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omments6.xml" ContentType="application/vnd.openxmlformats-officedocument.spreadsheetml.comments+xml"/>
  <Override PartName="/xl/comments8.xml" ContentType="application/vnd.openxmlformats-officedocument.spreadsheetml.comments+xml"/>
  <Override PartName="/xl/comments10.xml" ContentType="application/vnd.openxmlformats-officedocument.spreadsheetml.comment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sheets>
    <sheet name="INFO" sheetId="1" r:id="rId1"/>
    <sheet name="Suivi_Modifs(a_masquer)" sheetId="2" r:id="rId2" state="hidden"/>
    <sheet name="Conditions d'utilisation" sheetId="3" r:id="rId3"/>
    <sheet name="Informations sur le bâtiment" sheetId="4" r:id="rId4"/>
    <sheet name="_general" sheetId="5" r:id="rId5" state="hidden"/>
    <sheet name="Calcul" sheetId="6" r:id="rId6"/>
    <sheet name="Weightings" sheetId="7" r:id="rId7" state="hidden"/>
    <sheet name="Resultats" sheetId="8" r:id="rId8"/>
    <sheet name="overview_of_services" sheetId="9" r:id="rId9" state="hidden"/>
    <sheet name="LINK" sheetId="10" r:id="rId10" state="hidden"/>
    <sheet name="H" sheetId="11" r:id="rId11" state="hidden"/>
    <sheet name="DHW" sheetId="12" r:id="rId12" state="hidden"/>
    <sheet name="C" sheetId="13" r:id="rId13" state="hidden"/>
    <sheet name="V" sheetId="14" r:id="rId14" state="hidden"/>
    <sheet name="L" sheetId="15" r:id="rId15" state="hidden"/>
    <sheet name="DE" sheetId="16" r:id="rId16" state="hidden"/>
    <sheet name="E" sheetId="17" r:id="rId17" state="hidden"/>
    <sheet name="EV" sheetId="18" r:id="rId18" state="hidden"/>
    <sheet name="MC" sheetId="19" r:id="rId19" state="hidden"/>
  </sheets>
  <definedNames>
    <definedName name="_xlnm._FilterDatabase" localSheetId="3" hidden="1">'Informations sur le bâtiment'!$A$1:$B$2</definedName>
    <definedName name="_xlnm._FilterDatabase" localSheetId="8" hidden="1">'overview_of_services'!A1:M102</definedName>
    <definedName name="no">_general!$J$3:$J$4</definedName>
    <definedName name="No_storage_present">_general!$J$28:$J$29</definedName>
    <definedName name="non_residential">_general!#REF!</definedName>
    <definedName name="residential">_general!$C$3:$C$6</definedName>
    <definedName name="Storage_present">_general!$I$28:$I$29</definedName>
    <definedName name="yes">_general!$I$3:$I$4</definedName>
  </definedNames>
</workbook>
</file>

<file path=xl/comments6.xml><?xml version="1.0" encoding="utf-8"?>
<comments xmlns="http://schemas.openxmlformats.org/spreadsheetml/2006/main">
  <authors>
    <author>Ma Yixiao</author>
  </authors>
  <commentList>
    <comment ref="Z3" authorId="0">
      <text>
        <t xml:space="preserve">Ma Yixiao:
The service should be included in the max score if:
1.  If domain is present AND service is always to be assessed
2. If domain is present AND service is under triage but indicated as applicable by assessor
3. If domain is not present but mandatory;
4. If the service is switched on by the MS at high level</t>
      </text>
    </comment>
  </commentList>
</comments>
</file>

<file path=xl/comments8.xml><?xml version="1.0" encoding="utf-8"?>
<comments xmlns="http://schemas.openxmlformats.org/spreadsheetml/2006/main">
  <authors>
    <author>Aerts Dorien</author>
  </authors>
  <commentList>
    <comment ref="V23" authorId="0">
      <text>
        <t xml:space="preserve">Aerts Dorien:
In the values below I added two checks to avoid NaNs (div/0) and negative scores</t>
      </text>
    </comment>
  </commentList>
</comments>
</file>

<file path=xl/comments10.xml><?xml version="1.0" encoding="utf-8"?>
<comments xmlns="http://schemas.openxmlformats.org/spreadsheetml/2006/main">
  <authors>
    <author>Ma Yixiao</author>
  </authors>
  <commentList>
    <comment ref="E1" authorId="0">
      <text>
        <t xml:space="preserve">Ma Yixiao:
to translate</t>
      </text>
    </comment>
    <comment ref="F1" authorId="0">
      <text>
        <t xml:space="preserve">Ma Yixiao:
to translate</t>
      </text>
    </comment>
    <comment ref="H1" authorId="0">
      <text>
        <t xml:space="preserve">Ma Yixiao:
more languages in the same structure</t>
      </text>
    </comment>
    <comment ref="D52" authorId="0">
      <text>
        <t xml:space="preserve">Ma Yixiao:
no need to translate row 52 - 105</t>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8">
    <numFmt numFmtId="56" formatCode="&quot;上午/下午 &quot;hh&quot;時&quot;mm&quot;分&quot;ss&quot;秒 &quot;"/>
    <numFmt numFmtId="164" formatCode="_(* #,##0.00_);_(* \(#,##0.00\);_(* &quot;-&quot;??_);_(@_)"/>
    <numFmt numFmtId="165" formatCode="0.0"/>
    <numFmt numFmtId="166" formatCode="0.0%"/>
    <numFmt numFmtId="167" formatCode="0.00000000000000%"/>
    <numFmt numFmtId="168" formatCode="0.00000000"/>
    <numFmt numFmtId="169" formatCode="0.000000000000000%"/>
    <numFmt numFmtId="170" formatCode="#,###&quot; m²&quot;"/>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8">
    <xf numFmtId="0" fontId="0" fillId="0" borderId="0" xfId="0" applyNumberFormat="1"/>
    <xf numFmtId="9" fontId="0" fillId="0" borderId="0" xfId="0" applyNumberFormat="1"/>
    <xf numFmtId="170" fontId="0" fillId="0" borderId="0" xfId="0" applyNumberFormat="1"/>
    <xf numFmtId="1" fontId="0" fillId="0" borderId="0" xfId="0" applyNumberFormat="1"/>
    <xf numFmtId="2" fontId="0" fillId="0" borderId="0" xfId="0" applyNumberFormat="1"/>
    <xf numFmtId="166" fontId="0" fillId="0" borderId="0" xfId="0" applyNumberFormat="1"/>
    <xf numFmtId="165" fontId="0" fillId="0" borderId="0" xfId="0" applyNumberFormat="1"/>
    <xf numFmtId="10"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worksheet" Target="worksheets/sheet18.xml"/><Relationship Id="rId19" Type="http://schemas.openxmlformats.org/officeDocument/2006/relationships/worksheet" Target="worksheets/sheet19.xml"/><Relationship Id="rId20" Type="http://schemas.openxmlformats.org/officeDocument/2006/relationships/theme" Target="theme/theme1.xml"/><Relationship Id="rId21" Type="http://schemas.openxmlformats.org/officeDocument/2006/relationships/styles" Target="styles.xml"/><Relationship Id="rId22" Type="http://schemas.openxmlformats.org/officeDocument/2006/relationships/sheetMetadata" Target="metadata.xml"/></Relationship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ï¼­ï¼³ ï¼°ã´ã·ãã¯"/>
        <a:font script="Hang" typeface="ë§ì ê³ ë"/>
        <a:font script="Hans" typeface="å®ä½"/>
        <a:font script="Hant" typeface="æ°ç´°æé«"/>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ï¼­ï¼³ ï¼°ã´ã·ãã¯"/>
        <a:font script="Hang" typeface="ë§ì ê³ ë"/>
        <a:font script="Hans" typeface="å®ä½"/>
        <a:font script="Hant" typeface="æ°ç´°æé«"/>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6.xml.rels><?xml version="1.0" encoding="UTF-8" standalone="yes"?>
<Relationships xmlns="http://schemas.openxmlformats.org/package/2006/relationships"><Relationship Id="rId1" Type="http://schemas.openxmlformats.org/officeDocument/2006/relationships/vmlDrawing" Target="../drawings/vmlDrawing6.vml"/><Relationship Id="rId2" Type="http://schemas.openxmlformats.org/officeDocument/2006/relationships/comments" Target="../comments6.xml"/></Relationships>
</file>

<file path=xl/worksheets/_rels/sheet8.xml.rels><?xml version="1.0" encoding="UTF-8" standalone="yes"?>
<Relationships xmlns="http://schemas.openxmlformats.org/package/2006/relationships"><Relationship Id="rId1" Type="http://schemas.openxmlformats.org/officeDocument/2006/relationships/vmlDrawing" Target="../drawings/vmlDrawing8.vml"/><Relationship Id="rId2" Type="http://schemas.openxmlformats.org/officeDocument/2006/relationships/comments" Target="../comments8.xml"/></Relationships>
</file>

<file path=xl/worksheets/_rels/sheet10.xml.rels><?xml version="1.0" encoding="UTF-8" standalone="yes"?>
<Relationships xmlns="http://schemas.openxmlformats.org/package/2006/relationships"><Relationship Id="rId1" Type="http://schemas.openxmlformats.org/officeDocument/2006/relationships/vmlDrawing" Target="../drawings/vmlDrawing10.vml"/><Relationship Id="rId2" Type="http://schemas.openxmlformats.org/officeDocument/2006/relationships/comments" Target="../comments10.xml"/></Relationships>
</file>

<file path=xl/worksheets/sheet1.xml><?xml version="1.0" encoding="utf-8"?>
<worksheet xmlns="http://schemas.openxmlformats.org/spreadsheetml/2006/main" xmlns:r="http://schemas.openxmlformats.org/officeDocument/2006/relationships">
  <dimension ref="A1:B57"/>
  <sheetViews>
    <sheetView workbookViewId="0" rightToLeft="0"/>
  </sheetViews>
  <cols>
    <col min="1" max="1" customWidth="1" width="23.7109375"/>
    <col min="2" max="2" customWidth="1" width="150.7109375"/>
  </cols>
  <sheetData>
    <row r="1" ht="24" customHeight="1">
      <c r="A1" t="str">
        <v>OUTIL DE CALCUL SRI (SMART READINESS INDICATOR)</v>
      </c>
    </row>
    <row r="2" ht="20.25" customHeight="1"/>
    <row r="3" ht="19.5" customHeight="1">
      <c r="A3" t="str">
        <v>Version 4.5</v>
      </c>
    </row>
    <row r="4" ht="60" customHeight="1">
      <c r="B4" t="str">
        <v>Ce fichier contient le modèle de calcul du SRI. La méthode de calcul est basée sur les résultats de la deuxième étude technique sur le SRI, tel que décrit au chapitre 1 du rapport d’étude technique (doi: 10.2833/41100) et de l’acte délégué CE. Certains des éléments composant la méthode de calcul (services, fonctionnalités, pondérations, scores d’impact, etc.) peuvent être modifiés. Cette feuille de calcul est conçue comme un outil pour soutenir la phase de test et de de mise en oeuvre du SRI en France. L’utilisation de cet outil ne peut en aucun cas conduire à des réclamations sur un score réel ou un certificat pour un bâtiment.</v>
      </c>
    </row>
    <row r="5" ht="57" customHeight="1">
      <c r="B5" t="str">
        <v>L’utilisation de cet outil est soumise aux conditions d'utilisation décrites dans l'onglet correspondant. En utilisant cet outil, vous confirmez vous y conformer.</v>
      </c>
    </row>
    <row r="6" ht="60" customHeight="1" xml:space="preserve">
      <c r="B6" t="str" xml:space="preserve">
        <v xml:space="preserve">Mentions légales_x000d_
Ce document a été préparé pour la commission européenne et modifié spécifiquement pour la France, mais il ne reflète que les points de vue des auteurs, et la Commission comme la France ne peuvent être tenue responsable de l’utilisation qui pourrait être faite des informations qu’il contient.</v>
      </c>
    </row>
    <row r="7" ht="42" customHeight="1" xml:space="preserve">
      <c r="B7" t="str" xml:space="preserve">
        <v xml:space="preserve">E-mail: support-SRI@cerema.fr_x000d_
</v>
      </c>
    </row>
    <row r="8"/>
    <row r="9" ht="20.25" customHeight="1">
      <c r="A9" t="str">
        <v>Usage</v>
      </c>
    </row>
    <row r="10" ht="15.75" customHeight="1"/>
    <row r="11" xml:space="preserve">
      <c r="A11" t="str" xml:space="preserve">
        <v xml:space="preserve">Cet outil contient la méthodologie de calcul pour évaluer le SRI d’un bâtiment. Il contient les onglets suivants :_x000d_
</v>
      </c>
    </row>
    <row r="12"/>
    <row r="13" ht="33.6" customHeight="1">
      <c r="A13" t="str">
        <v>* Informations sur le bâtiment</v>
      </c>
      <c r="B13" t="str">
        <v>Obligatoire : Utilisez cette fiche pour fournir des informations générales sur le bâtiment et ses systèmes techniques de bâtiment,  et pour indiquer si un domaine est présent/absent dans votre évaluation.</v>
      </c>
    </row>
    <row r="14" ht="33.6" customHeight="1">
      <c r="A14" t="str">
        <v>* Calcul</v>
      </c>
      <c r="B14" t="str">
        <v>Mandatory: use this sheet to indicate whether a service is appliable in your assessment, and to indicate the functionality level for each service.</v>
      </c>
    </row>
    <row r="15" ht="33.6" customHeight="1">
      <c r="A15" t="str">
        <v>* Resultats</v>
      </c>
      <c r="B15" t="str">
        <v>Informatif : Utilisez cette feuille pour vérifier les résultats finaux du calcul</v>
      </c>
    </row>
    <row r="16"/>
    <row r="17" ht="20.25" customHeight="1">
      <c r="A17" t="str">
        <v>Instructions</v>
      </c>
    </row>
    <row r="18" ht="15.75" customHeight="1"/>
    <row r="19">
      <c r="A19" t="str">
        <v>Champs de saisie : utilisez les champs de saisie jaunes pour fournir les informations demandées (voir ci-dessous)</v>
      </c>
    </row>
    <row r="20"/>
    <row r="21"/>
    <row r="22">
      <c r="A22" t="str">
        <v>Tous les autres champs : tous les autres champs sont remplis automatiquement et ne peuvent pas être modifiés</v>
      </c>
    </row>
    <row r="23">
      <c r="A23" t="str">
        <v xml:space="preserve"> </v>
      </c>
    </row>
    <row r="24" ht="20.25" customHeight="1">
      <c r="A24" t="str">
        <v>Liste des abréviations</v>
      </c>
    </row>
    <row r="25" ht="15.75" customHeight="1"/>
    <row r="26">
      <c r="A26" t="str">
        <v>BACS</v>
      </c>
      <c r="B26" t="str">
        <v>Building Automation and Control System</v>
      </c>
    </row>
    <row r="27">
      <c r="A27" t="str">
        <v>CHP</v>
      </c>
      <c r="B27" t="str">
        <v>Production combinée de chaleur et d’électricité</v>
      </c>
    </row>
    <row r="28">
      <c r="A28" t="str">
        <v>CW</v>
      </c>
      <c r="B28" t="str">
        <v>Eau glacée</v>
      </c>
    </row>
    <row r="29">
      <c r="A29" t="str">
        <v>DHW</v>
      </c>
      <c r="B29" t="str">
        <v>Eau chaude sanitaire</v>
      </c>
    </row>
    <row r="30">
      <c r="A30" t="str">
        <v>DR</v>
      </c>
      <c r="B30" t="str">
        <v>Demand Response</v>
      </c>
    </row>
    <row r="31">
      <c r="A31" t="str">
        <v>DSM</v>
      </c>
      <c r="B31" t="str">
        <v>Demand Side Management</v>
      </c>
    </row>
    <row r="32">
      <c r="A32" t="str">
        <v>EV</v>
      </c>
      <c r="B32" t="str">
        <v>Véhicule électrique</v>
      </c>
    </row>
    <row r="33">
      <c r="A33" t="str">
        <v>HW</v>
      </c>
      <c r="B33" t="str">
        <v>Eau chaude</v>
      </c>
    </row>
    <row r="34">
      <c r="A34" t="str">
        <v>IAQ</v>
      </c>
      <c r="B34" t="str">
        <v>Qualité de l’air intérieur</v>
      </c>
    </row>
    <row r="35">
      <c r="A35" t="str">
        <v>RES</v>
      </c>
      <c r="B35" t="str">
        <v>Source d’énergie renouvelable</v>
      </c>
    </row>
    <row r="36">
      <c r="A36" t="str">
        <v>SOC</v>
      </c>
      <c r="B36" t="str">
        <v>État d’avancement</v>
      </c>
    </row>
    <row r="37">
      <c r="A37" t="str">
        <v>TABS</v>
      </c>
      <c r="B37" t="str">
        <v>Thermally Activated Building Systems</v>
      </c>
    </row>
    <row r="38">
      <c r="A38" t="str">
        <v xml:space="preserve">TBS </v>
      </c>
      <c r="B38" t="str">
        <v>Système technique de bâtiment (GTB)</v>
      </c>
    </row>
    <row r="39">
      <c r="A39" t="str">
        <v>TES</v>
      </c>
      <c r="B39" t="str">
        <v>Stockage d’énergie thermique</v>
      </c>
    </row>
    <row r="40">
      <c r="A40" t="str">
        <v>VOC</v>
      </c>
      <c r="B40" t="str">
        <v>Composés organiques volatils</v>
      </c>
    </row>
    <row r="41"/>
    <row r="42"/>
    <row r="43"/>
    <row r="44"/>
    <row r="45"/>
    <row r="46"/>
    <row r="47"/>
    <row r="48"/>
    <row r="49"/>
    <row r="50"/>
    <row r="51"/>
    <row r="52"/>
    <row r="53"/>
    <row r="54"/>
    <row r="55"/>
    <row r="56"/>
    <row r="57"/>
  </sheetData>
  <pageMargins left="0.7" right="0.7" top="0.75" bottom="0.75" header="0.3" footer="0.3"/>
  <ignoredErrors>
    <ignoredError numberStoredAsText="1" sqref="A1:B57"/>
  </ignoredErrors>
</worksheet>
</file>

<file path=xl/worksheets/sheet2.xml><?xml version="1.0" encoding="utf-8"?>
<worksheet xmlns="http://schemas.openxmlformats.org/spreadsheetml/2006/main" xmlns:r="http://schemas.openxmlformats.org/officeDocument/2006/relationships">
  <dimension ref="A1:I125"/>
  <sheetViews>
    <sheetView workbookViewId="0" rightToLeft="0"/>
  </sheetViews>
  <cols>
    <col min="1" max="1" customWidth="1" width="45.85546875"/>
  </cols>
  <sheetData>
    <row r="1">
      <c r="A1" t="str">
        <v>Suivi des modification du CEREMA</v>
      </c>
    </row>
    <row r="2"/>
    <row r="3">
      <c r="A3" t="str">
        <v>Onglet "Info" et "conditions utilisation"</v>
      </c>
    </row>
    <row r="4" ht="30" customHeight="1">
      <c r="A4" t="str">
        <v>Un tas d'ajustement pour représenter l'outil Français</v>
      </c>
    </row>
    <row r="5"/>
    <row r="6">
      <c r="A6" t="str">
        <v>Onglet "Bulding information"</v>
      </c>
    </row>
    <row r="7">
      <c r="A7" t="str">
        <v>Ligne1 masquée</v>
      </c>
    </row>
    <row r="8">
      <c r="A8" t="str">
        <v>insersion ligne 9</v>
      </c>
      <c r="B8" t="str">
        <v>Numéro de certificateur</v>
      </c>
    </row>
    <row r="9">
      <c r="A9" t="str">
        <v>Ligne 21 et 22 masquée</v>
      </c>
      <c r="B9" t="str">
        <v>Pays et zone climatique (France et Europe Ouest inutile pour évaluaateur) Attention: saisie "France" est indispensable pour le calcul, car vient chercher la matrice de pondération--&gt; on masque comme ça pas d'autre modif à faire</v>
      </c>
    </row>
    <row r="10">
      <c r="A10" t="str">
        <v>Modif C38 (E30 dans onglet "Link")</v>
      </c>
      <c r="B10" t="str">
        <v>"Facteurs de pondération souhaités" remplacé par "Facteurs de pondération"</v>
      </c>
    </row>
    <row r="11">
      <c r="A11" t="str">
        <v>Menu déroulant G38 (link E196)</v>
      </c>
      <c r="B11" t="str">
        <v>"définie par l'utilisateur" remplacé par "Je dispose des résultat du nouveau DPE (01/07/2021)"</v>
      </c>
    </row>
    <row r="12">
      <c r="A12" t="str">
        <v>Insersion de 6lignes avec mise en forme conditionnelle (disparait si pondération par défaut</v>
      </c>
      <c r="B12" t="str">
        <v>Résultats du DPE</v>
      </c>
      <c r="F12" t="str">
        <v>Renseigner les champs ci-dessous:</v>
      </c>
    </row>
    <row r="13">
      <c r="D13" t="str">
        <v>Chauffage</v>
      </c>
      <c r="F13">
        <v>40</v>
      </c>
      <c r="G13" t="str">
        <v>KWhef/m²</v>
      </c>
      <c r="I13" s="1">
        <v>0.42105263157894735</v>
      </c>
    </row>
    <row r="14">
      <c r="D14" t="str">
        <v>Eau chaude sanitaire</v>
      </c>
      <c r="F14">
        <v>10</v>
      </c>
      <c r="G14" t="str">
        <v>KWhef/m²</v>
      </c>
      <c r="I14" s="1">
        <v>0.10526315789473684</v>
      </c>
    </row>
    <row r="15">
      <c r="D15" t="str">
        <v>Refroidissement</v>
      </c>
      <c r="F15">
        <v>30</v>
      </c>
      <c r="G15" t="str">
        <v>KWhef/m²</v>
      </c>
      <c r="I15" s="1">
        <v>0.3157894736842105</v>
      </c>
    </row>
    <row r="16">
      <c r="D16" t="str">
        <v>Eclairage</v>
      </c>
      <c r="F16">
        <v>10</v>
      </c>
      <c r="G16" t="str">
        <v>KWhef/m²</v>
      </c>
      <c r="I16" s="1">
        <v>0.10526315789473684</v>
      </c>
    </row>
    <row r="17">
      <c r="D17" t="str">
        <v>Ventilation-Auxiliaires</v>
      </c>
      <c r="F17">
        <v>5</v>
      </c>
      <c r="G17" t="str">
        <v>KWhef/m²</v>
      </c>
      <c r="I17" s="1">
        <v>0.05263157894736842</v>
      </c>
    </row>
    <row r="18">
      <c r="A18" t="str">
        <v>Modification C46 (Link E32)</v>
      </c>
      <c r="B18" t="str">
        <v>"Catalogue de services souhaité" remplacé par "Catalogue de services"</v>
      </c>
    </row>
    <row r="19">
      <c r="A19" t="str">
        <v>Modification G46</v>
      </c>
      <c r="B19" t="str">
        <v>A ou B n'est plus choisi mais conditionné par "résidentiel" ou "non résidentiel"</v>
      </c>
    </row>
    <row r="20">
      <c r="A20" t="str">
        <v>Suppression contenu C52</v>
      </c>
      <c r="B20" t="str">
        <v>"LINK!$C38" (S'ils ne le sont pas, sont-ils obligatoires pour les nouvelles constructions dans le pays considéré?) remplacé par "Les domaines figés à 1 ont un caractère obligatoire et impacteront le résusltat SRI même s'ils ne sont réellement pas présents"</v>
      </c>
    </row>
    <row r="21">
      <c r="A21" t="str">
        <v>Modicifation C53(=LINK!C979)</v>
      </c>
      <c r="B21" t="str">
        <v>"1- Ce domaine est présent; 2- Ce domaine est absent mais obligatoire; 0- Ce domaine est absent et non obligatoire" remplacé par "1- Ce domaine est présent; 0- Ce domaine est absent</v>
      </c>
    </row>
    <row r="22">
      <c r="A22" t="str">
        <v>Modif tableau triage</v>
      </c>
      <c r="B22" t="str">
        <v>Le chauffage</v>
      </c>
      <c r="F22">
        <v>1</v>
      </c>
      <c r="G22" t="str">
        <v>bloqué à 1</v>
      </c>
    </row>
    <row r="23">
      <c r="B23" t="str">
        <v>L’eau chaude sanitaire</v>
      </c>
      <c r="F23">
        <v>1</v>
      </c>
      <c r="G23" t="str">
        <v>menu déroulant modifié à 0 ou 1</v>
      </c>
    </row>
    <row r="24">
      <c r="B24" t="str">
        <v>Le refroidissement</v>
      </c>
      <c r="F24">
        <v>1</v>
      </c>
      <c r="G24" t="str">
        <v>menu déroulant modifié à 0 ou 1</v>
      </c>
    </row>
    <row r="25">
      <c r="B25" t="str">
        <v>La ventilation</v>
      </c>
      <c r="F25">
        <v>1</v>
      </c>
      <c r="G25" t="str">
        <v>bloqué à 1</v>
      </c>
    </row>
    <row r="26">
      <c r="B26" t="str">
        <v>L’éclairage</v>
      </c>
      <c r="F26">
        <v>1</v>
      </c>
      <c r="G26" t="str">
        <v>bloqué à 1</v>
      </c>
    </row>
    <row r="27">
      <c r="B27" t="str">
        <v>L’enveloppe dynamique du bâtiment</v>
      </c>
      <c r="F27">
        <v>1</v>
      </c>
      <c r="G27" t="str">
        <v>bloqué à 1</v>
      </c>
      <c r="H27" t="str">
        <v>mais 2 des services sont non obligatoire --&gt; rendu possible avec modif dans statut des services dans onglet overview services</v>
      </c>
    </row>
    <row r="28">
      <c r="B28" t="str">
        <v>L’électricité</v>
      </c>
      <c r="F28">
        <v>1</v>
      </c>
      <c r="G28" t="str">
        <v>bloqué à 1</v>
      </c>
    </row>
    <row r="29">
      <c r="B29" t="str">
        <v>La recharge des véhicules électriques</v>
      </c>
    </row>
    <row r="30">
      <c r="A30" t="str">
        <v>Insersion ligne: place parking et case Oui/Non</v>
      </c>
      <c r="B30" t="str">
        <v xml:space="preserve">  →Places de parking disponible?</v>
      </c>
      <c r="E30" t="str">
        <v>Oui</v>
      </c>
      <c r="F30">
        <v>1</v>
      </c>
      <c r="G30" t="str">
        <v>champs VE automatisé par Oui/Non --&gt; si Oui domaine VE=1 si Non VE=0</v>
      </c>
    </row>
    <row r="31">
      <c r="A31" t="str">
        <v>Suppression liste surface et année de construction</v>
      </c>
      <c r="B31" t="str">
        <v xml:space="preserve"> saisie libre en G24 avec unité automatique en m² + saisie libre en G25</v>
      </c>
    </row>
    <row r="37">
      <c r="A37" t="str">
        <v>Onglet "Calculation"</v>
      </c>
    </row>
    <row r="38">
      <c r="A38" t="str">
        <v>Colonne E,F,G masquées</v>
      </c>
    </row>
    <row r="39">
      <c r="A39" t="str">
        <v>Ligne 60 à 104 masquées</v>
      </c>
    </row>
    <row r="40">
      <c r="A40" t="str">
        <v>Colonne T et U masquées</v>
      </c>
    </row>
    <row r="41"/>
    <row r="42">
      <c r="A42" t="str">
        <v>Onglet "Weightings"</v>
      </c>
    </row>
    <row r="43">
      <c r="A43" t="str">
        <v>Colonne E,F,G masquées</v>
      </c>
      <c r="B43" t="str">
        <v>Pondération automatiquement ajustée avec les résusltats du DPE si présent sur Efficacité énergétique, Entretien et prédiction des pannes sur les 5 1ere domaines et Flexibilité énergétique et stockage de l’énergie que les 3 1er domaines car pas de levier avec ventil et éclairage.  que les 4 1er car pas de levier avec éclairage</v>
      </c>
    </row>
    <row r="44">
      <c r="A44" t="str">
        <v>B22 à h22</v>
      </c>
      <c r="B44" t="str">
        <v>Pondération des impacts entre eux égal à la pondération par défaut (16.7%, 8.3% et 33%)</v>
      </c>
    </row>
    <row r="45"/>
    <row r="46">
      <c r="A46" t="str">
        <v>Onglet "overview_of_services"</v>
      </c>
    </row>
    <row r="47">
      <c r="A47" t="str">
        <v>Modif statut service EV: N47 à N49</v>
      </c>
      <c r="B47" t="str">
        <v>0 remplacé par 1 --&gt; affecte si pas là</v>
      </c>
    </row>
    <row r="48">
      <c r="A48" t="str">
        <v>Modif statut service DE2 et DE4: N37 à N38</v>
      </c>
      <c r="B48" t="str">
        <v>DE1: 1 remplacé par 0 et DE2: 0 remplacé par 1 --&gt; ici on ne rend pas obligatoire les services trop techno de l'enveloppe pour ceux qui mise vers une construction simple et efficace des protectios solaires tout en rendant le domaine enveloppe dinamique obligatoire (seul la gestion des protection solaire impactera tjrs le résultat DE1)</v>
      </c>
    </row>
    <row r="49"/>
    <row r="50">
      <c r="A50" t="str">
        <v>Onglet "_général"</v>
      </c>
    </row>
    <row r="51" ht="30" customHeight="1">
      <c r="A51" t="str">
        <v>traduction par modification C2:D6 = LINK(C106 à C115)</v>
      </c>
    </row>
    <row r="52"/>
    <row r="53">
      <c r="A53" t="str">
        <v>Onglet "Result"</v>
      </c>
    </row>
    <row r="54">
      <c r="A54" t="str">
        <v>Modif "version 4.2" en C5: modif Link(E982)</v>
      </c>
      <c r="B54" t="str">
        <f>"Outil de calcul du potentiel d'intelligence "&amp;INFO!A3</f>
        <v>Outil de calcul du potentiel d'intelligence Version 4.5</v>
      </c>
    </row>
    <row r="55">
      <c r="A55" t="str">
        <v>Modif case J8</v>
      </c>
      <c r="B55" t="str">
        <v>code appréciation de performance G, F, E, D, C, B , A remplacé par D, C, B, A, A+, A++, A+++, plus modif forme conditionnelle case J8</v>
      </c>
    </row>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sheetData>
  <mergeCells count="1">
    <mergeCell ref="A12:A14"/>
  </mergeCells>
  <pageMargins left="0.7" right="0.7" top="0.75" bottom="0.75" header="0.3" footer="0.3"/>
  <ignoredErrors>
    <ignoredError numberStoredAsText="1" sqref="A1:I125"/>
  </ignoredErrors>
</worksheet>
</file>

<file path=xl/worksheets/sheet3.xml><?xml version="1.0" encoding="utf-8"?>
<worksheet xmlns="http://schemas.openxmlformats.org/spreadsheetml/2006/main" xmlns:r="http://schemas.openxmlformats.org/officeDocument/2006/relationships">
  <dimension ref="A1:N54"/>
  <sheetViews>
    <sheetView workbookViewId="0" rightToLeft="0"/>
  </sheetViews>
  <cols>
    <col min="1" max="1" customWidth="1" width="8.85546875"/>
    <col min="2" max="2" customWidth="1" width="8.85546875"/>
    <col min="3" max="3" customWidth="1" width="8.85546875"/>
    <col min="4" max="4" customWidth="1" width="8.85546875"/>
    <col min="5" max="5" customWidth="1" width="8.85546875"/>
    <col min="6" max="6" customWidth="1" width="8.85546875"/>
    <col min="7" max="7" customWidth="1" width="8.85546875"/>
    <col min="8" max="8" customWidth="1" width="8.85546875"/>
    <col min="9" max="9" customWidth="1" width="8.85546875"/>
    <col min="10" max="10" customWidth="1" width="8.85546875"/>
    <col min="11" max="11" customWidth="1" width="8.85546875"/>
    <col min="12" max="12" customWidth="1" width="8.85546875"/>
    <col min="13" max="13" customWidth="1" width="8.85546875"/>
    <col min="14" max="14" customWidth="1" width="8.85546875"/>
    <col min="15" max="15" customWidth="1" width="8.85546875"/>
    <col min="16" max="16" customWidth="1" width="8.85546875"/>
    <col min="17" max="17" customWidth="1" width="8.85546875"/>
    <col min="18" max="18" customWidth="1" width="8.85546875"/>
    <col min="19" max="19" customWidth="1" width="8.85546875"/>
    <col min="20" max="20" customWidth="1" width="8.85546875"/>
    <col min="21" max="21" customWidth="1" width="8.85546875"/>
    <col min="22" max="22" customWidth="1" width="8.85546875"/>
    <col min="23" max="23" customWidth="1" width="8.85546875"/>
    <col min="24" max="24" customWidth="1" width="8.85546875"/>
    <col min="25" max="25" customWidth="1" width="8.85546875"/>
    <col min="26" max="26" customWidth="1" width="8.85546875"/>
    <col min="27" max="27" customWidth="1" width="8.85546875"/>
    <col min="28" max="28" customWidth="1" width="8.85546875"/>
    <col min="29" max="29" customWidth="1" width="8.85546875"/>
    <col min="30" max="30" customWidth="1" width="8.85546875"/>
    <col min="31" max="31" customWidth="1" width="8.85546875"/>
    <col min="32" max="32" customWidth="1" width="8.85546875"/>
    <col min="33" max="33" customWidth="1" width="8.85546875"/>
    <col min="34" max="34" customWidth="1" width="8.85546875"/>
    <col min="35" max="35" customWidth="1" width="8.85546875"/>
    <col min="36" max="36" customWidth="1" width="8.85546875"/>
    <col min="37" max="37" customWidth="1" width="8.85546875"/>
    <col min="38" max="38" customWidth="1" width="8.85546875"/>
    <col min="39" max="39" customWidth="1" width="8.85546875"/>
    <col min="40" max="40" customWidth="1" width="8.85546875"/>
    <col min="41" max="41" customWidth="1" width="8.85546875"/>
    <col min="42" max="42" customWidth="1" width="8.85546875"/>
    <col min="43" max="43" customWidth="1" width="8.85546875"/>
    <col min="44" max="44" customWidth="1" width="8.85546875"/>
    <col min="45" max="45" customWidth="1" width="8.85546875"/>
    <col min="46" max="46" customWidth="1" width="8.85546875"/>
    <col min="47" max="47" customWidth="1" width="8.85546875"/>
    <col min="48" max="48" customWidth="1" width="8.85546875"/>
    <col min="49" max="49" customWidth="1" width="8.85546875"/>
    <col min="50" max="50" customWidth="1" width="8.85546875"/>
    <col min="51" max="51" customWidth="1" width="8.85546875"/>
    <col min="52" max="52" customWidth="1" width="8.85546875"/>
    <col min="53" max="53" customWidth="1" width="8.85546875"/>
    <col min="54" max="54" customWidth="1" width="8.85546875"/>
    <col min="55" max="55" customWidth="1" width="8.85546875"/>
    <col min="56" max="56" customWidth="1" width="8.85546875"/>
    <col min="57" max="57" customWidth="1" width="8.85546875"/>
    <col min="58" max="58" customWidth="1" width="8.85546875"/>
    <col min="59" max="59" customWidth="1" width="8.85546875"/>
    <col min="60" max="60" customWidth="1" width="8.85546875"/>
    <col min="61" max="61" customWidth="1" width="8.85546875"/>
    <col min="62" max="62" customWidth="1" width="8.85546875"/>
    <col min="63" max="63" customWidth="1" width="8.85546875"/>
    <col min="64" max="64" customWidth="1" width="8.85546875"/>
    <col min="65" max="65" customWidth="1" width="8.85546875"/>
    <col min="66" max="66" customWidth="1" width="8.85546875"/>
    <col min="67" max="67" customWidth="1" width="8.85546875"/>
    <col min="68" max="68" customWidth="1" width="8.85546875"/>
    <col min="69" max="69" customWidth="1" width="8.85546875"/>
    <col min="70" max="70" customWidth="1" width="8.85546875"/>
    <col min="71" max="71" customWidth="1" width="8.85546875"/>
    <col min="72" max="72" customWidth="1" width="8.85546875"/>
    <col min="73" max="73" customWidth="1" width="8.85546875"/>
    <col min="74" max="74" customWidth="1" width="8.85546875"/>
    <col min="75" max="75" customWidth="1" width="8.85546875"/>
    <col min="76" max="76" customWidth="1" width="8.85546875"/>
    <col min="77" max="77" customWidth="1" width="8.85546875"/>
    <col min="78" max="78" customWidth="1" width="8.85546875"/>
    <col min="79" max="79" customWidth="1" width="8.85546875"/>
    <col min="80" max="80" customWidth="1" width="8.85546875"/>
    <col min="81" max="81" customWidth="1" width="8.85546875"/>
    <col min="82" max="82" customWidth="1" width="8.85546875"/>
    <col min="83" max="83" customWidth="1" width="8.85546875"/>
    <col min="84" max="84" customWidth="1" width="8.85546875"/>
    <col min="85" max="85" customWidth="1" width="8.85546875"/>
    <col min="86" max="86" customWidth="1" width="8.85546875"/>
    <col min="87" max="87" customWidth="1" width="8.85546875"/>
    <col min="88" max="88" customWidth="1" width="8.85546875"/>
    <col min="89" max="89" customWidth="1" width="8.85546875"/>
    <col min="90" max="90" customWidth="1" width="8.85546875"/>
    <col min="91" max="91" customWidth="1" width="8.85546875"/>
    <col min="92" max="92" customWidth="1" width="8.85546875"/>
    <col min="93" max="93" customWidth="1" width="8.85546875"/>
    <col min="94" max="94" customWidth="1" width="8.85546875"/>
    <col min="95" max="95" customWidth="1" width="8.85546875"/>
    <col min="96" max="96" customWidth="1" width="8.85546875"/>
    <col min="97" max="97" customWidth="1" width="8.85546875"/>
    <col min="98" max="98" customWidth="1" width="8.85546875"/>
    <col min="99" max="99" customWidth="1" width="8.85546875"/>
    <col min="100" max="100" customWidth="1" width="8.85546875"/>
    <col min="101" max="101" customWidth="1" width="8.85546875"/>
    <col min="102" max="102" customWidth="1" width="8.85546875"/>
    <col min="103" max="103" customWidth="1" width="8.85546875"/>
    <col min="104" max="104" customWidth="1" width="8.85546875"/>
    <col min="105" max="105" customWidth="1" width="8.85546875"/>
    <col min="106" max="106" customWidth="1" width="8.85546875"/>
    <col min="107" max="107" customWidth="1" width="8.85546875"/>
    <col min="108" max="108" customWidth="1" width="8.85546875"/>
    <col min="109" max="109" customWidth="1" width="8.85546875"/>
    <col min="110" max="110" customWidth="1" width="8.85546875"/>
    <col min="111" max="111" customWidth="1" width="8.85546875"/>
    <col min="112" max="112" customWidth="1" width="8.85546875"/>
    <col min="113" max="113" customWidth="1" width="8.85546875"/>
    <col min="114" max="114" customWidth="1" width="8.85546875"/>
    <col min="115" max="115" customWidth="1" width="8.85546875"/>
    <col min="116" max="116" customWidth="1" width="8.85546875"/>
    <col min="117" max="117" customWidth="1" width="8.85546875"/>
    <col min="118" max="118" customWidth="1" width="8.85546875"/>
    <col min="119" max="119" customWidth="1" width="8.85546875"/>
    <col min="120" max="120" customWidth="1" width="8.85546875"/>
    <col min="121" max="121" customWidth="1" width="8.85546875"/>
    <col min="122" max="122" customWidth="1" width="8.85546875"/>
    <col min="123" max="123" customWidth="1" width="8.85546875"/>
    <col min="124" max="124" customWidth="1" width="8.85546875"/>
    <col min="125" max="125" customWidth="1" width="8.85546875"/>
    <col min="126" max="126" customWidth="1" width="8.85546875"/>
    <col min="127" max="127" customWidth="1" width="8.85546875"/>
    <col min="128" max="128" customWidth="1" width="8.85546875"/>
    <col min="129" max="129" customWidth="1" width="8.85546875"/>
    <col min="130" max="130" customWidth="1" width="8.85546875"/>
    <col min="131" max="131" customWidth="1" width="8.85546875"/>
    <col min="132" max="132" customWidth="1" width="8.85546875"/>
    <col min="133" max="133" customWidth="1" width="8.85546875"/>
    <col min="134" max="134" customWidth="1" width="8.85546875"/>
    <col min="135" max="135" customWidth="1" width="8.85546875"/>
    <col min="136" max="136" customWidth="1" width="8.85546875"/>
    <col min="137" max="137" customWidth="1" width="8.85546875"/>
    <col min="138" max="138" customWidth="1" width="8.85546875"/>
    <col min="139" max="139" customWidth="1" width="8.85546875"/>
    <col min="140" max="140" customWidth="1" width="8.85546875"/>
    <col min="141" max="141" customWidth="1" width="8.85546875"/>
    <col min="142" max="142" customWidth="1" width="8.85546875"/>
    <col min="143" max="143" customWidth="1" width="8.85546875"/>
    <col min="144" max="144" customWidth="1" width="8.85546875"/>
    <col min="145" max="145" customWidth="1" width="8.85546875"/>
    <col min="146" max="146" customWidth="1" width="8.85546875"/>
    <col min="147" max="147" customWidth="1" width="8.85546875"/>
    <col min="148" max="148" customWidth="1" width="8.85546875"/>
    <col min="149" max="149" customWidth="1" width="8.85546875"/>
    <col min="150" max="150" customWidth="1" width="8.85546875"/>
    <col min="151" max="151" customWidth="1" width="8.85546875"/>
    <col min="152" max="152" customWidth="1" width="8.85546875"/>
    <col min="153" max="153" customWidth="1" width="8.85546875"/>
    <col min="154" max="154" customWidth="1" width="8.85546875"/>
    <col min="155" max="155" customWidth="1" width="8.85546875"/>
    <col min="156" max="156" customWidth="1" width="8.85546875"/>
    <col min="157" max="157" customWidth="1" width="8.85546875"/>
    <col min="158" max="158" customWidth="1" width="8.85546875"/>
    <col min="159" max="159" customWidth="1" width="8.85546875"/>
    <col min="160" max="160" customWidth="1" width="8.85546875"/>
    <col min="161" max="161" customWidth="1" width="8.85546875"/>
    <col min="162" max="162" customWidth="1" width="8.85546875"/>
    <col min="163" max="163" customWidth="1" width="8.85546875"/>
    <col min="164" max="164" customWidth="1" width="8.85546875"/>
    <col min="165" max="165" customWidth="1" width="8.85546875"/>
    <col min="166" max="166" customWidth="1" width="8.85546875"/>
    <col min="167" max="167" customWidth="1" width="8.85546875"/>
    <col min="168" max="168" customWidth="1" width="8.85546875"/>
    <col min="169" max="169" customWidth="1" width="8.85546875"/>
    <col min="170" max="170" customWidth="1" width="8.85546875"/>
    <col min="171" max="171" customWidth="1" width="8.85546875"/>
    <col min="172" max="172" customWidth="1" width="8.85546875"/>
    <col min="173" max="173" customWidth="1" width="8.85546875"/>
    <col min="174" max="174" customWidth="1" width="8.85546875"/>
    <col min="175" max="175" customWidth="1" width="8.85546875"/>
    <col min="176" max="176" customWidth="1" width="8.85546875"/>
    <col min="177" max="177" customWidth="1" width="8.85546875"/>
    <col min="178" max="178" customWidth="1" width="8.85546875"/>
    <col min="179" max="179" customWidth="1" width="8.85546875"/>
    <col min="180" max="180" customWidth="1" width="8.85546875"/>
    <col min="181" max="181" customWidth="1" width="8.85546875"/>
    <col min="182" max="182" customWidth="1" width="8.85546875"/>
    <col min="183" max="183" customWidth="1" width="8.85546875"/>
    <col min="184" max="184" customWidth="1" width="8.85546875"/>
    <col min="185" max="185" customWidth="1" width="8.85546875"/>
    <col min="186" max="186" customWidth="1" width="8.85546875"/>
    <col min="187" max="187" customWidth="1" width="8.85546875"/>
    <col min="188" max="188" customWidth="1" width="8.85546875"/>
    <col min="189" max="189" customWidth="1" width="8.85546875"/>
    <col min="190" max="190" customWidth="1" width="8.85546875"/>
    <col min="191" max="191" customWidth="1" width="8.85546875"/>
    <col min="192" max="192" customWidth="1" width="8.85546875"/>
    <col min="193" max="193" customWidth="1" width="8.85546875"/>
    <col min="194" max="194" customWidth="1" width="8.85546875"/>
    <col min="195" max="195" customWidth="1" width="8.85546875"/>
    <col min="196" max="196" customWidth="1" width="8.85546875"/>
    <col min="197" max="197" customWidth="1" width="8.85546875"/>
    <col min="198" max="198" customWidth="1" width="8.85546875"/>
    <col min="199" max="199" customWidth="1" width="8.85546875"/>
    <col min="200" max="200" customWidth="1" width="8.85546875"/>
    <col min="201" max="201" customWidth="1" width="8.85546875"/>
    <col min="202" max="202" customWidth="1" width="8.85546875"/>
    <col min="203" max="203" customWidth="1" width="8.85546875"/>
    <col min="204" max="204" customWidth="1" width="8.85546875"/>
    <col min="205" max="205" customWidth="1" width="8.85546875"/>
    <col min="206" max="206" customWidth="1" width="8.85546875"/>
    <col min="207" max="207" customWidth="1" width="8.85546875"/>
    <col min="208" max="208" customWidth="1" width="8.85546875"/>
    <col min="209" max="209" customWidth="1" width="8.85546875"/>
    <col min="210" max="210" customWidth="1" width="8.85546875"/>
    <col min="211" max="211" customWidth="1" width="8.85546875"/>
    <col min="212" max="212" customWidth="1" width="8.85546875"/>
    <col min="213" max="213" customWidth="1" width="8.85546875"/>
    <col min="214" max="214" customWidth="1" width="8.85546875"/>
    <col min="215" max="215" customWidth="1" width="8.85546875"/>
    <col min="216" max="216" customWidth="1" width="8.85546875"/>
    <col min="217" max="217" customWidth="1" width="8.85546875"/>
    <col min="218" max="218" customWidth="1" width="8.85546875"/>
    <col min="219" max="219" customWidth="1" width="8.85546875"/>
    <col min="220" max="220" customWidth="1" width="8.85546875"/>
    <col min="221" max="221" customWidth="1" width="8.85546875"/>
    <col min="222" max="222" customWidth="1" width="8.85546875"/>
    <col min="223" max="223" customWidth="1" width="8.85546875"/>
    <col min="224" max="224" customWidth="1" width="8.85546875"/>
    <col min="225" max="225" customWidth="1" width="8.85546875"/>
    <col min="226" max="226" customWidth="1" width="8.85546875"/>
    <col min="227" max="227" customWidth="1" width="8.85546875"/>
    <col min="228" max="228" customWidth="1" width="8.85546875"/>
    <col min="229" max="229" customWidth="1" width="8.85546875"/>
    <col min="230" max="230" customWidth="1" width="8.85546875"/>
    <col min="231" max="231" customWidth="1" width="8.85546875"/>
    <col min="232" max="232" customWidth="1" width="8.85546875"/>
    <col min="233" max="233" customWidth="1" width="8.85546875"/>
    <col min="234" max="234" customWidth="1" width="8.85546875"/>
    <col min="235" max="235" customWidth="1" width="8.85546875"/>
    <col min="236" max="236" customWidth="1" width="8.85546875"/>
    <col min="237" max="237" customWidth="1" width="8.85546875"/>
    <col min="238" max="238" customWidth="1" width="8.85546875"/>
    <col min="239" max="239" customWidth="1" width="8.85546875"/>
    <col min="240" max="240" customWidth="1" width="8.85546875"/>
    <col min="241" max="241" customWidth="1" width="8.85546875"/>
    <col min="242" max="242" customWidth="1" width="8.85546875"/>
    <col min="243" max="243" customWidth="1" width="8.85546875"/>
    <col min="244" max="244" customWidth="1" width="8.85546875"/>
    <col min="245" max="245" customWidth="1" width="8.85546875"/>
    <col min="246" max="246" customWidth="1" width="8.85546875"/>
    <col min="247" max="247" customWidth="1" width="8.85546875"/>
    <col min="248" max="248" customWidth="1" width="8.85546875"/>
    <col min="249" max="249" customWidth="1" width="8.85546875"/>
    <col min="250" max="250" customWidth="1" width="8.85546875"/>
    <col min="251" max="251" customWidth="1" width="8.85546875"/>
    <col min="252" max="252" customWidth="1" width="8.85546875"/>
    <col min="253" max="253" customWidth="1" width="8.85546875"/>
    <col min="254" max="254" customWidth="1" width="8.85546875"/>
    <col min="255" max="255" customWidth="1" width="8.85546875"/>
    <col min="256" max="256" customWidth="1" width="8.85546875"/>
    <col min="257" max="257" customWidth="1" width="8.85546875"/>
    <col min="258" max="258" customWidth="1" width="8.85546875"/>
    <col min="259" max="259" customWidth="1" width="8.85546875"/>
    <col min="260" max="260" customWidth="1" width="8.85546875"/>
    <col min="261" max="261" customWidth="1" width="8.85546875"/>
    <col min="262" max="262" customWidth="1" width="8.85546875"/>
    <col min="263" max="263" customWidth="1" width="8.85546875"/>
    <col min="264" max="264" customWidth="1" width="8.85546875"/>
    <col min="265" max="265" customWidth="1" width="8.85546875"/>
    <col min="266" max="266" customWidth="1" width="8.85546875"/>
    <col min="267" max="267" customWidth="1" width="8.85546875"/>
    <col min="268" max="268" customWidth="1" width="8.85546875"/>
    <col min="269" max="269" customWidth="1" width="8.85546875"/>
    <col min="270" max="270" customWidth="1" width="8.85546875"/>
    <col min="271" max="271" customWidth="1" width="8.85546875"/>
    <col min="272" max="272" customWidth="1" width="8.85546875"/>
    <col min="273" max="273" customWidth="1" width="8.85546875"/>
    <col min="274" max="274" customWidth="1" width="8.85546875"/>
    <col min="275" max="275" customWidth="1" width="8.85546875"/>
    <col min="276" max="276" customWidth="1" width="8.85546875"/>
    <col min="277" max="277" customWidth="1" width="8.85546875"/>
    <col min="278" max="278" customWidth="1" width="8.85546875"/>
    <col min="279" max="279" customWidth="1" width="8.85546875"/>
    <col min="280" max="280" customWidth="1" width="8.85546875"/>
    <col min="281" max="281" customWidth="1" width="8.85546875"/>
    <col min="282" max="282" customWidth="1" width="8.85546875"/>
    <col min="283" max="283" customWidth="1" width="8.85546875"/>
    <col min="284" max="284" customWidth="1" width="8.85546875"/>
    <col min="285" max="285" customWidth="1" width="8.85546875"/>
    <col min="286" max="286" customWidth="1" width="8.85546875"/>
    <col min="287" max="287" customWidth="1" width="8.85546875"/>
    <col min="288" max="288" customWidth="1" width="8.85546875"/>
    <col min="289" max="289" customWidth="1" width="8.85546875"/>
    <col min="290" max="290" customWidth="1" width="8.85546875"/>
    <col min="291" max="291" customWidth="1" width="8.85546875"/>
    <col min="292" max="292" customWidth="1" width="8.85546875"/>
    <col min="293" max="293" customWidth="1" width="8.85546875"/>
    <col min="294" max="294" customWidth="1" width="8.85546875"/>
    <col min="295" max="295" customWidth="1" width="8.85546875"/>
    <col min="296" max="296" customWidth="1" width="8.85546875"/>
    <col min="297" max="297" customWidth="1" width="8.85546875"/>
    <col min="298" max="298" customWidth="1" width="8.85546875"/>
    <col min="299" max="299" customWidth="1" width="8.85546875"/>
    <col min="300" max="300" customWidth="1" width="8.85546875"/>
    <col min="301" max="301" customWidth="1" width="8.85546875"/>
    <col min="302" max="302" customWidth="1" width="8.85546875"/>
    <col min="303" max="303" customWidth="1" width="8.85546875"/>
    <col min="304" max="304" customWidth="1" width="8.85546875"/>
    <col min="305" max="305" customWidth="1" width="8.85546875"/>
    <col min="306" max="306" customWidth="1" width="8.85546875"/>
    <col min="307" max="307" customWidth="1" width="8.85546875"/>
    <col min="308" max="308" customWidth="1" width="8.85546875"/>
    <col min="309" max="309" customWidth="1" width="8.85546875"/>
    <col min="310" max="310" customWidth="1" width="8.85546875"/>
    <col min="311" max="311" customWidth="1" width="8.85546875"/>
    <col min="312" max="312" customWidth="1" width="8.85546875"/>
    <col min="313" max="313" customWidth="1" width="8.85546875"/>
    <col min="314" max="314" customWidth="1" width="8.85546875"/>
    <col min="315" max="315" customWidth="1" width="8.85546875"/>
    <col min="316" max="316" customWidth="1" width="8.85546875"/>
    <col min="317" max="317" customWidth="1" width="8.85546875"/>
    <col min="318" max="318" customWidth="1" width="8.85546875"/>
    <col min="319" max="319" customWidth="1" width="8.85546875"/>
    <col min="320" max="320" customWidth="1" width="8.85546875"/>
    <col min="321" max="321" customWidth="1" width="8.85546875"/>
    <col min="322" max="322" customWidth="1" width="8.85546875"/>
    <col min="323" max="323" customWidth="1" width="8.85546875"/>
    <col min="324" max="324" customWidth="1" width="8.85546875"/>
    <col min="325" max="325" customWidth="1" width="8.85546875"/>
    <col min="326" max="326" customWidth="1" width="8.85546875"/>
    <col min="327" max="327" customWidth="1" width="8.85546875"/>
    <col min="328" max="328" customWidth="1" width="8.85546875"/>
    <col min="329" max="329" customWidth="1" width="8.85546875"/>
    <col min="330" max="330" customWidth="1" width="8.85546875"/>
    <col min="331" max="331" customWidth="1" width="8.85546875"/>
    <col min="332" max="332" customWidth="1" width="8.85546875"/>
    <col min="333" max="333" customWidth="1" width="8.85546875"/>
    <col min="334" max="334" customWidth="1" width="8.85546875"/>
    <col min="335" max="335" customWidth="1" width="8.85546875"/>
    <col min="336" max="336" customWidth="1" width="8.85546875"/>
    <col min="337" max="337" customWidth="1" width="8.85546875"/>
    <col min="338" max="338" customWidth="1" width="8.85546875"/>
    <col min="339" max="339" customWidth="1" width="8.85546875"/>
    <col min="340" max="340" customWidth="1" width="8.85546875"/>
    <col min="341" max="341" customWidth="1" width="8.85546875"/>
    <col min="342" max="342" customWidth="1" width="8.85546875"/>
    <col min="343" max="343" customWidth="1" width="8.85546875"/>
    <col min="344" max="344" customWidth="1" width="8.85546875"/>
    <col min="345" max="345" customWidth="1" width="8.85546875"/>
    <col min="346" max="346" customWidth="1" width="8.85546875"/>
    <col min="347" max="347" customWidth="1" width="8.85546875"/>
    <col min="348" max="348" customWidth="1" width="8.85546875"/>
    <col min="349" max="349" customWidth="1" width="8.85546875"/>
    <col min="350" max="350" customWidth="1" width="8.85546875"/>
    <col min="351" max="351" customWidth="1" width="8.85546875"/>
    <col min="352" max="352" customWidth="1" width="8.85546875"/>
    <col min="353" max="353" customWidth="1" width="8.85546875"/>
    <col min="354" max="354" customWidth="1" width="8.85546875"/>
    <col min="355" max="355" customWidth="1" width="8.85546875"/>
    <col min="356" max="356" customWidth="1" width="8.85546875"/>
    <col min="357" max="357" customWidth="1" width="8.85546875"/>
    <col min="358" max="358" customWidth="1" width="8.85546875"/>
    <col min="359" max="359" customWidth="1" width="8.85546875"/>
    <col min="360" max="360" customWidth="1" width="8.85546875"/>
    <col min="361" max="361" customWidth="1" width="8.85546875"/>
    <col min="362" max="362" customWidth="1" width="8.85546875"/>
    <col min="363" max="363" customWidth="1" width="8.85546875"/>
    <col min="364" max="364" customWidth="1" width="8.85546875"/>
    <col min="365" max="365" customWidth="1" width="8.85546875"/>
    <col min="366" max="366" customWidth="1" width="8.85546875"/>
    <col min="367" max="367" customWidth="1" width="8.85546875"/>
    <col min="368" max="368" customWidth="1" width="8.85546875"/>
    <col min="369" max="369" customWidth="1" width="8.85546875"/>
    <col min="370" max="370" customWidth="1" width="8.85546875"/>
    <col min="371" max="371" customWidth="1" width="8.85546875"/>
    <col min="372" max="372" customWidth="1" width="8.85546875"/>
    <col min="373" max="373" customWidth="1" width="8.85546875"/>
    <col min="374" max="374" customWidth="1" width="8.85546875"/>
    <col min="375" max="375" customWidth="1" width="8.85546875"/>
    <col min="376" max="376" customWidth="1" width="8.85546875"/>
    <col min="377" max="377" customWidth="1" width="8.85546875"/>
    <col min="378" max="378" customWidth="1" width="8.85546875"/>
    <col min="379" max="379" customWidth="1" width="8.85546875"/>
    <col min="380" max="380" customWidth="1" width="8.85546875"/>
    <col min="381" max="381" customWidth="1" width="8.85546875"/>
    <col min="382" max="382" customWidth="1" width="8.85546875"/>
    <col min="383" max="383" customWidth="1" width="8.85546875"/>
    <col min="384" max="384" customWidth="1" width="8.85546875"/>
    <col min="385" max="385" customWidth="1" width="8.85546875"/>
    <col min="386" max="386" customWidth="1" width="8.85546875"/>
    <col min="387" max="387" customWidth="1" width="8.85546875"/>
    <col min="388" max="388" customWidth="1" width="8.85546875"/>
    <col min="389" max="389" customWidth="1" width="8.85546875"/>
    <col min="390" max="390" customWidth="1" width="8.85546875"/>
    <col min="391" max="391" customWidth="1" width="8.85546875"/>
    <col min="392" max="392" customWidth="1" width="8.85546875"/>
    <col min="393" max="393" customWidth="1" width="8.85546875"/>
    <col min="394" max="394" customWidth="1" width="8.85546875"/>
    <col min="395" max="395" customWidth="1" width="8.85546875"/>
    <col min="396" max="396" customWidth="1" width="8.85546875"/>
    <col min="397" max="397" customWidth="1" width="8.85546875"/>
    <col min="398" max="398" customWidth="1" width="8.85546875"/>
    <col min="399" max="399" customWidth="1" width="8.85546875"/>
    <col min="400" max="400" customWidth="1" width="8.85546875"/>
    <col min="401" max="401" customWidth="1" width="8.85546875"/>
    <col min="402" max="402" customWidth="1" width="8.85546875"/>
    <col min="403" max="403" customWidth="1" width="8.85546875"/>
    <col min="404" max="404" customWidth="1" width="8.85546875"/>
    <col min="405" max="405" customWidth="1" width="8.85546875"/>
    <col min="406" max="406" customWidth="1" width="8.85546875"/>
    <col min="407" max="407" customWidth="1" width="8.85546875"/>
    <col min="408" max="408" customWidth="1" width="8.85546875"/>
    <col min="409" max="409" customWidth="1" width="8.85546875"/>
    <col min="410" max="410" customWidth="1" width="8.85546875"/>
    <col min="411" max="411" customWidth="1" width="8.85546875"/>
    <col min="412" max="412" customWidth="1" width="8.85546875"/>
    <col min="413" max="413" customWidth="1" width="8.85546875"/>
    <col min="414" max="414" customWidth="1" width="8.85546875"/>
    <col min="415" max="415" customWidth="1" width="8.85546875"/>
    <col min="416" max="416" customWidth="1" width="8.85546875"/>
    <col min="417" max="417" customWidth="1" width="8.85546875"/>
    <col min="418" max="418" customWidth="1" width="8.85546875"/>
    <col min="419" max="419" customWidth="1" width="8.85546875"/>
    <col min="420" max="420" customWidth="1" width="8.85546875"/>
    <col min="421" max="421" customWidth="1" width="8.85546875"/>
    <col min="422" max="422" customWidth="1" width="8.85546875"/>
    <col min="423" max="423" customWidth="1" width="8.85546875"/>
    <col min="424" max="424" customWidth="1" width="8.85546875"/>
    <col min="425" max="425" customWidth="1" width="8.85546875"/>
    <col min="426" max="426" customWidth="1" width="8.85546875"/>
    <col min="427" max="427" customWidth="1" width="8.85546875"/>
    <col min="428" max="428" customWidth="1" width="8.85546875"/>
    <col min="429" max="429" customWidth="1" width="8.85546875"/>
    <col min="430" max="430" customWidth="1" width="8.85546875"/>
    <col min="431" max="431" customWidth="1" width="8.85546875"/>
    <col min="432" max="432" customWidth="1" width="8.85546875"/>
    <col min="433" max="433" customWidth="1" width="8.85546875"/>
    <col min="434" max="434" customWidth="1" width="8.85546875"/>
    <col min="435" max="435" customWidth="1" width="8.85546875"/>
    <col min="436" max="436" customWidth="1" width="8.85546875"/>
    <col min="437" max="437" customWidth="1" width="8.85546875"/>
    <col min="438" max="438" customWidth="1" width="8.85546875"/>
    <col min="439" max="439" customWidth="1" width="8.85546875"/>
    <col min="440" max="440" customWidth="1" width="8.85546875"/>
    <col min="441" max="441" customWidth="1" width="8.85546875"/>
    <col min="442" max="442" customWidth="1" width="8.85546875"/>
    <col min="443" max="443" customWidth="1" width="8.85546875"/>
    <col min="444" max="444" customWidth="1" width="8.85546875"/>
    <col min="445" max="445" customWidth="1" width="8.85546875"/>
    <col min="446" max="446" customWidth="1" width="8.85546875"/>
    <col min="447" max="447" customWidth="1" width="8.85546875"/>
    <col min="448" max="448" customWidth="1" width="8.85546875"/>
    <col min="449" max="449" customWidth="1" width="8.85546875"/>
    <col min="450" max="450" customWidth="1" width="8.85546875"/>
    <col min="451" max="451" customWidth="1" width="8.85546875"/>
    <col min="452" max="452" customWidth="1" width="8.85546875"/>
    <col min="453" max="453" customWidth="1" width="8.85546875"/>
    <col min="454" max="454" customWidth="1" width="8.85546875"/>
    <col min="455" max="455" customWidth="1" width="8.85546875"/>
    <col min="456" max="456" customWidth="1" width="8.85546875"/>
    <col min="457" max="457" customWidth="1" width="8.85546875"/>
    <col min="458" max="458" customWidth="1" width="8.85546875"/>
    <col min="459" max="459" customWidth="1" width="8.85546875"/>
    <col min="460" max="460" customWidth="1" width="8.85546875"/>
    <col min="461" max="461" customWidth="1" width="8.85546875"/>
    <col min="462" max="462" customWidth="1" width="8.85546875"/>
    <col min="463" max="463" customWidth="1" width="8.85546875"/>
    <col min="464" max="464" customWidth="1" width="8.85546875"/>
    <col min="465" max="465" customWidth="1" width="8.85546875"/>
    <col min="466" max="466" customWidth="1" width="8.85546875"/>
    <col min="467" max="467" customWidth="1" width="8.85546875"/>
    <col min="468" max="468" customWidth="1" width="8.85546875"/>
    <col min="469" max="469" customWidth="1" width="8.85546875"/>
    <col min="470" max="470" customWidth="1" width="8.85546875"/>
    <col min="471" max="471" customWidth="1" width="8.85546875"/>
    <col min="472" max="472" customWidth="1" width="8.85546875"/>
    <col min="473" max="473" customWidth="1" width="8.85546875"/>
    <col min="474" max="474" customWidth="1" width="8.85546875"/>
    <col min="475" max="475" customWidth="1" width="8.85546875"/>
    <col min="476" max="476" customWidth="1" width="8.85546875"/>
    <col min="477" max="477" customWidth="1" width="8.85546875"/>
    <col min="478" max="478" customWidth="1" width="8.85546875"/>
    <col min="479" max="479" customWidth="1" width="8.85546875"/>
    <col min="480" max="480" customWidth="1" width="8.85546875"/>
    <col min="481" max="481" customWidth="1" width="8.85546875"/>
    <col min="482" max="482" customWidth="1" width="8.85546875"/>
    <col min="483" max="483" customWidth="1" width="8.85546875"/>
    <col min="484" max="484" customWidth="1" width="8.85546875"/>
    <col min="485" max="485" customWidth="1" width="8.85546875"/>
    <col min="486" max="486" customWidth="1" width="8.85546875"/>
    <col min="487" max="487" customWidth="1" width="8.85546875"/>
    <col min="488" max="488" customWidth="1" width="8.85546875"/>
    <col min="489" max="489" customWidth="1" width="8.85546875"/>
    <col min="490" max="490" customWidth="1" width="8.85546875"/>
    <col min="491" max="491" customWidth="1" width="8.85546875"/>
    <col min="492" max="492" customWidth="1" width="8.85546875"/>
    <col min="493" max="493" customWidth="1" width="8.85546875"/>
    <col min="494" max="494" customWidth="1" width="8.85546875"/>
    <col min="495" max="495" customWidth="1" width="8.85546875"/>
    <col min="496" max="496" customWidth="1" width="8.85546875"/>
    <col min="497" max="497" customWidth="1" width="8.85546875"/>
    <col min="498" max="498" customWidth="1" width="8.85546875"/>
    <col min="499" max="499" customWidth="1" width="8.85546875"/>
    <col min="500" max="500" customWidth="1" width="8.85546875"/>
    <col min="501" max="501" customWidth="1" width="8.85546875"/>
    <col min="502" max="502" customWidth="1" width="8.85546875"/>
    <col min="503" max="503" customWidth="1" width="8.85546875"/>
    <col min="504" max="504" customWidth="1" width="8.85546875"/>
    <col min="505" max="505" customWidth="1" width="8.85546875"/>
    <col min="506" max="506" customWidth="1" width="8.85546875"/>
    <col min="507" max="507" customWidth="1" width="8.85546875"/>
    <col min="508" max="508" customWidth="1" width="8.85546875"/>
    <col min="509" max="509" customWidth="1" width="8.85546875"/>
    <col min="510" max="510" customWidth="1" width="8.85546875"/>
    <col min="511" max="511" customWidth="1" width="8.85546875"/>
    <col min="512" max="512" customWidth="1" width="8.85546875"/>
    <col min="513" max="513" customWidth="1" width="8.85546875"/>
    <col min="514" max="514" customWidth="1" width="8.85546875"/>
    <col min="515" max="515" customWidth="1" width="8.85546875"/>
    <col min="516" max="516" customWidth="1" width="8.85546875"/>
    <col min="517" max="517" customWidth="1" width="8.85546875"/>
    <col min="518" max="518" customWidth="1" width="8.85546875"/>
    <col min="519" max="519" customWidth="1" width="8.85546875"/>
    <col min="520" max="520" customWidth="1" width="8.85546875"/>
    <col min="521" max="521" customWidth="1" width="8.85546875"/>
    <col min="522" max="522" customWidth="1" width="8.85546875"/>
    <col min="523" max="523" customWidth="1" width="8.85546875"/>
    <col min="524" max="524" customWidth="1" width="8.85546875"/>
    <col min="525" max="525" customWidth="1" width="8.85546875"/>
    <col min="526" max="526" customWidth="1" width="8.85546875"/>
    <col min="527" max="527" customWidth="1" width="8.85546875"/>
    <col min="528" max="528" customWidth="1" width="8.85546875"/>
    <col min="529" max="529" customWidth="1" width="8.85546875"/>
    <col min="530" max="530" customWidth="1" width="8.85546875"/>
    <col min="531" max="531" customWidth="1" width="8.85546875"/>
    <col min="532" max="532" customWidth="1" width="8.85546875"/>
    <col min="533" max="533" customWidth="1" width="8.85546875"/>
    <col min="534" max="534" customWidth="1" width="8.85546875"/>
    <col min="535" max="535" customWidth="1" width="8.85546875"/>
    <col min="536" max="536" customWidth="1" width="8.85546875"/>
    <col min="537" max="537" customWidth="1" width="8.85546875"/>
    <col min="538" max="538" customWidth="1" width="8.85546875"/>
    <col min="539" max="539" customWidth="1" width="8.85546875"/>
    <col min="540" max="540" customWidth="1" width="8.85546875"/>
    <col min="541" max="541" customWidth="1" width="8.85546875"/>
    <col min="542" max="542" customWidth="1" width="8.85546875"/>
    <col min="543" max="543" customWidth="1" width="8.85546875"/>
    <col min="544" max="544" customWidth="1" width="8.85546875"/>
    <col min="545" max="545" customWidth="1" width="8.85546875"/>
    <col min="546" max="546" customWidth="1" width="8.85546875"/>
    <col min="547" max="547" customWidth="1" width="8.85546875"/>
    <col min="548" max="548" customWidth="1" width="8.85546875"/>
    <col min="549" max="549" customWidth="1" width="8.85546875"/>
    <col min="550" max="550" customWidth="1" width="8.85546875"/>
    <col min="551" max="551" customWidth="1" width="8.85546875"/>
    <col min="552" max="552" customWidth="1" width="8.85546875"/>
    <col min="553" max="553" customWidth="1" width="8.85546875"/>
    <col min="554" max="554" customWidth="1" width="8.85546875"/>
    <col min="555" max="555" customWidth="1" width="8.85546875"/>
    <col min="556" max="556" customWidth="1" width="8.85546875"/>
    <col min="557" max="557" customWidth="1" width="8.85546875"/>
    <col min="558" max="558" customWidth="1" width="8.85546875"/>
    <col min="559" max="559" customWidth="1" width="8.85546875"/>
    <col min="560" max="560" customWidth="1" width="8.85546875"/>
    <col min="561" max="561" customWidth="1" width="8.85546875"/>
    <col min="562" max="562" customWidth="1" width="8.85546875"/>
    <col min="563" max="563" customWidth="1" width="8.85546875"/>
    <col min="564" max="564" customWidth="1" width="8.85546875"/>
    <col min="565" max="565" customWidth="1" width="8.85546875"/>
    <col min="566" max="566" customWidth="1" width="8.85546875"/>
    <col min="567" max="567" customWidth="1" width="8.85546875"/>
    <col min="568" max="568" customWidth="1" width="8.85546875"/>
    <col min="569" max="569" customWidth="1" width="8.85546875"/>
    <col min="570" max="570" customWidth="1" width="8.85546875"/>
    <col min="571" max="571" customWidth="1" width="8.85546875"/>
    <col min="572" max="572" customWidth="1" width="8.85546875"/>
    <col min="573" max="573" customWidth="1" width="8.85546875"/>
    <col min="574" max="574" customWidth="1" width="8.85546875"/>
    <col min="575" max="575" customWidth="1" width="8.85546875"/>
    <col min="576" max="576" customWidth="1" width="8.85546875"/>
    <col min="577" max="577" customWidth="1" width="8.85546875"/>
    <col min="578" max="578" customWidth="1" width="8.85546875"/>
    <col min="579" max="579" customWidth="1" width="8.85546875"/>
    <col min="580" max="580" customWidth="1" width="8.85546875"/>
    <col min="581" max="581" customWidth="1" width="8.85546875"/>
    <col min="582" max="582" customWidth="1" width="8.85546875"/>
    <col min="583" max="583" customWidth="1" width="8.85546875"/>
    <col min="584" max="584" customWidth="1" width="8.85546875"/>
    <col min="585" max="585" customWidth="1" width="8.85546875"/>
    <col min="586" max="586" customWidth="1" width="8.85546875"/>
    <col min="587" max="587" customWidth="1" width="8.85546875"/>
    <col min="588" max="588" customWidth="1" width="8.85546875"/>
    <col min="589" max="589" customWidth="1" width="8.85546875"/>
    <col min="590" max="590" customWidth="1" width="8.85546875"/>
    <col min="591" max="591" customWidth="1" width="8.85546875"/>
    <col min="592" max="592" customWidth="1" width="8.85546875"/>
    <col min="593" max="593" customWidth="1" width="8.85546875"/>
    <col min="594" max="594" customWidth="1" width="8.85546875"/>
    <col min="595" max="595" customWidth="1" width="8.85546875"/>
    <col min="596" max="596" customWidth="1" width="8.85546875"/>
    <col min="597" max="597" customWidth="1" width="8.85546875"/>
    <col min="598" max="598" customWidth="1" width="8.85546875"/>
    <col min="599" max="599" customWidth="1" width="8.85546875"/>
    <col min="600" max="600" customWidth="1" width="8.85546875"/>
    <col min="601" max="601" customWidth="1" width="8.85546875"/>
    <col min="602" max="602" customWidth="1" width="8.85546875"/>
    <col min="603" max="603" customWidth="1" width="8.85546875"/>
    <col min="604" max="604" customWidth="1" width="8.85546875"/>
    <col min="605" max="605" customWidth="1" width="8.85546875"/>
    <col min="606" max="606" customWidth="1" width="8.85546875"/>
    <col min="607" max="607" customWidth="1" width="8.85546875"/>
    <col min="608" max="608" customWidth="1" width="8.85546875"/>
    <col min="609" max="609" customWidth="1" width="8.85546875"/>
    <col min="610" max="610" customWidth="1" width="8.85546875"/>
    <col min="611" max="611" customWidth="1" width="8.85546875"/>
    <col min="612" max="612" customWidth="1" width="8.85546875"/>
    <col min="613" max="613" customWidth="1" width="8.85546875"/>
    <col min="614" max="614" customWidth="1" width="8.85546875"/>
    <col min="615" max="615" customWidth="1" width="8.85546875"/>
    <col min="616" max="616" customWidth="1" width="8.85546875"/>
    <col min="617" max="617" customWidth="1" width="8.85546875"/>
    <col min="618" max="618" customWidth="1" width="8.85546875"/>
    <col min="619" max="619" customWidth="1" width="8.85546875"/>
    <col min="620" max="620" customWidth="1" width="8.85546875"/>
    <col min="621" max="621" customWidth="1" width="8.85546875"/>
    <col min="622" max="622" customWidth="1" width="8.85546875"/>
    <col min="623" max="623" customWidth="1" width="8.85546875"/>
    <col min="624" max="624" customWidth="1" width="8.85546875"/>
    <col min="625" max="625" customWidth="1" width="8.85546875"/>
    <col min="626" max="626" customWidth="1" width="8.85546875"/>
    <col min="627" max="627" customWidth="1" width="8.85546875"/>
    <col min="628" max="628" customWidth="1" width="8.85546875"/>
    <col min="629" max="629" customWidth="1" width="8.85546875"/>
    <col min="630" max="630" customWidth="1" width="8.85546875"/>
    <col min="631" max="631" customWidth="1" width="8.85546875"/>
    <col min="632" max="632" customWidth="1" width="8.85546875"/>
    <col min="633" max="633" customWidth="1" width="8.85546875"/>
    <col min="634" max="634" customWidth="1" width="8.85546875"/>
    <col min="635" max="635" customWidth="1" width="8.85546875"/>
    <col min="636" max="636" customWidth="1" width="8.85546875"/>
    <col min="637" max="637" customWidth="1" width="8.85546875"/>
    <col min="638" max="638" customWidth="1" width="8.85546875"/>
    <col min="639" max="639" customWidth="1" width="8.85546875"/>
    <col min="640" max="640" customWidth="1" width="8.85546875"/>
    <col min="641" max="641" customWidth="1" width="8.85546875"/>
    <col min="642" max="642" customWidth="1" width="8.85546875"/>
    <col min="643" max="643" customWidth="1" width="8.85546875"/>
    <col min="644" max="644" customWidth="1" width="8.85546875"/>
    <col min="645" max="645" customWidth="1" width="8.85546875"/>
    <col min="646" max="646" customWidth="1" width="8.85546875"/>
    <col min="647" max="647" customWidth="1" width="8.85546875"/>
    <col min="648" max="648" customWidth="1" width="8.85546875"/>
    <col min="649" max="649" customWidth="1" width="8.85546875"/>
    <col min="650" max="650" customWidth="1" width="8.85546875"/>
    <col min="651" max="651" customWidth="1" width="8.85546875"/>
    <col min="652" max="652" customWidth="1" width="8.85546875"/>
    <col min="653" max="653" customWidth="1" width="8.85546875"/>
    <col min="654" max="654" customWidth="1" width="8.85546875"/>
    <col min="655" max="655" customWidth="1" width="8.85546875"/>
    <col min="656" max="656" customWidth="1" width="8.85546875"/>
    <col min="657" max="657" customWidth="1" width="8.85546875"/>
    <col min="658" max="658" customWidth="1" width="8.85546875"/>
    <col min="659" max="659" customWidth="1" width="8.85546875"/>
    <col min="660" max="660" customWidth="1" width="8.85546875"/>
    <col min="661" max="661" customWidth="1" width="8.85546875"/>
    <col min="662" max="662" customWidth="1" width="8.85546875"/>
    <col min="663" max="663" customWidth="1" width="8.85546875"/>
    <col min="664" max="664" customWidth="1" width="8.85546875"/>
    <col min="665" max="665" customWidth="1" width="8.85546875"/>
    <col min="666" max="666" customWidth="1" width="8.85546875"/>
    <col min="667" max="667" customWidth="1" width="8.85546875"/>
    <col min="668" max="668" customWidth="1" width="8.85546875"/>
    <col min="669" max="669" customWidth="1" width="8.85546875"/>
    <col min="670" max="670" customWidth="1" width="8.85546875"/>
    <col min="671" max="671" customWidth="1" width="8.85546875"/>
    <col min="672" max="672" customWidth="1" width="8.85546875"/>
    <col min="673" max="673" customWidth="1" width="8.85546875"/>
    <col min="674" max="674" customWidth="1" width="8.85546875"/>
    <col min="675" max="675" customWidth="1" width="8.85546875"/>
    <col min="676" max="676" customWidth="1" width="8.85546875"/>
    <col min="677" max="677" customWidth="1" width="8.85546875"/>
    <col min="678" max="678" customWidth="1" width="8.85546875"/>
    <col min="679" max="679" customWidth="1" width="8.85546875"/>
    <col min="680" max="680" customWidth="1" width="8.85546875"/>
    <col min="681" max="681" customWidth="1" width="8.85546875"/>
    <col min="682" max="682" customWidth="1" width="8.85546875"/>
    <col min="683" max="683" customWidth="1" width="8.85546875"/>
    <col min="684" max="684" customWidth="1" width="8.85546875"/>
    <col min="685" max="685" customWidth="1" width="8.85546875"/>
    <col min="686" max="686" customWidth="1" width="8.85546875"/>
    <col min="687" max="687" customWidth="1" width="8.85546875"/>
    <col min="688" max="688" customWidth="1" width="8.85546875"/>
    <col min="689" max="689" customWidth="1" width="8.85546875"/>
    <col min="690" max="690" customWidth="1" width="8.85546875"/>
    <col min="691" max="691" customWidth="1" width="8.85546875"/>
    <col min="692" max="692" customWidth="1" width="8.85546875"/>
    <col min="693" max="693" customWidth="1" width="8.85546875"/>
    <col min="694" max="694" customWidth="1" width="8.85546875"/>
    <col min="695" max="695" customWidth="1" width="8.85546875"/>
    <col min="696" max="696" customWidth="1" width="8.85546875"/>
    <col min="697" max="697" customWidth="1" width="8.85546875"/>
    <col min="698" max="698" customWidth="1" width="8.85546875"/>
    <col min="699" max="699" customWidth="1" width="8.85546875"/>
    <col min="700" max="700" customWidth="1" width="8.85546875"/>
    <col min="701" max="701" customWidth="1" width="8.85546875"/>
    <col min="702" max="702" customWidth="1" width="8.85546875"/>
    <col min="703" max="703" customWidth="1" width="8.85546875"/>
    <col min="704" max="704" customWidth="1" width="8.85546875"/>
    <col min="705" max="705" customWidth="1" width="8.85546875"/>
    <col min="706" max="706" customWidth="1" width="8.85546875"/>
    <col min="707" max="707" customWidth="1" width="8.85546875"/>
    <col min="708" max="708" customWidth="1" width="8.85546875"/>
    <col min="709" max="709" customWidth="1" width="8.85546875"/>
    <col min="710" max="710" customWidth="1" width="8.85546875"/>
    <col min="711" max="711" customWidth="1" width="8.85546875"/>
    <col min="712" max="712" customWidth="1" width="8.85546875"/>
    <col min="713" max="713" customWidth="1" width="8.85546875"/>
    <col min="714" max="714" customWidth="1" width="8.85546875"/>
    <col min="715" max="715" customWidth="1" width="8.85546875"/>
    <col min="716" max="716" customWidth="1" width="8.85546875"/>
    <col min="717" max="717" customWidth="1" width="8.85546875"/>
    <col min="718" max="718" customWidth="1" width="8.85546875"/>
    <col min="719" max="719" customWidth="1" width="8.85546875"/>
    <col min="720" max="720" customWidth="1" width="8.85546875"/>
    <col min="721" max="721" customWidth="1" width="8.85546875"/>
    <col min="722" max="722" customWidth="1" width="8.85546875"/>
    <col min="723" max="723" customWidth="1" width="8.85546875"/>
    <col min="724" max="724" customWidth="1" width="8.85546875"/>
    <col min="725" max="725" customWidth="1" width="8.85546875"/>
    <col min="726" max="726" customWidth="1" width="8.85546875"/>
    <col min="727" max="727" customWidth="1" width="8.85546875"/>
    <col min="728" max="728" customWidth="1" width="8.85546875"/>
    <col min="729" max="729" customWidth="1" width="8.85546875"/>
    <col min="730" max="730" customWidth="1" width="8.85546875"/>
    <col min="731" max="731" customWidth="1" width="8.85546875"/>
    <col min="732" max="732" customWidth="1" width="8.85546875"/>
    <col min="733" max="733" customWidth="1" width="8.85546875"/>
    <col min="734" max="734" customWidth="1" width="8.85546875"/>
    <col min="735" max="735" customWidth="1" width="8.85546875"/>
    <col min="736" max="736" customWidth="1" width="8.85546875"/>
    <col min="737" max="737" customWidth="1" width="8.85546875"/>
    <col min="738" max="738" customWidth="1" width="8.85546875"/>
    <col min="739" max="739" customWidth="1" width="8.85546875"/>
    <col min="740" max="740" customWidth="1" width="8.85546875"/>
    <col min="741" max="741" customWidth="1" width="8.85546875"/>
    <col min="742" max="742" customWidth="1" width="8.85546875"/>
    <col min="743" max="743" customWidth="1" width="8.85546875"/>
    <col min="744" max="744" customWidth="1" width="8.85546875"/>
    <col min="745" max="745" customWidth="1" width="8.85546875"/>
    <col min="746" max="746" customWidth="1" width="8.85546875"/>
    <col min="747" max="747" customWidth="1" width="8.85546875"/>
    <col min="748" max="748" customWidth="1" width="8.85546875"/>
    <col min="749" max="749" customWidth="1" width="8.85546875"/>
    <col min="750" max="750" customWidth="1" width="8.85546875"/>
    <col min="751" max="751" customWidth="1" width="8.85546875"/>
    <col min="752" max="752" customWidth="1" width="8.85546875"/>
    <col min="753" max="753" customWidth="1" width="8.85546875"/>
    <col min="754" max="754" customWidth="1" width="8.85546875"/>
    <col min="755" max="755" customWidth="1" width="8.85546875"/>
    <col min="756" max="756" customWidth="1" width="8.85546875"/>
    <col min="757" max="757" customWidth="1" width="8.85546875"/>
    <col min="758" max="758" customWidth="1" width="8.85546875"/>
    <col min="759" max="759" customWidth="1" width="8.85546875"/>
    <col min="760" max="760" customWidth="1" width="8.85546875"/>
    <col min="761" max="761" customWidth="1" width="8.85546875"/>
    <col min="762" max="762" customWidth="1" width="8.85546875"/>
    <col min="763" max="763" customWidth="1" width="8.85546875"/>
    <col min="764" max="764" customWidth="1" width="8.85546875"/>
    <col min="765" max="765" customWidth="1" width="8.85546875"/>
    <col min="766" max="766" customWidth="1" width="8.85546875"/>
    <col min="767" max="767" customWidth="1" width="8.85546875"/>
    <col min="768" max="768" customWidth="1" width="8.85546875"/>
    <col min="769" max="769" customWidth="1" width="8.85546875"/>
    <col min="770" max="770" customWidth="1" width="8.85546875"/>
    <col min="771" max="771" customWidth="1" width="8.85546875"/>
    <col min="772" max="772" customWidth="1" width="8.85546875"/>
    <col min="773" max="773" customWidth="1" width="8.85546875"/>
    <col min="774" max="774" customWidth="1" width="8.85546875"/>
    <col min="775" max="775" customWidth="1" width="8.85546875"/>
    <col min="776" max="776" customWidth="1" width="8.85546875"/>
    <col min="777" max="777" customWidth="1" width="8.85546875"/>
    <col min="778" max="778" customWidth="1" width="8.85546875"/>
    <col min="779" max="779" customWidth="1" width="8.85546875"/>
    <col min="780" max="780" customWidth="1" width="8.85546875"/>
    <col min="781" max="781" customWidth="1" width="8.85546875"/>
    <col min="782" max="782" customWidth="1" width="8.85546875"/>
    <col min="783" max="783" customWidth="1" width="8.85546875"/>
    <col min="784" max="784" customWidth="1" width="8.85546875"/>
    <col min="785" max="785" customWidth="1" width="8.85546875"/>
    <col min="786" max="786" customWidth="1" width="8.85546875"/>
    <col min="787" max="787" customWidth="1" width="8.85546875"/>
    <col min="788" max="788" customWidth="1" width="8.85546875"/>
    <col min="789" max="789" customWidth="1" width="8.85546875"/>
    <col min="790" max="790" customWidth="1" width="8.85546875"/>
    <col min="791" max="791" customWidth="1" width="8.85546875"/>
    <col min="792" max="792" customWidth="1" width="8.85546875"/>
    <col min="793" max="793" customWidth="1" width="8.85546875"/>
    <col min="794" max="794" customWidth="1" width="8.85546875"/>
    <col min="795" max="795" customWidth="1" width="8.85546875"/>
    <col min="796" max="796" customWidth="1" width="8.85546875"/>
    <col min="797" max="797" customWidth="1" width="8.85546875"/>
    <col min="798" max="798" customWidth="1" width="8.85546875"/>
    <col min="799" max="799" customWidth="1" width="8.85546875"/>
    <col min="800" max="800" customWidth="1" width="8.85546875"/>
    <col min="801" max="801" customWidth="1" width="8.85546875"/>
    <col min="802" max="802" customWidth="1" width="8.85546875"/>
    <col min="803" max="803" customWidth="1" width="8.85546875"/>
    <col min="804" max="804" customWidth="1" width="8.85546875"/>
    <col min="805" max="805" customWidth="1" width="8.85546875"/>
    <col min="806" max="806" customWidth="1" width="8.85546875"/>
    <col min="807" max="807" customWidth="1" width="8.85546875"/>
    <col min="808" max="808" customWidth="1" width="8.85546875"/>
    <col min="809" max="809" customWidth="1" width="8.85546875"/>
    <col min="810" max="810" customWidth="1" width="8.85546875"/>
    <col min="811" max="811" customWidth="1" width="8.85546875"/>
    <col min="812" max="812" customWidth="1" width="8.85546875"/>
    <col min="813" max="813" customWidth="1" width="8.85546875"/>
    <col min="814" max="814" customWidth="1" width="8.85546875"/>
    <col min="815" max="815" customWidth="1" width="8.85546875"/>
    <col min="816" max="816" customWidth="1" width="8.85546875"/>
    <col min="817" max="817" customWidth="1" width="8.85546875"/>
    <col min="818" max="818" customWidth="1" width="8.85546875"/>
    <col min="819" max="819" customWidth="1" width="8.85546875"/>
    <col min="820" max="820" customWidth="1" width="8.85546875"/>
    <col min="821" max="821" customWidth="1" width="8.85546875"/>
    <col min="822" max="822" customWidth="1" width="8.85546875"/>
    <col min="823" max="823" customWidth="1" width="8.85546875"/>
    <col min="824" max="824" customWidth="1" width="8.85546875"/>
    <col min="825" max="825" customWidth="1" width="8.85546875"/>
    <col min="826" max="826" customWidth="1" width="8.85546875"/>
    <col min="827" max="827" customWidth="1" width="8.85546875"/>
    <col min="828" max="828" customWidth="1" width="8.85546875"/>
    <col min="829" max="829" customWidth="1" width="8.85546875"/>
    <col min="830" max="830" customWidth="1" width="8.85546875"/>
    <col min="831" max="831" customWidth="1" width="8.85546875"/>
    <col min="832" max="832" customWidth="1" width="8.85546875"/>
    <col min="833" max="833" customWidth="1" width="8.85546875"/>
    <col min="834" max="834" customWidth="1" width="8.85546875"/>
    <col min="835" max="835" customWidth="1" width="8.85546875"/>
    <col min="836" max="836" customWidth="1" width="8.85546875"/>
    <col min="837" max="837" customWidth="1" width="8.85546875"/>
    <col min="838" max="838" customWidth="1" width="8.85546875"/>
    <col min="839" max="839" customWidth="1" width="8.85546875"/>
    <col min="840" max="840" customWidth="1" width="8.85546875"/>
    <col min="841" max="841" customWidth="1" width="8.85546875"/>
    <col min="842" max="842" customWidth="1" width="8.85546875"/>
    <col min="843" max="843" customWidth="1" width="8.85546875"/>
    <col min="844" max="844" customWidth="1" width="8.85546875"/>
    <col min="845" max="845" customWidth="1" width="8.85546875"/>
    <col min="846" max="846" customWidth="1" width="8.85546875"/>
    <col min="847" max="847" customWidth="1" width="8.85546875"/>
    <col min="848" max="848" customWidth="1" width="8.85546875"/>
    <col min="849" max="849" customWidth="1" width="8.85546875"/>
    <col min="850" max="850" customWidth="1" width="8.85546875"/>
    <col min="851" max="851" customWidth="1" width="8.85546875"/>
    <col min="852" max="852" customWidth="1" width="8.85546875"/>
    <col min="853" max="853" customWidth="1" width="8.85546875"/>
    <col min="854" max="854" customWidth="1" width="8.85546875"/>
    <col min="855" max="855" customWidth="1" width="8.85546875"/>
    <col min="856" max="856" customWidth="1" width="8.85546875"/>
    <col min="857" max="857" customWidth="1" width="8.85546875"/>
    <col min="858" max="858" customWidth="1" width="8.85546875"/>
    <col min="859" max="859" customWidth="1" width="8.85546875"/>
    <col min="860" max="860" customWidth="1" width="8.85546875"/>
    <col min="861" max="861" customWidth="1" width="8.85546875"/>
    <col min="862" max="862" customWidth="1" width="8.85546875"/>
    <col min="863" max="863" customWidth="1" width="8.85546875"/>
    <col min="864" max="864" customWidth="1" width="8.85546875"/>
    <col min="865" max="865" customWidth="1" width="8.85546875"/>
    <col min="866" max="866" customWidth="1" width="8.85546875"/>
    <col min="867" max="867" customWidth="1" width="8.85546875"/>
    <col min="868" max="868" customWidth="1" width="8.85546875"/>
    <col min="869" max="869" customWidth="1" width="8.85546875"/>
    <col min="870" max="870" customWidth="1" width="8.85546875"/>
    <col min="871" max="871" customWidth="1" width="8.85546875"/>
    <col min="872" max="872" customWidth="1" width="8.85546875"/>
    <col min="873" max="873" customWidth="1" width="8.85546875"/>
    <col min="874" max="874" customWidth="1" width="8.85546875"/>
    <col min="875" max="875" customWidth="1" width="8.85546875"/>
    <col min="876" max="876" customWidth="1" width="8.85546875"/>
    <col min="877" max="877" customWidth="1" width="8.85546875"/>
    <col min="878" max="878" customWidth="1" width="8.85546875"/>
    <col min="879" max="879" customWidth="1" width="8.85546875"/>
    <col min="880" max="880" customWidth="1" width="8.85546875"/>
    <col min="881" max="881" customWidth="1" width="8.85546875"/>
    <col min="882" max="882" customWidth="1" width="8.85546875"/>
    <col min="883" max="883" customWidth="1" width="8.85546875"/>
    <col min="884" max="884" customWidth="1" width="8.85546875"/>
    <col min="885" max="885" customWidth="1" width="8.85546875"/>
    <col min="886" max="886" customWidth="1" width="8.85546875"/>
    <col min="887" max="887" customWidth="1" width="8.85546875"/>
    <col min="888" max="888" customWidth="1" width="8.85546875"/>
    <col min="889" max="889" customWidth="1" width="8.85546875"/>
    <col min="890" max="890" customWidth="1" width="8.85546875"/>
    <col min="891" max="891" customWidth="1" width="8.85546875"/>
    <col min="892" max="892" customWidth="1" width="8.85546875"/>
    <col min="893" max="893" customWidth="1" width="8.85546875"/>
    <col min="894" max="894" customWidth="1" width="8.85546875"/>
    <col min="895" max="895" customWidth="1" width="8.85546875"/>
    <col min="896" max="896" customWidth="1" width="8.85546875"/>
    <col min="897" max="897" customWidth="1" width="8.85546875"/>
    <col min="898" max="898" customWidth="1" width="8.85546875"/>
    <col min="899" max="899" customWidth="1" width="8.85546875"/>
    <col min="900" max="900" customWidth="1" width="8.85546875"/>
    <col min="901" max="901" customWidth="1" width="8.85546875"/>
    <col min="902" max="902" customWidth="1" width="8.85546875"/>
    <col min="903" max="903" customWidth="1" width="8.85546875"/>
    <col min="904" max="904" customWidth="1" width="8.85546875"/>
    <col min="905" max="905" customWidth="1" width="8.85546875"/>
    <col min="906" max="906" customWidth="1" width="8.85546875"/>
    <col min="907" max="907" customWidth="1" width="8.85546875"/>
    <col min="908" max="908" customWidth="1" width="8.85546875"/>
    <col min="909" max="909" customWidth="1" width="8.85546875"/>
    <col min="910" max="910" customWidth="1" width="8.85546875"/>
    <col min="911" max="911" customWidth="1" width="8.85546875"/>
    <col min="912" max="912" customWidth="1" width="8.85546875"/>
    <col min="913" max="913" customWidth="1" width="8.85546875"/>
    <col min="914" max="914" customWidth="1" width="8.85546875"/>
    <col min="915" max="915" customWidth="1" width="8.85546875"/>
    <col min="916" max="916" customWidth="1" width="8.85546875"/>
    <col min="917" max="917" customWidth="1" width="8.85546875"/>
    <col min="918" max="918" customWidth="1" width="8.85546875"/>
    <col min="919" max="919" customWidth="1" width="8.85546875"/>
    <col min="920" max="920" customWidth="1" width="8.85546875"/>
    <col min="921" max="921" customWidth="1" width="8.85546875"/>
    <col min="922" max="922" customWidth="1" width="8.85546875"/>
    <col min="923" max="923" customWidth="1" width="8.85546875"/>
    <col min="924" max="924" customWidth="1" width="8.85546875"/>
    <col min="925" max="925" customWidth="1" width="8.85546875"/>
    <col min="926" max="926" customWidth="1" width="8.85546875"/>
    <col min="927" max="927" customWidth="1" width="8.85546875"/>
    <col min="928" max="928" customWidth="1" width="8.85546875"/>
    <col min="929" max="929" customWidth="1" width="8.85546875"/>
    <col min="930" max="930" customWidth="1" width="8.85546875"/>
    <col min="931" max="931" customWidth="1" width="8.85546875"/>
    <col min="932" max="932" customWidth="1" width="8.85546875"/>
    <col min="933" max="933" customWidth="1" width="8.85546875"/>
    <col min="934" max="934" customWidth="1" width="8.85546875"/>
    <col min="935" max="935" customWidth="1" width="8.85546875"/>
    <col min="936" max="936" customWidth="1" width="8.85546875"/>
    <col min="937" max="937" customWidth="1" width="8.85546875"/>
    <col min="938" max="938" customWidth="1" width="8.85546875"/>
    <col min="939" max="939" customWidth="1" width="8.85546875"/>
    <col min="940" max="940" customWidth="1" width="8.85546875"/>
    <col min="941" max="941" customWidth="1" width="8.85546875"/>
    <col min="942" max="942" customWidth="1" width="8.85546875"/>
    <col min="943" max="943" customWidth="1" width="8.85546875"/>
    <col min="944" max="944" customWidth="1" width="8.85546875"/>
    <col min="945" max="945" customWidth="1" width="8.85546875"/>
    <col min="946" max="946" customWidth="1" width="8.85546875"/>
    <col min="947" max="947" customWidth="1" width="8.85546875"/>
    <col min="948" max="948" customWidth="1" width="8.85546875"/>
    <col min="949" max="949" customWidth="1" width="8.85546875"/>
    <col min="950" max="950" customWidth="1" width="8.85546875"/>
    <col min="951" max="951" customWidth="1" width="8.85546875"/>
    <col min="952" max="952" customWidth="1" width="8.85546875"/>
    <col min="953" max="953" customWidth="1" width="8.85546875"/>
    <col min="954" max="954" customWidth="1" width="8.85546875"/>
    <col min="955" max="955" customWidth="1" width="8.85546875"/>
    <col min="956" max="956" customWidth="1" width="8.85546875"/>
    <col min="957" max="957" customWidth="1" width="8.85546875"/>
    <col min="958" max="958" customWidth="1" width="8.85546875"/>
    <col min="959" max="959" customWidth="1" width="8.85546875"/>
    <col min="960" max="960" customWidth="1" width="8.85546875"/>
    <col min="961" max="961" customWidth="1" width="8.85546875"/>
    <col min="962" max="962" customWidth="1" width="8.85546875"/>
    <col min="963" max="963" customWidth="1" width="8.85546875"/>
    <col min="964" max="964" customWidth="1" width="8.85546875"/>
    <col min="965" max="965" customWidth="1" width="8.85546875"/>
    <col min="966" max="966" customWidth="1" width="8.85546875"/>
    <col min="967" max="967" customWidth="1" width="8.85546875"/>
    <col min="968" max="968" customWidth="1" width="8.85546875"/>
    <col min="969" max="969" customWidth="1" width="8.85546875"/>
    <col min="970" max="970" customWidth="1" width="8.85546875"/>
    <col min="971" max="971" customWidth="1" width="8.85546875"/>
    <col min="972" max="972" customWidth="1" width="8.85546875"/>
    <col min="973" max="973" customWidth="1" width="8.85546875"/>
    <col min="974" max="974" customWidth="1" width="8.85546875"/>
    <col min="975" max="975" customWidth="1" width="8.85546875"/>
    <col min="976" max="976" customWidth="1" width="8.85546875"/>
    <col min="977" max="977" customWidth="1" width="8.85546875"/>
    <col min="978" max="978" customWidth="1" width="8.85546875"/>
    <col min="979" max="979" customWidth="1" width="8.85546875"/>
    <col min="980" max="980" customWidth="1" width="8.85546875"/>
    <col min="981" max="981" customWidth="1" width="8.85546875"/>
    <col min="982" max="982" customWidth="1" width="8.85546875"/>
    <col min="983" max="983" customWidth="1" width="8.85546875"/>
    <col min="984" max="984" customWidth="1" width="8.85546875"/>
    <col min="985" max="985" customWidth="1" width="8.85546875"/>
    <col min="986" max="986" customWidth="1" width="8.85546875"/>
    <col min="987" max="987" customWidth="1" width="8.85546875"/>
    <col min="988" max="988" customWidth="1" width="8.85546875"/>
    <col min="989" max="989" customWidth="1" width="8.85546875"/>
    <col min="990" max="990" customWidth="1" width="8.85546875"/>
    <col min="991" max="991" customWidth="1" width="8.85546875"/>
    <col min="992" max="992" customWidth="1" width="8.85546875"/>
    <col min="993" max="993" customWidth="1" width="8.85546875"/>
    <col min="994" max="994" customWidth="1" width="8.85546875"/>
    <col min="995" max="995" customWidth="1" width="8.85546875"/>
    <col min="996" max="996" customWidth="1" width="8.85546875"/>
    <col min="997" max="997" customWidth="1" width="8.85546875"/>
    <col min="998" max="998" customWidth="1" width="8.85546875"/>
    <col min="999" max="999" customWidth="1" width="8.85546875"/>
    <col min="1000" max="1000" customWidth="1" width="8.85546875"/>
    <col min="1001" max="1001" customWidth="1" width="8.85546875"/>
    <col min="1002" max="1002" customWidth="1" width="8.85546875"/>
    <col min="1003" max="1003" customWidth="1" width="8.85546875"/>
    <col min="1004" max="1004" customWidth="1" width="8.85546875"/>
    <col min="1005" max="1005" customWidth="1" width="8.85546875"/>
    <col min="1006" max="1006" customWidth="1" width="8.85546875"/>
    <col min="1007" max="1007" customWidth="1" width="8.85546875"/>
    <col min="1008" max="1008" customWidth="1" width="8.85546875"/>
    <col min="1009" max="1009" customWidth="1" width="8.85546875"/>
    <col min="1010" max="1010" customWidth="1" width="8.85546875"/>
    <col min="1011" max="1011" customWidth="1" width="8.85546875"/>
    <col min="1012" max="1012" customWidth="1" width="8.85546875"/>
    <col min="1013" max="1013" customWidth="1" width="8.85546875"/>
    <col min="1014" max="1014" customWidth="1" width="8.85546875"/>
    <col min="1015" max="1015" customWidth="1" width="8.85546875"/>
    <col min="1016" max="1016" customWidth="1" width="8.85546875"/>
    <col min="1017" max="1017" customWidth="1" width="8.85546875"/>
    <col min="1018" max="1018" customWidth="1" width="8.85546875"/>
    <col min="1019" max="1019" customWidth="1" width="8.85546875"/>
    <col min="1020" max="1020" customWidth="1" width="8.85546875"/>
    <col min="1021" max="1021" customWidth="1" width="8.85546875"/>
    <col min="1022" max="1022" customWidth="1" width="8.85546875"/>
    <col min="1023" max="1023" customWidth="1" width="8.85546875"/>
    <col min="1024" max="1024" customWidth="1" width="8.85546875"/>
    <col min="1025" max="1025" customWidth="1" width="8.85546875"/>
    <col min="1026" max="1026" customWidth="1" width="8.85546875"/>
    <col min="1027" max="1027" customWidth="1" width="8.85546875"/>
    <col min="1028" max="1028" customWidth="1" width="8.85546875"/>
    <col min="1029" max="1029" customWidth="1" width="8.85546875"/>
    <col min="1030" max="1030" customWidth="1" width="8.85546875"/>
    <col min="1031" max="1031" customWidth="1" width="8.85546875"/>
    <col min="1032" max="1032" customWidth="1" width="8.85546875"/>
    <col min="1033" max="1033" customWidth="1" width="8.85546875"/>
    <col min="1034" max="1034" customWidth="1" width="8.85546875"/>
    <col min="1035" max="1035" customWidth="1" width="8.85546875"/>
    <col min="1036" max="1036" customWidth="1" width="8.85546875"/>
    <col min="1037" max="1037" customWidth="1" width="8.85546875"/>
    <col min="1038" max="1038" customWidth="1" width="8.85546875"/>
    <col min="1039" max="1039" customWidth="1" width="8.85546875"/>
    <col min="1040" max="1040" customWidth="1" width="8.85546875"/>
    <col min="1041" max="1041" customWidth="1" width="8.85546875"/>
    <col min="1042" max="1042" customWidth="1" width="8.85546875"/>
    <col min="1043" max="1043" customWidth="1" width="8.85546875"/>
    <col min="1044" max="1044" customWidth="1" width="8.85546875"/>
    <col min="1045" max="1045" customWidth="1" width="8.85546875"/>
    <col min="1046" max="1046" customWidth="1" width="8.85546875"/>
    <col min="1047" max="1047" customWidth="1" width="8.85546875"/>
    <col min="1048" max="1048" customWidth="1" width="8.85546875"/>
    <col min="1049" max="1049" customWidth="1" width="8.85546875"/>
    <col min="1050" max="1050" customWidth="1" width="8.85546875"/>
    <col min="1051" max="1051" customWidth="1" width="8.85546875"/>
    <col min="1052" max="1052" customWidth="1" width="8.85546875"/>
    <col min="1053" max="1053" customWidth="1" width="8.85546875"/>
    <col min="1054" max="1054" customWidth="1" width="8.85546875"/>
    <col min="1055" max="1055" customWidth="1" width="8.85546875"/>
    <col min="1056" max="1056" customWidth="1" width="8.85546875"/>
    <col min="1057" max="1057" customWidth="1" width="8.85546875"/>
    <col min="1058" max="1058" customWidth="1" width="8.85546875"/>
    <col min="1059" max="1059" customWidth="1" width="8.85546875"/>
    <col min="1060" max="1060" customWidth="1" width="8.85546875"/>
    <col min="1061" max="1061" customWidth="1" width="8.85546875"/>
    <col min="1062" max="1062" customWidth="1" width="8.85546875"/>
    <col min="1063" max="1063" customWidth="1" width="8.85546875"/>
    <col min="1064" max="1064" customWidth="1" width="8.85546875"/>
    <col min="1065" max="1065" customWidth="1" width="8.85546875"/>
    <col min="1066" max="1066" customWidth="1" width="8.85546875"/>
    <col min="1067" max="1067" customWidth="1" width="8.85546875"/>
    <col min="1068" max="1068" customWidth="1" width="8.85546875"/>
    <col min="1069" max="1069" customWidth="1" width="8.85546875"/>
    <col min="1070" max="1070" customWidth="1" width="8.85546875"/>
    <col min="1071" max="1071" customWidth="1" width="8.85546875"/>
    <col min="1072" max="1072" customWidth="1" width="8.85546875"/>
    <col min="1073" max="1073" customWidth="1" width="8.85546875"/>
    <col min="1074" max="1074" customWidth="1" width="8.85546875"/>
    <col min="1075" max="1075" customWidth="1" width="8.85546875"/>
    <col min="1076" max="1076" customWidth="1" width="8.85546875"/>
    <col min="1077" max="1077" customWidth="1" width="8.85546875"/>
    <col min="1078" max="1078" customWidth="1" width="8.85546875"/>
    <col min="1079" max="1079" customWidth="1" width="8.85546875"/>
    <col min="1080" max="1080" customWidth="1" width="8.85546875"/>
    <col min="1081" max="1081" customWidth="1" width="8.85546875"/>
    <col min="1082" max="1082" customWidth="1" width="8.85546875"/>
    <col min="1083" max="1083" customWidth="1" width="8.85546875"/>
    <col min="1084" max="1084" customWidth="1" width="8.85546875"/>
    <col min="1085" max="1085" customWidth="1" width="8.85546875"/>
    <col min="1086" max="1086" customWidth="1" width="8.85546875"/>
    <col min="1087" max="1087" customWidth="1" width="8.85546875"/>
    <col min="1088" max="1088" customWidth="1" width="8.85546875"/>
    <col min="1089" max="1089" customWidth="1" width="8.85546875"/>
    <col min="1090" max="1090" customWidth="1" width="8.85546875"/>
    <col min="1091" max="1091" customWidth="1" width="8.85546875"/>
    <col min="1092" max="1092" customWidth="1" width="8.85546875"/>
    <col min="1093" max="1093" customWidth="1" width="8.85546875"/>
    <col min="1094" max="1094" customWidth="1" width="8.85546875"/>
    <col min="1095" max="1095" customWidth="1" width="8.85546875"/>
    <col min="1096" max="1096" customWidth="1" width="8.85546875"/>
    <col min="1097" max="1097" customWidth="1" width="8.85546875"/>
    <col min="1098" max="1098" customWidth="1" width="8.85546875"/>
    <col min="1099" max="1099" customWidth="1" width="8.85546875"/>
    <col min="1100" max="1100" customWidth="1" width="8.85546875"/>
    <col min="1101" max="1101" customWidth="1" width="8.85546875"/>
    <col min="1102" max="1102" customWidth="1" width="8.85546875"/>
    <col min="1103" max="1103" customWidth="1" width="8.85546875"/>
    <col min="1104" max="1104" customWidth="1" width="8.85546875"/>
    <col min="1105" max="1105" customWidth="1" width="8.85546875"/>
    <col min="1106" max="1106" customWidth="1" width="8.85546875"/>
    <col min="1107" max="1107" customWidth="1" width="8.85546875"/>
    <col min="1108" max="1108" customWidth="1" width="8.85546875"/>
    <col min="1109" max="1109" customWidth="1" width="8.85546875"/>
    <col min="1110" max="1110" customWidth="1" width="8.85546875"/>
    <col min="1111" max="1111" customWidth="1" width="8.85546875"/>
    <col min="1112" max="1112" customWidth="1" width="8.85546875"/>
    <col min="1113" max="1113" customWidth="1" width="8.85546875"/>
    <col min="1114" max="1114" customWidth="1" width="8.85546875"/>
    <col min="1115" max="1115" customWidth="1" width="8.85546875"/>
    <col min="1116" max="1116" customWidth="1" width="8.85546875"/>
    <col min="1117" max="1117" customWidth="1" width="8.85546875"/>
    <col min="1118" max="1118" customWidth="1" width="8.85546875"/>
    <col min="1119" max="1119" customWidth="1" width="8.85546875"/>
    <col min="1120" max="1120" customWidth="1" width="8.85546875"/>
    <col min="1121" max="1121" customWidth="1" width="8.85546875"/>
    <col min="1122" max="1122" customWidth="1" width="8.85546875"/>
    <col min="1123" max="1123" customWidth="1" width="8.85546875"/>
    <col min="1124" max="1124" customWidth="1" width="8.85546875"/>
    <col min="1125" max="1125" customWidth="1" width="8.85546875"/>
    <col min="1126" max="1126" customWidth="1" width="8.85546875"/>
    <col min="1127" max="1127" customWidth="1" width="8.85546875"/>
    <col min="1128" max="1128" customWidth="1" width="8.85546875"/>
    <col min="1129" max="1129" customWidth="1" width="8.85546875"/>
    <col min="1130" max="1130" customWidth="1" width="8.85546875"/>
    <col min="1131" max="1131" customWidth="1" width="8.85546875"/>
    <col min="1132" max="1132" customWidth="1" width="8.85546875"/>
    <col min="1133" max="1133" customWidth="1" width="8.85546875"/>
    <col min="1134" max="1134" customWidth="1" width="8.85546875"/>
    <col min="1135" max="1135" customWidth="1" width="8.85546875"/>
    <col min="1136" max="1136" customWidth="1" width="8.85546875"/>
    <col min="1137" max="1137" customWidth="1" width="8.85546875"/>
    <col min="1138" max="1138" customWidth="1" width="8.85546875"/>
    <col min="1139" max="1139" customWidth="1" width="8.85546875"/>
    <col min="1140" max="1140" customWidth="1" width="8.85546875"/>
    <col min="1141" max="1141" customWidth="1" width="8.85546875"/>
    <col min="1142" max="1142" customWidth="1" width="8.85546875"/>
    <col min="1143" max="1143" customWidth="1" width="8.85546875"/>
    <col min="1144" max="1144" customWidth="1" width="8.85546875"/>
    <col min="1145" max="1145" customWidth="1" width="8.85546875"/>
    <col min="1146" max="1146" customWidth="1" width="8.85546875"/>
    <col min="1147" max="1147" customWidth="1" width="8.85546875"/>
    <col min="1148" max="1148" customWidth="1" width="8.85546875"/>
    <col min="1149" max="1149" customWidth="1" width="8.85546875"/>
    <col min="1150" max="1150" customWidth="1" width="8.85546875"/>
    <col min="1151" max="1151" customWidth="1" width="8.85546875"/>
    <col min="1152" max="1152" customWidth="1" width="8.85546875"/>
    <col min="1153" max="1153" customWidth="1" width="8.85546875"/>
    <col min="1154" max="1154" customWidth="1" width="8.85546875"/>
    <col min="1155" max="1155" customWidth="1" width="8.85546875"/>
    <col min="1156" max="1156" customWidth="1" width="8.85546875"/>
    <col min="1157" max="1157" customWidth="1" width="8.85546875"/>
    <col min="1158" max="1158" customWidth="1" width="8.85546875"/>
    <col min="1159" max="1159" customWidth="1" width="8.85546875"/>
    <col min="1160" max="1160" customWidth="1" width="8.85546875"/>
    <col min="1161" max="1161" customWidth="1" width="8.85546875"/>
    <col min="1162" max="1162" customWidth="1" width="8.85546875"/>
    <col min="1163" max="1163" customWidth="1" width="8.85546875"/>
    <col min="1164" max="1164" customWidth="1" width="8.85546875"/>
    <col min="1165" max="1165" customWidth="1" width="8.85546875"/>
    <col min="1166" max="1166" customWidth="1" width="8.85546875"/>
    <col min="1167" max="1167" customWidth="1" width="8.85546875"/>
    <col min="1168" max="1168" customWidth="1" width="8.85546875"/>
    <col min="1169" max="1169" customWidth="1" width="8.85546875"/>
    <col min="1170" max="1170" customWidth="1" width="8.85546875"/>
    <col min="1171" max="1171" customWidth="1" width="8.85546875"/>
    <col min="1172" max="1172" customWidth="1" width="8.85546875"/>
    <col min="1173" max="1173" customWidth="1" width="8.85546875"/>
    <col min="1174" max="1174" customWidth="1" width="8.85546875"/>
    <col min="1175" max="1175" customWidth="1" width="8.85546875"/>
    <col min="1176" max="1176" customWidth="1" width="8.85546875"/>
    <col min="1177" max="1177" customWidth="1" width="8.85546875"/>
    <col min="1178" max="1178" customWidth="1" width="8.85546875"/>
    <col min="1179" max="1179" customWidth="1" width="8.85546875"/>
    <col min="1180" max="1180" customWidth="1" width="8.85546875"/>
    <col min="1181" max="1181" customWidth="1" width="8.85546875"/>
    <col min="1182" max="1182" customWidth="1" width="8.85546875"/>
    <col min="1183" max="1183" customWidth="1" width="8.85546875"/>
    <col min="1184" max="1184" customWidth="1" width="8.85546875"/>
    <col min="1185" max="1185" customWidth="1" width="8.85546875"/>
    <col min="1186" max="1186" customWidth="1" width="8.85546875"/>
    <col min="1187" max="1187" customWidth="1" width="8.85546875"/>
    <col min="1188" max="1188" customWidth="1" width="8.85546875"/>
    <col min="1189" max="1189" customWidth="1" width="8.85546875"/>
    <col min="1190" max="1190" customWidth="1" width="8.85546875"/>
    <col min="1191" max="1191" customWidth="1" width="8.85546875"/>
    <col min="1192" max="1192" customWidth="1" width="8.85546875"/>
    <col min="1193" max="1193" customWidth="1" width="8.85546875"/>
    <col min="1194" max="1194" customWidth="1" width="8.85546875"/>
    <col min="1195" max="1195" customWidth="1" width="8.85546875"/>
    <col min="1196" max="1196" customWidth="1" width="8.85546875"/>
    <col min="1197" max="1197" customWidth="1" width="8.85546875"/>
    <col min="1198" max="1198" customWidth="1" width="8.85546875"/>
    <col min="1199" max="1199" customWidth="1" width="8.85546875"/>
    <col min="1200" max="1200" customWidth="1" width="8.85546875"/>
    <col min="1201" max="1201" customWidth="1" width="8.85546875"/>
    <col min="1202" max="1202" customWidth="1" width="8.85546875"/>
    <col min="1203" max="1203" customWidth="1" width="8.85546875"/>
    <col min="1204" max="1204" customWidth="1" width="8.85546875"/>
    <col min="1205" max="1205" customWidth="1" width="8.85546875"/>
    <col min="1206" max="1206" customWidth="1" width="8.85546875"/>
    <col min="1207" max="1207" customWidth="1" width="8.85546875"/>
    <col min="1208" max="1208" customWidth="1" width="8.85546875"/>
    <col min="1209" max="1209" customWidth="1" width="8.85546875"/>
    <col min="1210" max="1210" customWidth="1" width="8.85546875"/>
    <col min="1211" max="1211" customWidth="1" width="8.85546875"/>
    <col min="1212" max="1212" customWidth="1" width="8.85546875"/>
    <col min="1213" max="1213" customWidth="1" width="8.85546875"/>
    <col min="1214" max="1214" customWidth="1" width="8.85546875"/>
    <col min="1215" max="1215" customWidth="1" width="8.85546875"/>
    <col min="1216" max="1216" customWidth="1" width="8.85546875"/>
    <col min="1217" max="1217" customWidth="1" width="8.85546875"/>
    <col min="1218" max="1218" customWidth="1" width="8.85546875"/>
    <col min="1219" max="1219" customWidth="1" width="8.85546875"/>
    <col min="1220" max="1220" customWidth="1" width="8.85546875"/>
    <col min="1221" max="1221" customWidth="1" width="8.85546875"/>
    <col min="1222" max="1222" customWidth="1" width="8.85546875"/>
    <col min="1223" max="1223" customWidth="1" width="8.85546875"/>
    <col min="1224" max="1224" customWidth="1" width="8.85546875"/>
    <col min="1225" max="1225" customWidth="1" width="8.85546875"/>
    <col min="1226" max="1226" customWidth="1" width="8.85546875"/>
    <col min="1227" max="1227" customWidth="1" width="8.85546875"/>
    <col min="1228" max="1228" customWidth="1" width="8.85546875"/>
    <col min="1229" max="1229" customWidth="1" width="8.85546875"/>
    <col min="1230" max="1230" customWidth="1" width="8.85546875"/>
    <col min="1231" max="1231" customWidth="1" width="8.85546875"/>
    <col min="1232" max="1232" customWidth="1" width="8.85546875"/>
    <col min="1233" max="1233" customWidth="1" width="8.85546875"/>
    <col min="1234" max="1234" customWidth="1" width="8.85546875"/>
    <col min="1235" max="1235" customWidth="1" width="8.85546875"/>
    <col min="1236" max="1236" customWidth="1" width="8.85546875"/>
    <col min="1237" max="1237" customWidth="1" width="8.85546875"/>
    <col min="1238" max="1238" customWidth="1" width="8.85546875"/>
    <col min="1239" max="1239" customWidth="1" width="8.85546875"/>
    <col min="1240" max="1240" customWidth="1" width="8.85546875"/>
    <col min="1241" max="1241" customWidth="1" width="8.85546875"/>
    <col min="1242" max="1242" customWidth="1" width="8.85546875"/>
    <col min="1243" max="1243" customWidth="1" width="8.85546875"/>
    <col min="1244" max="1244" customWidth="1" width="8.85546875"/>
    <col min="1245" max="1245" customWidth="1" width="8.85546875"/>
    <col min="1246" max="1246" customWidth="1" width="8.85546875"/>
    <col min="1247" max="1247" customWidth="1" width="8.85546875"/>
    <col min="1248" max="1248" customWidth="1" width="8.85546875"/>
    <col min="1249" max="1249" customWidth="1" width="8.85546875"/>
    <col min="1250" max="1250" customWidth="1" width="8.85546875"/>
    <col min="1251" max="1251" customWidth="1" width="8.85546875"/>
    <col min="1252" max="1252" customWidth="1" width="8.85546875"/>
    <col min="1253" max="1253" customWidth="1" width="8.85546875"/>
    <col min="1254" max="1254" customWidth="1" width="8.85546875"/>
    <col min="1255" max="1255" customWidth="1" width="8.85546875"/>
    <col min="1256" max="1256" customWidth="1" width="8.85546875"/>
    <col min="1257" max="1257" customWidth="1" width="8.85546875"/>
    <col min="1258" max="1258" customWidth="1" width="8.85546875"/>
    <col min="1259" max="1259" customWidth="1" width="8.85546875"/>
    <col min="1260" max="1260" customWidth="1" width="8.85546875"/>
    <col min="1261" max="1261" customWidth="1" width="8.85546875"/>
    <col min="1262" max="1262" customWidth="1" width="8.85546875"/>
    <col min="1263" max="1263" customWidth="1" width="8.85546875"/>
    <col min="1264" max="1264" customWidth="1" width="8.85546875"/>
    <col min="1265" max="1265" customWidth="1" width="8.85546875"/>
    <col min="1266" max="1266" customWidth="1" width="8.85546875"/>
    <col min="1267" max="1267" customWidth="1" width="8.85546875"/>
    <col min="1268" max="1268" customWidth="1" width="8.85546875"/>
    <col min="1269" max="1269" customWidth="1" width="8.85546875"/>
    <col min="1270" max="1270" customWidth="1" width="8.85546875"/>
    <col min="1271" max="1271" customWidth="1" width="8.85546875"/>
    <col min="1272" max="1272" customWidth="1" width="8.85546875"/>
    <col min="1273" max="1273" customWidth="1" width="8.85546875"/>
    <col min="1274" max="1274" customWidth="1" width="8.85546875"/>
    <col min="1275" max="1275" customWidth="1" width="8.85546875"/>
    <col min="1276" max="1276" customWidth="1" width="8.85546875"/>
    <col min="1277" max="1277" customWidth="1" width="8.85546875"/>
    <col min="1278" max="1278" customWidth="1" width="8.85546875"/>
    <col min="1279" max="1279" customWidth="1" width="8.85546875"/>
    <col min="1280" max="1280" customWidth="1" width="8.85546875"/>
    <col min="1281" max="1281" customWidth="1" width="8.85546875"/>
    <col min="1282" max="1282" customWidth="1" width="8.85546875"/>
    <col min="1283" max="1283" customWidth="1" width="8.85546875"/>
    <col min="1284" max="1284" customWidth="1" width="8.85546875"/>
    <col min="1285" max="1285" customWidth="1" width="8.85546875"/>
    <col min="1286" max="1286" customWidth="1" width="8.85546875"/>
    <col min="1287" max="1287" customWidth="1" width="8.85546875"/>
    <col min="1288" max="1288" customWidth="1" width="8.85546875"/>
    <col min="1289" max="1289" customWidth="1" width="8.85546875"/>
    <col min="1290" max="1290" customWidth="1" width="8.85546875"/>
    <col min="1291" max="1291" customWidth="1" width="8.85546875"/>
    <col min="1292" max="1292" customWidth="1" width="8.85546875"/>
    <col min="1293" max="1293" customWidth="1" width="8.85546875"/>
    <col min="1294" max="1294" customWidth="1" width="8.85546875"/>
    <col min="1295" max="1295" customWidth="1" width="8.85546875"/>
    <col min="1296" max="1296" customWidth="1" width="8.85546875"/>
    <col min="1297" max="1297" customWidth="1" width="8.85546875"/>
    <col min="1298" max="1298" customWidth="1" width="8.85546875"/>
    <col min="1299" max="1299" customWidth="1" width="8.85546875"/>
    <col min="1300" max="1300" customWidth="1" width="8.85546875"/>
    <col min="1301" max="1301" customWidth="1" width="8.85546875"/>
    <col min="1302" max="1302" customWidth="1" width="8.85546875"/>
    <col min="1303" max="1303" customWidth="1" width="8.85546875"/>
    <col min="1304" max="1304" customWidth="1" width="8.85546875"/>
    <col min="1305" max="1305" customWidth="1" width="8.85546875"/>
    <col min="1306" max="1306" customWidth="1" width="8.85546875"/>
    <col min="1307" max="1307" customWidth="1" width="8.85546875"/>
    <col min="1308" max="1308" customWidth="1" width="8.85546875"/>
    <col min="1309" max="1309" customWidth="1" width="8.85546875"/>
    <col min="1310" max="1310" customWidth="1" width="8.85546875"/>
    <col min="1311" max="1311" customWidth="1" width="8.85546875"/>
    <col min="1312" max="1312" customWidth="1" width="8.85546875"/>
    <col min="1313" max="1313" customWidth="1" width="8.85546875"/>
    <col min="1314" max="1314" customWidth="1" width="8.85546875"/>
    <col min="1315" max="1315" customWidth="1" width="8.85546875"/>
    <col min="1316" max="1316" customWidth="1" width="8.85546875"/>
    <col min="1317" max="1317" customWidth="1" width="8.85546875"/>
    <col min="1318" max="1318" customWidth="1" width="8.85546875"/>
    <col min="1319" max="1319" customWidth="1" width="8.85546875"/>
    <col min="1320" max="1320" customWidth="1" width="8.85546875"/>
    <col min="1321" max="1321" customWidth="1" width="8.85546875"/>
    <col min="1322" max="1322" customWidth="1" width="8.85546875"/>
    <col min="1323" max="1323" customWidth="1" width="8.85546875"/>
    <col min="1324" max="1324" customWidth="1" width="8.85546875"/>
    <col min="1325" max="1325" customWidth="1" width="8.85546875"/>
    <col min="1326" max="1326" customWidth="1" width="8.85546875"/>
    <col min="1327" max="1327" customWidth="1" width="8.85546875"/>
    <col min="1328" max="1328" customWidth="1" width="8.85546875"/>
    <col min="1329" max="1329" customWidth="1" width="8.85546875"/>
    <col min="1330" max="1330" customWidth="1" width="8.85546875"/>
    <col min="1331" max="1331" customWidth="1" width="8.85546875"/>
    <col min="1332" max="1332" customWidth="1" width="8.85546875"/>
    <col min="1333" max="1333" customWidth="1" width="8.85546875"/>
    <col min="1334" max="1334" customWidth="1" width="8.85546875"/>
    <col min="1335" max="1335" customWidth="1" width="8.85546875"/>
    <col min="1336" max="1336" customWidth="1" width="8.85546875"/>
    <col min="1337" max="1337" customWidth="1" width="8.85546875"/>
    <col min="1338" max="1338" customWidth="1" width="8.85546875"/>
    <col min="1339" max="1339" customWidth="1" width="8.85546875"/>
    <col min="1340" max="1340" customWidth="1" width="8.85546875"/>
    <col min="1341" max="1341" customWidth="1" width="8.85546875"/>
    <col min="1342" max="1342" customWidth="1" width="8.85546875"/>
    <col min="1343" max="1343" customWidth="1" width="8.85546875"/>
    <col min="1344" max="1344" customWidth="1" width="8.85546875"/>
    <col min="1345" max="1345" customWidth="1" width="8.85546875"/>
    <col min="1346" max="1346" customWidth="1" width="8.85546875"/>
    <col min="1347" max="1347" customWidth="1" width="8.85546875"/>
    <col min="1348" max="1348" customWidth="1" width="8.85546875"/>
    <col min="1349" max="1349" customWidth="1" width="8.85546875"/>
    <col min="1350" max="1350" customWidth="1" width="8.85546875"/>
    <col min="1351" max="1351" customWidth="1" width="8.85546875"/>
    <col min="1352" max="1352" customWidth="1" width="8.85546875"/>
    <col min="1353" max="1353" customWidth="1" width="8.85546875"/>
    <col min="1354" max="1354" customWidth="1" width="8.85546875"/>
    <col min="1355" max="1355" customWidth="1" width="8.85546875"/>
    <col min="1356" max="1356" customWidth="1" width="8.85546875"/>
    <col min="1357" max="1357" customWidth="1" width="8.85546875"/>
    <col min="1358" max="1358" customWidth="1" width="8.85546875"/>
    <col min="1359" max="1359" customWidth="1" width="8.85546875"/>
    <col min="1360" max="1360" customWidth="1" width="8.85546875"/>
    <col min="1361" max="1361" customWidth="1" width="8.85546875"/>
    <col min="1362" max="1362" customWidth="1" width="8.85546875"/>
    <col min="1363" max="1363" customWidth="1" width="8.85546875"/>
    <col min="1364" max="1364" customWidth="1" width="8.85546875"/>
    <col min="1365" max="1365" customWidth="1" width="8.85546875"/>
    <col min="1366" max="1366" customWidth="1" width="8.85546875"/>
    <col min="1367" max="1367" customWidth="1" width="8.85546875"/>
    <col min="1368" max="1368" customWidth="1" width="8.85546875"/>
    <col min="1369" max="1369" customWidth="1" width="8.85546875"/>
    <col min="1370" max="1370" customWidth="1" width="8.85546875"/>
    <col min="1371" max="1371" customWidth="1" width="8.85546875"/>
    <col min="1372" max="1372" customWidth="1" width="8.85546875"/>
    <col min="1373" max="1373" customWidth="1" width="8.85546875"/>
    <col min="1374" max="1374" customWidth="1" width="8.85546875"/>
    <col min="1375" max="1375" customWidth="1" width="8.85546875"/>
    <col min="1376" max="1376" customWidth="1" width="8.85546875"/>
    <col min="1377" max="1377" customWidth="1" width="8.85546875"/>
    <col min="1378" max="1378" customWidth="1" width="8.85546875"/>
    <col min="1379" max="1379" customWidth="1" width="8.85546875"/>
    <col min="1380" max="1380" customWidth="1" width="8.85546875"/>
    <col min="1381" max="1381" customWidth="1" width="8.85546875"/>
    <col min="1382" max="1382" customWidth="1" width="8.85546875"/>
    <col min="1383" max="1383" customWidth="1" width="8.85546875"/>
    <col min="1384" max="1384" customWidth="1" width="8.85546875"/>
    <col min="1385" max="1385" customWidth="1" width="8.85546875"/>
    <col min="1386" max="1386" customWidth="1" width="8.85546875"/>
    <col min="1387" max="1387" customWidth="1" width="8.85546875"/>
    <col min="1388" max="1388" customWidth="1" width="8.85546875"/>
    <col min="1389" max="1389" customWidth="1" width="8.85546875"/>
    <col min="1390" max="1390" customWidth="1" width="8.85546875"/>
    <col min="1391" max="1391" customWidth="1" width="8.85546875"/>
    <col min="1392" max="1392" customWidth="1" width="8.85546875"/>
    <col min="1393" max="1393" customWidth="1" width="8.85546875"/>
    <col min="1394" max="1394" customWidth="1" width="8.85546875"/>
    <col min="1395" max="1395" customWidth="1" width="8.85546875"/>
    <col min="1396" max="1396" customWidth="1" width="8.85546875"/>
    <col min="1397" max="1397" customWidth="1" width="8.85546875"/>
    <col min="1398" max="1398" customWidth="1" width="8.85546875"/>
    <col min="1399" max="1399" customWidth="1" width="8.85546875"/>
    <col min="1400" max="1400" customWidth="1" width="8.85546875"/>
    <col min="1401" max="1401" customWidth="1" width="8.85546875"/>
    <col min="1402" max="1402" customWidth="1" width="8.85546875"/>
    <col min="1403" max="1403" customWidth="1" width="8.85546875"/>
    <col min="1404" max="1404" customWidth="1" width="8.85546875"/>
    <col min="1405" max="1405" customWidth="1" width="8.85546875"/>
    <col min="1406" max="1406" customWidth="1" width="8.85546875"/>
    <col min="1407" max="1407" customWidth="1" width="8.85546875"/>
    <col min="1408" max="1408" customWidth="1" width="8.85546875"/>
    <col min="1409" max="1409" customWidth="1" width="8.85546875"/>
    <col min="1410" max="1410" customWidth="1" width="8.85546875"/>
    <col min="1411" max="1411" customWidth="1" width="8.85546875"/>
    <col min="1412" max="1412" customWidth="1" width="8.85546875"/>
    <col min="1413" max="1413" customWidth="1" width="8.85546875"/>
    <col min="1414" max="1414" customWidth="1" width="8.85546875"/>
    <col min="1415" max="1415" customWidth="1" width="8.85546875"/>
    <col min="1416" max="1416" customWidth="1" width="8.85546875"/>
    <col min="1417" max="1417" customWidth="1" width="8.85546875"/>
    <col min="1418" max="1418" customWidth="1" width="8.85546875"/>
    <col min="1419" max="1419" customWidth="1" width="8.85546875"/>
    <col min="1420" max="1420" customWidth="1" width="8.85546875"/>
    <col min="1421" max="1421" customWidth="1" width="8.85546875"/>
    <col min="1422" max="1422" customWidth="1" width="8.85546875"/>
    <col min="1423" max="1423" customWidth="1" width="8.85546875"/>
    <col min="1424" max="1424" customWidth="1" width="8.85546875"/>
    <col min="1425" max="1425" customWidth="1" width="8.85546875"/>
    <col min="1426" max="1426" customWidth="1" width="8.85546875"/>
    <col min="1427" max="1427" customWidth="1" width="8.85546875"/>
    <col min="1428" max="1428" customWidth="1" width="8.85546875"/>
    <col min="1429" max="1429" customWidth="1" width="8.85546875"/>
    <col min="1430" max="1430" customWidth="1" width="8.85546875"/>
    <col min="1431" max="1431" customWidth="1" width="8.85546875"/>
    <col min="1432" max="1432" customWidth="1" width="8.85546875"/>
    <col min="1433" max="1433" customWidth="1" width="8.85546875"/>
    <col min="1434" max="1434" customWidth="1" width="8.85546875"/>
    <col min="1435" max="1435" customWidth="1" width="8.85546875"/>
    <col min="1436" max="1436" customWidth="1" width="8.85546875"/>
    <col min="1437" max="1437" customWidth="1" width="8.85546875"/>
    <col min="1438" max="1438" customWidth="1" width="8.85546875"/>
    <col min="1439" max="1439" customWidth="1" width="8.85546875"/>
    <col min="1440" max="1440" customWidth="1" width="8.85546875"/>
    <col min="1441" max="1441" customWidth="1" width="8.85546875"/>
    <col min="1442" max="1442" customWidth="1" width="8.85546875"/>
    <col min="1443" max="1443" customWidth="1" width="8.85546875"/>
    <col min="1444" max="1444" customWidth="1" width="8.85546875"/>
    <col min="1445" max="1445" customWidth="1" width="8.85546875"/>
    <col min="1446" max="1446" customWidth="1" width="8.85546875"/>
    <col min="1447" max="1447" customWidth="1" width="8.85546875"/>
    <col min="1448" max="1448" customWidth="1" width="8.85546875"/>
    <col min="1449" max="1449" customWidth="1" width="8.85546875"/>
    <col min="1450" max="1450" customWidth="1" width="8.85546875"/>
    <col min="1451" max="1451" customWidth="1" width="8.85546875"/>
    <col min="1452" max="1452" customWidth="1" width="8.85546875"/>
    <col min="1453" max="1453" customWidth="1" width="8.85546875"/>
    <col min="1454" max="1454" customWidth="1" width="8.85546875"/>
    <col min="1455" max="1455" customWidth="1" width="8.85546875"/>
    <col min="1456" max="1456" customWidth="1" width="8.85546875"/>
    <col min="1457" max="1457" customWidth="1" width="8.85546875"/>
    <col min="1458" max="1458" customWidth="1" width="8.85546875"/>
    <col min="1459" max="1459" customWidth="1" width="8.85546875"/>
    <col min="1460" max="1460" customWidth="1" width="8.85546875"/>
    <col min="1461" max="1461" customWidth="1" width="8.85546875"/>
    <col min="1462" max="1462" customWidth="1" width="8.85546875"/>
    <col min="1463" max="1463" customWidth="1" width="8.85546875"/>
    <col min="1464" max="1464" customWidth="1" width="8.85546875"/>
    <col min="1465" max="1465" customWidth="1" width="8.85546875"/>
    <col min="1466" max="1466" customWidth="1" width="8.85546875"/>
    <col min="1467" max="1467" customWidth="1" width="8.85546875"/>
    <col min="1468" max="1468" customWidth="1" width="8.85546875"/>
    <col min="1469" max="1469" customWidth="1" width="8.85546875"/>
    <col min="1470" max="1470" customWidth="1" width="8.85546875"/>
    <col min="1471" max="1471" customWidth="1" width="8.85546875"/>
    <col min="1472" max="1472" customWidth="1" width="8.85546875"/>
    <col min="1473" max="1473" customWidth="1" width="8.85546875"/>
    <col min="1474" max="1474" customWidth="1" width="8.85546875"/>
    <col min="1475" max="1475" customWidth="1" width="8.85546875"/>
    <col min="1476" max="1476" customWidth="1" width="8.85546875"/>
    <col min="1477" max="1477" customWidth="1" width="8.85546875"/>
    <col min="1478" max="1478" customWidth="1" width="8.85546875"/>
    <col min="1479" max="1479" customWidth="1" width="8.85546875"/>
    <col min="1480" max="1480" customWidth="1" width="8.85546875"/>
    <col min="1481" max="1481" customWidth="1" width="8.85546875"/>
    <col min="1482" max="1482" customWidth="1" width="8.85546875"/>
    <col min="1483" max="1483" customWidth="1" width="8.85546875"/>
    <col min="1484" max="1484" customWidth="1" width="8.85546875"/>
    <col min="1485" max="1485" customWidth="1" width="8.85546875"/>
    <col min="1486" max="1486" customWidth="1" width="8.85546875"/>
    <col min="1487" max="1487" customWidth="1" width="8.85546875"/>
    <col min="1488" max="1488" customWidth="1" width="8.85546875"/>
    <col min="1489" max="1489" customWidth="1" width="8.85546875"/>
    <col min="1490" max="1490" customWidth="1" width="8.85546875"/>
    <col min="1491" max="1491" customWidth="1" width="8.85546875"/>
    <col min="1492" max="1492" customWidth="1" width="8.85546875"/>
    <col min="1493" max="1493" customWidth="1" width="8.85546875"/>
    <col min="1494" max="1494" customWidth="1" width="8.85546875"/>
    <col min="1495" max="1495" customWidth="1" width="8.85546875"/>
    <col min="1496" max="1496" customWidth="1" width="8.85546875"/>
    <col min="1497" max="1497" customWidth="1" width="8.85546875"/>
    <col min="1498" max="1498" customWidth="1" width="8.85546875"/>
    <col min="1499" max="1499" customWidth="1" width="8.85546875"/>
    <col min="1500" max="1500" customWidth="1" width="8.85546875"/>
    <col min="1501" max="1501" customWidth="1" width="8.85546875"/>
    <col min="1502" max="1502" customWidth="1" width="8.85546875"/>
    <col min="1503" max="1503" customWidth="1" width="8.85546875"/>
    <col min="1504" max="1504" customWidth="1" width="8.85546875"/>
    <col min="1505" max="1505" customWidth="1" width="8.85546875"/>
    <col min="1506" max="1506" customWidth="1" width="8.85546875"/>
    <col min="1507" max="1507" customWidth="1" width="8.85546875"/>
    <col min="1508" max="1508" customWidth="1" width="8.85546875"/>
    <col min="1509" max="1509" customWidth="1" width="8.85546875"/>
    <col min="1510" max="1510" customWidth="1" width="8.85546875"/>
    <col min="1511" max="1511" customWidth="1" width="8.85546875"/>
    <col min="1512" max="1512" customWidth="1" width="8.85546875"/>
    <col min="1513" max="1513" customWidth="1" width="8.85546875"/>
    <col min="1514" max="1514" customWidth="1" width="8.85546875"/>
    <col min="1515" max="1515" customWidth="1" width="8.85546875"/>
    <col min="1516" max="1516" customWidth="1" width="8.85546875"/>
    <col min="1517" max="1517" customWidth="1" width="8.85546875"/>
    <col min="1518" max="1518" customWidth="1" width="8.85546875"/>
    <col min="1519" max="1519" customWidth="1" width="8.85546875"/>
    <col min="1520" max="1520" customWidth="1" width="8.85546875"/>
    <col min="1521" max="1521" customWidth="1" width="8.85546875"/>
    <col min="1522" max="1522" customWidth="1" width="8.85546875"/>
    <col min="1523" max="1523" customWidth="1" width="8.85546875"/>
    <col min="1524" max="1524" customWidth="1" width="8.85546875"/>
    <col min="1525" max="1525" customWidth="1" width="8.85546875"/>
    <col min="1526" max="1526" customWidth="1" width="8.85546875"/>
    <col min="1527" max="1527" customWidth="1" width="8.85546875"/>
    <col min="1528" max="1528" customWidth="1" width="8.85546875"/>
    <col min="1529" max="1529" customWidth="1" width="8.85546875"/>
    <col min="1530" max="1530" customWidth="1" width="8.85546875"/>
    <col min="1531" max="1531" customWidth="1" width="8.85546875"/>
    <col min="1532" max="1532" customWidth="1" width="8.85546875"/>
    <col min="1533" max="1533" customWidth="1" width="8.85546875"/>
    <col min="1534" max="1534" customWidth="1" width="8.85546875"/>
    <col min="1535" max="1535" customWidth="1" width="8.85546875"/>
    <col min="1536" max="1536" customWidth="1" width="8.85546875"/>
    <col min="1537" max="1537" customWidth="1" width="8.85546875"/>
    <col min="1538" max="1538" customWidth="1" width="8.85546875"/>
    <col min="1539" max="1539" customWidth="1" width="8.85546875"/>
    <col min="1540" max="1540" customWidth="1" width="8.85546875"/>
    <col min="1541" max="1541" customWidth="1" width="8.85546875"/>
    <col min="1542" max="1542" customWidth="1" width="8.85546875"/>
    <col min="1543" max="1543" customWidth="1" width="8.85546875"/>
    <col min="1544" max="1544" customWidth="1" width="8.85546875"/>
    <col min="1545" max="1545" customWidth="1" width="8.85546875"/>
    <col min="1546" max="1546" customWidth="1" width="8.85546875"/>
    <col min="1547" max="1547" customWidth="1" width="8.85546875"/>
    <col min="1548" max="1548" customWidth="1" width="8.85546875"/>
    <col min="1549" max="1549" customWidth="1" width="8.85546875"/>
    <col min="1550" max="1550" customWidth="1" width="8.85546875"/>
    <col min="1551" max="1551" customWidth="1" width="8.85546875"/>
    <col min="1552" max="1552" customWidth="1" width="8.85546875"/>
    <col min="1553" max="1553" customWidth="1" width="8.85546875"/>
    <col min="1554" max="1554" customWidth="1" width="8.85546875"/>
    <col min="1555" max="1555" customWidth="1" width="8.85546875"/>
    <col min="1556" max="1556" customWidth="1" width="8.85546875"/>
    <col min="1557" max="1557" customWidth="1" width="8.85546875"/>
    <col min="1558" max="1558" customWidth="1" width="8.85546875"/>
    <col min="1559" max="1559" customWidth="1" width="8.85546875"/>
    <col min="1560" max="1560" customWidth="1" width="8.85546875"/>
    <col min="1561" max="1561" customWidth="1" width="8.85546875"/>
    <col min="1562" max="1562" customWidth="1" width="8.85546875"/>
    <col min="1563" max="1563" customWidth="1" width="8.85546875"/>
    <col min="1564" max="1564" customWidth="1" width="8.85546875"/>
    <col min="1565" max="1565" customWidth="1" width="8.85546875"/>
    <col min="1566" max="1566" customWidth="1" width="8.85546875"/>
    <col min="1567" max="1567" customWidth="1" width="8.85546875"/>
    <col min="1568" max="1568" customWidth="1" width="8.85546875"/>
    <col min="1569" max="1569" customWidth="1" width="8.85546875"/>
    <col min="1570" max="1570" customWidth="1" width="8.85546875"/>
    <col min="1571" max="1571" customWidth="1" width="8.85546875"/>
    <col min="1572" max="1572" customWidth="1" width="8.85546875"/>
    <col min="1573" max="1573" customWidth="1" width="8.85546875"/>
    <col min="1574" max="1574" customWidth="1" width="8.85546875"/>
    <col min="1575" max="1575" customWidth="1" width="8.85546875"/>
    <col min="1576" max="1576" customWidth="1" width="8.85546875"/>
    <col min="1577" max="1577" customWidth="1" width="8.85546875"/>
    <col min="1578" max="1578" customWidth="1" width="8.85546875"/>
    <col min="1579" max="1579" customWidth="1" width="8.85546875"/>
    <col min="1580" max="1580" customWidth="1" width="8.85546875"/>
    <col min="1581" max="1581" customWidth="1" width="8.85546875"/>
    <col min="1582" max="1582" customWidth="1" width="8.85546875"/>
    <col min="1583" max="1583" customWidth="1" width="8.85546875"/>
    <col min="1584" max="1584" customWidth="1" width="8.85546875"/>
    <col min="1585" max="1585" customWidth="1" width="8.85546875"/>
    <col min="1586" max="1586" customWidth="1" width="8.85546875"/>
    <col min="1587" max="1587" customWidth="1" width="8.85546875"/>
    <col min="1588" max="1588" customWidth="1" width="8.85546875"/>
    <col min="1589" max="1589" customWidth="1" width="8.85546875"/>
    <col min="1590" max="1590" customWidth="1" width="8.85546875"/>
    <col min="1591" max="1591" customWidth="1" width="8.85546875"/>
    <col min="1592" max="1592" customWidth="1" width="8.85546875"/>
    <col min="1593" max="1593" customWidth="1" width="8.85546875"/>
    <col min="1594" max="1594" customWidth="1" width="8.85546875"/>
    <col min="1595" max="1595" customWidth="1" width="8.85546875"/>
    <col min="1596" max="1596" customWidth="1" width="8.85546875"/>
    <col min="1597" max="1597" customWidth="1" width="8.85546875"/>
    <col min="1598" max="1598" customWidth="1" width="8.85546875"/>
    <col min="1599" max="1599" customWidth="1" width="8.85546875"/>
    <col min="1600" max="1600" customWidth="1" width="8.85546875"/>
    <col min="1601" max="1601" customWidth="1" width="8.85546875"/>
    <col min="1602" max="1602" customWidth="1" width="8.85546875"/>
    <col min="1603" max="1603" customWidth="1" width="8.85546875"/>
    <col min="1604" max="1604" customWidth="1" width="8.85546875"/>
    <col min="1605" max="1605" customWidth="1" width="8.85546875"/>
    <col min="1606" max="1606" customWidth="1" width="8.85546875"/>
    <col min="1607" max="1607" customWidth="1" width="8.85546875"/>
    <col min="1608" max="1608" customWidth="1" width="8.85546875"/>
    <col min="1609" max="1609" customWidth="1" width="8.85546875"/>
    <col min="1610" max="1610" customWidth="1" width="8.85546875"/>
    <col min="1611" max="1611" customWidth="1" width="8.85546875"/>
    <col min="1612" max="1612" customWidth="1" width="8.85546875"/>
    <col min="1613" max="1613" customWidth="1" width="8.85546875"/>
    <col min="1614" max="1614" customWidth="1" width="8.85546875"/>
    <col min="1615" max="1615" customWidth="1" width="8.85546875"/>
    <col min="1616" max="1616" customWidth="1" width="8.85546875"/>
    <col min="1617" max="1617" customWidth="1" width="8.85546875"/>
    <col min="1618" max="1618" customWidth="1" width="8.85546875"/>
    <col min="1619" max="1619" customWidth="1" width="8.85546875"/>
    <col min="1620" max="1620" customWidth="1" width="8.85546875"/>
    <col min="1621" max="1621" customWidth="1" width="8.85546875"/>
    <col min="1622" max="1622" customWidth="1" width="8.85546875"/>
    <col min="1623" max="1623" customWidth="1" width="8.85546875"/>
    <col min="1624" max="1624" customWidth="1" width="8.85546875"/>
    <col min="1625" max="1625" customWidth="1" width="8.85546875"/>
    <col min="1626" max="1626" customWidth="1" width="8.85546875"/>
    <col min="1627" max="1627" customWidth="1" width="8.85546875"/>
    <col min="1628" max="1628" customWidth="1" width="8.85546875"/>
    <col min="1629" max="1629" customWidth="1" width="8.85546875"/>
    <col min="1630" max="1630" customWidth="1" width="8.85546875"/>
    <col min="1631" max="1631" customWidth="1" width="8.85546875"/>
    <col min="1632" max="1632" customWidth="1" width="8.85546875"/>
    <col min="1633" max="1633" customWidth="1" width="8.85546875"/>
    <col min="1634" max="1634" customWidth="1" width="8.85546875"/>
    <col min="1635" max="1635" customWidth="1" width="8.85546875"/>
    <col min="1636" max="1636" customWidth="1" width="8.85546875"/>
    <col min="1637" max="1637" customWidth="1" width="8.85546875"/>
    <col min="1638" max="1638" customWidth="1" width="8.85546875"/>
    <col min="1639" max="1639" customWidth="1" width="8.85546875"/>
    <col min="1640" max="1640" customWidth="1" width="8.85546875"/>
    <col min="1641" max="1641" customWidth="1" width="8.85546875"/>
    <col min="1642" max="1642" customWidth="1" width="8.85546875"/>
    <col min="1643" max="1643" customWidth="1" width="8.85546875"/>
    <col min="1644" max="1644" customWidth="1" width="8.85546875"/>
    <col min="1645" max="1645" customWidth="1" width="8.85546875"/>
    <col min="1646" max="1646" customWidth="1" width="8.85546875"/>
    <col min="1647" max="1647" customWidth="1" width="8.85546875"/>
    <col min="1648" max="1648" customWidth="1" width="8.85546875"/>
    <col min="1649" max="1649" customWidth="1" width="8.85546875"/>
    <col min="1650" max="1650" customWidth="1" width="8.85546875"/>
    <col min="1651" max="1651" customWidth="1" width="8.85546875"/>
    <col min="1652" max="1652" customWidth="1" width="8.85546875"/>
    <col min="1653" max="1653" customWidth="1" width="8.85546875"/>
    <col min="1654" max="1654" customWidth="1" width="8.85546875"/>
    <col min="1655" max="1655" customWidth="1" width="8.85546875"/>
    <col min="1656" max="1656" customWidth="1" width="8.85546875"/>
    <col min="1657" max="1657" customWidth="1" width="8.85546875"/>
    <col min="1658" max="1658" customWidth="1" width="8.85546875"/>
    <col min="1659" max="1659" customWidth="1" width="8.85546875"/>
    <col min="1660" max="1660" customWidth="1" width="8.85546875"/>
    <col min="1661" max="1661" customWidth="1" width="8.85546875"/>
    <col min="1662" max="1662" customWidth="1" width="8.85546875"/>
    <col min="1663" max="1663" customWidth="1" width="8.85546875"/>
    <col min="1664" max="1664" customWidth="1" width="8.85546875"/>
    <col min="1665" max="1665" customWidth="1" width="8.85546875"/>
    <col min="1666" max="1666" customWidth="1" width="8.85546875"/>
    <col min="1667" max="1667" customWidth="1" width="8.85546875"/>
    <col min="1668" max="1668" customWidth="1" width="8.85546875"/>
    <col min="1669" max="1669" customWidth="1" width="8.85546875"/>
    <col min="1670" max="1670" customWidth="1" width="8.85546875"/>
    <col min="1671" max="1671" customWidth="1" width="8.85546875"/>
    <col min="1672" max="1672" customWidth="1" width="8.85546875"/>
    <col min="1673" max="1673" customWidth="1" width="8.85546875"/>
    <col min="1674" max="1674" customWidth="1" width="8.85546875"/>
    <col min="1675" max="1675" customWidth="1" width="8.85546875"/>
    <col min="1676" max="1676" customWidth="1" width="8.85546875"/>
    <col min="1677" max="1677" customWidth="1" width="8.85546875"/>
    <col min="1678" max="1678" customWidth="1" width="8.85546875"/>
    <col min="1679" max="1679" customWidth="1" width="8.85546875"/>
    <col min="1680" max="1680" customWidth="1" width="8.85546875"/>
    <col min="1681" max="1681" customWidth="1" width="8.85546875"/>
    <col min="1682" max="1682" customWidth="1" width="8.85546875"/>
    <col min="1683" max="1683" customWidth="1" width="8.85546875"/>
    <col min="1684" max="1684" customWidth="1" width="8.85546875"/>
    <col min="1685" max="1685" customWidth="1" width="8.85546875"/>
    <col min="1686" max="1686" customWidth="1" width="8.85546875"/>
    <col min="1687" max="1687" customWidth="1" width="8.85546875"/>
    <col min="1688" max="1688" customWidth="1" width="8.85546875"/>
    <col min="1689" max="1689" customWidth="1" width="8.85546875"/>
    <col min="1690" max="1690" customWidth="1" width="8.85546875"/>
    <col min="1691" max="1691" customWidth="1" width="8.85546875"/>
    <col min="1692" max="1692" customWidth="1" width="8.85546875"/>
    <col min="1693" max="1693" customWidth="1" width="8.85546875"/>
    <col min="1694" max="1694" customWidth="1" width="8.85546875"/>
    <col min="1695" max="1695" customWidth="1" width="8.85546875"/>
    <col min="1696" max="1696" customWidth="1" width="8.85546875"/>
    <col min="1697" max="1697" customWidth="1" width="8.85546875"/>
    <col min="1698" max="1698" customWidth="1" width="8.85546875"/>
    <col min="1699" max="1699" customWidth="1" width="8.85546875"/>
    <col min="1700" max="1700" customWidth="1" width="8.85546875"/>
    <col min="1701" max="1701" customWidth="1" width="8.85546875"/>
    <col min="1702" max="1702" customWidth="1" width="8.85546875"/>
    <col min="1703" max="1703" customWidth="1" width="8.85546875"/>
    <col min="1704" max="1704" customWidth="1" width="8.85546875"/>
    <col min="1705" max="1705" customWidth="1" width="8.85546875"/>
    <col min="1706" max="1706" customWidth="1" width="8.85546875"/>
    <col min="1707" max="1707" customWidth="1" width="8.85546875"/>
    <col min="1708" max="1708" customWidth="1" width="8.85546875"/>
    <col min="1709" max="1709" customWidth="1" width="8.85546875"/>
    <col min="1710" max="1710" customWidth="1" width="8.85546875"/>
    <col min="1711" max="1711" customWidth="1" width="8.85546875"/>
    <col min="1712" max="1712" customWidth="1" width="8.85546875"/>
    <col min="1713" max="1713" customWidth="1" width="8.85546875"/>
    <col min="1714" max="1714" customWidth="1" width="8.85546875"/>
    <col min="1715" max="1715" customWidth="1" width="8.85546875"/>
    <col min="1716" max="1716" customWidth="1" width="8.85546875"/>
    <col min="1717" max="1717" customWidth="1" width="8.85546875"/>
    <col min="1718" max="1718" customWidth="1" width="8.85546875"/>
    <col min="1719" max="1719" customWidth="1" width="8.85546875"/>
    <col min="1720" max="1720" customWidth="1" width="8.85546875"/>
    <col min="1721" max="1721" customWidth="1" width="8.85546875"/>
    <col min="1722" max="1722" customWidth="1" width="8.85546875"/>
    <col min="1723" max="1723" customWidth="1" width="8.85546875"/>
    <col min="1724" max="1724" customWidth="1" width="8.85546875"/>
    <col min="1725" max="1725" customWidth="1" width="8.85546875"/>
    <col min="1726" max="1726" customWidth="1" width="8.85546875"/>
    <col min="1727" max="1727" customWidth="1" width="8.85546875"/>
    <col min="1728" max="1728" customWidth="1" width="8.85546875"/>
    <col min="1729" max="1729" customWidth="1" width="8.85546875"/>
    <col min="1730" max="1730" customWidth="1" width="8.85546875"/>
    <col min="1731" max="1731" customWidth="1" width="8.85546875"/>
    <col min="1732" max="1732" customWidth="1" width="8.85546875"/>
    <col min="1733" max="1733" customWidth="1" width="8.85546875"/>
    <col min="1734" max="1734" customWidth="1" width="8.85546875"/>
    <col min="1735" max="1735" customWidth="1" width="8.85546875"/>
    <col min="1736" max="1736" customWidth="1" width="8.85546875"/>
    <col min="1737" max="1737" customWidth="1" width="8.85546875"/>
    <col min="1738" max="1738" customWidth="1" width="8.85546875"/>
    <col min="1739" max="1739" customWidth="1" width="8.85546875"/>
    <col min="1740" max="1740" customWidth="1" width="8.85546875"/>
    <col min="1741" max="1741" customWidth="1" width="8.85546875"/>
    <col min="1742" max="1742" customWidth="1" width="8.85546875"/>
    <col min="1743" max="1743" customWidth="1" width="8.85546875"/>
    <col min="1744" max="1744" customWidth="1" width="8.85546875"/>
    <col min="1745" max="1745" customWidth="1" width="8.85546875"/>
    <col min="1746" max="1746" customWidth="1" width="8.85546875"/>
    <col min="1747" max="1747" customWidth="1" width="8.85546875"/>
    <col min="1748" max="1748" customWidth="1" width="8.85546875"/>
    <col min="1749" max="1749" customWidth="1" width="8.85546875"/>
    <col min="1750" max="1750" customWidth="1" width="8.85546875"/>
    <col min="1751" max="1751" customWidth="1" width="8.85546875"/>
    <col min="1752" max="1752" customWidth="1" width="8.85546875"/>
    <col min="1753" max="1753" customWidth="1" width="8.85546875"/>
    <col min="1754" max="1754" customWidth="1" width="8.85546875"/>
    <col min="1755" max="1755" customWidth="1" width="8.85546875"/>
    <col min="1756" max="1756" customWidth="1" width="8.85546875"/>
    <col min="1757" max="1757" customWidth="1" width="8.85546875"/>
    <col min="1758" max="1758" customWidth="1" width="8.85546875"/>
    <col min="1759" max="1759" customWidth="1" width="8.85546875"/>
    <col min="1760" max="1760" customWidth="1" width="8.85546875"/>
    <col min="1761" max="1761" customWidth="1" width="8.85546875"/>
    <col min="1762" max="1762" customWidth="1" width="8.85546875"/>
    <col min="1763" max="1763" customWidth="1" width="8.85546875"/>
    <col min="1764" max="1764" customWidth="1" width="8.85546875"/>
    <col min="1765" max="1765" customWidth="1" width="8.85546875"/>
    <col min="1766" max="1766" customWidth="1" width="8.85546875"/>
    <col min="1767" max="1767" customWidth="1" width="8.85546875"/>
    <col min="1768" max="1768" customWidth="1" width="8.85546875"/>
    <col min="1769" max="1769" customWidth="1" width="8.85546875"/>
    <col min="1770" max="1770" customWidth="1" width="8.85546875"/>
    <col min="1771" max="1771" customWidth="1" width="8.85546875"/>
    <col min="1772" max="1772" customWidth="1" width="8.85546875"/>
    <col min="1773" max="1773" customWidth="1" width="8.85546875"/>
    <col min="1774" max="1774" customWidth="1" width="8.85546875"/>
    <col min="1775" max="1775" customWidth="1" width="8.85546875"/>
    <col min="1776" max="1776" customWidth="1" width="8.85546875"/>
    <col min="1777" max="1777" customWidth="1" width="8.85546875"/>
    <col min="1778" max="1778" customWidth="1" width="8.85546875"/>
    <col min="1779" max="1779" customWidth="1" width="8.85546875"/>
    <col min="1780" max="1780" customWidth="1" width="8.85546875"/>
    <col min="1781" max="1781" customWidth="1" width="8.85546875"/>
    <col min="1782" max="1782" customWidth="1" width="8.85546875"/>
    <col min="1783" max="1783" customWidth="1" width="8.85546875"/>
    <col min="1784" max="1784" customWidth="1" width="8.85546875"/>
    <col min="1785" max="1785" customWidth="1" width="8.85546875"/>
    <col min="1786" max="1786" customWidth="1" width="8.85546875"/>
    <col min="1787" max="1787" customWidth="1" width="8.85546875"/>
    <col min="1788" max="1788" customWidth="1" width="8.85546875"/>
    <col min="1789" max="1789" customWidth="1" width="8.85546875"/>
    <col min="1790" max="1790" customWidth="1" width="8.85546875"/>
    <col min="1791" max="1791" customWidth="1" width="8.85546875"/>
    <col min="1792" max="1792" customWidth="1" width="8.85546875"/>
    <col min="1793" max="1793" customWidth="1" width="8.85546875"/>
    <col min="1794" max="1794" customWidth="1" width="8.85546875"/>
    <col min="1795" max="1795" customWidth="1" width="8.85546875"/>
    <col min="1796" max="1796" customWidth="1" width="8.85546875"/>
    <col min="1797" max="1797" customWidth="1" width="8.85546875"/>
    <col min="1798" max="1798" customWidth="1" width="8.85546875"/>
    <col min="1799" max="1799" customWidth="1" width="8.85546875"/>
    <col min="1800" max="1800" customWidth="1" width="8.85546875"/>
    <col min="1801" max="1801" customWidth="1" width="8.85546875"/>
    <col min="1802" max="1802" customWidth="1" width="8.85546875"/>
    <col min="1803" max="1803" customWidth="1" width="8.85546875"/>
    <col min="1804" max="1804" customWidth="1" width="8.85546875"/>
    <col min="1805" max="1805" customWidth="1" width="8.85546875"/>
    <col min="1806" max="1806" customWidth="1" width="8.85546875"/>
    <col min="1807" max="1807" customWidth="1" width="8.85546875"/>
    <col min="1808" max="1808" customWidth="1" width="8.85546875"/>
    <col min="1809" max="1809" customWidth="1" width="8.85546875"/>
    <col min="1810" max="1810" customWidth="1" width="8.85546875"/>
    <col min="1811" max="1811" customWidth="1" width="8.85546875"/>
    <col min="1812" max="1812" customWidth="1" width="8.85546875"/>
    <col min="1813" max="1813" customWidth="1" width="8.85546875"/>
    <col min="1814" max="1814" customWidth="1" width="8.85546875"/>
    <col min="1815" max="1815" customWidth="1" width="8.85546875"/>
    <col min="1816" max="1816" customWidth="1" width="8.85546875"/>
    <col min="1817" max="1817" customWidth="1" width="8.85546875"/>
    <col min="1818" max="1818" customWidth="1" width="8.85546875"/>
    <col min="1819" max="1819" customWidth="1" width="8.85546875"/>
    <col min="1820" max="1820" customWidth="1" width="8.85546875"/>
    <col min="1821" max="1821" customWidth="1" width="8.85546875"/>
    <col min="1822" max="1822" customWidth="1" width="8.85546875"/>
    <col min="1823" max="1823" customWidth="1" width="8.85546875"/>
    <col min="1824" max="1824" customWidth="1" width="8.85546875"/>
    <col min="1825" max="1825" customWidth="1" width="8.85546875"/>
    <col min="1826" max="1826" customWidth="1" width="8.85546875"/>
    <col min="1827" max="1827" customWidth="1" width="8.85546875"/>
    <col min="1828" max="1828" customWidth="1" width="8.85546875"/>
    <col min="1829" max="1829" customWidth="1" width="8.85546875"/>
    <col min="1830" max="1830" customWidth="1" width="8.85546875"/>
    <col min="1831" max="1831" customWidth="1" width="8.85546875"/>
    <col min="1832" max="1832" customWidth="1" width="8.85546875"/>
    <col min="1833" max="1833" customWidth="1" width="8.85546875"/>
    <col min="1834" max="1834" customWidth="1" width="8.85546875"/>
    <col min="1835" max="1835" customWidth="1" width="8.85546875"/>
    <col min="1836" max="1836" customWidth="1" width="8.85546875"/>
    <col min="1837" max="1837" customWidth="1" width="8.85546875"/>
    <col min="1838" max="1838" customWidth="1" width="8.85546875"/>
    <col min="1839" max="1839" customWidth="1" width="8.85546875"/>
    <col min="1840" max="1840" customWidth="1" width="8.85546875"/>
    <col min="1841" max="1841" customWidth="1" width="8.85546875"/>
    <col min="1842" max="1842" customWidth="1" width="8.85546875"/>
    <col min="1843" max="1843" customWidth="1" width="8.85546875"/>
    <col min="1844" max="1844" customWidth="1" width="8.85546875"/>
    <col min="1845" max="1845" customWidth="1" width="8.85546875"/>
    <col min="1846" max="1846" customWidth="1" width="8.85546875"/>
    <col min="1847" max="1847" customWidth="1" width="8.85546875"/>
    <col min="1848" max="1848" customWidth="1" width="8.85546875"/>
    <col min="1849" max="1849" customWidth="1" width="8.85546875"/>
    <col min="1850" max="1850" customWidth="1" width="8.85546875"/>
    <col min="1851" max="1851" customWidth="1" width="8.85546875"/>
    <col min="1852" max="1852" customWidth="1" width="8.85546875"/>
    <col min="1853" max="1853" customWidth="1" width="8.85546875"/>
    <col min="1854" max="1854" customWidth="1" width="8.85546875"/>
    <col min="1855" max="1855" customWidth="1" width="8.85546875"/>
    <col min="1856" max="1856" customWidth="1" width="8.85546875"/>
    <col min="1857" max="1857" customWidth="1" width="8.85546875"/>
    <col min="1858" max="1858" customWidth="1" width="8.85546875"/>
    <col min="1859" max="1859" customWidth="1" width="8.85546875"/>
    <col min="1860" max="1860" customWidth="1" width="8.85546875"/>
    <col min="1861" max="1861" customWidth="1" width="8.85546875"/>
    <col min="1862" max="1862" customWidth="1" width="8.85546875"/>
    <col min="1863" max="1863" customWidth="1" width="8.85546875"/>
    <col min="1864" max="1864" customWidth="1" width="8.85546875"/>
    <col min="1865" max="1865" customWidth="1" width="8.85546875"/>
    <col min="1866" max="1866" customWidth="1" width="8.85546875"/>
    <col min="1867" max="1867" customWidth="1" width="8.85546875"/>
    <col min="1868" max="1868" customWidth="1" width="8.85546875"/>
    <col min="1869" max="1869" customWidth="1" width="8.85546875"/>
    <col min="1870" max="1870" customWidth="1" width="8.85546875"/>
    <col min="1871" max="1871" customWidth="1" width="8.85546875"/>
    <col min="1872" max="1872" customWidth="1" width="8.85546875"/>
    <col min="1873" max="1873" customWidth="1" width="8.85546875"/>
    <col min="1874" max="1874" customWidth="1" width="8.85546875"/>
    <col min="1875" max="1875" customWidth="1" width="8.85546875"/>
    <col min="1876" max="1876" customWidth="1" width="8.85546875"/>
    <col min="1877" max="1877" customWidth="1" width="8.85546875"/>
    <col min="1878" max="1878" customWidth="1" width="8.85546875"/>
    <col min="1879" max="1879" customWidth="1" width="8.85546875"/>
    <col min="1880" max="1880" customWidth="1" width="8.85546875"/>
    <col min="1881" max="1881" customWidth="1" width="8.85546875"/>
    <col min="1882" max="1882" customWidth="1" width="8.85546875"/>
    <col min="1883" max="1883" customWidth="1" width="8.85546875"/>
    <col min="1884" max="1884" customWidth="1" width="8.85546875"/>
    <col min="1885" max="1885" customWidth="1" width="8.85546875"/>
    <col min="1886" max="1886" customWidth="1" width="8.85546875"/>
    <col min="1887" max="1887" customWidth="1" width="8.85546875"/>
    <col min="1888" max="1888" customWidth="1" width="8.85546875"/>
    <col min="1889" max="1889" customWidth="1" width="8.85546875"/>
    <col min="1890" max="1890" customWidth="1" width="8.85546875"/>
    <col min="1891" max="1891" customWidth="1" width="8.85546875"/>
    <col min="1892" max="1892" customWidth="1" width="8.85546875"/>
    <col min="1893" max="1893" customWidth="1" width="8.85546875"/>
    <col min="1894" max="1894" customWidth="1" width="8.85546875"/>
    <col min="1895" max="1895" customWidth="1" width="8.85546875"/>
    <col min="1896" max="1896" customWidth="1" width="8.85546875"/>
    <col min="1897" max="1897" customWidth="1" width="8.85546875"/>
    <col min="1898" max="1898" customWidth="1" width="8.85546875"/>
    <col min="1899" max="1899" customWidth="1" width="8.85546875"/>
    <col min="1900" max="1900" customWidth="1" width="8.85546875"/>
    <col min="1901" max="1901" customWidth="1" width="8.85546875"/>
    <col min="1902" max="1902" customWidth="1" width="8.85546875"/>
    <col min="1903" max="1903" customWidth="1" width="8.85546875"/>
    <col min="1904" max="1904" customWidth="1" width="8.85546875"/>
    <col min="1905" max="1905" customWidth="1" width="8.85546875"/>
    <col min="1906" max="1906" customWidth="1" width="8.85546875"/>
    <col min="1907" max="1907" customWidth="1" width="8.85546875"/>
    <col min="1908" max="1908" customWidth="1" width="8.85546875"/>
    <col min="1909" max="1909" customWidth="1" width="8.85546875"/>
    <col min="1910" max="1910" customWidth="1" width="8.85546875"/>
    <col min="1911" max="1911" customWidth="1" width="8.85546875"/>
    <col min="1912" max="1912" customWidth="1" width="8.85546875"/>
    <col min="1913" max="1913" customWidth="1" width="8.85546875"/>
    <col min="1914" max="1914" customWidth="1" width="8.85546875"/>
    <col min="1915" max="1915" customWidth="1" width="8.85546875"/>
    <col min="1916" max="1916" customWidth="1" width="8.85546875"/>
    <col min="1917" max="1917" customWidth="1" width="8.85546875"/>
    <col min="1918" max="1918" customWidth="1" width="8.85546875"/>
    <col min="1919" max="1919" customWidth="1" width="8.85546875"/>
    <col min="1920" max="1920" customWidth="1" width="8.85546875"/>
    <col min="1921" max="1921" customWidth="1" width="8.85546875"/>
    <col min="1922" max="1922" customWidth="1" width="8.85546875"/>
    <col min="1923" max="1923" customWidth="1" width="8.85546875"/>
    <col min="1924" max="1924" customWidth="1" width="8.85546875"/>
    <col min="1925" max="1925" customWidth="1" width="8.85546875"/>
    <col min="1926" max="1926" customWidth="1" width="8.85546875"/>
    <col min="1927" max="1927" customWidth="1" width="8.85546875"/>
    <col min="1928" max="1928" customWidth="1" width="8.85546875"/>
    <col min="1929" max="1929" customWidth="1" width="8.85546875"/>
    <col min="1930" max="1930" customWidth="1" width="8.85546875"/>
    <col min="1931" max="1931" customWidth="1" width="8.85546875"/>
    <col min="1932" max="1932" customWidth="1" width="8.85546875"/>
    <col min="1933" max="1933" customWidth="1" width="8.85546875"/>
    <col min="1934" max="1934" customWidth="1" width="8.85546875"/>
    <col min="1935" max="1935" customWidth="1" width="8.85546875"/>
    <col min="1936" max="1936" customWidth="1" width="8.85546875"/>
    <col min="1937" max="1937" customWidth="1" width="8.85546875"/>
    <col min="1938" max="1938" customWidth="1" width="8.85546875"/>
    <col min="1939" max="1939" customWidth="1" width="8.85546875"/>
    <col min="1940" max="1940" customWidth="1" width="8.85546875"/>
    <col min="1941" max="1941" customWidth="1" width="8.85546875"/>
    <col min="1942" max="1942" customWidth="1" width="8.85546875"/>
    <col min="1943" max="1943" customWidth="1" width="8.85546875"/>
    <col min="1944" max="1944" customWidth="1" width="8.85546875"/>
    <col min="1945" max="1945" customWidth="1" width="8.85546875"/>
    <col min="1946" max="1946" customWidth="1" width="8.85546875"/>
    <col min="1947" max="1947" customWidth="1" width="8.85546875"/>
    <col min="1948" max="1948" customWidth="1" width="8.85546875"/>
    <col min="1949" max="1949" customWidth="1" width="8.85546875"/>
    <col min="1950" max="1950" customWidth="1" width="8.85546875"/>
    <col min="1951" max="1951" customWidth="1" width="8.85546875"/>
    <col min="1952" max="1952" customWidth="1" width="8.85546875"/>
    <col min="1953" max="1953" customWidth="1" width="8.85546875"/>
    <col min="1954" max="1954" customWidth="1" width="8.85546875"/>
    <col min="1955" max="1955" customWidth="1" width="8.85546875"/>
    <col min="1956" max="1956" customWidth="1" width="8.85546875"/>
    <col min="1957" max="1957" customWidth="1" width="8.85546875"/>
    <col min="1958" max="1958" customWidth="1" width="8.85546875"/>
    <col min="1959" max="1959" customWidth="1" width="8.85546875"/>
    <col min="1960" max="1960" customWidth="1" width="8.85546875"/>
    <col min="1961" max="1961" customWidth="1" width="8.85546875"/>
    <col min="1962" max="1962" customWidth="1" width="8.85546875"/>
    <col min="1963" max="1963" customWidth="1" width="8.85546875"/>
    <col min="1964" max="1964" customWidth="1" width="8.85546875"/>
    <col min="1965" max="1965" customWidth="1" width="8.85546875"/>
    <col min="1966" max="1966" customWidth="1" width="8.85546875"/>
    <col min="1967" max="1967" customWidth="1" width="8.85546875"/>
    <col min="1968" max="1968" customWidth="1" width="8.85546875"/>
    <col min="1969" max="1969" customWidth="1" width="8.85546875"/>
    <col min="1970" max="1970" customWidth="1" width="8.85546875"/>
    <col min="1971" max="1971" customWidth="1" width="8.85546875"/>
    <col min="1972" max="1972" customWidth="1" width="8.85546875"/>
    <col min="1973" max="1973" customWidth="1" width="8.85546875"/>
    <col min="1974" max="1974" customWidth="1" width="8.85546875"/>
    <col min="1975" max="1975" customWidth="1" width="8.85546875"/>
    <col min="1976" max="1976" customWidth="1" width="8.85546875"/>
    <col min="1977" max="1977" customWidth="1" width="8.85546875"/>
    <col min="1978" max="1978" customWidth="1" width="8.85546875"/>
    <col min="1979" max="1979" customWidth="1" width="8.85546875"/>
    <col min="1980" max="1980" customWidth="1" width="8.85546875"/>
    <col min="1981" max="1981" customWidth="1" width="8.85546875"/>
    <col min="1982" max="1982" customWidth="1" width="8.85546875"/>
    <col min="1983" max="1983" customWidth="1" width="8.85546875"/>
    <col min="1984" max="1984" customWidth="1" width="8.85546875"/>
    <col min="1985" max="1985" customWidth="1" width="8.85546875"/>
    <col min="1986" max="1986" customWidth="1" width="8.85546875"/>
    <col min="1987" max="1987" customWidth="1" width="8.85546875"/>
    <col min="1988" max="1988" customWidth="1" width="8.85546875"/>
    <col min="1989" max="1989" customWidth="1" width="8.85546875"/>
    <col min="1990" max="1990" customWidth="1" width="8.85546875"/>
    <col min="1991" max="1991" customWidth="1" width="8.85546875"/>
    <col min="1992" max="1992" customWidth="1" width="8.85546875"/>
    <col min="1993" max="1993" customWidth="1" width="8.85546875"/>
    <col min="1994" max="1994" customWidth="1" width="8.85546875"/>
    <col min="1995" max="1995" customWidth="1" width="8.85546875"/>
    <col min="1996" max="1996" customWidth="1" width="8.85546875"/>
    <col min="1997" max="1997" customWidth="1" width="8.85546875"/>
    <col min="1998" max="1998" customWidth="1" width="8.85546875"/>
    <col min="1999" max="1999" customWidth="1" width="8.85546875"/>
    <col min="2000" max="2000" customWidth="1" width="8.85546875"/>
    <col min="2001" max="2001" customWidth="1" width="8.85546875"/>
    <col min="2002" max="2002" customWidth="1" width="8.85546875"/>
    <col min="2003" max="2003" customWidth="1" width="8.85546875"/>
    <col min="2004" max="2004" customWidth="1" width="8.85546875"/>
    <col min="2005" max="2005" customWidth="1" width="8.85546875"/>
    <col min="2006" max="2006" customWidth="1" width="8.85546875"/>
    <col min="2007" max="2007" customWidth="1" width="8.85546875"/>
    <col min="2008" max="2008" customWidth="1" width="8.85546875"/>
    <col min="2009" max="2009" customWidth="1" width="8.85546875"/>
    <col min="2010" max="2010" customWidth="1" width="8.85546875"/>
    <col min="2011" max="2011" customWidth="1" width="8.85546875"/>
    <col min="2012" max="2012" customWidth="1" width="8.85546875"/>
    <col min="2013" max="2013" customWidth="1" width="8.85546875"/>
    <col min="2014" max="2014" customWidth="1" width="8.85546875"/>
    <col min="2015" max="2015" customWidth="1" width="8.85546875"/>
    <col min="2016" max="2016" customWidth="1" width="8.85546875"/>
    <col min="2017" max="2017" customWidth="1" width="8.85546875"/>
    <col min="2018" max="2018" customWidth="1" width="8.85546875"/>
    <col min="2019" max="2019" customWidth="1" width="8.85546875"/>
    <col min="2020" max="2020" customWidth="1" width="8.85546875"/>
    <col min="2021" max="2021" customWidth="1" width="8.85546875"/>
    <col min="2022" max="2022" customWidth="1" width="8.85546875"/>
    <col min="2023" max="2023" customWidth="1" width="8.85546875"/>
    <col min="2024" max="2024" customWidth="1" width="8.85546875"/>
    <col min="2025" max="2025" customWidth="1" width="8.85546875"/>
    <col min="2026" max="2026" customWidth="1" width="8.85546875"/>
    <col min="2027" max="2027" customWidth="1" width="8.85546875"/>
    <col min="2028" max="2028" customWidth="1" width="8.85546875"/>
    <col min="2029" max="2029" customWidth="1" width="8.85546875"/>
    <col min="2030" max="2030" customWidth="1" width="8.85546875"/>
    <col min="2031" max="2031" customWidth="1" width="8.85546875"/>
    <col min="2032" max="2032" customWidth="1" width="8.85546875"/>
    <col min="2033" max="2033" customWidth="1" width="8.85546875"/>
    <col min="2034" max="2034" customWidth="1" width="8.85546875"/>
    <col min="2035" max="2035" customWidth="1" width="8.85546875"/>
    <col min="2036" max="2036" customWidth="1" width="8.85546875"/>
    <col min="2037" max="2037" customWidth="1" width="8.85546875"/>
    <col min="2038" max="2038" customWidth="1" width="8.85546875"/>
    <col min="2039" max="2039" customWidth="1" width="8.85546875"/>
    <col min="2040" max="2040" customWidth="1" width="8.85546875"/>
    <col min="2041" max="2041" customWidth="1" width="8.85546875"/>
    <col min="2042" max="2042" customWidth="1" width="8.85546875"/>
    <col min="2043" max="2043" customWidth="1" width="8.85546875"/>
    <col min="2044" max="2044" customWidth="1" width="8.85546875"/>
    <col min="2045" max="2045" customWidth="1" width="8.85546875"/>
    <col min="2046" max="2046" customWidth="1" width="8.85546875"/>
    <col min="2047" max="2047" customWidth="1" width="8.85546875"/>
    <col min="2048" max="2048" customWidth="1" width="8.85546875"/>
    <col min="2049" max="2049" customWidth="1" width="8.85546875"/>
    <col min="2050" max="2050" customWidth="1" width="8.85546875"/>
    <col min="2051" max="2051" customWidth="1" width="8.85546875"/>
    <col min="2052" max="2052" customWidth="1" width="8.85546875"/>
    <col min="2053" max="2053" customWidth="1" width="8.85546875"/>
    <col min="2054" max="2054" customWidth="1" width="8.85546875"/>
    <col min="2055" max="2055" customWidth="1" width="8.85546875"/>
    <col min="2056" max="2056" customWidth="1" width="8.85546875"/>
    <col min="2057" max="2057" customWidth="1" width="8.85546875"/>
    <col min="2058" max="2058" customWidth="1" width="8.85546875"/>
    <col min="2059" max="2059" customWidth="1" width="8.85546875"/>
    <col min="2060" max="2060" customWidth="1" width="8.85546875"/>
    <col min="2061" max="2061" customWidth="1" width="8.85546875"/>
    <col min="2062" max="2062" customWidth="1" width="8.85546875"/>
    <col min="2063" max="2063" customWidth="1" width="8.85546875"/>
    <col min="2064" max="2064" customWidth="1" width="8.85546875"/>
    <col min="2065" max="2065" customWidth="1" width="8.85546875"/>
    <col min="2066" max="2066" customWidth="1" width="8.85546875"/>
    <col min="2067" max="2067" customWidth="1" width="8.85546875"/>
    <col min="2068" max="2068" customWidth="1" width="8.85546875"/>
    <col min="2069" max="2069" customWidth="1" width="8.85546875"/>
    <col min="2070" max="2070" customWidth="1" width="8.85546875"/>
    <col min="2071" max="2071" customWidth="1" width="8.85546875"/>
    <col min="2072" max="2072" customWidth="1" width="8.85546875"/>
    <col min="2073" max="2073" customWidth="1" width="8.85546875"/>
    <col min="2074" max="2074" customWidth="1" width="8.85546875"/>
    <col min="2075" max="2075" customWidth="1" width="8.85546875"/>
    <col min="2076" max="2076" customWidth="1" width="8.85546875"/>
    <col min="2077" max="2077" customWidth="1" width="8.85546875"/>
    <col min="2078" max="2078" customWidth="1" width="8.85546875"/>
    <col min="2079" max="2079" customWidth="1" width="8.85546875"/>
    <col min="2080" max="2080" customWidth="1" width="8.85546875"/>
    <col min="2081" max="2081" customWidth="1" width="8.85546875"/>
    <col min="2082" max="2082" customWidth="1" width="8.85546875"/>
    <col min="2083" max="2083" customWidth="1" width="8.85546875"/>
    <col min="2084" max="2084" customWidth="1" width="8.85546875"/>
    <col min="2085" max="2085" customWidth="1" width="8.85546875"/>
    <col min="2086" max="2086" customWidth="1" width="8.85546875"/>
    <col min="2087" max="2087" customWidth="1" width="8.85546875"/>
    <col min="2088" max="2088" customWidth="1" width="8.85546875"/>
    <col min="2089" max="2089" customWidth="1" width="8.85546875"/>
    <col min="2090" max="2090" customWidth="1" width="8.85546875"/>
    <col min="2091" max="2091" customWidth="1" width="8.85546875"/>
    <col min="2092" max="2092" customWidth="1" width="8.85546875"/>
    <col min="2093" max="2093" customWidth="1" width="8.85546875"/>
    <col min="2094" max="2094" customWidth="1" width="8.85546875"/>
    <col min="2095" max="2095" customWidth="1" width="8.85546875"/>
    <col min="2096" max="2096" customWidth="1" width="8.85546875"/>
    <col min="2097" max="2097" customWidth="1" width="8.85546875"/>
    <col min="2098" max="2098" customWidth="1" width="8.85546875"/>
    <col min="2099" max="2099" customWidth="1" width="8.85546875"/>
    <col min="2100" max="2100" customWidth="1" width="8.85546875"/>
    <col min="2101" max="2101" customWidth="1" width="8.85546875"/>
    <col min="2102" max="2102" customWidth="1" width="8.85546875"/>
    <col min="2103" max="2103" customWidth="1" width="8.85546875"/>
    <col min="2104" max="2104" customWidth="1" width="8.85546875"/>
    <col min="2105" max="2105" customWidth="1" width="8.85546875"/>
    <col min="2106" max="2106" customWidth="1" width="8.85546875"/>
    <col min="2107" max="2107" customWidth="1" width="8.85546875"/>
    <col min="2108" max="2108" customWidth="1" width="8.85546875"/>
    <col min="2109" max="2109" customWidth="1" width="8.85546875"/>
    <col min="2110" max="2110" customWidth="1" width="8.85546875"/>
    <col min="2111" max="2111" customWidth="1" width="8.85546875"/>
    <col min="2112" max="2112" customWidth="1" width="8.85546875"/>
    <col min="2113" max="2113" customWidth="1" width="8.85546875"/>
    <col min="2114" max="2114" customWidth="1" width="8.85546875"/>
    <col min="2115" max="2115" customWidth="1" width="8.85546875"/>
    <col min="2116" max="2116" customWidth="1" width="8.85546875"/>
    <col min="2117" max="2117" customWidth="1" width="8.85546875"/>
    <col min="2118" max="2118" customWidth="1" width="8.85546875"/>
    <col min="2119" max="2119" customWidth="1" width="8.85546875"/>
    <col min="2120" max="2120" customWidth="1" width="8.85546875"/>
    <col min="2121" max="2121" customWidth="1" width="8.85546875"/>
    <col min="2122" max="2122" customWidth="1" width="8.85546875"/>
    <col min="2123" max="2123" customWidth="1" width="8.85546875"/>
    <col min="2124" max="2124" customWidth="1" width="8.85546875"/>
    <col min="2125" max="2125" customWidth="1" width="8.85546875"/>
    <col min="2126" max="2126" customWidth="1" width="8.85546875"/>
    <col min="2127" max="2127" customWidth="1" width="8.85546875"/>
    <col min="2128" max="2128" customWidth="1" width="8.85546875"/>
    <col min="2129" max="2129" customWidth="1" width="8.85546875"/>
    <col min="2130" max="2130" customWidth="1" width="8.85546875"/>
    <col min="2131" max="2131" customWidth="1" width="8.85546875"/>
    <col min="2132" max="2132" customWidth="1" width="8.85546875"/>
    <col min="2133" max="2133" customWidth="1" width="8.85546875"/>
    <col min="2134" max="2134" customWidth="1" width="8.85546875"/>
    <col min="2135" max="2135" customWidth="1" width="8.85546875"/>
    <col min="2136" max="2136" customWidth="1" width="8.85546875"/>
    <col min="2137" max="2137" customWidth="1" width="8.85546875"/>
    <col min="2138" max="2138" customWidth="1" width="8.85546875"/>
    <col min="2139" max="2139" customWidth="1" width="8.85546875"/>
    <col min="2140" max="2140" customWidth="1" width="8.85546875"/>
    <col min="2141" max="2141" customWidth="1" width="8.85546875"/>
    <col min="2142" max="2142" customWidth="1" width="8.85546875"/>
    <col min="2143" max="2143" customWidth="1" width="8.85546875"/>
    <col min="2144" max="2144" customWidth="1" width="8.85546875"/>
    <col min="2145" max="2145" customWidth="1" width="8.85546875"/>
    <col min="2146" max="2146" customWidth="1" width="8.85546875"/>
    <col min="2147" max="2147" customWidth="1" width="8.85546875"/>
    <col min="2148" max="2148" customWidth="1" width="8.85546875"/>
    <col min="2149" max="2149" customWidth="1" width="8.85546875"/>
    <col min="2150" max="2150" customWidth="1" width="8.85546875"/>
    <col min="2151" max="2151" customWidth="1" width="8.85546875"/>
    <col min="2152" max="2152" customWidth="1" width="8.85546875"/>
    <col min="2153" max="2153" customWidth="1" width="8.85546875"/>
    <col min="2154" max="2154" customWidth="1" width="8.85546875"/>
    <col min="2155" max="2155" customWidth="1" width="8.85546875"/>
    <col min="2156" max="2156" customWidth="1" width="8.85546875"/>
    <col min="2157" max="2157" customWidth="1" width="8.85546875"/>
    <col min="2158" max="2158" customWidth="1" width="8.85546875"/>
    <col min="2159" max="2159" customWidth="1" width="8.85546875"/>
    <col min="2160" max="2160" customWidth="1" width="8.85546875"/>
    <col min="2161" max="2161" customWidth="1" width="8.85546875"/>
    <col min="2162" max="2162" customWidth="1" width="8.85546875"/>
    <col min="2163" max="2163" customWidth="1" width="8.85546875"/>
    <col min="2164" max="2164" customWidth="1" width="8.85546875"/>
    <col min="2165" max="2165" customWidth="1" width="8.85546875"/>
    <col min="2166" max="2166" customWidth="1" width="8.85546875"/>
    <col min="2167" max="2167" customWidth="1" width="8.85546875"/>
    <col min="2168" max="2168" customWidth="1" width="8.85546875"/>
    <col min="2169" max="2169" customWidth="1" width="8.85546875"/>
    <col min="2170" max="2170" customWidth="1" width="8.85546875"/>
    <col min="2171" max="2171" customWidth="1" width="8.85546875"/>
    <col min="2172" max="2172" customWidth="1" width="8.85546875"/>
    <col min="2173" max="2173" customWidth="1" width="8.85546875"/>
    <col min="2174" max="2174" customWidth="1" width="8.85546875"/>
    <col min="2175" max="2175" customWidth="1" width="8.85546875"/>
    <col min="2176" max="2176" customWidth="1" width="8.85546875"/>
    <col min="2177" max="2177" customWidth="1" width="8.85546875"/>
    <col min="2178" max="2178" customWidth="1" width="8.85546875"/>
    <col min="2179" max="2179" customWidth="1" width="8.85546875"/>
    <col min="2180" max="2180" customWidth="1" width="8.85546875"/>
    <col min="2181" max="2181" customWidth="1" width="8.85546875"/>
    <col min="2182" max="2182" customWidth="1" width="8.85546875"/>
    <col min="2183" max="2183" customWidth="1" width="8.85546875"/>
    <col min="2184" max="2184" customWidth="1" width="8.85546875"/>
    <col min="2185" max="2185" customWidth="1" width="8.85546875"/>
    <col min="2186" max="2186" customWidth="1" width="8.85546875"/>
    <col min="2187" max="2187" customWidth="1" width="8.85546875"/>
    <col min="2188" max="2188" customWidth="1" width="8.85546875"/>
    <col min="2189" max="2189" customWidth="1" width="8.85546875"/>
    <col min="2190" max="2190" customWidth="1" width="8.85546875"/>
    <col min="2191" max="2191" customWidth="1" width="8.85546875"/>
    <col min="2192" max="2192" customWidth="1" width="8.85546875"/>
    <col min="2193" max="2193" customWidth="1" width="8.85546875"/>
    <col min="2194" max="2194" customWidth="1" width="8.85546875"/>
    <col min="2195" max="2195" customWidth="1" width="8.85546875"/>
    <col min="2196" max="2196" customWidth="1" width="8.85546875"/>
    <col min="2197" max="2197" customWidth="1" width="8.85546875"/>
    <col min="2198" max="2198" customWidth="1" width="8.85546875"/>
    <col min="2199" max="2199" customWidth="1" width="8.85546875"/>
    <col min="2200" max="2200" customWidth="1" width="8.85546875"/>
    <col min="2201" max="2201" customWidth="1" width="8.85546875"/>
    <col min="2202" max="2202" customWidth="1" width="8.85546875"/>
    <col min="2203" max="2203" customWidth="1" width="8.85546875"/>
    <col min="2204" max="2204" customWidth="1" width="8.85546875"/>
    <col min="2205" max="2205" customWidth="1" width="8.85546875"/>
    <col min="2206" max="2206" customWidth="1" width="8.85546875"/>
    <col min="2207" max="2207" customWidth="1" width="8.85546875"/>
    <col min="2208" max="2208" customWidth="1" width="8.85546875"/>
    <col min="2209" max="2209" customWidth="1" width="8.85546875"/>
    <col min="2210" max="2210" customWidth="1" width="8.85546875"/>
    <col min="2211" max="2211" customWidth="1" width="8.85546875"/>
    <col min="2212" max="2212" customWidth="1" width="8.85546875"/>
    <col min="2213" max="2213" customWidth="1" width="8.85546875"/>
    <col min="2214" max="2214" customWidth="1" width="8.85546875"/>
    <col min="2215" max="2215" customWidth="1" width="8.85546875"/>
    <col min="2216" max="2216" customWidth="1" width="8.85546875"/>
    <col min="2217" max="2217" customWidth="1" width="8.85546875"/>
    <col min="2218" max="2218" customWidth="1" width="8.85546875"/>
    <col min="2219" max="2219" customWidth="1" width="8.85546875"/>
    <col min="2220" max="2220" customWidth="1" width="8.85546875"/>
    <col min="2221" max="2221" customWidth="1" width="8.85546875"/>
    <col min="2222" max="2222" customWidth="1" width="8.85546875"/>
    <col min="2223" max="2223" customWidth="1" width="8.85546875"/>
    <col min="2224" max="2224" customWidth="1" width="8.85546875"/>
    <col min="2225" max="2225" customWidth="1" width="8.85546875"/>
    <col min="2226" max="2226" customWidth="1" width="8.85546875"/>
    <col min="2227" max="2227" customWidth="1" width="8.85546875"/>
    <col min="2228" max="2228" customWidth="1" width="8.85546875"/>
    <col min="2229" max="2229" customWidth="1" width="8.85546875"/>
    <col min="2230" max="2230" customWidth="1" width="8.85546875"/>
    <col min="2231" max="2231" customWidth="1" width="8.85546875"/>
    <col min="2232" max="2232" customWidth="1" width="8.85546875"/>
    <col min="2233" max="2233" customWidth="1" width="8.85546875"/>
    <col min="2234" max="2234" customWidth="1" width="8.85546875"/>
    <col min="2235" max="2235" customWidth="1" width="8.85546875"/>
    <col min="2236" max="2236" customWidth="1" width="8.85546875"/>
    <col min="2237" max="2237" customWidth="1" width="8.85546875"/>
    <col min="2238" max="2238" customWidth="1" width="8.85546875"/>
    <col min="2239" max="2239" customWidth="1" width="8.85546875"/>
    <col min="2240" max="2240" customWidth="1" width="8.85546875"/>
    <col min="2241" max="2241" customWidth="1" width="8.85546875"/>
    <col min="2242" max="2242" customWidth="1" width="8.85546875"/>
    <col min="2243" max="2243" customWidth="1" width="8.85546875"/>
    <col min="2244" max="2244" customWidth="1" width="8.85546875"/>
    <col min="2245" max="2245" customWidth="1" width="8.85546875"/>
    <col min="2246" max="2246" customWidth="1" width="8.85546875"/>
    <col min="2247" max="2247" customWidth="1" width="8.85546875"/>
    <col min="2248" max="2248" customWidth="1" width="8.85546875"/>
    <col min="2249" max="2249" customWidth="1" width="8.85546875"/>
    <col min="2250" max="2250" customWidth="1" width="8.85546875"/>
    <col min="2251" max="2251" customWidth="1" width="8.85546875"/>
    <col min="2252" max="2252" customWidth="1" width="8.85546875"/>
    <col min="2253" max="2253" customWidth="1" width="8.85546875"/>
    <col min="2254" max="2254" customWidth="1" width="8.85546875"/>
    <col min="2255" max="2255" customWidth="1" width="8.85546875"/>
    <col min="2256" max="2256" customWidth="1" width="8.85546875"/>
    <col min="2257" max="2257" customWidth="1" width="8.85546875"/>
    <col min="2258" max="2258" customWidth="1" width="8.85546875"/>
    <col min="2259" max="2259" customWidth="1" width="8.85546875"/>
    <col min="2260" max="2260" customWidth="1" width="8.85546875"/>
    <col min="2261" max="2261" customWidth="1" width="8.85546875"/>
    <col min="2262" max="2262" customWidth="1" width="8.85546875"/>
    <col min="2263" max="2263" customWidth="1" width="8.85546875"/>
    <col min="2264" max="2264" customWidth="1" width="8.85546875"/>
    <col min="2265" max="2265" customWidth="1" width="8.85546875"/>
    <col min="2266" max="2266" customWidth="1" width="8.85546875"/>
    <col min="2267" max="2267" customWidth="1" width="8.85546875"/>
    <col min="2268" max="2268" customWidth="1" width="8.85546875"/>
    <col min="2269" max="2269" customWidth="1" width="8.85546875"/>
    <col min="2270" max="2270" customWidth="1" width="8.85546875"/>
    <col min="2271" max="2271" customWidth="1" width="8.85546875"/>
    <col min="2272" max="2272" customWidth="1" width="8.85546875"/>
    <col min="2273" max="2273" customWidth="1" width="8.85546875"/>
    <col min="2274" max="2274" customWidth="1" width="8.85546875"/>
    <col min="2275" max="2275" customWidth="1" width="8.85546875"/>
    <col min="2276" max="2276" customWidth="1" width="8.85546875"/>
    <col min="2277" max="2277" customWidth="1" width="8.85546875"/>
    <col min="2278" max="2278" customWidth="1" width="8.85546875"/>
    <col min="2279" max="2279" customWidth="1" width="8.85546875"/>
    <col min="2280" max="2280" customWidth="1" width="8.85546875"/>
    <col min="2281" max="2281" customWidth="1" width="8.85546875"/>
    <col min="2282" max="2282" customWidth="1" width="8.85546875"/>
    <col min="2283" max="2283" customWidth="1" width="8.85546875"/>
    <col min="2284" max="2284" customWidth="1" width="8.85546875"/>
    <col min="2285" max="2285" customWidth="1" width="8.85546875"/>
    <col min="2286" max="2286" customWidth="1" width="8.85546875"/>
    <col min="2287" max="2287" customWidth="1" width="8.85546875"/>
    <col min="2288" max="2288" customWidth="1" width="8.85546875"/>
    <col min="2289" max="2289" customWidth="1" width="8.85546875"/>
    <col min="2290" max="2290" customWidth="1" width="8.85546875"/>
    <col min="2291" max="2291" customWidth="1" width="8.85546875"/>
    <col min="2292" max="2292" customWidth="1" width="8.85546875"/>
    <col min="2293" max="2293" customWidth="1" width="8.85546875"/>
    <col min="2294" max="2294" customWidth="1" width="8.85546875"/>
    <col min="2295" max="2295" customWidth="1" width="8.85546875"/>
    <col min="2296" max="2296" customWidth="1" width="8.85546875"/>
    <col min="2297" max="2297" customWidth="1" width="8.85546875"/>
    <col min="2298" max="2298" customWidth="1" width="8.85546875"/>
    <col min="2299" max="2299" customWidth="1" width="8.85546875"/>
    <col min="2300" max="2300" customWidth="1" width="8.85546875"/>
    <col min="2301" max="2301" customWidth="1" width="8.85546875"/>
    <col min="2302" max="2302" customWidth="1" width="8.85546875"/>
    <col min="2303" max="2303" customWidth="1" width="8.85546875"/>
    <col min="2304" max="2304" customWidth="1" width="8.85546875"/>
    <col min="2305" max="2305" customWidth="1" width="8.85546875"/>
    <col min="2306" max="2306" customWidth="1" width="8.85546875"/>
    <col min="2307" max="2307" customWidth="1" width="8.85546875"/>
    <col min="2308" max="2308" customWidth="1" width="8.85546875"/>
    <col min="2309" max="2309" customWidth="1" width="8.85546875"/>
    <col min="2310" max="2310" customWidth="1" width="8.85546875"/>
    <col min="2311" max="2311" customWidth="1" width="8.85546875"/>
    <col min="2312" max="2312" customWidth="1" width="8.85546875"/>
    <col min="2313" max="2313" customWidth="1" width="8.85546875"/>
    <col min="2314" max="2314" customWidth="1" width="8.85546875"/>
    <col min="2315" max="2315" customWidth="1" width="8.85546875"/>
    <col min="2316" max="2316" customWidth="1" width="8.85546875"/>
    <col min="2317" max="2317" customWidth="1" width="8.85546875"/>
    <col min="2318" max="2318" customWidth="1" width="8.85546875"/>
    <col min="2319" max="2319" customWidth="1" width="8.85546875"/>
    <col min="2320" max="2320" customWidth="1" width="8.85546875"/>
    <col min="2321" max="2321" customWidth="1" width="8.85546875"/>
    <col min="2322" max="2322" customWidth="1" width="8.85546875"/>
    <col min="2323" max="2323" customWidth="1" width="8.85546875"/>
    <col min="2324" max="2324" customWidth="1" width="8.85546875"/>
    <col min="2325" max="2325" customWidth="1" width="8.85546875"/>
    <col min="2326" max="2326" customWidth="1" width="8.85546875"/>
    <col min="2327" max="2327" customWidth="1" width="8.85546875"/>
    <col min="2328" max="2328" customWidth="1" width="8.85546875"/>
    <col min="2329" max="2329" customWidth="1" width="8.85546875"/>
    <col min="2330" max="2330" customWidth="1" width="8.85546875"/>
    <col min="2331" max="2331" customWidth="1" width="8.85546875"/>
    <col min="2332" max="2332" customWidth="1" width="8.85546875"/>
    <col min="2333" max="2333" customWidth="1" width="8.85546875"/>
    <col min="2334" max="2334" customWidth="1" width="8.85546875"/>
    <col min="2335" max="2335" customWidth="1" width="8.85546875"/>
    <col min="2336" max="2336" customWidth="1" width="8.85546875"/>
    <col min="2337" max="2337" customWidth="1" width="8.85546875"/>
    <col min="2338" max="2338" customWidth="1" width="8.85546875"/>
    <col min="2339" max="2339" customWidth="1" width="8.85546875"/>
    <col min="2340" max="2340" customWidth="1" width="8.85546875"/>
    <col min="2341" max="2341" customWidth="1" width="8.85546875"/>
    <col min="2342" max="2342" customWidth="1" width="8.85546875"/>
    <col min="2343" max="2343" customWidth="1" width="8.85546875"/>
    <col min="2344" max="2344" customWidth="1" width="8.85546875"/>
    <col min="2345" max="2345" customWidth="1" width="8.85546875"/>
    <col min="2346" max="2346" customWidth="1" width="8.85546875"/>
    <col min="2347" max="2347" customWidth="1" width="8.85546875"/>
    <col min="2348" max="2348" customWidth="1" width="8.85546875"/>
    <col min="2349" max="2349" customWidth="1" width="8.85546875"/>
    <col min="2350" max="2350" customWidth="1" width="8.85546875"/>
    <col min="2351" max="2351" customWidth="1" width="8.85546875"/>
    <col min="2352" max="2352" customWidth="1" width="8.85546875"/>
    <col min="2353" max="2353" customWidth="1" width="8.85546875"/>
    <col min="2354" max="2354" customWidth="1" width="8.85546875"/>
    <col min="2355" max="2355" customWidth="1" width="8.85546875"/>
    <col min="2356" max="2356" customWidth="1" width="8.85546875"/>
    <col min="2357" max="2357" customWidth="1" width="8.85546875"/>
    <col min="2358" max="2358" customWidth="1" width="8.85546875"/>
    <col min="2359" max="2359" customWidth="1" width="8.85546875"/>
    <col min="2360" max="2360" customWidth="1" width="8.85546875"/>
    <col min="2361" max="2361" customWidth="1" width="8.85546875"/>
    <col min="2362" max="2362" customWidth="1" width="8.85546875"/>
    <col min="2363" max="2363" customWidth="1" width="8.85546875"/>
    <col min="2364" max="2364" customWidth="1" width="8.85546875"/>
    <col min="2365" max="2365" customWidth="1" width="8.85546875"/>
    <col min="2366" max="2366" customWidth="1" width="8.85546875"/>
    <col min="2367" max="2367" customWidth="1" width="8.85546875"/>
    <col min="2368" max="2368" customWidth="1" width="8.85546875"/>
    <col min="2369" max="2369" customWidth="1" width="8.85546875"/>
    <col min="2370" max="2370" customWidth="1" width="8.85546875"/>
    <col min="2371" max="2371" customWidth="1" width="8.85546875"/>
    <col min="2372" max="2372" customWidth="1" width="8.85546875"/>
    <col min="2373" max="2373" customWidth="1" width="8.85546875"/>
    <col min="2374" max="2374" customWidth="1" width="8.85546875"/>
    <col min="2375" max="2375" customWidth="1" width="8.85546875"/>
    <col min="2376" max="2376" customWidth="1" width="8.85546875"/>
    <col min="2377" max="2377" customWidth="1" width="8.85546875"/>
    <col min="2378" max="2378" customWidth="1" width="8.85546875"/>
    <col min="2379" max="2379" customWidth="1" width="8.85546875"/>
    <col min="2380" max="2380" customWidth="1" width="8.85546875"/>
    <col min="2381" max="2381" customWidth="1" width="8.85546875"/>
    <col min="2382" max="2382" customWidth="1" width="8.85546875"/>
    <col min="2383" max="2383" customWidth="1" width="8.85546875"/>
    <col min="2384" max="2384" customWidth="1" width="8.85546875"/>
    <col min="2385" max="2385" customWidth="1" width="8.85546875"/>
    <col min="2386" max="2386" customWidth="1" width="8.85546875"/>
    <col min="2387" max="2387" customWidth="1" width="8.85546875"/>
    <col min="2388" max="2388" customWidth="1" width="8.85546875"/>
    <col min="2389" max="2389" customWidth="1" width="8.85546875"/>
    <col min="2390" max="2390" customWidth="1" width="8.85546875"/>
    <col min="2391" max="2391" customWidth="1" width="8.85546875"/>
    <col min="2392" max="2392" customWidth="1" width="8.85546875"/>
    <col min="2393" max="2393" customWidth="1" width="8.85546875"/>
    <col min="2394" max="2394" customWidth="1" width="8.85546875"/>
    <col min="2395" max="2395" customWidth="1" width="8.85546875"/>
    <col min="2396" max="2396" customWidth="1" width="8.85546875"/>
    <col min="2397" max="2397" customWidth="1" width="8.85546875"/>
    <col min="2398" max="2398" customWidth="1" width="8.85546875"/>
    <col min="2399" max="2399" customWidth="1" width="8.85546875"/>
    <col min="2400" max="2400" customWidth="1" width="8.85546875"/>
    <col min="2401" max="2401" customWidth="1" width="8.85546875"/>
    <col min="2402" max="2402" customWidth="1" width="8.85546875"/>
    <col min="2403" max="2403" customWidth="1" width="8.85546875"/>
    <col min="2404" max="2404" customWidth="1" width="8.85546875"/>
    <col min="2405" max="2405" customWidth="1" width="8.85546875"/>
    <col min="2406" max="2406" customWidth="1" width="8.85546875"/>
    <col min="2407" max="2407" customWidth="1" width="8.85546875"/>
    <col min="2408" max="2408" customWidth="1" width="8.85546875"/>
    <col min="2409" max="2409" customWidth="1" width="8.85546875"/>
    <col min="2410" max="2410" customWidth="1" width="8.85546875"/>
    <col min="2411" max="2411" customWidth="1" width="8.85546875"/>
    <col min="2412" max="2412" customWidth="1" width="8.85546875"/>
    <col min="2413" max="2413" customWidth="1" width="8.85546875"/>
    <col min="2414" max="2414" customWidth="1" width="8.85546875"/>
    <col min="2415" max="2415" customWidth="1" width="8.85546875"/>
    <col min="2416" max="2416" customWidth="1" width="8.85546875"/>
    <col min="2417" max="2417" customWidth="1" width="8.85546875"/>
    <col min="2418" max="2418" customWidth="1" width="8.85546875"/>
    <col min="2419" max="2419" customWidth="1" width="8.85546875"/>
    <col min="2420" max="2420" customWidth="1" width="8.85546875"/>
    <col min="2421" max="2421" customWidth="1" width="8.85546875"/>
    <col min="2422" max="2422" customWidth="1" width="8.85546875"/>
    <col min="2423" max="2423" customWidth="1" width="8.85546875"/>
    <col min="2424" max="2424" customWidth="1" width="8.85546875"/>
    <col min="2425" max="2425" customWidth="1" width="8.85546875"/>
    <col min="2426" max="2426" customWidth="1" width="8.85546875"/>
    <col min="2427" max="2427" customWidth="1" width="8.85546875"/>
    <col min="2428" max="2428" customWidth="1" width="8.85546875"/>
    <col min="2429" max="2429" customWidth="1" width="8.85546875"/>
    <col min="2430" max="2430" customWidth="1" width="8.85546875"/>
    <col min="2431" max="2431" customWidth="1" width="8.85546875"/>
    <col min="2432" max="2432" customWidth="1" width="8.85546875"/>
    <col min="2433" max="2433" customWidth="1" width="8.85546875"/>
    <col min="2434" max="2434" customWidth="1" width="8.85546875"/>
    <col min="2435" max="2435" customWidth="1" width="8.85546875"/>
    <col min="2436" max="2436" customWidth="1" width="8.85546875"/>
    <col min="2437" max="2437" customWidth="1" width="8.85546875"/>
    <col min="2438" max="2438" customWidth="1" width="8.85546875"/>
    <col min="2439" max="2439" customWidth="1" width="8.85546875"/>
    <col min="2440" max="2440" customWidth="1" width="8.85546875"/>
    <col min="2441" max="2441" customWidth="1" width="8.85546875"/>
    <col min="2442" max="2442" customWidth="1" width="8.85546875"/>
    <col min="2443" max="2443" customWidth="1" width="8.85546875"/>
    <col min="2444" max="2444" customWidth="1" width="8.85546875"/>
    <col min="2445" max="2445" customWidth="1" width="8.85546875"/>
    <col min="2446" max="2446" customWidth="1" width="8.85546875"/>
    <col min="2447" max="2447" customWidth="1" width="8.85546875"/>
    <col min="2448" max="2448" customWidth="1" width="8.85546875"/>
    <col min="2449" max="2449" customWidth="1" width="8.85546875"/>
    <col min="2450" max="2450" customWidth="1" width="8.85546875"/>
    <col min="2451" max="2451" customWidth="1" width="8.85546875"/>
    <col min="2452" max="2452" customWidth="1" width="8.85546875"/>
    <col min="2453" max="2453" customWidth="1" width="8.85546875"/>
    <col min="2454" max="2454" customWidth="1" width="8.85546875"/>
    <col min="2455" max="2455" customWidth="1" width="8.85546875"/>
    <col min="2456" max="2456" customWidth="1" width="8.85546875"/>
    <col min="2457" max="2457" customWidth="1" width="8.85546875"/>
    <col min="2458" max="2458" customWidth="1" width="8.85546875"/>
    <col min="2459" max="2459" customWidth="1" width="8.85546875"/>
    <col min="2460" max="2460" customWidth="1" width="8.85546875"/>
    <col min="2461" max="2461" customWidth="1" width="8.85546875"/>
    <col min="2462" max="2462" customWidth="1" width="8.85546875"/>
    <col min="2463" max="2463" customWidth="1" width="8.85546875"/>
    <col min="2464" max="2464" customWidth="1" width="8.85546875"/>
    <col min="2465" max="2465" customWidth="1" width="8.85546875"/>
    <col min="2466" max="2466" customWidth="1" width="8.85546875"/>
    <col min="2467" max="2467" customWidth="1" width="8.85546875"/>
    <col min="2468" max="2468" customWidth="1" width="8.85546875"/>
    <col min="2469" max="2469" customWidth="1" width="8.85546875"/>
    <col min="2470" max="2470" customWidth="1" width="8.85546875"/>
    <col min="2471" max="2471" customWidth="1" width="8.85546875"/>
    <col min="2472" max="2472" customWidth="1" width="8.85546875"/>
    <col min="2473" max="2473" customWidth="1" width="8.85546875"/>
    <col min="2474" max="2474" customWidth="1" width="8.85546875"/>
    <col min="2475" max="2475" customWidth="1" width="8.85546875"/>
    <col min="2476" max="2476" customWidth="1" width="8.85546875"/>
    <col min="2477" max="2477" customWidth="1" width="8.85546875"/>
    <col min="2478" max="2478" customWidth="1" width="8.85546875"/>
    <col min="2479" max="2479" customWidth="1" width="8.85546875"/>
    <col min="2480" max="2480" customWidth="1" width="8.85546875"/>
    <col min="2481" max="2481" customWidth="1" width="8.85546875"/>
    <col min="2482" max="2482" customWidth="1" width="8.85546875"/>
    <col min="2483" max="2483" customWidth="1" width="8.85546875"/>
    <col min="2484" max="2484" customWidth="1" width="8.85546875"/>
    <col min="2485" max="2485" customWidth="1" width="8.85546875"/>
    <col min="2486" max="2486" customWidth="1" width="8.85546875"/>
    <col min="2487" max="2487" customWidth="1" width="8.85546875"/>
    <col min="2488" max="2488" customWidth="1" width="8.85546875"/>
    <col min="2489" max="2489" customWidth="1" width="8.85546875"/>
    <col min="2490" max="2490" customWidth="1" width="8.85546875"/>
    <col min="2491" max="2491" customWidth="1" width="8.85546875"/>
    <col min="2492" max="2492" customWidth="1" width="8.85546875"/>
    <col min="2493" max="2493" customWidth="1" width="8.85546875"/>
    <col min="2494" max="2494" customWidth="1" width="8.85546875"/>
    <col min="2495" max="2495" customWidth="1" width="8.85546875"/>
    <col min="2496" max="2496" customWidth="1" width="8.85546875"/>
    <col min="2497" max="2497" customWidth="1" width="8.85546875"/>
    <col min="2498" max="2498" customWidth="1" width="8.85546875"/>
    <col min="2499" max="2499" customWidth="1" width="8.85546875"/>
    <col min="2500" max="2500" customWidth="1" width="8.85546875"/>
    <col min="2501" max="2501" customWidth="1" width="8.85546875"/>
    <col min="2502" max="2502" customWidth="1" width="8.85546875"/>
    <col min="2503" max="2503" customWidth="1" width="8.85546875"/>
    <col min="2504" max="2504" customWidth="1" width="8.85546875"/>
    <col min="2505" max="2505" customWidth="1" width="8.85546875"/>
    <col min="2506" max="2506" customWidth="1" width="8.85546875"/>
    <col min="2507" max="2507" customWidth="1" width="8.85546875"/>
    <col min="2508" max="2508" customWidth="1" width="8.85546875"/>
    <col min="2509" max="2509" customWidth="1" width="8.85546875"/>
    <col min="2510" max="2510" customWidth="1" width="8.85546875"/>
    <col min="2511" max="2511" customWidth="1" width="8.85546875"/>
    <col min="2512" max="2512" customWidth="1" width="8.85546875"/>
    <col min="2513" max="2513" customWidth="1" width="8.85546875"/>
    <col min="2514" max="2514" customWidth="1" width="8.85546875"/>
    <col min="2515" max="2515" customWidth="1" width="8.85546875"/>
    <col min="2516" max="2516" customWidth="1" width="8.85546875"/>
    <col min="2517" max="2517" customWidth="1" width="8.85546875"/>
    <col min="2518" max="2518" customWidth="1" width="8.85546875"/>
    <col min="2519" max="2519" customWidth="1" width="8.85546875"/>
    <col min="2520" max="2520" customWidth="1" width="8.85546875"/>
    <col min="2521" max="2521" customWidth="1" width="8.85546875"/>
    <col min="2522" max="2522" customWidth="1" width="8.85546875"/>
    <col min="2523" max="2523" customWidth="1" width="8.85546875"/>
    <col min="2524" max="2524" customWidth="1" width="8.85546875"/>
    <col min="2525" max="2525" customWidth="1" width="8.85546875"/>
    <col min="2526" max="2526" customWidth="1" width="8.85546875"/>
    <col min="2527" max="2527" customWidth="1" width="8.85546875"/>
    <col min="2528" max="2528" customWidth="1" width="8.85546875"/>
    <col min="2529" max="2529" customWidth="1" width="8.85546875"/>
    <col min="2530" max="2530" customWidth="1" width="8.85546875"/>
    <col min="2531" max="2531" customWidth="1" width="8.85546875"/>
    <col min="2532" max="2532" customWidth="1" width="8.85546875"/>
    <col min="2533" max="2533" customWidth="1" width="8.85546875"/>
    <col min="2534" max="2534" customWidth="1" width="8.85546875"/>
    <col min="2535" max="2535" customWidth="1" width="8.85546875"/>
    <col min="2536" max="2536" customWidth="1" width="8.85546875"/>
    <col min="2537" max="2537" customWidth="1" width="8.85546875"/>
    <col min="2538" max="2538" customWidth="1" width="8.85546875"/>
    <col min="2539" max="2539" customWidth="1" width="8.85546875"/>
    <col min="2540" max="2540" customWidth="1" width="8.85546875"/>
    <col min="2541" max="2541" customWidth="1" width="8.85546875"/>
    <col min="2542" max="2542" customWidth="1" width="8.85546875"/>
    <col min="2543" max="2543" customWidth="1" width="8.85546875"/>
    <col min="2544" max="2544" customWidth="1" width="8.85546875"/>
    <col min="2545" max="2545" customWidth="1" width="8.85546875"/>
    <col min="2546" max="2546" customWidth="1" width="8.85546875"/>
    <col min="2547" max="2547" customWidth="1" width="8.85546875"/>
    <col min="2548" max="2548" customWidth="1" width="8.85546875"/>
    <col min="2549" max="2549" customWidth="1" width="8.85546875"/>
    <col min="2550" max="2550" customWidth="1" width="8.85546875"/>
    <col min="2551" max="2551" customWidth="1" width="8.85546875"/>
    <col min="2552" max="2552" customWidth="1" width="8.85546875"/>
    <col min="2553" max="2553" customWidth="1" width="8.85546875"/>
    <col min="2554" max="2554" customWidth="1" width="8.85546875"/>
    <col min="2555" max="2555" customWidth="1" width="8.85546875"/>
    <col min="2556" max="2556" customWidth="1" width="8.85546875"/>
    <col min="2557" max="2557" customWidth="1" width="8.85546875"/>
    <col min="2558" max="2558" customWidth="1" width="8.85546875"/>
    <col min="2559" max="2559" customWidth="1" width="8.85546875"/>
    <col min="2560" max="2560" customWidth="1" width="8.85546875"/>
    <col min="2561" max="2561" customWidth="1" width="8.85546875"/>
    <col min="2562" max="2562" customWidth="1" width="8.85546875"/>
    <col min="2563" max="2563" customWidth="1" width="8.85546875"/>
    <col min="2564" max="2564" customWidth="1" width="8.85546875"/>
    <col min="2565" max="2565" customWidth="1" width="8.85546875"/>
    <col min="2566" max="2566" customWidth="1" width="8.85546875"/>
    <col min="2567" max="2567" customWidth="1" width="8.85546875"/>
    <col min="2568" max="2568" customWidth="1" width="8.85546875"/>
    <col min="2569" max="2569" customWidth="1" width="8.85546875"/>
    <col min="2570" max="2570" customWidth="1" width="8.85546875"/>
    <col min="2571" max="2571" customWidth="1" width="8.85546875"/>
    <col min="2572" max="2572" customWidth="1" width="8.85546875"/>
    <col min="2573" max="2573" customWidth="1" width="8.85546875"/>
    <col min="2574" max="2574" customWidth="1" width="8.85546875"/>
    <col min="2575" max="2575" customWidth="1" width="8.85546875"/>
    <col min="2576" max="2576" customWidth="1" width="8.85546875"/>
    <col min="2577" max="2577" customWidth="1" width="8.85546875"/>
    <col min="2578" max="2578" customWidth="1" width="8.85546875"/>
    <col min="2579" max="2579" customWidth="1" width="8.85546875"/>
    <col min="2580" max="2580" customWidth="1" width="8.85546875"/>
    <col min="2581" max="2581" customWidth="1" width="8.85546875"/>
    <col min="2582" max="2582" customWidth="1" width="8.85546875"/>
    <col min="2583" max="2583" customWidth="1" width="8.85546875"/>
    <col min="2584" max="2584" customWidth="1" width="8.85546875"/>
    <col min="2585" max="2585" customWidth="1" width="8.85546875"/>
    <col min="2586" max="2586" customWidth="1" width="8.85546875"/>
    <col min="2587" max="2587" customWidth="1" width="8.85546875"/>
    <col min="2588" max="2588" customWidth="1" width="8.85546875"/>
    <col min="2589" max="2589" customWidth="1" width="8.85546875"/>
    <col min="2590" max="2590" customWidth="1" width="8.85546875"/>
    <col min="2591" max="2591" customWidth="1" width="8.85546875"/>
    <col min="2592" max="2592" customWidth="1" width="8.85546875"/>
    <col min="2593" max="2593" customWidth="1" width="8.85546875"/>
    <col min="2594" max="2594" customWidth="1" width="8.85546875"/>
    <col min="2595" max="2595" customWidth="1" width="8.85546875"/>
    <col min="2596" max="2596" customWidth="1" width="8.85546875"/>
    <col min="2597" max="2597" customWidth="1" width="8.85546875"/>
    <col min="2598" max="2598" customWidth="1" width="8.85546875"/>
    <col min="2599" max="2599" customWidth="1" width="8.85546875"/>
    <col min="2600" max="2600" customWidth="1" width="8.85546875"/>
    <col min="2601" max="2601" customWidth="1" width="8.85546875"/>
    <col min="2602" max="2602" customWidth="1" width="8.85546875"/>
    <col min="2603" max="2603" customWidth="1" width="8.85546875"/>
    <col min="2604" max="2604" customWidth="1" width="8.85546875"/>
    <col min="2605" max="2605" customWidth="1" width="8.85546875"/>
    <col min="2606" max="2606" customWidth="1" width="8.85546875"/>
    <col min="2607" max="2607" customWidth="1" width="8.85546875"/>
    <col min="2608" max="2608" customWidth="1" width="8.85546875"/>
    <col min="2609" max="2609" customWidth="1" width="8.85546875"/>
    <col min="2610" max="2610" customWidth="1" width="8.85546875"/>
    <col min="2611" max="2611" customWidth="1" width="8.85546875"/>
    <col min="2612" max="2612" customWidth="1" width="8.85546875"/>
    <col min="2613" max="2613" customWidth="1" width="8.85546875"/>
    <col min="2614" max="2614" customWidth="1" width="8.85546875"/>
    <col min="2615" max="2615" customWidth="1" width="8.85546875"/>
    <col min="2616" max="2616" customWidth="1" width="8.85546875"/>
    <col min="2617" max="2617" customWidth="1" width="8.85546875"/>
    <col min="2618" max="2618" customWidth="1" width="8.85546875"/>
    <col min="2619" max="2619" customWidth="1" width="8.85546875"/>
    <col min="2620" max="2620" customWidth="1" width="8.85546875"/>
    <col min="2621" max="2621" customWidth="1" width="8.85546875"/>
    <col min="2622" max="2622" customWidth="1" width="8.85546875"/>
    <col min="2623" max="2623" customWidth="1" width="8.85546875"/>
    <col min="2624" max="2624" customWidth="1" width="8.85546875"/>
    <col min="2625" max="2625" customWidth="1" width="8.85546875"/>
    <col min="2626" max="2626" customWidth="1" width="8.85546875"/>
    <col min="2627" max="2627" customWidth="1" width="8.85546875"/>
    <col min="2628" max="2628" customWidth="1" width="8.85546875"/>
    <col min="2629" max="2629" customWidth="1" width="8.85546875"/>
    <col min="2630" max="2630" customWidth="1" width="8.85546875"/>
    <col min="2631" max="2631" customWidth="1" width="8.85546875"/>
    <col min="2632" max="2632" customWidth="1" width="8.85546875"/>
    <col min="2633" max="2633" customWidth="1" width="8.85546875"/>
    <col min="2634" max="2634" customWidth="1" width="8.85546875"/>
    <col min="2635" max="2635" customWidth="1" width="8.85546875"/>
    <col min="2636" max="2636" customWidth="1" width="8.85546875"/>
    <col min="2637" max="2637" customWidth="1" width="8.85546875"/>
    <col min="2638" max="2638" customWidth="1" width="8.85546875"/>
    <col min="2639" max="2639" customWidth="1" width="8.85546875"/>
    <col min="2640" max="2640" customWidth="1" width="8.85546875"/>
    <col min="2641" max="2641" customWidth="1" width="8.85546875"/>
    <col min="2642" max="2642" customWidth="1" width="8.85546875"/>
    <col min="2643" max="2643" customWidth="1" width="8.85546875"/>
    <col min="2644" max="2644" customWidth="1" width="8.85546875"/>
    <col min="2645" max="2645" customWidth="1" width="8.85546875"/>
    <col min="2646" max="2646" customWidth="1" width="8.85546875"/>
    <col min="2647" max="2647" customWidth="1" width="8.85546875"/>
    <col min="2648" max="2648" customWidth="1" width="8.85546875"/>
    <col min="2649" max="2649" customWidth="1" width="8.85546875"/>
    <col min="2650" max="2650" customWidth="1" width="8.85546875"/>
    <col min="2651" max="2651" customWidth="1" width="8.85546875"/>
    <col min="2652" max="2652" customWidth="1" width="8.85546875"/>
    <col min="2653" max="2653" customWidth="1" width="8.85546875"/>
    <col min="2654" max="2654" customWidth="1" width="8.85546875"/>
    <col min="2655" max="2655" customWidth="1" width="8.85546875"/>
    <col min="2656" max="2656" customWidth="1" width="8.85546875"/>
    <col min="2657" max="2657" customWidth="1" width="8.85546875"/>
    <col min="2658" max="2658" customWidth="1" width="8.85546875"/>
    <col min="2659" max="2659" customWidth="1" width="8.85546875"/>
    <col min="2660" max="2660" customWidth="1" width="8.85546875"/>
    <col min="2661" max="2661" customWidth="1" width="8.85546875"/>
    <col min="2662" max="2662" customWidth="1" width="8.85546875"/>
    <col min="2663" max="2663" customWidth="1" width="8.85546875"/>
    <col min="2664" max="2664" customWidth="1" width="8.85546875"/>
    <col min="2665" max="2665" customWidth="1" width="8.85546875"/>
    <col min="2666" max="2666" customWidth="1" width="8.85546875"/>
    <col min="2667" max="2667" customWidth="1" width="8.85546875"/>
    <col min="2668" max="2668" customWidth="1" width="8.85546875"/>
    <col min="2669" max="2669" customWidth="1" width="8.85546875"/>
    <col min="2670" max="2670" customWidth="1" width="8.85546875"/>
    <col min="2671" max="2671" customWidth="1" width="8.85546875"/>
    <col min="2672" max="2672" customWidth="1" width="8.85546875"/>
    <col min="2673" max="2673" customWidth="1" width="8.85546875"/>
    <col min="2674" max="2674" customWidth="1" width="8.85546875"/>
    <col min="2675" max="2675" customWidth="1" width="8.85546875"/>
    <col min="2676" max="2676" customWidth="1" width="8.85546875"/>
    <col min="2677" max="2677" customWidth="1" width="8.85546875"/>
    <col min="2678" max="2678" customWidth="1" width="8.85546875"/>
    <col min="2679" max="2679" customWidth="1" width="8.85546875"/>
    <col min="2680" max="2680" customWidth="1" width="8.85546875"/>
    <col min="2681" max="2681" customWidth="1" width="8.85546875"/>
    <col min="2682" max="2682" customWidth="1" width="8.85546875"/>
    <col min="2683" max="2683" customWidth="1" width="8.85546875"/>
    <col min="2684" max="2684" customWidth="1" width="8.85546875"/>
    <col min="2685" max="2685" customWidth="1" width="8.85546875"/>
    <col min="2686" max="2686" customWidth="1" width="8.85546875"/>
    <col min="2687" max="2687" customWidth="1" width="8.85546875"/>
    <col min="2688" max="2688" customWidth="1" width="8.85546875"/>
    <col min="2689" max="2689" customWidth="1" width="8.85546875"/>
    <col min="2690" max="2690" customWidth="1" width="8.85546875"/>
    <col min="2691" max="2691" customWidth="1" width="8.85546875"/>
    <col min="2692" max="2692" customWidth="1" width="8.85546875"/>
    <col min="2693" max="2693" customWidth="1" width="8.85546875"/>
    <col min="2694" max="2694" customWidth="1" width="8.85546875"/>
    <col min="2695" max="2695" customWidth="1" width="8.85546875"/>
    <col min="2696" max="2696" customWidth="1" width="8.85546875"/>
    <col min="2697" max="2697" customWidth="1" width="8.85546875"/>
    <col min="2698" max="2698" customWidth="1" width="8.85546875"/>
    <col min="2699" max="2699" customWidth="1" width="8.85546875"/>
    <col min="2700" max="2700" customWidth="1" width="8.85546875"/>
    <col min="2701" max="2701" customWidth="1" width="8.85546875"/>
    <col min="2702" max="2702" customWidth="1" width="8.85546875"/>
    <col min="2703" max="2703" customWidth="1" width="8.85546875"/>
    <col min="2704" max="2704" customWidth="1" width="8.85546875"/>
    <col min="2705" max="2705" customWidth="1" width="8.85546875"/>
    <col min="2706" max="2706" customWidth="1" width="8.85546875"/>
    <col min="2707" max="2707" customWidth="1" width="8.85546875"/>
    <col min="2708" max="2708" customWidth="1" width="8.85546875"/>
    <col min="2709" max="2709" customWidth="1" width="8.85546875"/>
    <col min="2710" max="2710" customWidth="1" width="8.85546875"/>
    <col min="2711" max="2711" customWidth="1" width="8.85546875"/>
    <col min="2712" max="2712" customWidth="1" width="8.85546875"/>
    <col min="2713" max="2713" customWidth="1" width="8.85546875"/>
    <col min="2714" max="2714" customWidth="1" width="8.85546875"/>
    <col min="2715" max="2715" customWidth="1" width="8.85546875"/>
    <col min="2716" max="2716" customWidth="1" width="8.85546875"/>
    <col min="2717" max="2717" customWidth="1" width="8.85546875"/>
    <col min="2718" max="2718" customWidth="1" width="8.85546875"/>
    <col min="2719" max="2719" customWidth="1" width="8.85546875"/>
    <col min="2720" max="2720" customWidth="1" width="8.85546875"/>
    <col min="2721" max="2721" customWidth="1" width="8.85546875"/>
    <col min="2722" max="2722" customWidth="1" width="8.85546875"/>
    <col min="2723" max="2723" customWidth="1" width="8.85546875"/>
    <col min="2724" max="2724" customWidth="1" width="8.85546875"/>
    <col min="2725" max="2725" customWidth="1" width="8.85546875"/>
    <col min="2726" max="2726" customWidth="1" width="8.85546875"/>
    <col min="2727" max="2727" customWidth="1" width="8.85546875"/>
    <col min="2728" max="2728" customWidth="1" width="8.85546875"/>
    <col min="2729" max="2729" customWidth="1" width="8.85546875"/>
    <col min="2730" max="2730" customWidth="1" width="8.85546875"/>
    <col min="2731" max="2731" customWidth="1" width="8.85546875"/>
    <col min="2732" max="2732" customWidth="1" width="8.85546875"/>
    <col min="2733" max="2733" customWidth="1" width="8.85546875"/>
    <col min="2734" max="2734" customWidth="1" width="8.85546875"/>
    <col min="2735" max="2735" customWidth="1" width="8.85546875"/>
    <col min="2736" max="2736" customWidth="1" width="8.85546875"/>
    <col min="2737" max="2737" customWidth="1" width="8.85546875"/>
    <col min="2738" max="2738" customWidth="1" width="8.85546875"/>
    <col min="2739" max="2739" customWidth="1" width="8.85546875"/>
    <col min="2740" max="2740" customWidth="1" width="8.85546875"/>
    <col min="2741" max="2741" customWidth="1" width="8.85546875"/>
    <col min="2742" max="2742" customWidth="1" width="8.85546875"/>
    <col min="2743" max="2743" customWidth="1" width="8.85546875"/>
    <col min="2744" max="2744" customWidth="1" width="8.85546875"/>
    <col min="2745" max="2745" customWidth="1" width="8.85546875"/>
    <col min="2746" max="2746" customWidth="1" width="8.85546875"/>
    <col min="2747" max="2747" customWidth="1" width="8.85546875"/>
    <col min="2748" max="2748" customWidth="1" width="8.85546875"/>
    <col min="2749" max="2749" customWidth="1" width="8.85546875"/>
    <col min="2750" max="2750" customWidth="1" width="8.85546875"/>
    <col min="2751" max="2751" customWidth="1" width="8.85546875"/>
    <col min="2752" max="2752" customWidth="1" width="8.85546875"/>
    <col min="2753" max="2753" customWidth="1" width="8.85546875"/>
    <col min="2754" max="2754" customWidth="1" width="8.85546875"/>
    <col min="2755" max="2755" customWidth="1" width="8.85546875"/>
    <col min="2756" max="2756" customWidth="1" width="8.85546875"/>
    <col min="2757" max="2757" customWidth="1" width="8.85546875"/>
    <col min="2758" max="2758" customWidth="1" width="8.85546875"/>
    <col min="2759" max="2759" customWidth="1" width="8.85546875"/>
    <col min="2760" max="2760" customWidth="1" width="8.85546875"/>
    <col min="2761" max="2761" customWidth="1" width="8.85546875"/>
    <col min="2762" max="2762" customWidth="1" width="8.85546875"/>
    <col min="2763" max="2763" customWidth="1" width="8.85546875"/>
    <col min="2764" max="2764" customWidth="1" width="8.85546875"/>
    <col min="2765" max="2765" customWidth="1" width="8.85546875"/>
    <col min="2766" max="2766" customWidth="1" width="8.85546875"/>
    <col min="2767" max="2767" customWidth="1" width="8.85546875"/>
    <col min="2768" max="2768" customWidth="1" width="8.85546875"/>
    <col min="2769" max="2769" customWidth="1" width="8.85546875"/>
    <col min="2770" max="2770" customWidth="1" width="8.85546875"/>
    <col min="2771" max="2771" customWidth="1" width="8.85546875"/>
    <col min="2772" max="2772" customWidth="1" width="8.85546875"/>
    <col min="2773" max="2773" customWidth="1" width="8.85546875"/>
    <col min="2774" max="2774" customWidth="1" width="8.85546875"/>
    <col min="2775" max="2775" customWidth="1" width="8.85546875"/>
    <col min="2776" max="2776" customWidth="1" width="8.85546875"/>
    <col min="2777" max="2777" customWidth="1" width="8.85546875"/>
    <col min="2778" max="2778" customWidth="1" width="8.85546875"/>
    <col min="2779" max="2779" customWidth="1" width="8.85546875"/>
    <col min="2780" max="2780" customWidth="1" width="8.85546875"/>
    <col min="2781" max="2781" customWidth="1" width="8.85546875"/>
    <col min="2782" max="2782" customWidth="1" width="8.85546875"/>
    <col min="2783" max="2783" customWidth="1" width="8.85546875"/>
    <col min="2784" max="2784" customWidth="1" width="8.85546875"/>
    <col min="2785" max="2785" customWidth="1" width="8.85546875"/>
    <col min="2786" max="2786" customWidth="1" width="8.85546875"/>
    <col min="2787" max="2787" customWidth="1" width="8.85546875"/>
    <col min="2788" max="2788" customWidth="1" width="8.85546875"/>
    <col min="2789" max="2789" customWidth="1" width="8.85546875"/>
    <col min="2790" max="2790" customWidth="1" width="8.85546875"/>
    <col min="2791" max="2791" customWidth="1" width="8.85546875"/>
    <col min="2792" max="2792" customWidth="1" width="8.85546875"/>
    <col min="2793" max="2793" customWidth="1" width="8.85546875"/>
    <col min="2794" max="2794" customWidth="1" width="8.85546875"/>
    <col min="2795" max="2795" customWidth="1" width="8.85546875"/>
    <col min="2796" max="2796" customWidth="1" width="8.85546875"/>
    <col min="2797" max="2797" customWidth="1" width="8.85546875"/>
    <col min="2798" max="2798" customWidth="1" width="8.85546875"/>
    <col min="2799" max="2799" customWidth="1" width="8.85546875"/>
    <col min="2800" max="2800" customWidth="1" width="8.85546875"/>
    <col min="2801" max="2801" customWidth="1" width="8.85546875"/>
    <col min="2802" max="2802" customWidth="1" width="8.85546875"/>
    <col min="2803" max="2803" customWidth="1" width="8.85546875"/>
    <col min="2804" max="2804" customWidth="1" width="8.85546875"/>
    <col min="2805" max="2805" customWidth="1" width="8.85546875"/>
    <col min="2806" max="2806" customWidth="1" width="8.85546875"/>
    <col min="2807" max="2807" customWidth="1" width="8.85546875"/>
    <col min="2808" max="2808" customWidth="1" width="8.85546875"/>
    <col min="2809" max="2809" customWidth="1" width="8.85546875"/>
    <col min="2810" max="2810" customWidth="1" width="8.85546875"/>
    <col min="2811" max="2811" customWidth="1" width="8.85546875"/>
    <col min="2812" max="2812" customWidth="1" width="8.85546875"/>
    <col min="2813" max="2813" customWidth="1" width="8.85546875"/>
    <col min="2814" max="2814" customWidth="1" width="8.85546875"/>
    <col min="2815" max="2815" customWidth="1" width="8.85546875"/>
    <col min="2816" max="2816" customWidth="1" width="8.85546875"/>
    <col min="2817" max="2817" customWidth="1" width="8.85546875"/>
    <col min="2818" max="2818" customWidth="1" width="8.85546875"/>
    <col min="2819" max="2819" customWidth="1" width="8.85546875"/>
    <col min="2820" max="2820" customWidth="1" width="8.85546875"/>
    <col min="2821" max="2821" customWidth="1" width="8.85546875"/>
    <col min="2822" max="2822" customWidth="1" width="8.85546875"/>
    <col min="2823" max="2823" customWidth="1" width="8.85546875"/>
    <col min="2824" max="2824" customWidth="1" width="8.85546875"/>
    <col min="2825" max="2825" customWidth="1" width="8.85546875"/>
    <col min="2826" max="2826" customWidth="1" width="8.85546875"/>
    <col min="2827" max="2827" customWidth="1" width="8.85546875"/>
    <col min="2828" max="2828" customWidth="1" width="8.85546875"/>
    <col min="2829" max="2829" customWidth="1" width="8.85546875"/>
    <col min="2830" max="2830" customWidth="1" width="8.85546875"/>
    <col min="2831" max="2831" customWidth="1" width="8.85546875"/>
    <col min="2832" max="2832" customWidth="1" width="8.85546875"/>
    <col min="2833" max="2833" customWidth="1" width="8.85546875"/>
    <col min="2834" max="2834" customWidth="1" width="8.85546875"/>
    <col min="2835" max="2835" customWidth="1" width="8.85546875"/>
    <col min="2836" max="2836" customWidth="1" width="8.85546875"/>
    <col min="2837" max="2837" customWidth="1" width="8.85546875"/>
    <col min="2838" max="2838" customWidth="1" width="8.85546875"/>
    <col min="2839" max="2839" customWidth="1" width="8.85546875"/>
    <col min="2840" max="2840" customWidth="1" width="8.85546875"/>
    <col min="2841" max="2841" customWidth="1" width="8.85546875"/>
    <col min="2842" max="2842" customWidth="1" width="8.85546875"/>
    <col min="2843" max="2843" customWidth="1" width="8.85546875"/>
    <col min="2844" max="2844" customWidth="1" width="8.85546875"/>
    <col min="2845" max="2845" customWidth="1" width="8.85546875"/>
    <col min="2846" max="2846" customWidth="1" width="8.85546875"/>
    <col min="2847" max="2847" customWidth="1" width="8.85546875"/>
    <col min="2848" max="2848" customWidth="1" width="8.85546875"/>
    <col min="2849" max="2849" customWidth="1" width="8.85546875"/>
    <col min="2850" max="2850" customWidth="1" width="8.85546875"/>
    <col min="2851" max="2851" customWidth="1" width="8.85546875"/>
    <col min="2852" max="2852" customWidth="1" width="8.85546875"/>
    <col min="2853" max="2853" customWidth="1" width="8.85546875"/>
    <col min="2854" max="2854" customWidth="1" width="8.85546875"/>
    <col min="2855" max="2855" customWidth="1" width="8.85546875"/>
    <col min="2856" max="2856" customWidth="1" width="8.85546875"/>
    <col min="2857" max="2857" customWidth="1" width="8.85546875"/>
    <col min="2858" max="2858" customWidth="1" width="8.85546875"/>
    <col min="2859" max="2859" customWidth="1" width="8.85546875"/>
    <col min="2860" max="2860" customWidth="1" width="8.85546875"/>
    <col min="2861" max="2861" customWidth="1" width="8.85546875"/>
    <col min="2862" max="2862" customWidth="1" width="8.85546875"/>
    <col min="2863" max="2863" customWidth="1" width="8.85546875"/>
    <col min="2864" max="2864" customWidth="1" width="8.85546875"/>
    <col min="2865" max="2865" customWidth="1" width="8.85546875"/>
    <col min="2866" max="2866" customWidth="1" width="8.85546875"/>
    <col min="2867" max="2867" customWidth="1" width="8.85546875"/>
    <col min="2868" max="2868" customWidth="1" width="8.85546875"/>
    <col min="2869" max="2869" customWidth="1" width="8.85546875"/>
    <col min="2870" max="2870" customWidth="1" width="8.85546875"/>
    <col min="2871" max="2871" customWidth="1" width="8.85546875"/>
    <col min="2872" max="2872" customWidth="1" width="8.85546875"/>
    <col min="2873" max="2873" customWidth="1" width="8.85546875"/>
    <col min="2874" max="2874" customWidth="1" width="8.85546875"/>
    <col min="2875" max="2875" customWidth="1" width="8.85546875"/>
    <col min="2876" max="2876" customWidth="1" width="8.85546875"/>
    <col min="2877" max="2877" customWidth="1" width="8.85546875"/>
    <col min="2878" max="2878" customWidth="1" width="8.85546875"/>
    <col min="2879" max="2879" customWidth="1" width="8.85546875"/>
    <col min="2880" max="2880" customWidth="1" width="8.85546875"/>
    <col min="2881" max="2881" customWidth="1" width="8.85546875"/>
    <col min="2882" max="2882" customWidth="1" width="8.85546875"/>
    <col min="2883" max="2883" customWidth="1" width="8.85546875"/>
    <col min="2884" max="2884" customWidth="1" width="8.85546875"/>
    <col min="2885" max="2885" customWidth="1" width="8.85546875"/>
    <col min="2886" max="2886" customWidth="1" width="8.85546875"/>
    <col min="2887" max="2887" customWidth="1" width="8.85546875"/>
    <col min="2888" max="2888" customWidth="1" width="8.85546875"/>
    <col min="2889" max="2889" customWidth="1" width="8.85546875"/>
    <col min="2890" max="2890" customWidth="1" width="8.85546875"/>
    <col min="2891" max="2891" customWidth="1" width="8.85546875"/>
    <col min="2892" max="2892" customWidth="1" width="8.85546875"/>
    <col min="2893" max="2893" customWidth="1" width="8.85546875"/>
    <col min="2894" max="2894" customWidth="1" width="8.85546875"/>
    <col min="2895" max="2895" customWidth="1" width="8.85546875"/>
    <col min="2896" max="2896" customWidth="1" width="8.85546875"/>
    <col min="2897" max="2897" customWidth="1" width="8.85546875"/>
    <col min="2898" max="2898" customWidth="1" width="8.85546875"/>
    <col min="2899" max="2899" customWidth="1" width="8.85546875"/>
    <col min="2900" max="2900" customWidth="1" width="8.85546875"/>
    <col min="2901" max="2901" customWidth="1" width="8.85546875"/>
    <col min="2902" max="2902" customWidth="1" width="8.85546875"/>
    <col min="2903" max="2903" customWidth="1" width="8.85546875"/>
    <col min="2904" max="2904" customWidth="1" width="8.85546875"/>
    <col min="2905" max="2905" customWidth="1" width="8.85546875"/>
    <col min="2906" max="2906" customWidth="1" width="8.85546875"/>
    <col min="2907" max="2907" customWidth="1" width="8.85546875"/>
    <col min="2908" max="2908" customWidth="1" width="8.85546875"/>
    <col min="2909" max="2909" customWidth="1" width="8.85546875"/>
    <col min="2910" max="2910" customWidth="1" width="8.85546875"/>
    <col min="2911" max="2911" customWidth="1" width="8.85546875"/>
    <col min="2912" max="2912" customWidth="1" width="8.85546875"/>
    <col min="2913" max="2913" customWidth="1" width="8.85546875"/>
    <col min="2914" max="2914" customWidth="1" width="8.85546875"/>
    <col min="2915" max="2915" customWidth="1" width="8.85546875"/>
    <col min="2916" max="2916" customWidth="1" width="8.85546875"/>
    <col min="2917" max="2917" customWidth="1" width="8.85546875"/>
    <col min="2918" max="2918" customWidth="1" width="8.85546875"/>
    <col min="2919" max="2919" customWidth="1" width="8.85546875"/>
    <col min="2920" max="2920" customWidth="1" width="8.85546875"/>
    <col min="2921" max="2921" customWidth="1" width="8.85546875"/>
    <col min="2922" max="2922" customWidth="1" width="8.85546875"/>
    <col min="2923" max="2923" customWidth="1" width="8.85546875"/>
    <col min="2924" max="2924" customWidth="1" width="8.85546875"/>
    <col min="2925" max="2925" customWidth="1" width="8.85546875"/>
    <col min="2926" max="2926" customWidth="1" width="8.85546875"/>
    <col min="2927" max="2927" customWidth="1" width="8.85546875"/>
    <col min="2928" max="2928" customWidth="1" width="8.85546875"/>
    <col min="2929" max="2929" customWidth="1" width="8.85546875"/>
    <col min="2930" max="2930" customWidth="1" width="8.85546875"/>
    <col min="2931" max="2931" customWidth="1" width="8.85546875"/>
    <col min="2932" max="2932" customWidth="1" width="8.85546875"/>
    <col min="2933" max="2933" customWidth="1" width="8.85546875"/>
    <col min="2934" max="2934" customWidth="1" width="8.85546875"/>
    <col min="2935" max="2935" customWidth="1" width="8.85546875"/>
    <col min="2936" max="2936" customWidth="1" width="8.85546875"/>
    <col min="2937" max="2937" customWidth="1" width="8.85546875"/>
    <col min="2938" max="2938" customWidth="1" width="8.85546875"/>
    <col min="2939" max="2939" customWidth="1" width="8.85546875"/>
    <col min="2940" max="2940" customWidth="1" width="8.85546875"/>
    <col min="2941" max="2941" customWidth="1" width="8.85546875"/>
    <col min="2942" max="2942" customWidth="1" width="8.85546875"/>
    <col min="2943" max="2943" customWidth="1" width="8.85546875"/>
    <col min="2944" max="2944" customWidth="1" width="8.85546875"/>
    <col min="2945" max="2945" customWidth="1" width="8.85546875"/>
    <col min="2946" max="2946" customWidth="1" width="8.85546875"/>
    <col min="2947" max="2947" customWidth="1" width="8.85546875"/>
    <col min="2948" max="2948" customWidth="1" width="8.85546875"/>
    <col min="2949" max="2949" customWidth="1" width="8.85546875"/>
    <col min="2950" max="2950" customWidth="1" width="8.85546875"/>
    <col min="2951" max="2951" customWidth="1" width="8.85546875"/>
    <col min="2952" max="2952" customWidth="1" width="8.85546875"/>
    <col min="2953" max="2953" customWidth="1" width="8.85546875"/>
    <col min="2954" max="2954" customWidth="1" width="8.85546875"/>
    <col min="2955" max="2955" customWidth="1" width="8.85546875"/>
    <col min="2956" max="2956" customWidth="1" width="8.85546875"/>
    <col min="2957" max="2957" customWidth="1" width="8.85546875"/>
    <col min="2958" max="2958" customWidth="1" width="8.85546875"/>
    <col min="2959" max="2959" customWidth="1" width="8.85546875"/>
    <col min="2960" max="2960" customWidth="1" width="8.85546875"/>
    <col min="2961" max="2961" customWidth="1" width="8.85546875"/>
    <col min="2962" max="2962" customWidth="1" width="8.85546875"/>
    <col min="2963" max="2963" customWidth="1" width="8.85546875"/>
    <col min="2964" max="2964" customWidth="1" width="8.85546875"/>
    <col min="2965" max="2965" customWidth="1" width="8.85546875"/>
    <col min="2966" max="2966" customWidth="1" width="8.85546875"/>
    <col min="2967" max="2967" customWidth="1" width="8.85546875"/>
    <col min="2968" max="2968" customWidth="1" width="8.85546875"/>
    <col min="2969" max="2969" customWidth="1" width="8.85546875"/>
    <col min="2970" max="2970" customWidth="1" width="8.85546875"/>
    <col min="2971" max="2971" customWidth="1" width="8.85546875"/>
    <col min="2972" max="2972" customWidth="1" width="8.85546875"/>
    <col min="2973" max="2973" customWidth="1" width="8.85546875"/>
    <col min="2974" max="2974" customWidth="1" width="8.85546875"/>
    <col min="2975" max="2975" customWidth="1" width="8.85546875"/>
    <col min="2976" max="2976" customWidth="1" width="8.85546875"/>
    <col min="2977" max="2977" customWidth="1" width="8.85546875"/>
    <col min="2978" max="2978" customWidth="1" width="8.85546875"/>
    <col min="2979" max="2979" customWidth="1" width="8.85546875"/>
    <col min="2980" max="2980" customWidth="1" width="8.85546875"/>
    <col min="2981" max="2981" customWidth="1" width="8.85546875"/>
    <col min="2982" max="2982" customWidth="1" width="8.85546875"/>
    <col min="2983" max="2983" customWidth="1" width="8.85546875"/>
    <col min="2984" max="2984" customWidth="1" width="8.85546875"/>
    <col min="2985" max="2985" customWidth="1" width="8.85546875"/>
    <col min="2986" max="2986" customWidth="1" width="8.85546875"/>
    <col min="2987" max="2987" customWidth="1" width="8.85546875"/>
    <col min="2988" max="2988" customWidth="1" width="8.85546875"/>
    <col min="2989" max="2989" customWidth="1" width="8.85546875"/>
    <col min="2990" max="2990" customWidth="1" width="8.85546875"/>
    <col min="2991" max="2991" customWidth="1" width="8.85546875"/>
    <col min="2992" max="2992" customWidth="1" width="8.85546875"/>
    <col min="2993" max="2993" customWidth="1" width="8.85546875"/>
    <col min="2994" max="2994" customWidth="1" width="8.85546875"/>
    <col min="2995" max="2995" customWidth="1" width="8.85546875"/>
    <col min="2996" max="2996" customWidth="1" width="8.85546875"/>
    <col min="2997" max="2997" customWidth="1" width="8.85546875"/>
    <col min="2998" max="2998" customWidth="1" width="8.85546875"/>
    <col min="2999" max="2999" customWidth="1" width="8.85546875"/>
    <col min="3000" max="3000" customWidth="1" width="8.85546875"/>
    <col min="3001" max="3001" customWidth="1" width="8.85546875"/>
    <col min="3002" max="3002" customWidth="1" width="8.85546875"/>
    <col min="3003" max="3003" customWidth="1" width="8.85546875"/>
    <col min="3004" max="3004" customWidth="1" width="8.85546875"/>
    <col min="3005" max="3005" customWidth="1" width="8.85546875"/>
    <col min="3006" max="3006" customWidth="1" width="8.85546875"/>
    <col min="3007" max="3007" customWidth="1" width="8.85546875"/>
    <col min="3008" max="3008" customWidth="1" width="8.85546875"/>
    <col min="3009" max="3009" customWidth="1" width="8.85546875"/>
    <col min="3010" max="3010" customWidth="1" width="8.85546875"/>
    <col min="3011" max="3011" customWidth="1" width="8.85546875"/>
    <col min="3012" max="3012" customWidth="1" width="8.85546875"/>
    <col min="3013" max="3013" customWidth="1" width="8.85546875"/>
    <col min="3014" max="3014" customWidth="1" width="8.85546875"/>
    <col min="3015" max="3015" customWidth="1" width="8.85546875"/>
    <col min="3016" max="3016" customWidth="1" width="8.85546875"/>
    <col min="3017" max="3017" customWidth="1" width="8.85546875"/>
    <col min="3018" max="3018" customWidth="1" width="8.85546875"/>
    <col min="3019" max="3019" customWidth="1" width="8.85546875"/>
    <col min="3020" max="3020" customWidth="1" width="8.85546875"/>
    <col min="3021" max="3021" customWidth="1" width="8.85546875"/>
    <col min="3022" max="3022" customWidth="1" width="8.85546875"/>
    <col min="3023" max="3023" customWidth="1" width="8.85546875"/>
    <col min="3024" max="3024" customWidth="1" width="8.85546875"/>
    <col min="3025" max="3025" customWidth="1" width="8.85546875"/>
    <col min="3026" max="3026" customWidth="1" width="8.85546875"/>
    <col min="3027" max="3027" customWidth="1" width="8.85546875"/>
    <col min="3028" max="3028" customWidth="1" width="8.85546875"/>
    <col min="3029" max="3029" customWidth="1" width="8.85546875"/>
    <col min="3030" max="3030" customWidth="1" width="8.85546875"/>
    <col min="3031" max="3031" customWidth="1" width="8.85546875"/>
    <col min="3032" max="3032" customWidth="1" width="8.85546875"/>
    <col min="3033" max="3033" customWidth="1" width="8.85546875"/>
    <col min="3034" max="3034" customWidth="1" width="8.85546875"/>
    <col min="3035" max="3035" customWidth="1" width="8.85546875"/>
    <col min="3036" max="3036" customWidth="1" width="8.85546875"/>
    <col min="3037" max="3037" customWidth="1" width="8.85546875"/>
    <col min="3038" max="3038" customWidth="1" width="8.85546875"/>
    <col min="3039" max="3039" customWidth="1" width="8.85546875"/>
    <col min="3040" max="3040" customWidth="1" width="8.85546875"/>
    <col min="3041" max="3041" customWidth="1" width="8.85546875"/>
    <col min="3042" max="3042" customWidth="1" width="8.85546875"/>
    <col min="3043" max="3043" customWidth="1" width="8.85546875"/>
    <col min="3044" max="3044" customWidth="1" width="8.85546875"/>
    <col min="3045" max="3045" customWidth="1" width="8.85546875"/>
    <col min="3046" max="3046" customWidth="1" width="8.85546875"/>
    <col min="3047" max="3047" customWidth="1" width="8.85546875"/>
    <col min="3048" max="3048" customWidth="1" width="8.85546875"/>
    <col min="3049" max="3049" customWidth="1" width="8.85546875"/>
    <col min="3050" max="3050" customWidth="1" width="8.85546875"/>
    <col min="3051" max="3051" customWidth="1" width="8.85546875"/>
    <col min="3052" max="3052" customWidth="1" width="8.85546875"/>
    <col min="3053" max="3053" customWidth="1" width="8.85546875"/>
    <col min="3054" max="3054" customWidth="1" width="8.85546875"/>
    <col min="3055" max="3055" customWidth="1" width="8.85546875"/>
    <col min="3056" max="3056" customWidth="1" width="8.85546875"/>
    <col min="3057" max="3057" customWidth="1" width="8.85546875"/>
    <col min="3058" max="3058" customWidth="1" width="8.85546875"/>
    <col min="3059" max="3059" customWidth="1" width="8.85546875"/>
    <col min="3060" max="3060" customWidth="1" width="8.85546875"/>
    <col min="3061" max="3061" customWidth="1" width="8.85546875"/>
    <col min="3062" max="3062" customWidth="1" width="8.85546875"/>
    <col min="3063" max="3063" customWidth="1" width="8.85546875"/>
    <col min="3064" max="3064" customWidth="1" width="8.85546875"/>
    <col min="3065" max="3065" customWidth="1" width="8.85546875"/>
    <col min="3066" max="3066" customWidth="1" width="8.85546875"/>
    <col min="3067" max="3067" customWidth="1" width="8.85546875"/>
    <col min="3068" max="3068" customWidth="1" width="8.85546875"/>
    <col min="3069" max="3069" customWidth="1" width="8.85546875"/>
    <col min="3070" max="3070" customWidth="1" width="8.85546875"/>
    <col min="3071" max="3071" customWidth="1" width="8.85546875"/>
    <col min="3072" max="3072" customWidth="1" width="8.85546875"/>
    <col min="3073" max="3073" customWidth="1" width="8.85546875"/>
    <col min="3074" max="3074" customWidth="1" width="8.85546875"/>
    <col min="3075" max="3075" customWidth="1" width="8.85546875"/>
    <col min="3076" max="3076" customWidth="1" width="8.85546875"/>
    <col min="3077" max="3077" customWidth="1" width="8.85546875"/>
    <col min="3078" max="3078" customWidth="1" width="8.85546875"/>
    <col min="3079" max="3079" customWidth="1" width="8.85546875"/>
    <col min="3080" max="3080" customWidth="1" width="8.85546875"/>
    <col min="3081" max="3081" customWidth="1" width="8.85546875"/>
    <col min="3082" max="3082" customWidth="1" width="8.85546875"/>
    <col min="3083" max="3083" customWidth="1" width="8.85546875"/>
    <col min="3084" max="3084" customWidth="1" width="8.85546875"/>
    <col min="3085" max="3085" customWidth="1" width="8.85546875"/>
    <col min="3086" max="3086" customWidth="1" width="8.85546875"/>
    <col min="3087" max="3087" customWidth="1" width="8.85546875"/>
    <col min="3088" max="3088" customWidth="1" width="8.85546875"/>
    <col min="3089" max="3089" customWidth="1" width="8.85546875"/>
    <col min="3090" max="3090" customWidth="1" width="8.85546875"/>
    <col min="3091" max="3091" customWidth="1" width="8.85546875"/>
    <col min="3092" max="3092" customWidth="1" width="8.85546875"/>
    <col min="3093" max="3093" customWidth="1" width="8.85546875"/>
    <col min="3094" max="3094" customWidth="1" width="8.85546875"/>
    <col min="3095" max="3095" customWidth="1" width="8.85546875"/>
    <col min="3096" max="3096" customWidth="1" width="8.85546875"/>
    <col min="3097" max="3097" customWidth="1" width="8.85546875"/>
    <col min="3098" max="3098" customWidth="1" width="8.85546875"/>
    <col min="3099" max="3099" customWidth="1" width="8.85546875"/>
    <col min="3100" max="3100" customWidth="1" width="8.85546875"/>
    <col min="3101" max="3101" customWidth="1" width="8.85546875"/>
    <col min="3102" max="3102" customWidth="1" width="8.85546875"/>
    <col min="3103" max="3103" customWidth="1" width="8.85546875"/>
    <col min="3104" max="3104" customWidth="1" width="8.85546875"/>
    <col min="3105" max="3105" customWidth="1" width="8.85546875"/>
    <col min="3106" max="3106" customWidth="1" width="8.85546875"/>
    <col min="3107" max="3107" customWidth="1" width="8.85546875"/>
    <col min="3108" max="3108" customWidth="1" width="8.85546875"/>
    <col min="3109" max="3109" customWidth="1" width="8.85546875"/>
    <col min="3110" max="3110" customWidth="1" width="8.85546875"/>
    <col min="3111" max="3111" customWidth="1" width="8.85546875"/>
    <col min="3112" max="3112" customWidth="1" width="8.85546875"/>
    <col min="3113" max="3113" customWidth="1" width="8.85546875"/>
    <col min="3114" max="3114" customWidth="1" width="8.85546875"/>
    <col min="3115" max="3115" customWidth="1" width="8.85546875"/>
    <col min="3116" max="3116" customWidth="1" width="8.85546875"/>
    <col min="3117" max="3117" customWidth="1" width="8.85546875"/>
    <col min="3118" max="3118" customWidth="1" width="8.85546875"/>
    <col min="3119" max="3119" customWidth="1" width="8.85546875"/>
    <col min="3120" max="3120" customWidth="1" width="8.85546875"/>
    <col min="3121" max="3121" customWidth="1" width="8.85546875"/>
    <col min="3122" max="3122" customWidth="1" width="8.85546875"/>
    <col min="3123" max="3123" customWidth="1" width="8.85546875"/>
    <col min="3124" max="3124" customWidth="1" width="8.85546875"/>
    <col min="3125" max="3125" customWidth="1" width="8.85546875"/>
    <col min="3126" max="3126" customWidth="1" width="8.85546875"/>
    <col min="3127" max="3127" customWidth="1" width="8.85546875"/>
    <col min="3128" max="3128" customWidth="1" width="8.85546875"/>
    <col min="3129" max="3129" customWidth="1" width="8.85546875"/>
    <col min="3130" max="3130" customWidth="1" width="8.85546875"/>
    <col min="3131" max="3131" customWidth="1" width="8.85546875"/>
    <col min="3132" max="3132" customWidth="1" width="8.85546875"/>
    <col min="3133" max="3133" customWidth="1" width="8.85546875"/>
    <col min="3134" max="3134" customWidth="1" width="8.85546875"/>
    <col min="3135" max="3135" customWidth="1" width="8.85546875"/>
    <col min="3136" max="3136" customWidth="1" width="8.85546875"/>
    <col min="3137" max="3137" customWidth="1" width="8.85546875"/>
    <col min="3138" max="3138" customWidth="1" width="8.85546875"/>
    <col min="3139" max="3139" customWidth="1" width="8.85546875"/>
    <col min="3140" max="3140" customWidth="1" width="8.85546875"/>
    <col min="3141" max="3141" customWidth="1" width="8.85546875"/>
    <col min="3142" max="3142" customWidth="1" width="8.85546875"/>
    <col min="3143" max="3143" customWidth="1" width="8.85546875"/>
    <col min="3144" max="3144" customWidth="1" width="8.85546875"/>
    <col min="3145" max="3145" customWidth="1" width="8.85546875"/>
    <col min="3146" max="3146" customWidth="1" width="8.85546875"/>
    <col min="3147" max="3147" customWidth="1" width="8.85546875"/>
    <col min="3148" max="3148" customWidth="1" width="8.85546875"/>
    <col min="3149" max="3149" customWidth="1" width="8.85546875"/>
    <col min="3150" max="3150" customWidth="1" width="8.85546875"/>
    <col min="3151" max="3151" customWidth="1" width="8.85546875"/>
    <col min="3152" max="3152" customWidth="1" width="8.85546875"/>
    <col min="3153" max="3153" customWidth="1" width="8.85546875"/>
    <col min="3154" max="3154" customWidth="1" width="8.85546875"/>
    <col min="3155" max="3155" customWidth="1" width="8.85546875"/>
    <col min="3156" max="3156" customWidth="1" width="8.85546875"/>
    <col min="3157" max="3157" customWidth="1" width="8.85546875"/>
    <col min="3158" max="3158" customWidth="1" width="8.85546875"/>
    <col min="3159" max="3159" customWidth="1" width="8.85546875"/>
    <col min="3160" max="3160" customWidth="1" width="8.85546875"/>
    <col min="3161" max="3161" customWidth="1" width="8.85546875"/>
    <col min="3162" max="3162" customWidth="1" width="8.85546875"/>
    <col min="3163" max="3163" customWidth="1" width="8.85546875"/>
    <col min="3164" max="3164" customWidth="1" width="8.85546875"/>
    <col min="3165" max="3165" customWidth="1" width="8.85546875"/>
    <col min="3166" max="3166" customWidth="1" width="8.85546875"/>
    <col min="3167" max="3167" customWidth="1" width="8.85546875"/>
    <col min="3168" max="3168" customWidth="1" width="8.85546875"/>
    <col min="3169" max="3169" customWidth="1" width="8.85546875"/>
    <col min="3170" max="3170" customWidth="1" width="8.85546875"/>
    <col min="3171" max="3171" customWidth="1" width="8.85546875"/>
    <col min="3172" max="3172" customWidth="1" width="8.85546875"/>
    <col min="3173" max="3173" customWidth="1" width="8.85546875"/>
    <col min="3174" max="3174" customWidth="1" width="8.85546875"/>
    <col min="3175" max="3175" customWidth="1" width="8.85546875"/>
    <col min="3176" max="3176" customWidth="1" width="8.85546875"/>
    <col min="3177" max="3177" customWidth="1" width="8.85546875"/>
    <col min="3178" max="3178" customWidth="1" width="8.85546875"/>
    <col min="3179" max="3179" customWidth="1" width="8.85546875"/>
    <col min="3180" max="3180" customWidth="1" width="8.85546875"/>
    <col min="3181" max="3181" customWidth="1" width="8.85546875"/>
    <col min="3182" max="3182" customWidth="1" width="8.85546875"/>
    <col min="3183" max="3183" customWidth="1" width="8.85546875"/>
    <col min="3184" max="3184" customWidth="1" width="8.85546875"/>
    <col min="3185" max="3185" customWidth="1" width="8.85546875"/>
    <col min="3186" max="3186" customWidth="1" width="8.85546875"/>
    <col min="3187" max="3187" customWidth="1" width="8.85546875"/>
    <col min="3188" max="3188" customWidth="1" width="8.85546875"/>
    <col min="3189" max="3189" customWidth="1" width="8.85546875"/>
    <col min="3190" max="3190" customWidth="1" width="8.85546875"/>
    <col min="3191" max="3191" customWidth="1" width="8.85546875"/>
    <col min="3192" max="3192" customWidth="1" width="8.85546875"/>
    <col min="3193" max="3193" customWidth="1" width="8.85546875"/>
    <col min="3194" max="3194" customWidth="1" width="8.85546875"/>
    <col min="3195" max="3195" customWidth="1" width="8.85546875"/>
    <col min="3196" max="3196" customWidth="1" width="8.85546875"/>
    <col min="3197" max="3197" customWidth="1" width="8.85546875"/>
    <col min="3198" max="3198" customWidth="1" width="8.85546875"/>
    <col min="3199" max="3199" customWidth="1" width="8.85546875"/>
    <col min="3200" max="3200" customWidth="1" width="8.85546875"/>
    <col min="3201" max="3201" customWidth="1" width="8.85546875"/>
    <col min="3202" max="3202" customWidth="1" width="8.85546875"/>
    <col min="3203" max="3203" customWidth="1" width="8.85546875"/>
    <col min="3204" max="3204" customWidth="1" width="8.85546875"/>
    <col min="3205" max="3205" customWidth="1" width="8.85546875"/>
    <col min="3206" max="3206" customWidth="1" width="8.85546875"/>
    <col min="3207" max="3207" customWidth="1" width="8.85546875"/>
    <col min="3208" max="3208" customWidth="1" width="8.85546875"/>
    <col min="3209" max="3209" customWidth="1" width="8.85546875"/>
    <col min="3210" max="3210" customWidth="1" width="8.85546875"/>
    <col min="3211" max="3211" customWidth="1" width="8.85546875"/>
    <col min="3212" max="3212" customWidth="1" width="8.85546875"/>
    <col min="3213" max="3213" customWidth="1" width="8.85546875"/>
    <col min="3214" max="3214" customWidth="1" width="8.85546875"/>
    <col min="3215" max="3215" customWidth="1" width="8.85546875"/>
    <col min="3216" max="3216" customWidth="1" width="8.85546875"/>
    <col min="3217" max="3217" customWidth="1" width="8.85546875"/>
    <col min="3218" max="3218" customWidth="1" width="8.85546875"/>
    <col min="3219" max="3219" customWidth="1" width="8.85546875"/>
    <col min="3220" max="3220" customWidth="1" width="8.85546875"/>
    <col min="3221" max="3221" customWidth="1" width="8.85546875"/>
    <col min="3222" max="3222" customWidth="1" width="8.85546875"/>
    <col min="3223" max="3223" customWidth="1" width="8.85546875"/>
    <col min="3224" max="3224" customWidth="1" width="8.85546875"/>
    <col min="3225" max="3225" customWidth="1" width="8.85546875"/>
    <col min="3226" max="3226" customWidth="1" width="8.85546875"/>
    <col min="3227" max="3227" customWidth="1" width="8.85546875"/>
    <col min="3228" max="3228" customWidth="1" width="8.85546875"/>
    <col min="3229" max="3229" customWidth="1" width="8.85546875"/>
    <col min="3230" max="3230" customWidth="1" width="8.85546875"/>
    <col min="3231" max="3231" customWidth="1" width="8.85546875"/>
    <col min="3232" max="3232" customWidth="1" width="8.85546875"/>
    <col min="3233" max="3233" customWidth="1" width="8.85546875"/>
    <col min="3234" max="3234" customWidth="1" width="8.85546875"/>
    <col min="3235" max="3235" customWidth="1" width="8.85546875"/>
    <col min="3236" max="3236" customWidth="1" width="8.85546875"/>
    <col min="3237" max="3237" customWidth="1" width="8.85546875"/>
    <col min="3238" max="3238" customWidth="1" width="8.85546875"/>
    <col min="3239" max="3239" customWidth="1" width="8.85546875"/>
    <col min="3240" max="3240" customWidth="1" width="8.85546875"/>
    <col min="3241" max="3241" customWidth="1" width="8.85546875"/>
    <col min="3242" max="3242" customWidth="1" width="8.85546875"/>
    <col min="3243" max="3243" customWidth="1" width="8.85546875"/>
    <col min="3244" max="3244" customWidth="1" width="8.85546875"/>
    <col min="3245" max="3245" customWidth="1" width="8.85546875"/>
    <col min="3246" max="3246" customWidth="1" width="8.85546875"/>
    <col min="3247" max="3247" customWidth="1" width="8.85546875"/>
    <col min="3248" max="3248" customWidth="1" width="8.85546875"/>
    <col min="3249" max="3249" customWidth="1" width="8.85546875"/>
    <col min="3250" max="3250" customWidth="1" width="8.85546875"/>
    <col min="3251" max="3251" customWidth="1" width="8.85546875"/>
    <col min="3252" max="3252" customWidth="1" width="8.85546875"/>
    <col min="3253" max="3253" customWidth="1" width="8.85546875"/>
    <col min="3254" max="3254" customWidth="1" width="8.85546875"/>
    <col min="3255" max="3255" customWidth="1" width="8.85546875"/>
    <col min="3256" max="3256" customWidth="1" width="8.85546875"/>
    <col min="3257" max="3257" customWidth="1" width="8.85546875"/>
    <col min="3258" max="3258" customWidth="1" width="8.85546875"/>
    <col min="3259" max="3259" customWidth="1" width="8.85546875"/>
    <col min="3260" max="3260" customWidth="1" width="8.85546875"/>
    <col min="3261" max="3261" customWidth="1" width="8.85546875"/>
    <col min="3262" max="3262" customWidth="1" width="8.85546875"/>
    <col min="3263" max="3263" customWidth="1" width="8.85546875"/>
    <col min="3264" max="3264" customWidth="1" width="8.85546875"/>
    <col min="3265" max="3265" customWidth="1" width="8.85546875"/>
    <col min="3266" max="3266" customWidth="1" width="8.85546875"/>
    <col min="3267" max="3267" customWidth="1" width="8.85546875"/>
    <col min="3268" max="3268" customWidth="1" width="8.85546875"/>
    <col min="3269" max="3269" customWidth="1" width="8.85546875"/>
    <col min="3270" max="3270" customWidth="1" width="8.85546875"/>
    <col min="3271" max="3271" customWidth="1" width="8.85546875"/>
    <col min="3272" max="3272" customWidth="1" width="8.85546875"/>
    <col min="3273" max="3273" customWidth="1" width="8.85546875"/>
    <col min="3274" max="3274" customWidth="1" width="8.85546875"/>
    <col min="3275" max="3275" customWidth="1" width="8.85546875"/>
    <col min="3276" max="3276" customWidth="1" width="8.85546875"/>
    <col min="3277" max="3277" customWidth="1" width="8.85546875"/>
    <col min="3278" max="3278" customWidth="1" width="8.85546875"/>
    <col min="3279" max="3279" customWidth="1" width="8.85546875"/>
    <col min="3280" max="3280" customWidth="1" width="8.85546875"/>
    <col min="3281" max="3281" customWidth="1" width="8.85546875"/>
    <col min="3282" max="3282" customWidth="1" width="8.85546875"/>
    <col min="3283" max="3283" customWidth="1" width="8.85546875"/>
    <col min="3284" max="3284" customWidth="1" width="8.85546875"/>
    <col min="3285" max="3285" customWidth="1" width="8.85546875"/>
    <col min="3286" max="3286" customWidth="1" width="8.85546875"/>
    <col min="3287" max="3287" customWidth="1" width="8.85546875"/>
    <col min="3288" max="3288" customWidth="1" width="8.85546875"/>
    <col min="3289" max="3289" customWidth="1" width="8.85546875"/>
    <col min="3290" max="3290" customWidth="1" width="8.85546875"/>
    <col min="3291" max="3291" customWidth="1" width="8.85546875"/>
    <col min="3292" max="3292" customWidth="1" width="8.85546875"/>
    <col min="3293" max="3293" customWidth="1" width="8.85546875"/>
    <col min="3294" max="3294" customWidth="1" width="8.85546875"/>
    <col min="3295" max="3295" customWidth="1" width="8.85546875"/>
    <col min="3296" max="3296" customWidth="1" width="8.85546875"/>
    <col min="3297" max="3297" customWidth="1" width="8.85546875"/>
    <col min="3298" max="3298" customWidth="1" width="8.85546875"/>
    <col min="3299" max="3299" customWidth="1" width="8.85546875"/>
    <col min="3300" max="3300" customWidth="1" width="8.85546875"/>
    <col min="3301" max="3301" customWidth="1" width="8.85546875"/>
    <col min="3302" max="3302" customWidth="1" width="8.85546875"/>
    <col min="3303" max="3303" customWidth="1" width="8.85546875"/>
    <col min="3304" max="3304" customWidth="1" width="8.85546875"/>
    <col min="3305" max="3305" customWidth="1" width="8.85546875"/>
    <col min="3306" max="3306" customWidth="1" width="8.85546875"/>
    <col min="3307" max="3307" customWidth="1" width="8.85546875"/>
    <col min="3308" max="3308" customWidth="1" width="8.85546875"/>
    <col min="3309" max="3309" customWidth="1" width="8.85546875"/>
    <col min="3310" max="3310" customWidth="1" width="8.85546875"/>
    <col min="3311" max="3311" customWidth="1" width="8.85546875"/>
    <col min="3312" max="3312" customWidth="1" width="8.85546875"/>
    <col min="3313" max="3313" customWidth="1" width="8.85546875"/>
    <col min="3314" max="3314" customWidth="1" width="8.85546875"/>
    <col min="3315" max="3315" customWidth="1" width="8.85546875"/>
    <col min="3316" max="3316" customWidth="1" width="8.85546875"/>
    <col min="3317" max="3317" customWidth="1" width="8.85546875"/>
    <col min="3318" max="3318" customWidth="1" width="8.85546875"/>
    <col min="3319" max="3319" customWidth="1" width="8.85546875"/>
    <col min="3320" max="3320" customWidth="1" width="8.85546875"/>
    <col min="3321" max="3321" customWidth="1" width="8.85546875"/>
    <col min="3322" max="3322" customWidth="1" width="8.85546875"/>
    <col min="3323" max="3323" customWidth="1" width="8.85546875"/>
    <col min="3324" max="3324" customWidth="1" width="8.85546875"/>
    <col min="3325" max="3325" customWidth="1" width="8.85546875"/>
    <col min="3326" max="3326" customWidth="1" width="8.85546875"/>
    <col min="3327" max="3327" customWidth="1" width="8.85546875"/>
    <col min="3328" max="3328" customWidth="1" width="8.85546875"/>
    <col min="3329" max="3329" customWidth="1" width="8.85546875"/>
    <col min="3330" max="3330" customWidth="1" width="8.85546875"/>
    <col min="3331" max="3331" customWidth="1" width="8.85546875"/>
    <col min="3332" max="3332" customWidth="1" width="8.85546875"/>
    <col min="3333" max="3333" customWidth="1" width="8.85546875"/>
    <col min="3334" max="3334" customWidth="1" width="8.85546875"/>
    <col min="3335" max="3335" customWidth="1" width="8.85546875"/>
    <col min="3336" max="3336" customWidth="1" width="8.85546875"/>
    <col min="3337" max="3337" customWidth="1" width="8.85546875"/>
    <col min="3338" max="3338" customWidth="1" width="8.85546875"/>
    <col min="3339" max="3339" customWidth="1" width="8.85546875"/>
    <col min="3340" max="3340" customWidth="1" width="8.85546875"/>
    <col min="3341" max="3341" customWidth="1" width="8.85546875"/>
    <col min="3342" max="3342" customWidth="1" width="8.85546875"/>
    <col min="3343" max="3343" customWidth="1" width="8.85546875"/>
    <col min="3344" max="3344" customWidth="1" width="8.85546875"/>
    <col min="3345" max="3345" customWidth="1" width="8.85546875"/>
    <col min="3346" max="3346" customWidth="1" width="8.85546875"/>
    <col min="3347" max="3347" customWidth="1" width="8.85546875"/>
    <col min="3348" max="3348" customWidth="1" width="8.85546875"/>
    <col min="3349" max="3349" customWidth="1" width="8.85546875"/>
    <col min="3350" max="3350" customWidth="1" width="8.85546875"/>
    <col min="3351" max="3351" customWidth="1" width="8.85546875"/>
    <col min="3352" max="3352" customWidth="1" width="8.85546875"/>
    <col min="3353" max="3353" customWidth="1" width="8.85546875"/>
    <col min="3354" max="3354" customWidth="1" width="8.85546875"/>
    <col min="3355" max="3355" customWidth="1" width="8.85546875"/>
    <col min="3356" max="3356" customWidth="1" width="8.85546875"/>
    <col min="3357" max="3357" customWidth="1" width="8.85546875"/>
    <col min="3358" max="3358" customWidth="1" width="8.85546875"/>
    <col min="3359" max="3359" customWidth="1" width="8.85546875"/>
    <col min="3360" max="3360" customWidth="1" width="8.85546875"/>
    <col min="3361" max="3361" customWidth="1" width="8.85546875"/>
    <col min="3362" max="3362" customWidth="1" width="8.85546875"/>
    <col min="3363" max="3363" customWidth="1" width="8.85546875"/>
    <col min="3364" max="3364" customWidth="1" width="8.85546875"/>
    <col min="3365" max="3365" customWidth="1" width="8.85546875"/>
    <col min="3366" max="3366" customWidth="1" width="8.85546875"/>
    <col min="3367" max="3367" customWidth="1" width="8.85546875"/>
    <col min="3368" max="3368" customWidth="1" width="8.85546875"/>
    <col min="3369" max="3369" customWidth="1" width="8.85546875"/>
    <col min="3370" max="3370" customWidth="1" width="8.85546875"/>
    <col min="3371" max="3371" customWidth="1" width="8.85546875"/>
    <col min="3372" max="3372" customWidth="1" width="8.85546875"/>
    <col min="3373" max="3373" customWidth="1" width="8.85546875"/>
    <col min="3374" max="3374" customWidth="1" width="8.85546875"/>
    <col min="3375" max="3375" customWidth="1" width="8.85546875"/>
    <col min="3376" max="3376" customWidth="1" width="8.85546875"/>
    <col min="3377" max="3377" customWidth="1" width="8.85546875"/>
    <col min="3378" max="3378" customWidth="1" width="8.85546875"/>
    <col min="3379" max="3379" customWidth="1" width="8.85546875"/>
    <col min="3380" max="3380" customWidth="1" width="8.85546875"/>
    <col min="3381" max="3381" customWidth="1" width="8.85546875"/>
    <col min="3382" max="3382" customWidth="1" width="8.85546875"/>
    <col min="3383" max="3383" customWidth="1" width="8.85546875"/>
    <col min="3384" max="3384" customWidth="1" width="8.85546875"/>
    <col min="3385" max="3385" customWidth="1" width="8.85546875"/>
    <col min="3386" max="3386" customWidth="1" width="8.85546875"/>
    <col min="3387" max="3387" customWidth="1" width="8.85546875"/>
    <col min="3388" max="3388" customWidth="1" width="8.85546875"/>
    <col min="3389" max="3389" customWidth="1" width="8.85546875"/>
    <col min="3390" max="3390" customWidth="1" width="8.85546875"/>
    <col min="3391" max="3391" customWidth="1" width="8.85546875"/>
    <col min="3392" max="3392" customWidth="1" width="8.85546875"/>
    <col min="3393" max="3393" customWidth="1" width="8.85546875"/>
    <col min="3394" max="3394" customWidth="1" width="8.85546875"/>
    <col min="3395" max="3395" customWidth="1" width="8.85546875"/>
    <col min="3396" max="3396" customWidth="1" width="8.85546875"/>
    <col min="3397" max="3397" customWidth="1" width="8.85546875"/>
    <col min="3398" max="3398" customWidth="1" width="8.85546875"/>
    <col min="3399" max="3399" customWidth="1" width="8.85546875"/>
    <col min="3400" max="3400" customWidth="1" width="8.85546875"/>
    <col min="3401" max="3401" customWidth="1" width="8.85546875"/>
    <col min="3402" max="3402" customWidth="1" width="8.85546875"/>
    <col min="3403" max="3403" customWidth="1" width="8.85546875"/>
    <col min="3404" max="3404" customWidth="1" width="8.85546875"/>
    <col min="3405" max="3405" customWidth="1" width="8.85546875"/>
    <col min="3406" max="3406" customWidth="1" width="8.85546875"/>
    <col min="3407" max="3407" customWidth="1" width="8.85546875"/>
    <col min="3408" max="3408" customWidth="1" width="8.85546875"/>
    <col min="3409" max="3409" customWidth="1" width="8.85546875"/>
    <col min="3410" max="3410" customWidth="1" width="8.85546875"/>
    <col min="3411" max="3411" customWidth="1" width="8.85546875"/>
    <col min="3412" max="3412" customWidth="1" width="8.85546875"/>
    <col min="3413" max="3413" customWidth="1" width="8.85546875"/>
    <col min="3414" max="3414" customWidth="1" width="8.85546875"/>
    <col min="3415" max="3415" customWidth="1" width="8.85546875"/>
    <col min="3416" max="3416" customWidth="1" width="8.85546875"/>
    <col min="3417" max="3417" customWidth="1" width="8.85546875"/>
    <col min="3418" max="3418" customWidth="1" width="8.85546875"/>
    <col min="3419" max="3419" customWidth="1" width="8.85546875"/>
    <col min="3420" max="3420" customWidth="1" width="8.85546875"/>
    <col min="3421" max="3421" customWidth="1" width="8.85546875"/>
    <col min="3422" max="3422" customWidth="1" width="8.85546875"/>
    <col min="3423" max="3423" customWidth="1" width="8.85546875"/>
    <col min="3424" max="3424" customWidth="1" width="8.85546875"/>
    <col min="3425" max="3425" customWidth="1" width="8.85546875"/>
    <col min="3426" max="3426" customWidth="1" width="8.85546875"/>
    <col min="3427" max="3427" customWidth="1" width="8.85546875"/>
    <col min="3428" max="3428" customWidth="1" width="8.85546875"/>
    <col min="3429" max="3429" customWidth="1" width="8.85546875"/>
    <col min="3430" max="3430" customWidth="1" width="8.85546875"/>
    <col min="3431" max="3431" customWidth="1" width="8.85546875"/>
    <col min="3432" max="3432" customWidth="1" width="8.85546875"/>
    <col min="3433" max="3433" customWidth="1" width="8.85546875"/>
    <col min="3434" max="3434" customWidth="1" width="8.85546875"/>
    <col min="3435" max="3435" customWidth="1" width="8.85546875"/>
    <col min="3436" max="3436" customWidth="1" width="8.85546875"/>
    <col min="3437" max="3437" customWidth="1" width="8.85546875"/>
    <col min="3438" max="3438" customWidth="1" width="8.85546875"/>
    <col min="3439" max="3439" customWidth="1" width="8.85546875"/>
    <col min="3440" max="3440" customWidth="1" width="8.85546875"/>
    <col min="3441" max="3441" customWidth="1" width="8.85546875"/>
    <col min="3442" max="3442" customWidth="1" width="8.85546875"/>
    <col min="3443" max="3443" customWidth="1" width="8.85546875"/>
    <col min="3444" max="3444" customWidth="1" width="8.85546875"/>
    <col min="3445" max="3445" customWidth="1" width="8.85546875"/>
    <col min="3446" max="3446" customWidth="1" width="8.85546875"/>
    <col min="3447" max="3447" customWidth="1" width="8.85546875"/>
    <col min="3448" max="3448" customWidth="1" width="8.85546875"/>
    <col min="3449" max="3449" customWidth="1" width="8.85546875"/>
    <col min="3450" max="3450" customWidth="1" width="8.85546875"/>
    <col min="3451" max="3451" customWidth="1" width="8.85546875"/>
    <col min="3452" max="3452" customWidth="1" width="8.85546875"/>
    <col min="3453" max="3453" customWidth="1" width="8.85546875"/>
    <col min="3454" max="3454" customWidth="1" width="8.85546875"/>
    <col min="3455" max="3455" customWidth="1" width="8.85546875"/>
    <col min="3456" max="3456" customWidth="1" width="8.85546875"/>
    <col min="3457" max="3457" customWidth="1" width="8.85546875"/>
    <col min="3458" max="3458" customWidth="1" width="8.85546875"/>
    <col min="3459" max="3459" customWidth="1" width="8.85546875"/>
    <col min="3460" max="3460" customWidth="1" width="8.85546875"/>
    <col min="3461" max="3461" customWidth="1" width="8.85546875"/>
    <col min="3462" max="3462" customWidth="1" width="8.85546875"/>
    <col min="3463" max="3463" customWidth="1" width="8.85546875"/>
    <col min="3464" max="3464" customWidth="1" width="8.85546875"/>
    <col min="3465" max="3465" customWidth="1" width="8.85546875"/>
    <col min="3466" max="3466" customWidth="1" width="8.85546875"/>
    <col min="3467" max="3467" customWidth="1" width="8.85546875"/>
    <col min="3468" max="3468" customWidth="1" width="8.85546875"/>
    <col min="3469" max="3469" customWidth="1" width="8.85546875"/>
    <col min="3470" max="3470" customWidth="1" width="8.85546875"/>
    <col min="3471" max="3471" customWidth="1" width="8.85546875"/>
    <col min="3472" max="3472" customWidth="1" width="8.85546875"/>
    <col min="3473" max="3473" customWidth="1" width="8.85546875"/>
    <col min="3474" max="3474" customWidth="1" width="8.85546875"/>
    <col min="3475" max="3475" customWidth="1" width="8.85546875"/>
    <col min="3476" max="3476" customWidth="1" width="8.85546875"/>
    <col min="3477" max="3477" customWidth="1" width="8.85546875"/>
    <col min="3478" max="3478" customWidth="1" width="8.85546875"/>
    <col min="3479" max="3479" customWidth="1" width="8.85546875"/>
    <col min="3480" max="3480" customWidth="1" width="8.85546875"/>
    <col min="3481" max="3481" customWidth="1" width="8.85546875"/>
    <col min="3482" max="3482" customWidth="1" width="8.85546875"/>
    <col min="3483" max="3483" customWidth="1" width="8.85546875"/>
    <col min="3484" max="3484" customWidth="1" width="8.85546875"/>
    <col min="3485" max="3485" customWidth="1" width="8.85546875"/>
    <col min="3486" max="3486" customWidth="1" width="8.85546875"/>
    <col min="3487" max="3487" customWidth="1" width="8.85546875"/>
    <col min="3488" max="3488" customWidth="1" width="8.85546875"/>
    <col min="3489" max="3489" customWidth="1" width="8.85546875"/>
    <col min="3490" max="3490" customWidth="1" width="8.85546875"/>
    <col min="3491" max="3491" customWidth="1" width="8.85546875"/>
    <col min="3492" max="3492" customWidth="1" width="8.85546875"/>
    <col min="3493" max="3493" customWidth="1" width="8.85546875"/>
    <col min="3494" max="3494" customWidth="1" width="8.85546875"/>
    <col min="3495" max="3495" customWidth="1" width="8.85546875"/>
    <col min="3496" max="3496" customWidth="1" width="8.85546875"/>
    <col min="3497" max="3497" customWidth="1" width="8.85546875"/>
    <col min="3498" max="3498" customWidth="1" width="8.85546875"/>
    <col min="3499" max="3499" customWidth="1" width="8.85546875"/>
    <col min="3500" max="3500" customWidth="1" width="8.85546875"/>
    <col min="3501" max="3501" customWidth="1" width="8.85546875"/>
    <col min="3502" max="3502" customWidth="1" width="8.85546875"/>
    <col min="3503" max="3503" customWidth="1" width="8.85546875"/>
    <col min="3504" max="3504" customWidth="1" width="8.85546875"/>
    <col min="3505" max="3505" customWidth="1" width="8.85546875"/>
    <col min="3506" max="3506" customWidth="1" width="8.85546875"/>
    <col min="3507" max="3507" customWidth="1" width="8.85546875"/>
    <col min="3508" max="3508" customWidth="1" width="8.85546875"/>
    <col min="3509" max="3509" customWidth="1" width="8.85546875"/>
    <col min="3510" max="3510" customWidth="1" width="8.85546875"/>
    <col min="3511" max="3511" customWidth="1" width="8.85546875"/>
    <col min="3512" max="3512" customWidth="1" width="8.85546875"/>
    <col min="3513" max="3513" customWidth="1" width="8.85546875"/>
    <col min="3514" max="3514" customWidth="1" width="8.85546875"/>
    <col min="3515" max="3515" customWidth="1" width="8.85546875"/>
    <col min="3516" max="3516" customWidth="1" width="8.85546875"/>
    <col min="3517" max="3517" customWidth="1" width="8.85546875"/>
    <col min="3518" max="3518" customWidth="1" width="8.85546875"/>
    <col min="3519" max="3519" customWidth="1" width="8.85546875"/>
    <col min="3520" max="3520" customWidth="1" width="8.85546875"/>
    <col min="3521" max="3521" customWidth="1" width="8.85546875"/>
    <col min="3522" max="3522" customWidth="1" width="8.85546875"/>
    <col min="3523" max="3523" customWidth="1" width="8.85546875"/>
    <col min="3524" max="3524" customWidth="1" width="8.85546875"/>
    <col min="3525" max="3525" customWidth="1" width="8.85546875"/>
    <col min="3526" max="3526" customWidth="1" width="8.85546875"/>
    <col min="3527" max="3527" customWidth="1" width="8.85546875"/>
    <col min="3528" max="3528" customWidth="1" width="8.85546875"/>
    <col min="3529" max="3529" customWidth="1" width="8.85546875"/>
    <col min="3530" max="3530" customWidth="1" width="8.85546875"/>
    <col min="3531" max="3531" customWidth="1" width="8.85546875"/>
    <col min="3532" max="3532" customWidth="1" width="8.85546875"/>
    <col min="3533" max="3533" customWidth="1" width="8.85546875"/>
    <col min="3534" max="3534" customWidth="1" width="8.85546875"/>
    <col min="3535" max="3535" customWidth="1" width="8.85546875"/>
    <col min="3536" max="3536" customWidth="1" width="8.85546875"/>
    <col min="3537" max="3537" customWidth="1" width="8.85546875"/>
    <col min="3538" max="3538" customWidth="1" width="8.85546875"/>
    <col min="3539" max="3539" customWidth="1" width="8.85546875"/>
    <col min="3540" max="3540" customWidth="1" width="8.85546875"/>
    <col min="3541" max="3541" customWidth="1" width="8.85546875"/>
    <col min="3542" max="3542" customWidth="1" width="8.85546875"/>
    <col min="3543" max="3543" customWidth="1" width="8.85546875"/>
    <col min="3544" max="3544" customWidth="1" width="8.85546875"/>
    <col min="3545" max="3545" customWidth="1" width="8.85546875"/>
    <col min="3546" max="3546" customWidth="1" width="8.85546875"/>
    <col min="3547" max="3547" customWidth="1" width="8.85546875"/>
    <col min="3548" max="3548" customWidth="1" width="8.85546875"/>
    <col min="3549" max="3549" customWidth="1" width="8.85546875"/>
    <col min="3550" max="3550" customWidth="1" width="8.85546875"/>
    <col min="3551" max="3551" customWidth="1" width="8.85546875"/>
    <col min="3552" max="3552" customWidth="1" width="8.85546875"/>
    <col min="3553" max="3553" customWidth="1" width="8.85546875"/>
    <col min="3554" max="3554" customWidth="1" width="8.85546875"/>
    <col min="3555" max="3555" customWidth="1" width="8.85546875"/>
    <col min="3556" max="3556" customWidth="1" width="8.85546875"/>
    <col min="3557" max="3557" customWidth="1" width="8.85546875"/>
    <col min="3558" max="3558" customWidth="1" width="8.85546875"/>
    <col min="3559" max="3559" customWidth="1" width="8.85546875"/>
    <col min="3560" max="3560" customWidth="1" width="8.85546875"/>
    <col min="3561" max="3561" customWidth="1" width="8.85546875"/>
    <col min="3562" max="3562" customWidth="1" width="8.85546875"/>
    <col min="3563" max="3563" customWidth="1" width="8.85546875"/>
    <col min="3564" max="3564" customWidth="1" width="8.85546875"/>
    <col min="3565" max="3565" customWidth="1" width="8.85546875"/>
    <col min="3566" max="3566" customWidth="1" width="8.85546875"/>
    <col min="3567" max="3567" customWidth="1" width="8.85546875"/>
    <col min="3568" max="3568" customWidth="1" width="8.85546875"/>
    <col min="3569" max="3569" customWidth="1" width="8.85546875"/>
    <col min="3570" max="3570" customWidth="1" width="8.85546875"/>
    <col min="3571" max="3571" customWidth="1" width="8.85546875"/>
    <col min="3572" max="3572" customWidth="1" width="8.85546875"/>
    <col min="3573" max="3573" customWidth="1" width="8.85546875"/>
    <col min="3574" max="3574" customWidth="1" width="8.85546875"/>
    <col min="3575" max="3575" customWidth="1" width="8.85546875"/>
    <col min="3576" max="3576" customWidth="1" width="8.85546875"/>
    <col min="3577" max="3577" customWidth="1" width="8.85546875"/>
    <col min="3578" max="3578" customWidth="1" width="8.85546875"/>
    <col min="3579" max="3579" customWidth="1" width="8.85546875"/>
    <col min="3580" max="3580" customWidth="1" width="8.85546875"/>
    <col min="3581" max="3581" customWidth="1" width="8.85546875"/>
    <col min="3582" max="3582" customWidth="1" width="8.85546875"/>
    <col min="3583" max="3583" customWidth="1" width="8.85546875"/>
    <col min="3584" max="3584" customWidth="1" width="8.85546875"/>
    <col min="3585" max="3585" customWidth="1" width="8.85546875"/>
    <col min="3586" max="3586" customWidth="1" width="8.85546875"/>
    <col min="3587" max="3587" customWidth="1" width="8.85546875"/>
    <col min="3588" max="3588" customWidth="1" width="8.85546875"/>
    <col min="3589" max="3589" customWidth="1" width="8.85546875"/>
    <col min="3590" max="3590" customWidth="1" width="8.85546875"/>
    <col min="3591" max="3591" customWidth="1" width="8.85546875"/>
    <col min="3592" max="3592" customWidth="1" width="8.85546875"/>
    <col min="3593" max="3593" customWidth="1" width="8.85546875"/>
    <col min="3594" max="3594" customWidth="1" width="8.85546875"/>
    <col min="3595" max="3595" customWidth="1" width="8.85546875"/>
    <col min="3596" max="3596" customWidth="1" width="8.85546875"/>
    <col min="3597" max="3597" customWidth="1" width="8.85546875"/>
    <col min="3598" max="3598" customWidth="1" width="8.85546875"/>
    <col min="3599" max="3599" customWidth="1" width="8.85546875"/>
    <col min="3600" max="3600" customWidth="1" width="8.85546875"/>
    <col min="3601" max="3601" customWidth="1" width="8.85546875"/>
    <col min="3602" max="3602" customWidth="1" width="8.85546875"/>
    <col min="3603" max="3603" customWidth="1" width="8.85546875"/>
    <col min="3604" max="3604" customWidth="1" width="8.85546875"/>
    <col min="3605" max="3605" customWidth="1" width="8.85546875"/>
    <col min="3606" max="3606" customWidth="1" width="8.85546875"/>
    <col min="3607" max="3607" customWidth="1" width="8.85546875"/>
    <col min="3608" max="3608" customWidth="1" width="8.85546875"/>
    <col min="3609" max="3609" customWidth="1" width="8.85546875"/>
    <col min="3610" max="3610" customWidth="1" width="8.85546875"/>
    <col min="3611" max="3611" customWidth="1" width="8.85546875"/>
    <col min="3612" max="3612" customWidth="1" width="8.85546875"/>
    <col min="3613" max="3613" customWidth="1" width="8.85546875"/>
    <col min="3614" max="3614" customWidth="1" width="8.85546875"/>
    <col min="3615" max="3615" customWidth="1" width="8.85546875"/>
    <col min="3616" max="3616" customWidth="1" width="8.85546875"/>
    <col min="3617" max="3617" customWidth="1" width="8.85546875"/>
    <col min="3618" max="3618" customWidth="1" width="8.85546875"/>
    <col min="3619" max="3619" customWidth="1" width="8.85546875"/>
    <col min="3620" max="3620" customWidth="1" width="8.85546875"/>
    <col min="3621" max="3621" customWidth="1" width="8.85546875"/>
    <col min="3622" max="3622" customWidth="1" width="8.85546875"/>
    <col min="3623" max="3623" customWidth="1" width="8.85546875"/>
    <col min="3624" max="3624" customWidth="1" width="8.85546875"/>
    <col min="3625" max="3625" customWidth="1" width="8.85546875"/>
    <col min="3626" max="3626" customWidth="1" width="8.85546875"/>
    <col min="3627" max="3627" customWidth="1" width="8.85546875"/>
    <col min="3628" max="3628" customWidth="1" width="8.85546875"/>
    <col min="3629" max="3629" customWidth="1" width="8.85546875"/>
    <col min="3630" max="3630" customWidth="1" width="8.85546875"/>
    <col min="3631" max="3631" customWidth="1" width="8.85546875"/>
    <col min="3632" max="3632" customWidth="1" width="8.85546875"/>
    <col min="3633" max="3633" customWidth="1" width="8.85546875"/>
    <col min="3634" max="3634" customWidth="1" width="8.85546875"/>
    <col min="3635" max="3635" customWidth="1" width="8.85546875"/>
    <col min="3636" max="3636" customWidth="1" width="8.85546875"/>
    <col min="3637" max="3637" customWidth="1" width="8.85546875"/>
    <col min="3638" max="3638" customWidth="1" width="8.85546875"/>
    <col min="3639" max="3639" customWidth="1" width="8.85546875"/>
    <col min="3640" max="3640" customWidth="1" width="8.85546875"/>
    <col min="3641" max="3641" customWidth="1" width="8.85546875"/>
    <col min="3642" max="3642" customWidth="1" width="8.85546875"/>
    <col min="3643" max="3643" customWidth="1" width="8.85546875"/>
    <col min="3644" max="3644" customWidth="1" width="8.85546875"/>
    <col min="3645" max="3645" customWidth="1" width="8.85546875"/>
    <col min="3646" max="3646" customWidth="1" width="8.85546875"/>
    <col min="3647" max="3647" customWidth="1" width="8.85546875"/>
    <col min="3648" max="3648" customWidth="1" width="8.85546875"/>
    <col min="3649" max="3649" customWidth="1" width="8.85546875"/>
    <col min="3650" max="3650" customWidth="1" width="8.85546875"/>
    <col min="3651" max="3651" customWidth="1" width="8.85546875"/>
    <col min="3652" max="3652" customWidth="1" width="8.85546875"/>
    <col min="3653" max="3653" customWidth="1" width="8.85546875"/>
    <col min="3654" max="3654" customWidth="1" width="8.85546875"/>
    <col min="3655" max="3655" customWidth="1" width="8.85546875"/>
    <col min="3656" max="3656" customWidth="1" width="8.85546875"/>
    <col min="3657" max="3657" customWidth="1" width="8.85546875"/>
    <col min="3658" max="3658" customWidth="1" width="8.85546875"/>
    <col min="3659" max="3659" customWidth="1" width="8.85546875"/>
    <col min="3660" max="3660" customWidth="1" width="8.85546875"/>
    <col min="3661" max="3661" customWidth="1" width="8.85546875"/>
    <col min="3662" max="3662" customWidth="1" width="8.85546875"/>
    <col min="3663" max="3663" customWidth="1" width="8.85546875"/>
    <col min="3664" max="3664" customWidth="1" width="8.85546875"/>
    <col min="3665" max="3665" customWidth="1" width="8.85546875"/>
    <col min="3666" max="3666" customWidth="1" width="8.85546875"/>
    <col min="3667" max="3667" customWidth="1" width="8.85546875"/>
    <col min="3668" max="3668" customWidth="1" width="8.85546875"/>
    <col min="3669" max="3669" customWidth="1" width="8.85546875"/>
    <col min="3670" max="3670" customWidth="1" width="8.85546875"/>
    <col min="3671" max="3671" customWidth="1" width="8.85546875"/>
    <col min="3672" max="3672" customWidth="1" width="8.85546875"/>
    <col min="3673" max="3673" customWidth="1" width="8.85546875"/>
    <col min="3674" max="3674" customWidth="1" width="8.85546875"/>
    <col min="3675" max="3675" customWidth="1" width="8.85546875"/>
    <col min="3676" max="3676" customWidth="1" width="8.85546875"/>
    <col min="3677" max="3677" customWidth="1" width="8.85546875"/>
    <col min="3678" max="3678" customWidth="1" width="8.85546875"/>
    <col min="3679" max="3679" customWidth="1" width="8.85546875"/>
    <col min="3680" max="3680" customWidth="1" width="8.85546875"/>
    <col min="3681" max="3681" customWidth="1" width="8.85546875"/>
    <col min="3682" max="3682" customWidth="1" width="8.85546875"/>
    <col min="3683" max="3683" customWidth="1" width="8.85546875"/>
    <col min="3684" max="3684" customWidth="1" width="8.85546875"/>
    <col min="3685" max="3685" customWidth="1" width="8.85546875"/>
    <col min="3686" max="3686" customWidth="1" width="8.85546875"/>
    <col min="3687" max="3687" customWidth="1" width="8.85546875"/>
    <col min="3688" max="3688" customWidth="1" width="8.85546875"/>
    <col min="3689" max="3689" customWidth="1" width="8.85546875"/>
    <col min="3690" max="3690" customWidth="1" width="8.85546875"/>
    <col min="3691" max="3691" customWidth="1" width="8.85546875"/>
    <col min="3692" max="3692" customWidth="1" width="8.85546875"/>
    <col min="3693" max="3693" customWidth="1" width="8.85546875"/>
    <col min="3694" max="3694" customWidth="1" width="8.85546875"/>
    <col min="3695" max="3695" customWidth="1" width="8.85546875"/>
    <col min="3696" max="3696" customWidth="1" width="8.85546875"/>
    <col min="3697" max="3697" customWidth="1" width="8.85546875"/>
    <col min="3698" max="3698" customWidth="1" width="8.85546875"/>
    <col min="3699" max="3699" customWidth="1" width="8.85546875"/>
    <col min="3700" max="3700" customWidth="1" width="8.85546875"/>
    <col min="3701" max="3701" customWidth="1" width="8.85546875"/>
    <col min="3702" max="3702" customWidth="1" width="8.85546875"/>
    <col min="3703" max="3703" customWidth="1" width="8.85546875"/>
    <col min="3704" max="3704" customWidth="1" width="8.85546875"/>
    <col min="3705" max="3705" customWidth="1" width="8.85546875"/>
    <col min="3706" max="3706" customWidth="1" width="8.85546875"/>
    <col min="3707" max="3707" customWidth="1" width="8.85546875"/>
    <col min="3708" max="3708" customWidth="1" width="8.85546875"/>
    <col min="3709" max="3709" customWidth="1" width="8.85546875"/>
    <col min="3710" max="3710" customWidth="1" width="8.85546875"/>
    <col min="3711" max="3711" customWidth="1" width="8.85546875"/>
    <col min="3712" max="3712" customWidth="1" width="8.85546875"/>
    <col min="3713" max="3713" customWidth="1" width="8.85546875"/>
    <col min="3714" max="3714" customWidth="1" width="8.85546875"/>
    <col min="3715" max="3715" customWidth="1" width="8.85546875"/>
    <col min="3716" max="3716" customWidth="1" width="8.85546875"/>
    <col min="3717" max="3717" customWidth="1" width="8.85546875"/>
    <col min="3718" max="3718" customWidth="1" width="8.85546875"/>
    <col min="3719" max="3719" customWidth="1" width="8.85546875"/>
    <col min="3720" max="3720" customWidth="1" width="8.85546875"/>
    <col min="3721" max="3721" customWidth="1" width="8.85546875"/>
    <col min="3722" max="3722" customWidth="1" width="8.85546875"/>
    <col min="3723" max="3723" customWidth="1" width="8.85546875"/>
    <col min="3724" max="3724" customWidth="1" width="8.85546875"/>
    <col min="3725" max="3725" customWidth="1" width="8.85546875"/>
    <col min="3726" max="3726" customWidth="1" width="8.85546875"/>
    <col min="3727" max="3727" customWidth="1" width="8.85546875"/>
    <col min="3728" max="3728" customWidth="1" width="8.85546875"/>
    <col min="3729" max="3729" customWidth="1" width="8.85546875"/>
    <col min="3730" max="3730" customWidth="1" width="8.85546875"/>
    <col min="3731" max="3731" customWidth="1" width="8.85546875"/>
    <col min="3732" max="3732" customWidth="1" width="8.85546875"/>
    <col min="3733" max="3733" customWidth="1" width="8.85546875"/>
    <col min="3734" max="3734" customWidth="1" width="8.85546875"/>
    <col min="3735" max="3735" customWidth="1" width="8.85546875"/>
    <col min="3736" max="3736" customWidth="1" width="8.85546875"/>
    <col min="3737" max="3737" customWidth="1" width="8.85546875"/>
    <col min="3738" max="3738" customWidth="1" width="8.85546875"/>
    <col min="3739" max="3739" customWidth="1" width="8.85546875"/>
    <col min="3740" max="3740" customWidth="1" width="8.85546875"/>
    <col min="3741" max="3741" customWidth="1" width="8.85546875"/>
    <col min="3742" max="3742" customWidth="1" width="8.85546875"/>
    <col min="3743" max="3743" customWidth="1" width="8.85546875"/>
    <col min="3744" max="3744" customWidth="1" width="8.85546875"/>
    <col min="3745" max="3745" customWidth="1" width="8.85546875"/>
    <col min="3746" max="3746" customWidth="1" width="8.85546875"/>
    <col min="3747" max="3747" customWidth="1" width="8.85546875"/>
    <col min="3748" max="3748" customWidth="1" width="8.85546875"/>
    <col min="3749" max="3749" customWidth="1" width="8.85546875"/>
    <col min="3750" max="3750" customWidth="1" width="8.85546875"/>
    <col min="3751" max="3751" customWidth="1" width="8.85546875"/>
    <col min="3752" max="3752" customWidth="1" width="8.85546875"/>
    <col min="3753" max="3753" customWidth="1" width="8.85546875"/>
    <col min="3754" max="3754" customWidth="1" width="8.85546875"/>
    <col min="3755" max="3755" customWidth="1" width="8.85546875"/>
    <col min="3756" max="3756" customWidth="1" width="8.85546875"/>
    <col min="3757" max="3757" customWidth="1" width="8.85546875"/>
    <col min="3758" max="3758" customWidth="1" width="8.85546875"/>
    <col min="3759" max="3759" customWidth="1" width="8.85546875"/>
    <col min="3760" max="3760" customWidth="1" width="8.85546875"/>
    <col min="3761" max="3761" customWidth="1" width="8.85546875"/>
    <col min="3762" max="3762" customWidth="1" width="8.85546875"/>
    <col min="3763" max="3763" customWidth="1" width="8.85546875"/>
    <col min="3764" max="3764" customWidth="1" width="8.85546875"/>
    <col min="3765" max="3765" customWidth="1" width="8.85546875"/>
    <col min="3766" max="3766" customWidth="1" width="8.85546875"/>
    <col min="3767" max="3767" customWidth="1" width="8.85546875"/>
    <col min="3768" max="3768" customWidth="1" width="8.85546875"/>
    <col min="3769" max="3769" customWidth="1" width="8.85546875"/>
    <col min="3770" max="3770" customWidth="1" width="8.85546875"/>
    <col min="3771" max="3771" customWidth="1" width="8.85546875"/>
    <col min="3772" max="3772" customWidth="1" width="8.85546875"/>
    <col min="3773" max="3773" customWidth="1" width="8.85546875"/>
    <col min="3774" max="3774" customWidth="1" width="8.85546875"/>
    <col min="3775" max="3775" customWidth="1" width="8.85546875"/>
    <col min="3776" max="3776" customWidth="1" width="8.85546875"/>
    <col min="3777" max="3777" customWidth="1" width="8.85546875"/>
    <col min="3778" max="3778" customWidth="1" width="8.85546875"/>
    <col min="3779" max="3779" customWidth="1" width="8.85546875"/>
    <col min="3780" max="3780" customWidth="1" width="8.85546875"/>
    <col min="3781" max="3781" customWidth="1" width="8.85546875"/>
    <col min="3782" max="3782" customWidth="1" width="8.85546875"/>
    <col min="3783" max="3783" customWidth="1" width="8.85546875"/>
    <col min="3784" max="3784" customWidth="1" width="8.85546875"/>
    <col min="3785" max="3785" customWidth="1" width="8.85546875"/>
    <col min="3786" max="3786" customWidth="1" width="8.85546875"/>
    <col min="3787" max="3787" customWidth="1" width="8.85546875"/>
    <col min="3788" max="3788" customWidth="1" width="8.85546875"/>
    <col min="3789" max="3789" customWidth="1" width="8.85546875"/>
    <col min="3790" max="3790" customWidth="1" width="8.85546875"/>
    <col min="3791" max="3791" customWidth="1" width="8.85546875"/>
    <col min="3792" max="3792" customWidth="1" width="8.85546875"/>
    <col min="3793" max="3793" customWidth="1" width="8.85546875"/>
    <col min="3794" max="3794" customWidth="1" width="8.85546875"/>
    <col min="3795" max="3795" customWidth="1" width="8.85546875"/>
    <col min="3796" max="3796" customWidth="1" width="8.85546875"/>
    <col min="3797" max="3797" customWidth="1" width="8.85546875"/>
    <col min="3798" max="3798" customWidth="1" width="8.85546875"/>
    <col min="3799" max="3799" customWidth="1" width="8.85546875"/>
    <col min="3800" max="3800" customWidth="1" width="8.85546875"/>
    <col min="3801" max="3801" customWidth="1" width="8.85546875"/>
    <col min="3802" max="3802" customWidth="1" width="8.85546875"/>
    <col min="3803" max="3803" customWidth="1" width="8.85546875"/>
    <col min="3804" max="3804" customWidth="1" width="8.85546875"/>
    <col min="3805" max="3805" customWidth="1" width="8.85546875"/>
    <col min="3806" max="3806" customWidth="1" width="8.85546875"/>
    <col min="3807" max="3807" customWidth="1" width="8.85546875"/>
    <col min="3808" max="3808" customWidth="1" width="8.85546875"/>
    <col min="3809" max="3809" customWidth="1" width="8.85546875"/>
    <col min="3810" max="3810" customWidth="1" width="8.85546875"/>
    <col min="3811" max="3811" customWidth="1" width="8.85546875"/>
    <col min="3812" max="3812" customWidth="1" width="8.85546875"/>
    <col min="3813" max="3813" customWidth="1" width="8.85546875"/>
    <col min="3814" max="3814" customWidth="1" width="8.85546875"/>
    <col min="3815" max="3815" customWidth="1" width="8.85546875"/>
    <col min="3816" max="3816" customWidth="1" width="8.85546875"/>
    <col min="3817" max="3817" customWidth="1" width="8.85546875"/>
    <col min="3818" max="3818" customWidth="1" width="8.85546875"/>
    <col min="3819" max="3819" customWidth="1" width="8.85546875"/>
    <col min="3820" max="3820" customWidth="1" width="8.85546875"/>
    <col min="3821" max="3821" customWidth="1" width="8.85546875"/>
    <col min="3822" max="3822" customWidth="1" width="8.85546875"/>
    <col min="3823" max="3823" customWidth="1" width="8.85546875"/>
    <col min="3824" max="3824" customWidth="1" width="8.85546875"/>
    <col min="3825" max="3825" customWidth="1" width="8.85546875"/>
    <col min="3826" max="3826" customWidth="1" width="8.85546875"/>
    <col min="3827" max="3827" customWidth="1" width="8.85546875"/>
    <col min="3828" max="3828" customWidth="1" width="8.85546875"/>
    <col min="3829" max="3829" customWidth="1" width="8.85546875"/>
    <col min="3830" max="3830" customWidth="1" width="8.85546875"/>
    <col min="3831" max="3831" customWidth="1" width="8.85546875"/>
    <col min="3832" max="3832" customWidth="1" width="8.85546875"/>
    <col min="3833" max="3833" customWidth="1" width="8.85546875"/>
    <col min="3834" max="3834" customWidth="1" width="8.85546875"/>
    <col min="3835" max="3835" customWidth="1" width="8.85546875"/>
    <col min="3836" max="3836" customWidth="1" width="8.85546875"/>
    <col min="3837" max="3837" customWidth="1" width="8.85546875"/>
    <col min="3838" max="3838" customWidth="1" width="8.85546875"/>
    <col min="3839" max="3839" customWidth="1" width="8.85546875"/>
    <col min="3840" max="3840" customWidth="1" width="8.85546875"/>
    <col min="3841" max="3841" customWidth="1" width="8.85546875"/>
    <col min="3842" max="3842" customWidth="1" width="8.85546875"/>
    <col min="3843" max="3843" customWidth="1" width="8.85546875"/>
    <col min="3844" max="3844" customWidth="1" width="8.85546875"/>
    <col min="3845" max="3845" customWidth="1" width="8.85546875"/>
    <col min="3846" max="3846" customWidth="1" width="8.85546875"/>
    <col min="3847" max="3847" customWidth="1" width="8.85546875"/>
    <col min="3848" max="3848" customWidth="1" width="8.85546875"/>
    <col min="3849" max="3849" customWidth="1" width="8.85546875"/>
    <col min="3850" max="3850" customWidth="1" width="8.85546875"/>
    <col min="3851" max="3851" customWidth="1" width="8.85546875"/>
    <col min="3852" max="3852" customWidth="1" width="8.85546875"/>
    <col min="3853" max="3853" customWidth="1" width="8.85546875"/>
    <col min="3854" max="3854" customWidth="1" width="8.85546875"/>
    <col min="3855" max="3855" customWidth="1" width="8.85546875"/>
    <col min="3856" max="3856" customWidth="1" width="8.85546875"/>
    <col min="3857" max="3857" customWidth="1" width="8.85546875"/>
    <col min="3858" max="3858" customWidth="1" width="8.85546875"/>
    <col min="3859" max="3859" customWidth="1" width="8.85546875"/>
    <col min="3860" max="3860" customWidth="1" width="8.85546875"/>
    <col min="3861" max="3861" customWidth="1" width="8.85546875"/>
    <col min="3862" max="3862" customWidth="1" width="8.85546875"/>
    <col min="3863" max="3863" customWidth="1" width="8.85546875"/>
    <col min="3864" max="3864" customWidth="1" width="8.85546875"/>
    <col min="3865" max="3865" customWidth="1" width="8.85546875"/>
    <col min="3866" max="3866" customWidth="1" width="8.85546875"/>
    <col min="3867" max="3867" customWidth="1" width="8.85546875"/>
    <col min="3868" max="3868" customWidth="1" width="8.85546875"/>
    <col min="3869" max="3869" customWidth="1" width="8.85546875"/>
    <col min="3870" max="3870" customWidth="1" width="8.85546875"/>
    <col min="3871" max="3871" customWidth="1" width="8.85546875"/>
    <col min="3872" max="3872" customWidth="1" width="8.85546875"/>
    <col min="3873" max="3873" customWidth="1" width="8.85546875"/>
    <col min="3874" max="3874" customWidth="1" width="8.85546875"/>
    <col min="3875" max="3875" customWidth="1" width="8.85546875"/>
    <col min="3876" max="3876" customWidth="1" width="8.85546875"/>
    <col min="3877" max="3877" customWidth="1" width="8.85546875"/>
    <col min="3878" max="3878" customWidth="1" width="8.85546875"/>
    <col min="3879" max="3879" customWidth="1" width="8.85546875"/>
    <col min="3880" max="3880" customWidth="1" width="8.85546875"/>
    <col min="3881" max="3881" customWidth="1" width="8.85546875"/>
    <col min="3882" max="3882" customWidth="1" width="8.85546875"/>
    <col min="3883" max="3883" customWidth="1" width="8.85546875"/>
    <col min="3884" max="3884" customWidth="1" width="8.85546875"/>
    <col min="3885" max="3885" customWidth="1" width="8.85546875"/>
    <col min="3886" max="3886" customWidth="1" width="8.85546875"/>
    <col min="3887" max="3887" customWidth="1" width="8.85546875"/>
    <col min="3888" max="3888" customWidth="1" width="8.85546875"/>
    <col min="3889" max="3889" customWidth="1" width="8.85546875"/>
    <col min="3890" max="3890" customWidth="1" width="8.85546875"/>
    <col min="3891" max="3891" customWidth="1" width="8.85546875"/>
    <col min="3892" max="3892" customWidth="1" width="8.85546875"/>
    <col min="3893" max="3893" customWidth="1" width="8.85546875"/>
    <col min="3894" max="3894" customWidth="1" width="8.85546875"/>
    <col min="3895" max="3895" customWidth="1" width="8.85546875"/>
    <col min="3896" max="3896" customWidth="1" width="8.85546875"/>
    <col min="3897" max="3897" customWidth="1" width="8.85546875"/>
    <col min="3898" max="3898" customWidth="1" width="8.85546875"/>
    <col min="3899" max="3899" customWidth="1" width="8.85546875"/>
    <col min="3900" max="3900" customWidth="1" width="8.85546875"/>
    <col min="3901" max="3901" customWidth="1" width="8.85546875"/>
    <col min="3902" max="3902" customWidth="1" width="8.85546875"/>
    <col min="3903" max="3903" customWidth="1" width="8.85546875"/>
    <col min="3904" max="3904" customWidth="1" width="8.85546875"/>
    <col min="3905" max="3905" customWidth="1" width="8.85546875"/>
    <col min="3906" max="3906" customWidth="1" width="8.85546875"/>
    <col min="3907" max="3907" customWidth="1" width="8.85546875"/>
    <col min="3908" max="3908" customWidth="1" width="8.85546875"/>
    <col min="3909" max="3909" customWidth="1" width="8.85546875"/>
    <col min="3910" max="3910" customWidth="1" width="8.85546875"/>
    <col min="3911" max="3911" customWidth="1" width="8.85546875"/>
    <col min="3912" max="3912" customWidth="1" width="8.85546875"/>
    <col min="3913" max="3913" customWidth="1" width="8.85546875"/>
    <col min="3914" max="3914" customWidth="1" width="8.85546875"/>
    <col min="3915" max="3915" customWidth="1" width="8.85546875"/>
    <col min="3916" max="3916" customWidth="1" width="8.85546875"/>
    <col min="3917" max="3917" customWidth="1" width="8.85546875"/>
    <col min="3918" max="3918" customWidth="1" width="8.85546875"/>
    <col min="3919" max="3919" customWidth="1" width="8.85546875"/>
    <col min="3920" max="3920" customWidth="1" width="8.85546875"/>
    <col min="3921" max="3921" customWidth="1" width="8.85546875"/>
    <col min="3922" max="3922" customWidth="1" width="8.85546875"/>
    <col min="3923" max="3923" customWidth="1" width="8.85546875"/>
    <col min="3924" max="3924" customWidth="1" width="8.85546875"/>
    <col min="3925" max="3925" customWidth="1" width="8.85546875"/>
    <col min="3926" max="3926" customWidth="1" width="8.85546875"/>
    <col min="3927" max="3927" customWidth="1" width="8.85546875"/>
    <col min="3928" max="3928" customWidth="1" width="8.85546875"/>
    <col min="3929" max="3929" customWidth="1" width="8.85546875"/>
    <col min="3930" max="3930" customWidth="1" width="8.85546875"/>
    <col min="3931" max="3931" customWidth="1" width="8.85546875"/>
    <col min="3932" max="3932" customWidth="1" width="8.85546875"/>
    <col min="3933" max="3933" customWidth="1" width="8.85546875"/>
    <col min="3934" max="3934" customWidth="1" width="8.85546875"/>
    <col min="3935" max="3935" customWidth="1" width="8.85546875"/>
    <col min="3936" max="3936" customWidth="1" width="8.85546875"/>
    <col min="3937" max="3937" customWidth="1" width="8.85546875"/>
    <col min="3938" max="3938" customWidth="1" width="8.85546875"/>
    <col min="3939" max="3939" customWidth="1" width="8.85546875"/>
    <col min="3940" max="3940" customWidth="1" width="8.85546875"/>
    <col min="3941" max="3941" customWidth="1" width="8.85546875"/>
    <col min="3942" max="3942" customWidth="1" width="8.85546875"/>
    <col min="3943" max="3943" customWidth="1" width="8.85546875"/>
    <col min="3944" max="3944" customWidth="1" width="8.85546875"/>
    <col min="3945" max="3945" customWidth="1" width="8.85546875"/>
    <col min="3946" max="3946" customWidth="1" width="8.85546875"/>
    <col min="3947" max="3947" customWidth="1" width="8.85546875"/>
    <col min="3948" max="3948" customWidth="1" width="8.85546875"/>
    <col min="3949" max="3949" customWidth="1" width="8.85546875"/>
    <col min="3950" max="3950" customWidth="1" width="8.85546875"/>
    <col min="3951" max="3951" customWidth="1" width="8.85546875"/>
    <col min="3952" max="3952" customWidth="1" width="8.85546875"/>
    <col min="3953" max="3953" customWidth="1" width="8.85546875"/>
    <col min="3954" max="3954" customWidth="1" width="8.85546875"/>
    <col min="3955" max="3955" customWidth="1" width="8.85546875"/>
    <col min="3956" max="3956" customWidth="1" width="8.85546875"/>
    <col min="3957" max="3957" customWidth="1" width="8.85546875"/>
    <col min="3958" max="3958" customWidth="1" width="8.85546875"/>
    <col min="3959" max="3959" customWidth="1" width="8.85546875"/>
    <col min="3960" max="3960" customWidth="1" width="8.85546875"/>
    <col min="3961" max="3961" customWidth="1" width="8.85546875"/>
    <col min="3962" max="3962" customWidth="1" width="8.85546875"/>
    <col min="3963" max="3963" customWidth="1" width="8.85546875"/>
    <col min="3964" max="3964" customWidth="1" width="8.85546875"/>
    <col min="3965" max="3965" customWidth="1" width="8.85546875"/>
    <col min="3966" max="3966" customWidth="1" width="8.85546875"/>
    <col min="3967" max="3967" customWidth="1" width="8.85546875"/>
    <col min="3968" max="3968" customWidth="1" width="8.85546875"/>
    <col min="3969" max="3969" customWidth="1" width="8.85546875"/>
    <col min="3970" max="3970" customWidth="1" width="8.85546875"/>
    <col min="3971" max="3971" customWidth="1" width="8.85546875"/>
    <col min="3972" max="3972" customWidth="1" width="8.85546875"/>
    <col min="3973" max="3973" customWidth="1" width="8.85546875"/>
    <col min="3974" max="3974" customWidth="1" width="8.85546875"/>
    <col min="3975" max="3975" customWidth="1" width="8.85546875"/>
    <col min="3976" max="3976" customWidth="1" width="8.85546875"/>
    <col min="3977" max="3977" customWidth="1" width="8.85546875"/>
    <col min="3978" max="3978" customWidth="1" width="8.85546875"/>
    <col min="3979" max="3979" customWidth="1" width="8.85546875"/>
    <col min="3980" max="3980" customWidth="1" width="8.85546875"/>
    <col min="3981" max="3981" customWidth="1" width="8.85546875"/>
    <col min="3982" max="3982" customWidth="1" width="8.85546875"/>
    <col min="3983" max="3983" customWidth="1" width="8.85546875"/>
    <col min="3984" max="3984" customWidth="1" width="8.85546875"/>
    <col min="3985" max="3985" customWidth="1" width="8.85546875"/>
    <col min="3986" max="3986" customWidth="1" width="8.85546875"/>
    <col min="3987" max="3987" customWidth="1" width="8.85546875"/>
    <col min="3988" max="3988" customWidth="1" width="8.85546875"/>
    <col min="3989" max="3989" customWidth="1" width="8.85546875"/>
    <col min="3990" max="3990" customWidth="1" width="8.85546875"/>
    <col min="3991" max="3991" customWidth="1" width="8.85546875"/>
    <col min="3992" max="3992" customWidth="1" width="8.85546875"/>
    <col min="3993" max="3993" customWidth="1" width="8.85546875"/>
    <col min="3994" max="3994" customWidth="1" width="8.85546875"/>
    <col min="3995" max="3995" customWidth="1" width="8.85546875"/>
    <col min="3996" max="3996" customWidth="1" width="8.85546875"/>
    <col min="3997" max="3997" customWidth="1" width="8.85546875"/>
    <col min="3998" max="3998" customWidth="1" width="8.85546875"/>
    <col min="3999" max="3999" customWidth="1" width="8.85546875"/>
    <col min="4000" max="4000" customWidth="1" width="8.85546875"/>
    <col min="4001" max="4001" customWidth="1" width="8.85546875"/>
    <col min="4002" max="4002" customWidth="1" width="8.85546875"/>
    <col min="4003" max="4003" customWidth="1" width="8.85546875"/>
    <col min="4004" max="4004" customWidth="1" width="8.85546875"/>
    <col min="4005" max="4005" customWidth="1" width="8.85546875"/>
    <col min="4006" max="4006" customWidth="1" width="8.85546875"/>
    <col min="4007" max="4007" customWidth="1" width="8.85546875"/>
    <col min="4008" max="4008" customWidth="1" width="8.85546875"/>
    <col min="4009" max="4009" customWidth="1" width="8.85546875"/>
    <col min="4010" max="4010" customWidth="1" width="8.85546875"/>
    <col min="4011" max="4011" customWidth="1" width="8.85546875"/>
    <col min="4012" max="4012" customWidth="1" width="8.85546875"/>
    <col min="4013" max="4013" customWidth="1" width="8.85546875"/>
    <col min="4014" max="4014" customWidth="1" width="8.85546875"/>
    <col min="4015" max="4015" customWidth="1" width="8.85546875"/>
    <col min="4016" max="4016" customWidth="1" width="8.85546875"/>
    <col min="4017" max="4017" customWidth="1" width="8.85546875"/>
    <col min="4018" max="4018" customWidth="1" width="8.85546875"/>
    <col min="4019" max="4019" customWidth="1" width="8.85546875"/>
    <col min="4020" max="4020" customWidth="1" width="8.85546875"/>
    <col min="4021" max="4021" customWidth="1" width="8.85546875"/>
    <col min="4022" max="4022" customWidth="1" width="8.85546875"/>
    <col min="4023" max="4023" customWidth="1" width="8.85546875"/>
    <col min="4024" max="4024" customWidth="1" width="8.85546875"/>
    <col min="4025" max="4025" customWidth="1" width="8.85546875"/>
    <col min="4026" max="4026" customWidth="1" width="8.85546875"/>
    <col min="4027" max="4027" customWidth="1" width="8.85546875"/>
    <col min="4028" max="4028" customWidth="1" width="8.85546875"/>
    <col min="4029" max="4029" customWidth="1" width="8.85546875"/>
    <col min="4030" max="4030" customWidth="1" width="8.85546875"/>
    <col min="4031" max="4031" customWidth="1" width="8.85546875"/>
    <col min="4032" max="4032" customWidth="1" width="8.85546875"/>
    <col min="4033" max="4033" customWidth="1" width="8.85546875"/>
    <col min="4034" max="4034" customWidth="1" width="8.85546875"/>
    <col min="4035" max="4035" customWidth="1" width="8.85546875"/>
    <col min="4036" max="4036" customWidth="1" width="8.85546875"/>
    <col min="4037" max="4037" customWidth="1" width="8.85546875"/>
    <col min="4038" max="4038" customWidth="1" width="8.85546875"/>
    <col min="4039" max="4039" customWidth="1" width="8.85546875"/>
    <col min="4040" max="4040" customWidth="1" width="8.85546875"/>
    <col min="4041" max="4041" customWidth="1" width="8.85546875"/>
    <col min="4042" max="4042" customWidth="1" width="8.85546875"/>
    <col min="4043" max="4043" customWidth="1" width="8.85546875"/>
    <col min="4044" max="4044" customWidth="1" width="8.85546875"/>
    <col min="4045" max="4045" customWidth="1" width="8.85546875"/>
    <col min="4046" max="4046" customWidth="1" width="8.85546875"/>
    <col min="4047" max="4047" customWidth="1" width="8.85546875"/>
    <col min="4048" max="4048" customWidth="1" width="8.85546875"/>
    <col min="4049" max="4049" customWidth="1" width="8.85546875"/>
    <col min="4050" max="4050" customWidth="1" width="8.85546875"/>
    <col min="4051" max="4051" customWidth="1" width="8.85546875"/>
    <col min="4052" max="4052" customWidth="1" width="8.85546875"/>
    <col min="4053" max="4053" customWidth="1" width="8.85546875"/>
    <col min="4054" max="4054" customWidth="1" width="8.85546875"/>
    <col min="4055" max="4055" customWidth="1" width="8.85546875"/>
    <col min="4056" max="4056" customWidth="1" width="8.85546875"/>
    <col min="4057" max="4057" customWidth="1" width="8.85546875"/>
    <col min="4058" max="4058" customWidth="1" width="8.85546875"/>
    <col min="4059" max="4059" customWidth="1" width="8.85546875"/>
    <col min="4060" max="4060" customWidth="1" width="8.85546875"/>
    <col min="4061" max="4061" customWidth="1" width="8.85546875"/>
    <col min="4062" max="4062" customWidth="1" width="8.85546875"/>
    <col min="4063" max="4063" customWidth="1" width="8.85546875"/>
    <col min="4064" max="4064" customWidth="1" width="8.85546875"/>
    <col min="4065" max="4065" customWidth="1" width="8.85546875"/>
    <col min="4066" max="4066" customWidth="1" width="8.85546875"/>
    <col min="4067" max="4067" customWidth="1" width="8.85546875"/>
    <col min="4068" max="4068" customWidth="1" width="8.85546875"/>
    <col min="4069" max="4069" customWidth="1" width="8.85546875"/>
    <col min="4070" max="4070" customWidth="1" width="8.85546875"/>
    <col min="4071" max="4071" customWidth="1" width="8.85546875"/>
    <col min="4072" max="4072" customWidth="1" width="8.85546875"/>
    <col min="4073" max="4073" customWidth="1" width="8.85546875"/>
    <col min="4074" max="4074" customWidth="1" width="8.85546875"/>
    <col min="4075" max="4075" customWidth="1" width="8.85546875"/>
    <col min="4076" max="4076" customWidth="1" width="8.85546875"/>
    <col min="4077" max="4077" customWidth="1" width="8.85546875"/>
    <col min="4078" max="4078" customWidth="1" width="8.85546875"/>
    <col min="4079" max="4079" customWidth="1" width="8.85546875"/>
    <col min="4080" max="4080" customWidth="1" width="8.85546875"/>
    <col min="4081" max="4081" customWidth="1" width="8.85546875"/>
    <col min="4082" max="4082" customWidth="1" width="8.85546875"/>
    <col min="4083" max="4083" customWidth="1" width="8.85546875"/>
    <col min="4084" max="4084" customWidth="1" width="8.85546875"/>
    <col min="4085" max="4085" customWidth="1" width="8.85546875"/>
    <col min="4086" max="4086" customWidth="1" width="8.85546875"/>
    <col min="4087" max="4087" customWidth="1" width="8.85546875"/>
    <col min="4088" max="4088" customWidth="1" width="8.85546875"/>
    <col min="4089" max="4089" customWidth="1" width="8.85546875"/>
    <col min="4090" max="4090" customWidth="1" width="8.85546875"/>
    <col min="4091" max="4091" customWidth="1" width="8.85546875"/>
    <col min="4092" max="4092" customWidth="1" width="8.85546875"/>
    <col min="4093" max="4093" customWidth="1" width="8.85546875"/>
    <col min="4094" max="4094" customWidth="1" width="8.85546875"/>
    <col min="4095" max="4095" customWidth="1" width="8.85546875"/>
    <col min="4096" max="4096" customWidth="1" width="8.85546875"/>
    <col min="4097" max="4097" customWidth="1" width="8.85546875"/>
    <col min="4098" max="4098" customWidth="1" width="8.85546875"/>
    <col min="4099" max="4099" customWidth="1" width="8.85546875"/>
    <col min="4100" max="4100" customWidth="1" width="8.85546875"/>
    <col min="4101" max="4101" customWidth="1" width="8.85546875"/>
    <col min="4102" max="4102" customWidth="1" width="8.85546875"/>
    <col min="4103" max="4103" customWidth="1" width="8.85546875"/>
    <col min="4104" max="4104" customWidth="1" width="8.85546875"/>
    <col min="4105" max="4105" customWidth="1" width="8.85546875"/>
    <col min="4106" max="4106" customWidth="1" width="8.85546875"/>
    <col min="4107" max="4107" customWidth="1" width="8.85546875"/>
    <col min="4108" max="4108" customWidth="1" width="8.85546875"/>
    <col min="4109" max="4109" customWidth="1" width="8.85546875"/>
    <col min="4110" max="4110" customWidth="1" width="8.85546875"/>
    <col min="4111" max="4111" customWidth="1" width="8.85546875"/>
    <col min="4112" max="4112" customWidth="1" width="8.85546875"/>
    <col min="4113" max="4113" customWidth="1" width="8.85546875"/>
    <col min="4114" max="4114" customWidth="1" width="8.85546875"/>
    <col min="4115" max="4115" customWidth="1" width="8.85546875"/>
    <col min="4116" max="4116" customWidth="1" width="8.85546875"/>
    <col min="4117" max="4117" customWidth="1" width="8.85546875"/>
    <col min="4118" max="4118" customWidth="1" width="8.85546875"/>
    <col min="4119" max="4119" customWidth="1" width="8.85546875"/>
    <col min="4120" max="4120" customWidth="1" width="8.85546875"/>
    <col min="4121" max="4121" customWidth="1" width="8.85546875"/>
    <col min="4122" max="4122" customWidth="1" width="8.85546875"/>
    <col min="4123" max="4123" customWidth="1" width="8.85546875"/>
    <col min="4124" max="4124" customWidth="1" width="8.85546875"/>
    <col min="4125" max="4125" customWidth="1" width="8.85546875"/>
    <col min="4126" max="4126" customWidth="1" width="8.85546875"/>
    <col min="4127" max="4127" customWidth="1" width="8.85546875"/>
    <col min="4128" max="4128" customWidth="1" width="8.85546875"/>
    <col min="4129" max="4129" customWidth="1" width="8.85546875"/>
    <col min="4130" max="4130" customWidth="1" width="8.85546875"/>
    <col min="4131" max="4131" customWidth="1" width="8.85546875"/>
    <col min="4132" max="4132" customWidth="1" width="8.85546875"/>
    <col min="4133" max="4133" customWidth="1" width="8.85546875"/>
    <col min="4134" max="4134" customWidth="1" width="8.85546875"/>
    <col min="4135" max="4135" customWidth="1" width="8.85546875"/>
    <col min="4136" max="4136" customWidth="1" width="8.85546875"/>
    <col min="4137" max="4137" customWidth="1" width="8.85546875"/>
    <col min="4138" max="4138" customWidth="1" width="8.85546875"/>
    <col min="4139" max="4139" customWidth="1" width="8.85546875"/>
    <col min="4140" max="4140" customWidth="1" width="8.85546875"/>
    <col min="4141" max="4141" customWidth="1" width="8.85546875"/>
    <col min="4142" max="4142" customWidth="1" width="8.85546875"/>
    <col min="4143" max="4143" customWidth="1" width="8.85546875"/>
    <col min="4144" max="4144" customWidth="1" width="8.85546875"/>
    <col min="4145" max="4145" customWidth="1" width="8.85546875"/>
    <col min="4146" max="4146" customWidth="1" width="8.85546875"/>
    <col min="4147" max="4147" customWidth="1" width="8.85546875"/>
    <col min="4148" max="4148" customWidth="1" width="8.85546875"/>
    <col min="4149" max="4149" customWidth="1" width="8.85546875"/>
    <col min="4150" max="4150" customWidth="1" width="8.85546875"/>
    <col min="4151" max="4151" customWidth="1" width="8.85546875"/>
    <col min="4152" max="4152" customWidth="1" width="8.85546875"/>
    <col min="4153" max="4153" customWidth="1" width="8.85546875"/>
    <col min="4154" max="4154" customWidth="1" width="8.85546875"/>
    <col min="4155" max="4155" customWidth="1" width="8.85546875"/>
    <col min="4156" max="4156" customWidth="1" width="8.85546875"/>
    <col min="4157" max="4157" customWidth="1" width="8.85546875"/>
    <col min="4158" max="4158" customWidth="1" width="8.85546875"/>
    <col min="4159" max="4159" customWidth="1" width="8.85546875"/>
    <col min="4160" max="4160" customWidth="1" width="8.85546875"/>
    <col min="4161" max="4161" customWidth="1" width="8.85546875"/>
    <col min="4162" max="4162" customWidth="1" width="8.85546875"/>
    <col min="4163" max="4163" customWidth="1" width="8.85546875"/>
    <col min="4164" max="4164" customWidth="1" width="8.85546875"/>
    <col min="4165" max="4165" customWidth="1" width="8.85546875"/>
    <col min="4166" max="4166" customWidth="1" width="8.85546875"/>
    <col min="4167" max="4167" customWidth="1" width="8.85546875"/>
    <col min="4168" max="4168" customWidth="1" width="8.85546875"/>
    <col min="4169" max="4169" customWidth="1" width="8.85546875"/>
    <col min="4170" max="4170" customWidth="1" width="8.85546875"/>
    <col min="4171" max="4171" customWidth="1" width="8.85546875"/>
    <col min="4172" max="4172" customWidth="1" width="8.85546875"/>
    <col min="4173" max="4173" customWidth="1" width="8.85546875"/>
    <col min="4174" max="4174" customWidth="1" width="8.85546875"/>
    <col min="4175" max="4175" customWidth="1" width="8.85546875"/>
    <col min="4176" max="4176" customWidth="1" width="8.85546875"/>
    <col min="4177" max="4177" customWidth="1" width="8.85546875"/>
    <col min="4178" max="4178" customWidth="1" width="8.85546875"/>
    <col min="4179" max="4179" customWidth="1" width="8.85546875"/>
    <col min="4180" max="4180" customWidth="1" width="8.85546875"/>
    <col min="4181" max="4181" customWidth="1" width="8.85546875"/>
    <col min="4182" max="4182" customWidth="1" width="8.85546875"/>
    <col min="4183" max="4183" customWidth="1" width="8.85546875"/>
    <col min="4184" max="4184" customWidth="1" width="8.85546875"/>
    <col min="4185" max="4185" customWidth="1" width="8.85546875"/>
    <col min="4186" max="4186" customWidth="1" width="8.85546875"/>
    <col min="4187" max="4187" customWidth="1" width="8.85546875"/>
    <col min="4188" max="4188" customWidth="1" width="8.85546875"/>
    <col min="4189" max="4189" customWidth="1" width="8.85546875"/>
    <col min="4190" max="4190" customWidth="1" width="8.85546875"/>
    <col min="4191" max="4191" customWidth="1" width="8.85546875"/>
    <col min="4192" max="4192" customWidth="1" width="8.85546875"/>
    <col min="4193" max="4193" customWidth="1" width="8.85546875"/>
    <col min="4194" max="4194" customWidth="1" width="8.85546875"/>
    <col min="4195" max="4195" customWidth="1" width="8.85546875"/>
    <col min="4196" max="4196" customWidth="1" width="8.85546875"/>
    <col min="4197" max="4197" customWidth="1" width="8.85546875"/>
    <col min="4198" max="4198" customWidth="1" width="8.85546875"/>
    <col min="4199" max="4199" customWidth="1" width="8.85546875"/>
    <col min="4200" max="4200" customWidth="1" width="8.85546875"/>
    <col min="4201" max="4201" customWidth="1" width="8.85546875"/>
    <col min="4202" max="4202" customWidth="1" width="8.85546875"/>
    <col min="4203" max="4203" customWidth="1" width="8.85546875"/>
    <col min="4204" max="4204" customWidth="1" width="8.85546875"/>
    <col min="4205" max="4205" customWidth="1" width="8.85546875"/>
    <col min="4206" max="4206" customWidth="1" width="8.85546875"/>
    <col min="4207" max="4207" customWidth="1" width="8.85546875"/>
    <col min="4208" max="4208" customWidth="1" width="8.85546875"/>
    <col min="4209" max="4209" customWidth="1" width="8.85546875"/>
    <col min="4210" max="4210" customWidth="1" width="8.85546875"/>
    <col min="4211" max="4211" customWidth="1" width="8.85546875"/>
    <col min="4212" max="4212" customWidth="1" width="8.85546875"/>
    <col min="4213" max="4213" customWidth="1" width="8.85546875"/>
    <col min="4214" max="4214" customWidth="1" width="8.85546875"/>
    <col min="4215" max="4215" customWidth="1" width="8.85546875"/>
    <col min="4216" max="4216" customWidth="1" width="8.85546875"/>
    <col min="4217" max="4217" customWidth="1" width="8.85546875"/>
    <col min="4218" max="4218" customWidth="1" width="8.85546875"/>
    <col min="4219" max="4219" customWidth="1" width="8.85546875"/>
    <col min="4220" max="4220" customWidth="1" width="8.85546875"/>
    <col min="4221" max="4221" customWidth="1" width="8.85546875"/>
    <col min="4222" max="4222" customWidth="1" width="8.85546875"/>
    <col min="4223" max="4223" customWidth="1" width="8.85546875"/>
    <col min="4224" max="4224" customWidth="1" width="8.85546875"/>
    <col min="4225" max="4225" customWidth="1" width="8.85546875"/>
    <col min="4226" max="4226" customWidth="1" width="8.85546875"/>
    <col min="4227" max="4227" customWidth="1" width="8.85546875"/>
    <col min="4228" max="4228" customWidth="1" width="8.85546875"/>
    <col min="4229" max="4229" customWidth="1" width="8.85546875"/>
    <col min="4230" max="4230" customWidth="1" width="8.85546875"/>
    <col min="4231" max="4231" customWidth="1" width="8.85546875"/>
    <col min="4232" max="4232" customWidth="1" width="8.85546875"/>
    <col min="4233" max="4233" customWidth="1" width="8.85546875"/>
    <col min="4234" max="4234" customWidth="1" width="8.85546875"/>
    <col min="4235" max="4235" customWidth="1" width="8.85546875"/>
    <col min="4236" max="4236" customWidth="1" width="8.85546875"/>
    <col min="4237" max="4237" customWidth="1" width="8.85546875"/>
    <col min="4238" max="4238" customWidth="1" width="8.85546875"/>
    <col min="4239" max="4239" customWidth="1" width="8.85546875"/>
    <col min="4240" max="4240" customWidth="1" width="8.85546875"/>
    <col min="4241" max="4241" customWidth="1" width="8.85546875"/>
    <col min="4242" max="4242" customWidth="1" width="8.85546875"/>
    <col min="4243" max="4243" customWidth="1" width="8.85546875"/>
    <col min="4244" max="4244" customWidth="1" width="8.85546875"/>
    <col min="4245" max="4245" customWidth="1" width="8.85546875"/>
    <col min="4246" max="4246" customWidth="1" width="8.85546875"/>
    <col min="4247" max="4247" customWidth="1" width="8.85546875"/>
    <col min="4248" max="4248" customWidth="1" width="8.85546875"/>
    <col min="4249" max="4249" customWidth="1" width="8.85546875"/>
    <col min="4250" max="4250" customWidth="1" width="8.85546875"/>
    <col min="4251" max="4251" customWidth="1" width="8.85546875"/>
    <col min="4252" max="4252" customWidth="1" width="8.85546875"/>
    <col min="4253" max="4253" customWidth="1" width="8.85546875"/>
    <col min="4254" max="4254" customWidth="1" width="8.85546875"/>
    <col min="4255" max="4255" customWidth="1" width="8.85546875"/>
    <col min="4256" max="4256" customWidth="1" width="8.85546875"/>
    <col min="4257" max="4257" customWidth="1" width="8.85546875"/>
    <col min="4258" max="4258" customWidth="1" width="8.85546875"/>
    <col min="4259" max="4259" customWidth="1" width="8.85546875"/>
    <col min="4260" max="4260" customWidth="1" width="8.85546875"/>
    <col min="4261" max="4261" customWidth="1" width="8.85546875"/>
    <col min="4262" max="4262" customWidth="1" width="8.85546875"/>
    <col min="4263" max="4263" customWidth="1" width="8.85546875"/>
    <col min="4264" max="4264" customWidth="1" width="8.85546875"/>
    <col min="4265" max="4265" customWidth="1" width="8.85546875"/>
    <col min="4266" max="4266" customWidth="1" width="8.85546875"/>
    <col min="4267" max="4267" customWidth="1" width="8.85546875"/>
    <col min="4268" max="4268" customWidth="1" width="8.85546875"/>
    <col min="4269" max="4269" customWidth="1" width="8.85546875"/>
    <col min="4270" max="4270" customWidth="1" width="8.85546875"/>
    <col min="4271" max="4271" customWidth="1" width="8.85546875"/>
    <col min="4272" max="4272" customWidth="1" width="8.85546875"/>
    <col min="4273" max="4273" customWidth="1" width="8.85546875"/>
    <col min="4274" max="4274" customWidth="1" width="8.85546875"/>
    <col min="4275" max="4275" customWidth="1" width="8.85546875"/>
    <col min="4276" max="4276" customWidth="1" width="8.85546875"/>
    <col min="4277" max="4277" customWidth="1" width="8.85546875"/>
    <col min="4278" max="4278" customWidth="1" width="8.85546875"/>
    <col min="4279" max="4279" customWidth="1" width="8.85546875"/>
    <col min="4280" max="4280" customWidth="1" width="8.85546875"/>
    <col min="4281" max="4281" customWidth="1" width="8.85546875"/>
    <col min="4282" max="4282" customWidth="1" width="8.85546875"/>
    <col min="4283" max="4283" customWidth="1" width="8.85546875"/>
    <col min="4284" max="4284" customWidth="1" width="8.85546875"/>
    <col min="4285" max="4285" customWidth="1" width="8.85546875"/>
    <col min="4286" max="4286" customWidth="1" width="8.85546875"/>
    <col min="4287" max="4287" customWidth="1" width="8.85546875"/>
    <col min="4288" max="4288" customWidth="1" width="8.85546875"/>
    <col min="4289" max="4289" customWidth="1" width="8.85546875"/>
    <col min="4290" max="4290" customWidth="1" width="8.85546875"/>
    <col min="4291" max="4291" customWidth="1" width="8.85546875"/>
    <col min="4292" max="4292" customWidth="1" width="8.85546875"/>
    <col min="4293" max="4293" customWidth="1" width="8.85546875"/>
    <col min="4294" max="4294" customWidth="1" width="8.85546875"/>
    <col min="4295" max="4295" customWidth="1" width="8.85546875"/>
    <col min="4296" max="4296" customWidth="1" width="8.85546875"/>
    <col min="4297" max="4297" customWidth="1" width="8.85546875"/>
    <col min="4298" max="4298" customWidth="1" width="8.85546875"/>
    <col min="4299" max="4299" customWidth="1" width="8.85546875"/>
    <col min="4300" max="4300" customWidth="1" width="8.85546875"/>
    <col min="4301" max="4301" customWidth="1" width="8.85546875"/>
    <col min="4302" max="4302" customWidth="1" width="8.85546875"/>
    <col min="4303" max="4303" customWidth="1" width="8.85546875"/>
    <col min="4304" max="4304" customWidth="1" width="8.85546875"/>
    <col min="4305" max="4305" customWidth="1" width="8.85546875"/>
    <col min="4306" max="4306" customWidth="1" width="8.85546875"/>
    <col min="4307" max="4307" customWidth="1" width="8.85546875"/>
    <col min="4308" max="4308" customWidth="1" width="8.85546875"/>
    <col min="4309" max="4309" customWidth="1" width="8.85546875"/>
    <col min="4310" max="4310" customWidth="1" width="8.85546875"/>
    <col min="4311" max="4311" customWidth="1" width="8.85546875"/>
    <col min="4312" max="4312" customWidth="1" width="8.85546875"/>
    <col min="4313" max="4313" customWidth="1" width="8.85546875"/>
    <col min="4314" max="4314" customWidth="1" width="8.85546875"/>
    <col min="4315" max="4315" customWidth="1" width="8.85546875"/>
    <col min="4316" max="4316" customWidth="1" width="8.85546875"/>
    <col min="4317" max="4317" customWidth="1" width="8.85546875"/>
    <col min="4318" max="4318" customWidth="1" width="8.85546875"/>
    <col min="4319" max="4319" customWidth="1" width="8.85546875"/>
    <col min="4320" max="4320" customWidth="1" width="8.85546875"/>
    <col min="4321" max="4321" customWidth="1" width="8.85546875"/>
    <col min="4322" max="4322" customWidth="1" width="8.85546875"/>
    <col min="4323" max="4323" customWidth="1" width="8.85546875"/>
    <col min="4324" max="4324" customWidth="1" width="8.85546875"/>
    <col min="4325" max="4325" customWidth="1" width="8.85546875"/>
    <col min="4326" max="4326" customWidth="1" width="8.85546875"/>
    <col min="4327" max="4327" customWidth="1" width="8.85546875"/>
    <col min="4328" max="4328" customWidth="1" width="8.85546875"/>
    <col min="4329" max="4329" customWidth="1" width="8.85546875"/>
    <col min="4330" max="4330" customWidth="1" width="8.85546875"/>
    <col min="4331" max="4331" customWidth="1" width="8.85546875"/>
    <col min="4332" max="4332" customWidth="1" width="8.85546875"/>
    <col min="4333" max="4333" customWidth="1" width="8.85546875"/>
    <col min="4334" max="4334" customWidth="1" width="8.85546875"/>
    <col min="4335" max="4335" customWidth="1" width="8.85546875"/>
    <col min="4336" max="4336" customWidth="1" width="8.85546875"/>
    <col min="4337" max="4337" customWidth="1" width="8.85546875"/>
    <col min="4338" max="4338" customWidth="1" width="8.85546875"/>
    <col min="4339" max="4339" customWidth="1" width="8.85546875"/>
    <col min="4340" max="4340" customWidth="1" width="8.85546875"/>
    <col min="4341" max="4341" customWidth="1" width="8.85546875"/>
    <col min="4342" max="4342" customWidth="1" width="8.85546875"/>
    <col min="4343" max="4343" customWidth="1" width="8.85546875"/>
    <col min="4344" max="4344" customWidth="1" width="8.85546875"/>
    <col min="4345" max="4345" customWidth="1" width="8.85546875"/>
    <col min="4346" max="4346" customWidth="1" width="8.85546875"/>
    <col min="4347" max="4347" customWidth="1" width="8.85546875"/>
    <col min="4348" max="4348" customWidth="1" width="8.85546875"/>
    <col min="4349" max="4349" customWidth="1" width="8.85546875"/>
    <col min="4350" max="4350" customWidth="1" width="8.85546875"/>
    <col min="4351" max="4351" customWidth="1" width="8.85546875"/>
    <col min="4352" max="4352" customWidth="1" width="8.85546875"/>
    <col min="4353" max="4353" customWidth="1" width="8.85546875"/>
    <col min="4354" max="4354" customWidth="1" width="8.85546875"/>
    <col min="4355" max="4355" customWidth="1" width="8.85546875"/>
    <col min="4356" max="4356" customWidth="1" width="8.85546875"/>
    <col min="4357" max="4357" customWidth="1" width="8.85546875"/>
    <col min="4358" max="4358" customWidth="1" width="8.85546875"/>
    <col min="4359" max="4359" customWidth="1" width="8.85546875"/>
    <col min="4360" max="4360" customWidth="1" width="8.85546875"/>
    <col min="4361" max="4361" customWidth="1" width="8.85546875"/>
    <col min="4362" max="4362" customWidth="1" width="8.85546875"/>
    <col min="4363" max="4363" customWidth="1" width="8.85546875"/>
    <col min="4364" max="4364" customWidth="1" width="8.85546875"/>
    <col min="4365" max="4365" customWidth="1" width="8.85546875"/>
    <col min="4366" max="4366" customWidth="1" width="8.85546875"/>
    <col min="4367" max="4367" customWidth="1" width="8.85546875"/>
    <col min="4368" max="4368" customWidth="1" width="8.85546875"/>
    <col min="4369" max="4369" customWidth="1" width="8.85546875"/>
    <col min="4370" max="4370" customWidth="1" width="8.85546875"/>
    <col min="4371" max="4371" customWidth="1" width="8.85546875"/>
    <col min="4372" max="4372" customWidth="1" width="8.85546875"/>
    <col min="4373" max="4373" customWidth="1" width="8.85546875"/>
    <col min="4374" max="4374" customWidth="1" width="8.85546875"/>
    <col min="4375" max="4375" customWidth="1" width="8.85546875"/>
    <col min="4376" max="4376" customWidth="1" width="8.85546875"/>
    <col min="4377" max="4377" customWidth="1" width="8.85546875"/>
    <col min="4378" max="4378" customWidth="1" width="8.85546875"/>
    <col min="4379" max="4379" customWidth="1" width="8.85546875"/>
    <col min="4380" max="4380" customWidth="1" width="8.85546875"/>
    <col min="4381" max="4381" customWidth="1" width="8.85546875"/>
    <col min="4382" max="4382" customWidth="1" width="8.85546875"/>
    <col min="4383" max="4383" customWidth="1" width="8.85546875"/>
    <col min="4384" max="4384" customWidth="1" width="8.85546875"/>
    <col min="4385" max="4385" customWidth="1" width="8.85546875"/>
    <col min="4386" max="4386" customWidth="1" width="8.85546875"/>
    <col min="4387" max="4387" customWidth="1" width="8.85546875"/>
    <col min="4388" max="4388" customWidth="1" width="8.85546875"/>
    <col min="4389" max="4389" customWidth="1" width="8.85546875"/>
    <col min="4390" max="4390" customWidth="1" width="8.85546875"/>
    <col min="4391" max="4391" customWidth="1" width="8.85546875"/>
    <col min="4392" max="4392" customWidth="1" width="8.85546875"/>
    <col min="4393" max="4393" customWidth="1" width="8.85546875"/>
    <col min="4394" max="4394" customWidth="1" width="8.85546875"/>
    <col min="4395" max="4395" customWidth="1" width="8.85546875"/>
    <col min="4396" max="4396" customWidth="1" width="8.85546875"/>
    <col min="4397" max="4397" customWidth="1" width="8.85546875"/>
    <col min="4398" max="4398" customWidth="1" width="8.85546875"/>
    <col min="4399" max="4399" customWidth="1" width="8.85546875"/>
    <col min="4400" max="4400" customWidth="1" width="8.85546875"/>
    <col min="4401" max="4401" customWidth="1" width="8.85546875"/>
    <col min="4402" max="4402" customWidth="1" width="8.85546875"/>
    <col min="4403" max="4403" customWidth="1" width="8.85546875"/>
    <col min="4404" max="4404" customWidth="1" width="8.85546875"/>
    <col min="4405" max="4405" customWidth="1" width="8.85546875"/>
    <col min="4406" max="4406" customWidth="1" width="8.85546875"/>
    <col min="4407" max="4407" customWidth="1" width="8.85546875"/>
    <col min="4408" max="4408" customWidth="1" width="8.85546875"/>
    <col min="4409" max="4409" customWidth="1" width="8.85546875"/>
    <col min="4410" max="4410" customWidth="1" width="8.85546875"/>
    <col min="4411" max="4411" customWidth="1" width="8.85546875"/>
    <col min="4412" max="4412" customWidth="1" width="8.85546875"/>
    <col min="4413" max="4413" customWidth="1" width="8.85546875"/>
    <col min="4414" max="4414" customWidth="1" width="8.85546875"/>
    <col min="4415" max="4415" customWidth="1" width="8.85546875"/>
    <col min="4416" max="4416" customWidth="1" width="8.85546875"/>
    <col min="4417" max="4417" customWidth="1" width="8.85546875"/>
    <col min="4418" max="4418" customWidth="1" width="8.85546875"/>
    <col min="4419" max="4419" customWidth="1" width="8.85546875"/>
    <col min="4420" max="4420" customWidth="1" width="8.85546875"/>
    <col min="4421" max="4421" customWidth="1" width="8.85546875"/>
    <col min="4422" max="4422" customWidth="1" width="8.85546875"/>
    <col min="4423" max="4423" customWidth="1" width="8.85546875"/>
    <col min="4424" max="4424" customWidth="1" width="8.85546875"/>
    <col min="4425" max="4425" customWidth="1" width="8.85546875"/>
    <col min="4426" max="4426" customWidth="1" width="8.85546875"/>
    <col min="4427" max="4427" customWidth="1" width="8.85546875"/>
    <col min="4428" max="4428" customWidth="1" width="8.85546875"/>
    <col min="4429" max="4429" customWidth="1" width="8.85546875"/>
    <col min="4430" max="4430" customWidth="1" width="8.85546875"/>
    <col min="4431" max="4431" customWidth="1" width="8.85546875"/>
    <col min="4432" max="4432" customWidth="1" width="8.85546875"/>
    <col min="4433" max="4433" customWidth="1" width="8.85546875"/>
    <col min="4434" max="4434" customWidth="1" width="8.85546875"/>
    <col min="4435" max="4435" customWidth="1" width="8.85546875"/>
    <col min="4436" max="4436" customWidth="1" width="8.85546875"/>
    <col min="4437" max="4437" customWidth="1" width="8.85546875"/>
    <col min="4438" max="4438" customWidth="1" width="8.85546875"/>
    <col min="4439" max="4439" customWidth="1" width="8.85546875"/>
    <col min="4440" max="4440" customWidth="1" width="8.85546875"/>
    <col min="4441" max="4441" customWidth="1" width="8.85546875"/>
    <col min="4442" max="4442" customWidth="1" width="8.85546875"/>
    <col min="4443" max="4443" customWidth="1" width="8.85546875"/>
    <col min="4444" max="4444" customWidth="1" width="8.85546875"/>
    <col min="4445" max="4445" customWidth="1" width="8.85546875"/>
    <col min="4446" max="4446" customWidth="1" width="8.85546875"/>
    <col min="4447" max="4447" customWidth="1" width="8.85546875"/>
    <col min="4448" max="4448" customWidth="1" width="8.85546875"/>
    <col min="4449" max="4449" customWidth="1" width="8.85546875"/>
    <col min="4450" max="4450" customWidth="1" width="8.85546875"/>
    <col min="4451" max="4451" customWidth="1" width="8.85546875"/>
    <col min="4452" max="4452" customWidth="1" width="8.85546875"/>
    <col min="4453" max="4453" customWidth="1" width="8.85546875"/>
    <col min="4454" max="4454" customWidth="1" width="8.85546875"/>
    <col min="4455" max="4455" customWidth="1" width="8.85546875"/>
    <col min="4456" max="4456" customWidth="1" width="8.85546875"/>
    <col min="4457" max="4457" customWidth="1" width="8.85546875"/>
    <col min="4458" max="4458" customWidth="1" width="8.85546875"/>
    <col min="4459" max="4459" customWidth="1" width="8.85546875"/>
    <col min="4460" max="4460" customWidth="1" width="8.85546875"/>
    <col min="4461" max="4461" customWidth="1" width="8.85546875"/>
    <col min="4462" max="4462" customWidth="1" width="8.85546875"/>
    <col min="4463" max="4463" customWidth="1" width="8.85546875"/>
    <col min="4464" max="4464" customWidth="1" width="8.85546875"/>
    <col min="4465" max="4465" customWidth="1" width="8.85546875"/>
    <col min="4466" max="4466" customWidth="1" width="8.85546875"/>
    <col min="4467" max="4467" customWidth="1" width="8.85546875"/>
    <col min="4468" max="4468" customWidth="1" width="8.85546875"/>
    <col min="4469" max="4469" customWidth="1" width="8.85546875"/>
    <col min="4470" max="4470" customWidth="1" width="8.85546875"/>
    <col min="4471" max="4471" customWidth="1" width="8.85546875"/>
    <col min="4472" max="4472" customWidth="1" width="8.85546875"/>
    <col min="4473" max="4473" customWidth="1" width="8.85546875"/>
    <col min="4474" max="4474" customWidth="1" width="8.85546875"/>
    <col min="4475" max="4475" customWidth="1" width="8.85546875"/>
    <col min="4476" max="4476" customWidth="1" width="8.85546875"/>
    <col min="4477" max="4477" customWidth="1" width="8.85546875"/>
    <col min="4478" max="4478" customWidth="1" width="8.85546875"/>
    <col min="4479" max="4479" customWidth="1" width="8.85546875"/>
    <col min="4480" max="4480" customWidth="1" width="8.85546875"/>
    <col min="4481" max="4481" customWidth="1" width="8.85546875"/>
    <col min="4482" max="4482" customWidth="1" width="8.85546875"/>
    <col min="4483" max="4483" customWidth="1" width="8.85546875"/>
    <col min="4484" max="4484" customWidth="1" width="8.85546875"/>
    <col min="4485" max="4485" customWidth="1" width="8.85546875"/>
    <col min="4486" max="4486" customWidth="1" width="8.85546875"/>
    <col min="4487" max="4487" customWidth="1" width="8.85546875"/>
    <col min="4488" max="4488" customWidth="1" width="8.85546875"/>
    <col min="4489" max="4489" customWidth="1" width="8.85546875"/>
    <col min="4490" max="4490" customWidth="1" width="8.85546875"/>
    <col min="4491" max="4491" customWidth="1" width="8.85546875"/>
    <col min="4492" max="4492" customWidth="1" width="8.85546875"/>
    <col min="4493" max="4493" customWidth="1" width="8.85546875"/>
    <col min="4494" max="4494" customWidth="1" width="8.85546875"/>
    <col min="4495" max="4495" customWidth="1" width="8.85546875"/>
    <col min="4496" max="4496" customWidth="1" width="8.85546875"/>
    <col min="4497" max="4497" customWidth="1" width="8.85546875"/>
    <col min="4498" max="4498" customWidth="1" width="8.85546875"/>
    <col min="4499" max="4499" customWidth="1" width="8.85546875"/>
    <col min="4500" max="4500" customWidth="1" width="8.85546875"/>
    <col min="4501" max="4501" customWidth="1" width="8.85546875"/>
    <col min="4502" max="4502" customWidth="1" width="8.85546875"/>
    <col min="4503" max="4503" customWidth="1" width="8.85546875"/>
    <col min="4504" max="4504" customWidth="1" width="8.85546875"/>
    <col min="4505" max="4505" customWidth="1" width="8.85546875"/>
    <col min="4506" max="4506" customWidth="1" width="8.85546875"/>
    <col min="4507" max="4507" customWidth="1" width="8.85546875"/>
    <col min="4508" max="4508" customWidth="1" width="8.85546875"/>
    <col min="4509" max="4509" customWidth="1" width="8.85546875"/>
    <col min="4510" max="4510" customWidth="1" width="8.85546875"/>
    <col min="4511" max="4511" customWidth="1" width="8.85546875"/>
    <col min="4512" max="4512" customWidth="1" width="8.85546875"/>
    <col min="4513" max="4513" customWidth="1" width="8.85546875"/>
    <col min="4514" max="4514" customWidth="1" width="8.85546875"/>
    <col min="4515" max="4515" customWidth="1" width="8.85546875"/>
    <col min="4516" max="4516" customWidth="1" width="8.85546875"/>
    <col min="4517" max="4517" customWidth="1" width="8.85546875"/>
    <col min="4518" max="4518" customWidth="1" width="8.85546875"/>
    <col min="4519" max="4519" customWidth="1" width="8.85546875"/>
    <col min="4520" max="4520" customWidth="1" width="8.85546875"/>
    <col min="4521" max="4521" customWidth="1" width="8.85546875"/>
    <col min="4522" max="4522" customWidth="1" width="8.85546875"/>
    <col min="4523" max="4523" customWidth="1" width="8.85546875"/>
    <col min="4524" max="4524" customWidth="1" width="8.85546875"/>
    <col min="4525" max="4525" customWidth="1" width="8.85546875"/>
    <col min="4526" max="4526" customWidth="1" width="8.85546875"/>
    <col min="4527" max="4527" customWidth="1" width="8.85546875"/>
    <col min="4528" max="4528" customWidth="1" width="8.85546875"/>
    <col min="4529" max="4529" customWidth="1" width="8.85546875"/>
    <col min="4530" max="4530" customWidth="1" width="8.85546875"/>
    <col min="4531" max="4531" customWidth="1" width="8.85546875"/>
    <col min="4532" max="4532" customWidth="1" width="8.85546875"/>
    <col min="4533" max="4533" customWidth="1" width="8.85546875"/>
    <col min="4534" max="4534" customWidth="1" width="8.85546875"/>
    <col min="4535" max="4535" customWidth="1" width="8.85546875"/>
    <col min="4536" max="4536" customWidth="1" width="8.85546875"/>
    <col min="4537" max="4537" customWidth="1" width="8.85546875"/>
    <col min="4538" max="4538" customWidth="1" width="8.85546875"/>
    <col min="4539" max="4539" customWidth="1" width="8.85546875"/>
    <col min="4540" max="4540" customWidth="1" width="8.85546875"/>
    <col min="4541" max="4541" customWidth="1" width="8.85546875"/>
    <col min="4542" max="4542" customWidth="1" width="8.85546875"/>
    <col min="4543" max="4543" customWidth="1" width="8.85546875"/>
    <col min="4544" max="4544" customWidth="1" width="8.85546875"/>
    <col min="4545" max="4545" customWidth="1" width="8.85546875"/>
    <col min="4546" max="4546" customWidth="1" width="8.85546875"/>
    <col min="4547" max="4547" customWidth="1" width="8.85546875"/>
    <col min="4548" max="4548" customWidth="1" width="8.85546875"/>
    <col min="4549" max="4549" customWidth="1" width="8.85546875"/>
    <col min="4550" max="4550" customWidth="1" width="8.85546875"/>
    <col min="4551" max="4551" customWidth="1" width="8.85546875"/>
    <col min="4552" max="4552" customWidth="1" width="8.85546875"/>
    <col min="4553" max="4553" customWidth="1" width="8.85546875"/>
    <col min="4554" max="4554" customWidth="1" width="8.85546875"/>
    <col min="4555" max="4555" customWidth="1" width="8.85546875"/>
    <col min="4556" max="4556" customWidth="1" width="8.85546875"/>
    <col min="4557" max="4557" customWidth="1" width="8.85546875"/>
    <col min="4558" max="4558" customWidth="1" width="8.85546875"/>
    <col min="4559" max="4559" customWidth="1" width="8.85546875"/>
    <col min="4560" max="4560" customWidth="1" width="8.85546875"/>
    <col min="4561" max="4561" customWidth="1" width="8.85546875"/>
    <col min="4562" max="4562" customWidth="1" width="8.85546875"/>
    <col min="4563" max="4563" customWidth="1" width="8.85546875"/>
    <col min="4564" max="4564" customWidth="1" width="8.85546875"/>
    <col min="4565" max="4565" customWidth="1" width="8.85546875"/>
    <col min="4566" max="4566" customWidth="1" width="8.85546875"/>
    <col min="4567" max="4567" customWidth="1" width="8.85546875"/>
    <col min="4568" max="4568" customWidth="1" width="8.85546875"/>
    <col min="4569" max="4569" customWidth="1" width="8.85546875"/>
    <col min="4570" max="4570" customWidth="1" width="8.85546875"/>
    <col min="4571" max="4571" customWidth="1" width="8.85546875"/>
    <col min="4572" max="4572" customWidth="1" width="8.85546875"/>
    <col min="4573" max="4573" customWidth="1" width="8.85546875"/>
    <col min="4574" max="4574" customWidth="1" width="8.85546875"/>
    <col min="4575" max="4575" customWidth="1" width="8.85546875"/>
    <col min="4576" max="4576" customWidth="1" width="8.85546875"/>
    <col min="4577" max="4577" customWidth="1" width="8.85546875"/>
    <col min="4578" max="4578" customWidth="1" width="8.85546875"/>
    <col min="4579" max="4579" customWidth="1" width="8.85546875"/>
    <col min="4580" max="4580" customWidth="1" width="8.85546875"/>
    <col min="4581" max="4581" customWidth="1" width="8.85546875"/>
    <col min="4582" max="4582" customWidth="1" width="8.85546875"/>
    <col min="4583" max="4583" customWidth="1" width="8.85546875"/>
    <col min="4584" max="4584" customWidth="1" width="8.85546875"/>
    <col min="4585" max="4585" customWidth="1" width="8.85546875"/>
    <col min="4586" max="4586" customWidth="1" width="8.85546875"/>
    <col min="4587" max="4587" customWidth="1" width="8.85546875"/>
    <col min="4588" max="4588" customWidth="1" width="8.85546875"/>
    <col min="4589" max="4589" customWidth="1" width="8.85546875"/>
    <col min="4590" max="4590" customWidth="1" width="8.85546875"/>
    <col min="4591" max="4591" customWidth="1" width="8.85546875"/>
    <col min="4592" max="4592" customWidth="1" width="8.85546875"/>
    <col min="4593" max="4593" customWidth="1" width="8.85546875"/>
    <col min="4594" max="4594" customWidth="1" width="8.85546875"/>
    <col min="4595" max="4595" customWidth="1" width="8.85546875"/>
    <col min="4596" max="4596" customWidth="1" width="8.85546875"/>
    <col min="4597" max="4597" customWidth="1" width="8.85546875"/>
    <col min="4598" max="4598" customWidth="1" width="8.85546875"/>
    <col min="4599" max="4599" customWidth="1" width="8.85546875"/>
    <col min="4600" max="4600" customWidth="1" width="8.85546875"/>
    <col min="4601" max="4601" customWidth="1" width="8.85546875"/>
    <col min="4602" max="4602" customWidth="1" width="8.85546875"/>
    <col min="4603" max="4603" customWidth="1" width="8.85546875"/>
    <col min="4604" max="4604" customWidth="1" width="8.85546875"/>
    <col min="4605" max="4605" customWidth="1" width="8.85546875"/>
    <col min="4606" max="4606" customWidth="1" width="8.85546875"/>
    <col min="4607" max="4607" customWidth="1" width="8.85546875"/>
    <col min="4608" max="4608" customWidth="1" width="8.85546875"/>
    <col min="4609" max="4609" customWidth="1" width="8.85546875"/>
    <col min="4610" max="4610" customWidth="1" width="8.85546875"/>
    <col min="4611" max="4611" customWidth="1" width="8.85546875"/>
    <col min="4612" max="4612" customWidth="1" width="8.85546875"/>
    <col min="4613" max="4613" customWidth="1" width="8.85546875"/>
    <col min="4614" max="4614" customWidth="1" width="8.85546875"/>
    <col min="4615" max="4615" customWidth="1" width="8.85546875"/>
    <col min="4616" max="4616" customWidth="1" width="8.85546875"/>
    <col min="4617" max="4617" customWidth="1" width="8.85546875"/>
    <col min="4618" max="4618" customWidth="1" width="8.85546875"/>
    <col min="4619" max="4619" customWidth="1" width="8.85546875"/>
    <col min="4620" max="4620" customWidth="1" width="8.85546875"/>
    <col min="4621" max="4621" customWidth="1" width="8.85546875"/>
    <col min="4622" max="4622" customWidth="1" width="8.85546875"/>
    <col min="4623" max="4623" customWidth="1" width="8.85546875"/>
    <col min="4624" max="4624" customWidth="1" width="8.85546875"/>
    <col min="4625" max="4625" customWidth="1" width="8.85546875"/>
    <col min="4626" max="4626" customWidth="1" width="8.85546875"/>
    <col min="4627" max="4627" customWidth="1" width="8.85546875"/>
    <col min="4628" max="4628" customWidth="1" width="8.85546875"/>
    <col min="4629" max="4629" customWidth="1" width="8.85546875"/>
    <col min="4630" max="4630" customWidth="1" width="8.85546875"/>
    <col min="4631" max="4631" customWidth="1" width="8.85546875"/>
    <col min="4632" max="4632" customWidth="1" width="8.85546875"/>
    <col min="4633" max="4633" customWidth="1" width="8.85546875"/>
    <col min="4634" max="4634" customWidth="1" width="8.85546875"/>
    <col min="4635" max="4635" customWidth="1" width="8.85546875"/>
    <col min="4636" max="4636" customWidth="1" width="8.85546875"/>
    <col min="4637" max="4637" customWidth="1" width="8.85546875"/>
    <col min="4638" max="4638" customWidth="1" width="8.85546875"/>
    <col min="4639" max="4639" customWidth="1" width="8.85546875"/>
    <col min="4640" max="4640" customWidth="1" width="8.85546875"/>
    <col min="4641" max="4641" customWidth="1" width="8.85546875"/>
    <col min="4642" max="4642" customWidth="1" width="8.85546875"/>
    <col min="4643" max="4643" customWidth="1" width="8.85546875"/>
    <col min="4644" max="4644" customWidth="1" width="8.85546875"/>
    <col min="4645" max="4645" customWidth="1" width="8.85546875"/>
    <col min="4646" max="4646" customWidth="1" width="8.85546875"/>
    <col min="4647" max="4647" customWidth="1" width="8.85546875"/>
    <col min="4648" max="4648" customWidth="1" width="8.85546875"/>
    <col min="4649" max="4649" customWidth="1" width="8.85546875"/>
    <col min="4650" max="4650" customWidth="1" width="8.85546875"/>
    <col min="4651" max="4651" customWidth="1" width="8.85546875"/>
    <col min="4652" max="4652" customWidth="1" width="8.85546875"/>
    <col min="4653" max="4653" customWidth="1" width="8.85546875"/>
    <col min="4654" max="4654" customWidth="1" width="8.85546875"/>
    <col min="4655" max="4655" customWidth="1" width="8.85546875"/>
    <col min="4656" max="4656" customWidth="1" width="8.85546875"/>
    <col min="4657" max="4657" customWidth="1" width="8.85546875"/>
    <col min="4658" max="4658" customWidth="1" width="8.85546875"/>
    <col min="4659" max="4659" customWidth="1" width="8.85546875"/>
    <col min="4660" max="4660" customWidth="1" width="8.85546875"/>
    <col min="4661" max="4661" customWidth="1" width="8.85546875"/>
    <col min="4662" max="4662" customWidth="1" width="8.85546875"/>
    <col min="4663" max="4663" customWidth="1" width="8.85546875"/>
    <col min="4664" max="4664" customWidth="1" width="8.85546875"/>
    <col min="4665" max="4665" customWidth="1" width="8.85546875"/>
    <col min="4666" max="4666" customWidth="1" width="8.85546875"/>
    <col min="4667" max="4667" customWidth="1" width="8.85546875"/>
    <col min="4668" max="4668" customWidth="1" width="8.85546875"/>
    <col min="4669" max="4669" customWidth="1" width="8.85546875"/>
    <col min="4670" max="4670" customWidth="1" width="8.85546875"/>
    <col min="4671" max="4671" customWidth="1" width="8.85546875"/>
    <col min="4672" max="4672" customWidth="1" width="8.85546875"/>
    <col min="4673" max="4673" customWidth="1" width="8.85546875"/>
    <col min="4674" max="4674" customWidth="1" width="8.85546875"/>
    <col min="4675" max="4675" customWidth="1" width="8.85546875"/>
    <col min="4676" max="4676" customWidth="1" width="8.85546875"/>
    <col min="4677" max="4677" customWidth="1" width="8.85546875"/>
    <col min="4678" max="4678" customWidth="1" width="8.85546875"/>
    <col min="4679" max="4679" customWidth="1" width="8.85546875"/>
    <col min="4680" max="4680" customWidth="1" width="8.85546875"/>
    <col min="4681" max="4681" customWidth="1" width="8.85546875"/>
    <col min="4682" max="4682" customWidth="1" width="8.85546875"/>
    <col min="4683" max="4683" customWidth="1" width="8.85546875"/>
    <col min="4684" max="4684" customWidth="1" width="8.85546875"/>
    <col min="4685" max="4685" customWidth="1" width="8.85546875"/>
    <col min="4686" max="4686" customWidth="1" width="8.85546875"/>
    <col min="4687" max="4687" customWidth="1" width="8.85546875"/>
    <col min="4688" max="4688" customWidth="1" width="8.85546875"/>
    <col min="4689" max="4689" customWidth="1" width="8.85546875"/>
    <col min="4690" max="4690" customWidth="1" width="8.85546875"/>
    <col min="4691" max="4691" customWidth="1" width="8.85546875"/>
    <col min="4692" max="4692" customWidth="1" width="8.85546875"/>
    <col min="4693" max="4693" customWidth="1" width="8.85546875"/>
    <col min="4694" max="4694" customWidth="1" width="8.85546875"/>
    <col min="4695" max="4695" customWidth="1" width="8.85546875"/>
    <col min="4696" max="4696" customWidth="1" width="8.85546875"/>
    <col min="4697" max="4697" customWidth="1" width="8.85546875"/>
    <col min="4698" max="4698" customWidth="1" width="8.85546875"/>
    <col min="4699" max="4699" customWidth="1" width="8.85546875"/>
    <col min="4700" max="4700" customWidth="1" width="8.85546875"/>
    <col min="4701" max="4701" customWidth="1" width="8.85546875"/>
    <col min="4702" max="4702" customWidth="1" width="8.85546875"/>
    <col min="4703" max="4703" customWidth="1" width="8.85546875"/>
    <col min="4704" max="4704" customWidth="1" width="8.85546875"/>
    <col min="4705" max="4705" customWidth="1" width="8.85546875"/>
    <col min="4706" max="4706" customWidth="1" width="8.85546875"/>
    <col min="4707" max="4707" customWidth="1" width="8.85546875"/>
    <col min="4708" max="4708" customWidth="1" width="8.85546875"/>
    <col min="4709" max="4709" customWidth="1" width="8.85546875"/>
    <col min="4710" max="4710" customWidth="1" width="8.85546875"/>
    <col min="4711" max="4711" customWidth="1" width="8.85546875"/>
    <col min="4712" max="4712" customWidth="1" width="8.85546875"/>
    <col min="4713" max="4713" customWidth="1" width="8.85546875"/>
    <col min="4714" max="4714" customWidth="1" width="8.85546875"/>
    <col min="4715" max="4715" customWidth="1" width="8.85546875"/>
    <col min="4716" max="4716" customWidth="1" width="8.85546875"/>
    <col min="4717" max="4717" customWidth="1" width="8.85546875"/>
    <col min="4718" max="4718" customWidth="1" width="8.85546875"/>
    <col min="4719" max="4719" customWidth="1" width="8.85546875"/>
    <col min="4720" max="4720" customWidth="1" width="8.85546875"/>
    <col min="4721" max="4721" customWidth="1" width="8.85546875"/>
    <col min="4722" max="4722" customWidth="1" width="8.85546875"/>
    <col min="4723" max="4723" customWidth="1" width="8.85546875"/>
    <col min="4724" max="4724" customWidth="1" width="8.85546875"/>
    <col min="4725" max="4725" customWidth="1" width="8.85546875"/>
    <col min="4726" max="4726" customWidth="1" width="8.85546875"/>
    <col min="4727" max="4727" customWidth="1" width="8.85546875"/>
    <col min="4728" max="4728" customWidth="1" width="8.85546875"/>
    <col min="4729" max="4729" customWidth="1" width="8.85546875"/>
    <col min="4730" max="4730" customWidth="1" width="8.85546875"/>
    <col min="4731" max="4731" customWidth="1" width="8.85546875"/>
    <col min="4732" max="4732" customWidth="1" width="8.85546875"/>
    <col min="4733" max="4733" customWidth="1" width="8.85546875"/>
    <col min="4734" max="4734" customWidth="1" width="8.85546875"/>
    <col min="4735" max="4735" customWidth="1" width="8.85546875"/>
    <col min="4736" max="4736" customWidth="1" width="8.85546875"/>
    <col min="4737" max="4737" customWidth="1" width="8.85546875"/>
    <col min="4738" max="4738" customWidth="1" width="8.85546875"/>
    <col min="4739" max="4739" customWidth="1" width="8.85546875"/>
    <col min="4740" max="4740" customWidth="1" width="8.85546875"/>
    <col min="4741" max="4741" customWidth="1" width="8.85546875"/>
    <col min="4742" max="4742" customWidth="1" width="8.85546875"/>
    <col min="4743" max="4743" customWidth="1" width="8.85546875"/>
    <col min="4744" max="4744" customWidth="1" width="8.85546875"/>
    <col min="4745" max="4745" customWidth="1" width="8.85546875"/>
    <col min="4746" max="4746" customWidth="1" width="8.85546875"/>
    <col min="4747" max="4747" customWidth="1" width="8.85546875"/>
    <col min="4748" max="4748" customWidth="1" width="8.85546875"/>
    <col min="4749" max="4749" customWidth="1" width="8.85546875"/>
    <col min="4750" max="4750" customWidth="1" width="8.85546875"/>
    <col min="4751" max="4751" customWidth="1" width="8.85546875"/>
    <col min="4752" max="4752" customWidth="1" width="8.85546875"/>
    <col min="4753" max="4753" customWidth="1" width="8.85546875"/>
    <col min="4754" max="4754" customWidth="1" width="8.85546875"/>
    <col min="4755" max="4755" customWidth="1" width="8.85546875"/>
    <col min="4756" max="4756" customWidth="1" width="8.85546875"/>
    <col min="4757" max="4757" customWidth="1" width="8.85546875"/>
    <col min="4758" max="4758" customWidth="1" width="8.85546875"/>
    <col min="4759" max="4759" customWidth="1" width="8.85546875"/>
    <col min="4760" max="4760" customWidth="1" width="8.85546875"/>
    <col min="4761" max="4761" customWidth="1" width="8.85546875"/>
    <col min="4762" max="4762" customWidth="1" width="8.85546875"/>
    <col min="4763" max="4763" customWidth="1" width="8.85546875"/>
    <col min="4764" max="4764" customWidth="1" width="8.85546875"/>
    <col min="4765" max="4765" customWidth="1" width="8.85546875"/>
    <col min="4766" max="4766" customWidth="1" width="8.85546875"/>
    <col min="4767" max="4767" customWidth="1" width="8.85546875"/>
    <col min="4768" max="4768" customWidth="1" width="8.85546875"/>
    <col min="4769" max="4769" customWidth="1" width="8.85546875"/>
    <col min="4770" max="4770" customWidth="1" width="8.85546875"/>
    <col min="4771" max="4771" customWidth="1" width="8.85546875"/>
    <col min="4772" max="4772" customWidth="1" width="8.85546875"/>
    <col min="4773" max="4773" customWidth="1" width="8.85546875"/>
    <col min="4774" max="4774" customWidth="1" width="8.85546875"/>
    <col min="4775" max="4775" customWidth="1" width="8.85546875"/>
    <col min="4776" max="4776" customWidth="1" width="8.85546875"/>
    <col min="4777" max="4777" customWidth="1" width="8.85546875"/>
    <col min="4778" max="4778" customWidth="1" width="8.85546875"/>
    <col min="4779" max="4779" customWidth="1" width="8.85546875"/>
    <col min="4780" max="4780" customWidth="1" width="8.85546875"/>
    <col min="4781" max="4781" customWidth="1" width="8.85546875"/>
    <col min="4782" max="4782" customWidth="1" width="8.85546875"/>
    <col min="4783" max="4783" customWidth="1" width="8.85546875"/>
    <col min="4784" max="4784" customWidth="1" width="8.85546875"/>
    <col min="4785" max="4785" customWidth="1" width="8.85546875"/>
    <col min="4786" max="4786" customWidth="1" width="8.85546875"/>
    <col min="4787" max="4787" customWidth="1" width="8.85546875"/>
    <col min="4788" max="4788" customWidth="1" width="8.85546875"/>
    <col min="4789" max="4789" customWidth="1" width="8.85546875"/>
    <col min="4790" max="4790" customWidth="1" width="8.85546875"/>
    <col min="4791" max="4791" customWidth="1" width="8.85546875"/>
    <col min="4792" max="4792" customWidth="1" width="8.85546875"/>
    <col min="4793" max="4793" customWidth="1" width="8.85546875"/>
    <col min="4794" max="4794" customWidth="1" width="8.85546875"/>
    <col min="4795" max="4795" customWidth="1" width="8.85546875"/>
    <col min="4796" max="4796" customWidth="1" width="8.85546875"/>
    <col min="4797" max="4797" customWidth="1" width="8.85546875"/>
    <col min="4798" max="4798" customWidth="1" width="8.85546875"/>
    <col min="4799" max="4799" customWidth="1" width="8.85546875"/>
    <col min="4800" max="4800" customWidth="1" width="8.85546875"/>
    <col min="4801" max="4801" customWidth="1" width="8.85546875"/>
    <col min="4802" max="4802" customWidth="1" width="8.85546875"/>
    <col min="4803" max="4803" customWidth="1" width="8.85546875"/>
    <col min="4804" max="4804" customWidth="1" width="8.85546875"/>
    <col min="4805" max="4805" customWidth="1" width="8.85546875"/>
    <col min="4806" max="4806" customWidth="1" width="8.85546875"/>
    <col min="4807" max="4807" customWidth="1" width="8.85546875"/>
    <col min="4808" max="4808" customWidth="1" width="8.85546875"/>
    <col min="4809" max="4809" customWidth="1" width="8.85546875"/>
    <col min="4810" max="4810" customWidth="1" width="8.85546875"/>
    <col min="4811" max="4811" customWidth="1" width="8.85546875"/>
    <col min="4812" max="4812" customWidth="1" width="8.85546875"/>
    <col min="4813" max="4813" customWidth="1" width="8.85546875"/>
    <col min="4814" max="4814" customWidth="1" width="8.85546875"/>
    <col min="4815" max="4815" customWidth="1" width="8.85546875"/>
    <col min="4816" max="4816" customWidth="1" width="8.85546875"/>
    <col min="4817" max="4817" customWidth="1" width="8.85546875"/>
    <col min="4818" max="4818" customWidth="1" width="8.85546875"/>
    <col min="4819" max="4819" customWidth="1" width="8.85546875"/>
    <col min="4820" max="4820" customWidth="1" width="8.85546875"/>
    <col min="4821" max="4821" customWidth="1" width="8.85546875"/>
    <col min="4822" max="4822" customWidth="1" width="8.85546875"/>
    <col min="4823" max="4823" customWidth="1" width="8.85546875"/>
    <col min="4824" max="4824" customWidth="1" width="8.85546875"/>
    <col min="4825" max="4825" customWidth="1" width="8.85546875"/>
    <col min="4826" max="4826" customWidth="1" width="8.85546875"/>
    <col min="4827" max="4827" customWidth="1" width="8.85546875"/>
    <col min="4828" max="4828" customWidth="1" width="8.85546875"/>
    <col min="4829" max="4829" customWidth="1" width="8.85546875"/>
    <col min="4830" max="4830" customWidth="1" width="8.85546875"/>
    <col min="4831" max="4831" customWidth="1" width="8.85546875"/>
    <col min="4832" max="4832" customWidth="1" width="8.85546875"/>
    <col min="4833" max="4833" customWidth="1" width="8.85546875"/>
    <col min="4834" max="4834" customWidth="1" width="8.85546875"/>
    <col min="4835" max="4835" customWidth="1" width="8.85546875"/>
    <col min="4836" max="4836" customWidth="1" width="8.85546875"/>
    <col min="4837" max="4837" customWidth="1" width="8.85546875"/>
    <col min="4838" max="4838" customWidth="1" width="8.85546875"/>
    <col min="4839" max="4839" customWidth="1" width="8.85546875"/>
    <col min="4840" max="4840" customWidth="1" width="8.85546875"/>
    <col min="4841" max="4841" customWidth="1" width="8.85546875"/>
    <col min="4842" max="4842" customWidth="1" width="8.85546875"/>
    <col min="4843" max="4843" customWidth="1" width="8.85546875"/>
    <col min="4844" max="4844" customWidth="1" width="8.85546875"/>
    <col min="4845" max="4845" customWidth="1" width="8.85546875"/>
    <col min="4846" max="4846" customWidth="1" width="8.85546875"/>
    <col min="4847" max="4847" customWidth="1" width="8.85546875"/>
    <col min="4848" max="4848" customWidth="1" width="8.85546875"/>
    <col min="4849" max="4849" customWidth="1" width="8.85546875"/>
    <col min="4850" max="4850" customWidth="1" width="8.85546875"/>
    <col min="4851" max="4851" customWidth="1" width="8.85546875"/>
    <col min="4852" max="4852" customWidth="1" width="8.85546875"/>
    <col min="4853" max="4853" customWidth="1" width="8.85546875"/>
    <col min="4854" max="4854" customWidth="1" width="8.85546875"/>
    <col min="4855" max="4855" customWidth="1" width="8.85546875"/>
    <col min="4856" max="4856" customWidth="1" width="8.85546875"/>
    <col min="4857" max="4857" customWidth="1" width="8.85546875"/>
    <col min="4858" max="4858" customWidth="1" width="8.85546875"/>
    <col min="4859" max="4859" customWidth="1" width="8.85546875"/>
    <col min="4860" max="4860" customWidth="1" width="8.85546875"/>
    <col min="4861" max="4861" customWidth="1" width="8.85546875"/>
    <col min="4862" max="4862" customWidth="1" width="8.85546875"/>
    <col min="4863" max="4863" customWidth="1" width="8.85546875"/>
    <col min="4864" max="4864" customWidth="1" width="8.85546875"/>
    <col min="4865" max="4865" customWidth="1" width="8.85546875"/>
    <col min="4866" max="4866" customWidth="1" width="8.85546875"/>
    <col min="4867" max="4867" customWidth="1" width="8.85546875"/>
    <col min="4868" max="4868" customWidth="1" width="8.85546875"/>
    <col min="4869" max="4869" customWidth="1" width="8.85546875"/>
    <col min="4870" max="4870" customWidth="1" width="8.85546875"/>
    <col min="4871" max="4871" customWidth="1" width="8.85546875"/>
    <col min="4872" max="4872" customWidth="1" width="8.85546875"/>
    <col min="4873" max="4873" customWidth="1" width="8.85546875"/>
    <col min="4874" max="4874" customWidth="1" width="8.85546875"/>
    <col min="4875" max="4875" customWidth="1" width="8.85546875"/>
    <col min="4876" max="4876" customWidth="1" width="8.85546875"/>
    <col min="4877" max="4877" customWidth="1" width="8.85546875"/>
    <col min="4878" max="4878" customWidth="1" width="8.85546875"/>
    <col min="4879" max="4879" customWidth="1" width="8.85546875"/>
    <col min="4880" max="4880" customWidth="1" width="8.85546875"/>
    <col min="4881" max="4881" customWidth="1" width="8.85546875"/>
    <col min="4882" max="4882" customWidth="1" width="8.85546875"/>
    <col min="4883" max="4883" customWidth="1" width="8.85546875"/>
    <col min="4884" max="4884" customWidth="1" width="8.85546875"/>
    <col min="4885" max="4885" customWidth="1" width="8.85546875"/>
    <col min="4886" max="4886" customWidth="1" width="8.85546875"/>
    <col min="4887" max="4887" customWidth="1" width="8.85546875"/>
    <col min="4888" max="4888" customWidth="1" width="8.85546875"/>
    <col min="4889" max="4889" customWidth="1" width="8.85546875"/>
    <col min="4890" max="4890" customWidth="1" width="8.85546875"/>
    <col min="4891" max="4891" customWidth="1" width="8.85546875"/>
    <col min="4892" max="4892" customWidth="1" width="8.85546875"/>
    <col min="4893" max="4893" customWidth="1" width="8.85546875"/>
    <col min="4894" max="4894" customWidth="1" width="8.85546875"/>
    <col min="4895" max="4895" customWidth="1" width="8.85546875"/>
    <col min="4896" max="4896" customWidth="1" width="8.85546875"/>
    <col min="4897" max="4897" customWidth="1" width="8.85546875"/>
    <col min="4898" max="4898" customWidth="1" width="8.85546875"/>
    <col min="4899" max="4899" customWidth="1" width="8.85546875"/>
    <col min="4900" max="4900" customWidth="1" width="8.85546875"/>
    <col min="4901" max="4901" customWidth="1" width="8.85546875"/>
    <col min="4902" max="4902" customWidth="1" width="8.85546875"/>
    <col min="4903" max="4903" customWidth="1" width="8.85546875"/>
    <col min="4904" max="4904" customWidth="1" width="8.85546875"/>
    <col min="4905" max="4905" customWidth="1" width="8.85546875"/>
    <col min="4906" max="4906" customWidth="1" width="8.85546875"/>
    <col min="4907" max="4907" customWidth="1" width="8.85546875"/>
    <col min="4908" max="4908" customWidth="1" width="8.85546875"/>
    <col min="4909" max="4909" customWidth="1" width="8.85546875"/>
    <col min="4910" max="4910" customWidth="1" width="8.85546875"/>
    <col min="4911" max="4911" customWidth="1" width="8.85546875"/>
    <col min="4912" max="4912" customWidth="1" width="8.85546875"/>
    <col min="4913" max="4913" customWidth="1" width="8.85546875"/>
    <col min="4914" max="4914" customWidth="1" width="8.85546875"/>
    <col min="4915" max="4915" customWidth="1" width="8.85546875"/>
    <col min="4916" max="4916" customWidth="1" width="8.85546875"/>
    <col min="4917" max="4917" customWidth="1" width="8.85546875"/>
    <col min="4918" max="4918" customWidth="1" width="8.85546875"/>
    <col min="4919" max="4919" customWidth="1" width="8.85546875"/>
    <col min="4920" max="4920" customWidth="1" width="8.85546875"/>
    <col min="4921" max="4921" customWidth="1" width="8.85546875"/>
    <col min="4922" max="4922" customWidth="1" width="8.85546875"/>
    <col min="4923" max="4923" customWidth="1" width="8.85546875"/>
    <col min="4924" max="4924" customWidth="1" width="8.85546875"/>
    <col min="4925" max="4925" customWidth="1" width="8.85546875"/>
    <col min="4926" max="4926" customWidth="1" width="8.85546875"/>
    <col min="4927" max="4927" customWidth="1" width="8.85546875"/>
    <col min="4928" max="4928" customWidth="1" width="8.85546875"/>
    <col min="4929" max="4929" customWidth="1" width="8.85546875"/>
    <col min="4930" max="4930" customWidth="1" width="8.85546875"/>
    <col min="4931" max="4931" customWidth="1" width="8.85546875"/>
    <col min="4932" max="4932" customWidth="1" width="8.85546875"/>
    <col min="4933" max="4933" customWidth="1" width="8.85546875"/>
    <col min="4934" max="4934" customWidth="1" width="8.85546875"/>
    <col min="4935" max="4935" customWidth="1" width="8.85546875"/>
    <col min="4936" max="4936" customWidth="1" width="8.85546875"/>
    <col min="4937" max="4937" customWidth="1" width="8.85546875"/>
    <col min="4938" max="4938" customWidth="1" width="8.85546875"/>
    <col min="4939" max="4939" customWidth="1" width="8.85546875"/>
    <col min="4940" max="4940" customWidth="1" width="8.85546875"/>
    <col min="4941" max="4941" customWidth="1" width="8.85546875"/>
    <col min="4942" max="4942" customWidth="1" width="8.85546875"/>
    <col min="4943" max="4943" customWidth="1" width="8.85546875"/>
    <col min="4944" max="4944" customWidth="1" width="8.85546875"/>
    <col min="4945" max="4945" customWidth="1" width="8.85546875"/>
    <col min="4946" max="4946" customWidth="1" width="8.85546875"/>
    <col min="4947" max="4947" customWidth="1" width="8.85546875"/>
    <col min="4948" max="4948" customWidth="1" width="8.85546875"/>
    <col min="4949" max="4949" customWidth="1" width="8.85546875"/>
    <col min="4950" max="4950" customWidth="1" width="8.85546875"/>
    <col min="4951" max="4951" customWidth="1" width="8.85546875"/>
    <col min="4952" max="4952" customWidth="1" width="8.85546875"/>
    <col min="4953" max="4953" customWidth="1" width="8.85546875"/>
    <col min="4954" max="4954" customWidth="1" width="8.85546875"/>
    <col min="4955" max="4955" customWidth="1" width="8.85546875"/>
    <col min="4956" max="4956" customWidth="1" width="8.85546875"/>
    <col min="4957" max="4957" customWidth="1" width="8.85546875"/>
    <col min="4958" max="4958" customWidth="1" width="8.85546875"/>
    <col min="4959" max="4959" customWidth="1" width="8.85546875"/>
    <col min="4960" max="4960" customWidth="1" width="8.85546875"/>
    <col min="4961" max="4961" customWidth="1" width="8.85546875"/>
    <col min="4962" max="4962" customWidth="1" width="8.85546875"/>
    <col min="4963" max="4963" customWidth="1" width="8.85546875"/>
    <col min="4964" max="4964" customWidth="1" width="8.85546875"/>
    <col min="4965" max="4965" customWidth="1" width="8.85546875"/>
    <col min="4966" max="4966" customWidth="1" width="8.85546875"/>
    <col min="4967" max="4967" customWidth="1" width="8.85546875"/>
    <col min="4968" max="4968" customWidth="1" width="8.85546875"/>
    <col min="4969" max="4969" customWidth="1" width="8.85546875"/>
    <col min="4970" max="4970" customWidth="1" width="8.85546875"/>
    <col min="4971" max="4971" customWidth="1" width="8.85546875"/>
    <col min="4972" max="4972" customWidth="1" width="8.85546875"/>
    <col min="4973" max="4973" customWidth="1" width="8.85546875"/>
    <col min="4974" max="4974" customWidth="1" width="8.85546875"/>
    <col min="4975" max="4975" customWidth="1" width="8.85546875"/>
    <col min="4976" max="4976" customWidth="1" width="8.85546875"/>
    <col min="4977" max="4977" customWidth="1" width="8.85546875"/>
    <col min="4978" max="4978" customWidth="1" width="8.85546875"/>
    <col min="4979" max="4979" customWidth="1" width="8.85546875"/>
    <col min="4980" max="4980" customWidth="1" width="8.85546875"/>
    <col min="4981" max="4981" customWidth="1" width="8.85546875"/>
    <col min="4982" max="4982" customWidth="1" width="8.85546875"/>
    <col min="4983" max="4983" customWidth="1" width="8.85546875"/>
    <col min="4984" max="4984" customWidth="1" width="8.85546875"/>
    <col min="4985" max="4985" customWidth="1" width="8.85546875"/>
    <col min="4986" max="4986" customWidth="1" width="8.85546875"/>
    <col min="4987" max="4987" customWidth="1" width="8.85546875"/>
    <col min="4988" max="4988" customWidth="1" width="8.85546875"/>
    <col min="4989" max="4989" customWidth="1" width="8.85546875"/>
    <col min="4990" max="4990" customWidth="1" width="8.85546875"/>
    <col min="4991" max="4991" customWidth="1" width="8.85546875"/>
    <col min="4992" max="4992" customWidth="1" width="8.85546875"/>
    <col min="4993" max="4993" customWidth="1" width="8.85546875"/>
    <col min="4994" max="4994" customWidth="1" width="8.85546875"/>
    <col min="4995" max="4995" customWidth="1" width="8.85546875"/>
    <col min="4996" max="4996" customWidth="1" width="8.85546875"/>
    <col min="4997" max="4997" customWidth="1" width="8.85546875"/>
    <col min="4998" max="4998" customWidth="1" width="8.85546875"/>
    <col min="4999" max="4999" customWidth="1" width="8.85546875"/>
    <col min="5000" max="5000" customWidth="1" width="8.85546875"/>
    <col min="5001" max="5001" customWidth="1" width="8.85546875"/>
    <col min="5002" max="5002" customWidth="1" width="8.85546875"/>
    <col min="5003" max="5003" customWidth="1" width="8.85546875"/>
    <col min="5004" max="5004" customWidth="1" width="8.85546875"/>
    <col min="5005" max="5005" customWidth="1" width="8.85546875"/>
    <col min="5006" max="5006" customWidth="1" width="8.85546875"/>
    <col min="5007" max="5007" customWidth="1" width="8.85546875"/>
    <col min="5008" max="5008" customWidth="1" width="8.85546875"/>
    <col min="5009" max="5009" customWidth="1" width="8.85546875"/>
    <col min="5010" max="5010" customWidth="1" width="8.85546875"/>
    <col min="5011" max="5011" customWidth="1" width="8.85546875"/>
    <col min="5012" max="5012" customWidth="1" width="8.85546875"/>
    <col min="5013" max="5013" customWidth="1" width="8.85546875"/>
    <col min="5014" max="5014" customWidth="1" width="8.85546875"/>
    <col min="5015" max="5015" customWidth="1" width="8.85546875"/>
    <col min="5016" max="5016" customWidth="1" width="8.85546875"/>
    <col min="5017" max="5017" customWidth="1" width="8.85546875"/>
    <col min="5018" max="5018" customWidth="1" width="8.85546875"/>
    <col min="5019" max="5019" customWidth="1" width="8.85546875"/>
    <col min="5020" max="5020" customWidth="1" width="8.85546875"/>
    <col min="5021" max="5021" customWidth="1" width="8.85546875"/>
    <col min="5022" max="5022" customWidth="1" width="8.85546875"/>
    <col min="5023" max="5023" customWidth="1" width="8.85546875"/>
    <col min="5024" max="5024" customWidth="1" width="8.85546875"/>
    <col min="5025" max="5025" customWidth="1" width="8.85546875"/>
    <col min="5026" max="5026" customWidth="1" width="8.85546875"/>
    <col min="5027" max="5027" customWidth="1" width="8.85546875"/>
    <col min="5028" max="5028" customWidth="1" width="8.85546875"/>
    <col min="5029" max="5029" customWidth="1" width="8.85546875"/>
    <col min="5030" max="5030" customWidth="1" width="8.85546875"/>
    <col min="5031" max="5031" customWidth="1" width="8.85546875"/>
    <col min="5032" max="5032" customWidth="1" width="8.85546875"/>
    <col min="5033" max="5033" customWidth="1" width="8.85546875"/>
    <col min="5034" max="5034" customWidth="1" width="8.85546875"/>
    <col min="5035" max="5035" customWidth="1" width="8.85546875"/>
    <col min="5036" max="5036" customWidth="1" width="8.85546875"/>
    <col min="5037" max="5037" customWidth="1" width="8.85546875"/>
    <col min="5038" max="5038" customWidth="1" width="8.85546875"/>
    <col min="5039" max="5039" customWidth="1" width="8.85546875"/>
    <col min="5040" max="5040" customWidth="1" width="8.85546875"/>
    <col min="5041" max="5041" customWidth="1" width="8.85546875"/>
    <col min="5042" max="5042" customWidth="1" width="8.85546875"/>
    <col min="5043" max="5043" customWidth="1" width="8.85546875"/>
    <col min="5044" max="5044" customWidth="1" width="8.85546875"/>
    <col min="5045" max="5045" customWidth="1" width="8.85546875"/>
    <col min="5046" max="5046" customWidth="1" width="8.85546875"/>
    <col min="5047" max="5047" customWidth="1" width="8.85546875"/>
    <col min="5048" max="5048" customWidth="1" width="8.85546875"/>
    <col min="5049" max="5049" customWidth="1" width="8.85546875"/>
    <col min="5050" max="5050" customWidth="1" width="8.85546875"/>
    <col min="5051" max="5051" customWidth="1" width="8.85546875"/>
    <col min="5052" max="5052" customWidth="1" width="8.85546875"/>
    <col min="5053" max="5053" customWidth="1" width="8.85546875"/>
    <col min="5054" max="5054" customWidth="1" width="8.85546875"/>
    <col min="5055" max="5055" customWidth="1" width="8.85546875"/>
    <col min="5056" max="5056" customWidth="1" width="8.85546875"/>
    <col min="5057" max="5057" customWidth="1" width="8.85546875"/>
    <col min="5058" max="5058" customWidth="1" width="8.85546875"/>
    <col min="5059" max="5059" customWidth="1" width="8.85546875"/>
    <col min="5060" max="5060" customWidth="1" width="8.85546875"/>
    <col min="5061" max="5061" customWidth="1" width="8.85546875"/>
    <col min="5062" max="5062" customWidth="1" width="8.85546875"/>
    <col min="5063" max="5063" customWidth="1" width="8.85546875"/>
    <col min="5064" max="5064" customWidth="1" width="8.85546875"/>
    <col min="5065" max="5065" customWidth="1" width="8.85546875"/>
    <col min="5066" max="5066" customWidth="1" width="8.85546875"/>
    <col min="5067" max="5067" customWidth="1" width="8.85546875"/>
    <col min="5068" max="5068" customWidth="1" width="8.85546875"/>
    <col min="5069" max="5069" customWidth="1" width="8.85546875"/>
    <col min="5070" max="5070" customWidth="1" width="8.85546875"/>
    <col min="5071" max="5071" customWidth="1" width="8.85546875"/>
    <col min="5072" max="5072" customWidth="1" width="8.85546875"/>
    <col min="5073" max="5073" customWidth="1" width="8.85546875"/>
    <col min="5074" max="5074" customWidth="1" width="8.85546875"/>
    <col min="5075" max="5075" customWidth="1" width="8.85546875"/>
    <col min="5076" max="5076" customWidth="1" width="8.85546875"/>
    <col min="5077" max="5077" customWidth="1" width="8.85546875"/>
    <col min="5078" max="5078" customWidth="1" width="8.85546875"/>
    <col min="5079" max="5079" customWidth="1" width="8.85546875"/>
    <col min="5080" max="5080" customWidth="1" width="8.85546875"/>
    <col min="5081" max="5081" customWidth="1" width="8.85546875"/>
    <col min="5082" max="5082" customWidth="1" width="8.85546875"/>
    <col min="5083" max="5083" customWidth="1" width="8.85546875"/>
    <col min="5084" max="5084" customWidth="1" width="8.85546875"/>
    <col min="5085" max="5085" customWidth="1" width="8.85546875"/>
    <col min="5086" max="5086" customWidth="1" width="8.85546875"/>
    <col min="5087" max="5087" customWidth="1" width="8.85546875"/>
    <col min="5088" max="5088" customWidth="1" width="8.85546875"/>
    <col min="5089" max="5089" customWidth="1" width="8.85546875"/>
    <col min="5090" max="5090" customWidth="1" width="8.85546875"/>
    <col min="5091" max="5091" customWidth="1" width="8.85546875"/>
    <col min="5092" max="5092" customWidth="1" width="8.85546875"/>
    <col min="5093" max="5093" customWidth="1" width="8.85546875"/>
    <col min="5094" max="5094" customWidth="1" width="8.85546875"/>
    <col min="5095" max="5095" customWidth="1" width="8.85546875"/>
    <col min="5096" max="5096" customWidth="1" width="8.85546875"/>
    <col min="5097" max="5097" customWidth="1" width="8.85546875"/>
    <col min="5098" max="5098" customWidth="1" width="8.85546875"/>
    <col min="5099" max="5099" customWidth="1" width="8.85546875"/>
    <col min="5100" max="5100" customWidth="1" width="8.85546875"/>
    <col min="5101" max="5101" customWidth="1" width="8.85546875"/>
    <col min="5102" max="5102" customWidth="1" width="8.85546875"/>
    <col min="5103" max="5103" customWidth="1" width="8.85546875"/>
    <col min="5104" max="5104" customWidth="1" width="8.85546875"/>
    <col min="5105" max="5105" customWidth="1" width="8.85546875"/>
    <col min="5106" max="5106" customWidth="1" width="8.85546875"/>
    <col min="5107" max="5107" customWidth="1" width="8.85546875"/>
    <col min="5108" max="5108" customWidth="1" width="8.85546875"/>
    <col min="5109" max="5109" customWidth="1" width="8.85546875"/>
    <col min="5110" max="5110" customWidth="1" width="8.85546875"/>
    <col min="5111" max="5111" customWidth="1" width="8.85546875"/>
    <col min="5112" max="5112" customWidth="1" width="8.85546875"/>
    <col min="5113" max="5113" customWidth="1" width="8.85546875"/>
    <col min="5114" max="5114" customWidth="1" width="8.85546875"/>
    <col min="5115" max="5115" customWidth="1" width="8.85546875"/>
    <col min="5116" max="5116" customWidth="1" width="8.85546875"/>
    <col min="5117" max="5117" customWidth="1" width="8.85546875"/>
    <col min="5118" max="5118" customWidth="1" width="8.85546875"/>
    <col min="5119" max="5119" customWidth="1" width="8.85546875"/>
    <col min="5120" max="5120" customWidth="1" width="8.85546875"/>
    <col min="5121" max="5121" customWidth="1" width="8.85546875"/>
    <col min="5122" max="5122" customWidth="1" width="8.85546875"/>
    <col min="5123" max="5123" customWidth="1" width="8.85546875"/>
    <col min="5124" max="5124" customWidth="1" width="8.85546875"/>
    <col min="5125" max="5125" customWidth="1" width="8.85546875"/>
    <col min="5126" max="5126" customWidth="1" width="8.85546875"/>
    <col min="5127" max="5127" customWidth="1" width="8.85546875"/>
    <col min="5128" max="5128" customWidth="1" width="8.85546875"/>
    <col min="5129" max="5129" customWidth="1" width="8.85546875"/>
    <col min="5130" max="5130" customWidth="1" width="8.85546875"/>
    <col min="5131" max="5131" customWidth="1" width="8.85546875"/>
    <col min="5132" max="5132" customWidth="1" width="8.85546875"/>
    <col min="5133" max="5133" customWidth="1" width="8.85546875"/>
    <col min="5134" max="5134" customWidth="1" width="8.85546875"/>
    <col min="5135" max="5135" customWidth="1" width="8.85546875"/>
    <col min="5136" max="5136" customWidth="1" width="8.85546875"/>
    <col min="5137" max="5137" customWidth="1" width="8.85546875"/>
    <col min="5138" max="5138" customWidth="1" width="8.85546875"/>
    <col min="5139" max="5139" customWidth="1" width="8.85546875"/>
    <col min="5140" max="5140" customWidth="1" width="8.85546875"/>
    <col min="5141" max="5141" customWidth="1" width="8.85546875"/>
    <col min="5142" max="5142" customWidth="1" width="8.85546875"/>
    <col min="5143" max="5143" customWidth="1" width="8.85546875"/>
    <col min="5144" max="5144" customWidth="1" width="8.85546875"/>
    <col min="5145" max="5145" customWidth="1" width="8.85546875"/>
    <col min="5146" max="5146" customWidth="1" width="8.85546875"/>
    <col min="5147" max="5147" customWidth="1" width="8.85546875"/>
    <col min="5148" max="5148" customWidth="1" width="8.85546875"/>
    <col min="5149" max="5149" customWidth="1" width="8.85546875"/>
    <col min="5150" max="5150" customWidth="1" width="8.85546875"/>
    <col min="5151" max="5151" customWidth="1" width="8.85546875"/>
    <col min="5152" max="5152" customWidth="1" width="8.85546875"/>
    <col min="5153" max="5153" customWidth="1" width="8.85546875"/>
    <col min="5154" max="5154" customWidth="1" width="8.85546875"/>
    <col min="5155" max="5155" customWidth="1" width="8.85546875"/>
    <col min="5156" max="5156" customWidth="1" width="8.85546875"/>
    <col min="5157" max="5157" customWidth="1" width="8.85546875"/>
    <col min="5158" max="5158" customWidth="1" width="8.85546875"/>
    <col min="5159" max="5159" customWidth="1" width="8.85546875"/>
    <col min="5160" max="5160" customWidth="1" width="8.85546875"/>
    <col min="5161" max="5161" customWidth="1" width="8.85546875"/>
    <col min="5162" max="5162" customWidth="1" width="8.85546875"/>
    <col min="5163" max="5163" customWidth="1" width="8.85546875"/>
    <col min="5164" max="5164" customWidth="1" width="8.85546875"/>
    <col min="5165" max="5165" customWidth="1" width="8.85546875"/>
    <col min="5166" max="5166" customWidth="1" width="8.85546875"/>
    <col min="5167" max="5167" customWidth="1" width="8.85546875"/>
    <col min="5168" max="5168" customWidth="1" width="8.85546875"/>
    <col min="5169" max="5169" customWidth="1" width="8.85546875"/>
    <col min="5170" max="5170" customWidth="1" width="8.85546875"/>
    <col min="5171" max="5171" customWidth="1" width="8.85546875"/>
    <col min="5172" max="5172" customWidth="1" width="8.85546875"/>
    <col min="5173" max="5173" customWidth="1" width="8.85546875"/>
    <col min="5174" max="5174" customWidth="1" width="8.85546875"/>
    <col min="5175" max="5175" customWidth="1" width="8.85546875"/>
    <col min="5176" max="5176" customWidth="1" width="8.85546875"/>
    <col min="5177" max="5177" customWidth="1" width="8.85546875"/>
    <col min="5178" max="5178" customWidth="1" width="8.85546875"/>
    <col min="5179" max="5179" customWidth="1" width="8.85546875"/>
    <col min="5180" max="5180" customWidth="1" width="8.85546875"/>
    <col min="5181" max="5181" customWidth="1" width="8.85546875"/>
    <col min="5182" max="5182" customWidth="1" width="8.85546875"/>
    <col min="5183" max="5183" customWidth="1" width="8.85546875"/>
    <col min="5184" max="5184" customWidth="1" width="8.85546875"/>
    <col min="5185" max="5185" customWidth="1" width="8.85546875"/>
    <col min="5186" max="5186" customWidth="1" width="8.85546875"/>
    <col min="5187" max="5187" customWidth="1" width="8.85546875"/>
    <col min="5188" max="5188" customWidth="1" width="8.85546875"/>
    <col min="5189" max="5189" customWidth="1" width="8.85546875"/>
    <col min="5190" max="5190" customWidth="1" width="8.85546875"/>
    <col min="5191" max="5191" customWidth="1" width="8.85546875"/>
    <col min="5192" max="5192" customWidth="1" width="8.85546875"/>
    <col min="5193" max="5193" customWidth="1" width="8.85546875"/>
    <col min="5194" max="5194" customWidth="1" width="8.85546875"/>
    <col min="5195" max="5195" customWidth="1" width="8.85546875"/>
    <col min="5196" max="5196" customWidth="1" width="8.85546875"/>
    <col min="5197" max="5197" customWidth="1" width="8.85546875"/>
    <col min="5198" max="5198" customWidth="1" width="8.85546875"/>
    <col min="5199" max="5199" customWidth="1" width="8.85546875"/>
    <col min="5200" max="5200" customWidth="1" width="8.85546875"/>
    <col min="5201" max="5201" customWidth="1" width="8.85546875"/>
    <col min="5202" max="5202" customWidth="1" width="8.85546875"/>
    <col min="5203" max="5203" customWidth="1" width="8.85546875"/>
    <col min="5204" max="5204" customWidth="1" width="8.85546875"/>
    <col min="5205" max="5205" customWidth="1" width="8.85546875"/>
    <col min="5206" max="5206" customWidth="1" width="8.85546875"/>
    <col min="5207" max="5207" customWidth="1" width="8.85546875"/>
    <col min="5208" max="5208" customWidth="1" width="8.85546875"/>
    <col min="5209" max="5209" customWidth="1" width="8.85546875"/>
    <col min="5210" max="5210" customWidth="1" width="8.85546875"/>
    <col min="5211" max="5211" customWidth="1" width="8.85546875"/>
    <col min="5212" max="5212" customWidth="1" width="8.85546875"/>
    <col min="5213" max="5213" customWidth="1" width="8.85546875"/>
    <col min="5214" max="5214" customWidth="1" width="8.85546875"/>
    <col min="5215" max="5215" customWidth="1" width="8.85546875"/>
    <col min="5216" max="5216" customWidth="1" width="8.85546875"/>
    <col min="5217" max="5217" customWidth="1" width="8.85546875"/>
    <col min="5218" max="5218" customWidth="1" width="8.85546875"/>
    <col min="5219" max="5219" customWidth="1" width="8.85546875"/>
    <col min="5220" max="5220" customWidth="1" width="8.85546875"/>
    <col min="5221" max="5221" customWidth="1" width="8.85546875"/>
    <col min="5222" max="5222" customWidth="1" width="8.85546875"/>
    <col min="5223" max="5223" customWidth="1" width="8.85546875"/>
    <col min="5224" max="5224" customWidth="1" width="8.85546875"/>
    <col min="5225" max="5225" customWidth="1" width="8.85546875"/>
    <col min="5226" max="5226" customWidth="1" width="8.85546875"/>
    <col min="5227" max="5227" customWidth="1" width="8.85546875"/>
    <col min="5228" max="5228" customWidth="1" width="8.85546875"/>
    <col min="5229" max="5229" customWidth="1" width="8.85546875"/>
    <col min="5230" max="5230" customWidth="1" width="8.85546875"/>
    <col min="5231" max="5231" customWidth="1" width="8.85546875"/>
    <col min="5232" max="5232" customWidth="1" width="8.85546875"/>
    <col min="5233" max="5233" customWidth="1" width="8.85546875"/>
    <col min="5234" max="5234" customWidth="1" width="8.85546875"/>
    <col min="5235" max="5235" customWidth="1" width="8.85546875"/>
    <col min="5236" max="5236" customWidth="1" width="8.85546875"/>
    <col min="5237" max="5237" customWidth="1" width="8.85546875"/>
    <col min="5238" max="5238" customWidth="1" width="8.85546875"/>
    <col min="5239" max="5239" customWidth="1" width="8.85546875"/>
    <col min="5240" max="5240" customWidth="1" width="8.85546875"/>
    <col min="5241" max="5241" customWidth="1" width="8.85546875"/>
    <col min="5242" max="5242" customWidth="1" width="8.85546875"/>
    <col min="5243" max="5243" customWidth="1" width="8.85546875"/>
    <col min="5244" max="5244" customWidth="1" width="8.85546875"/>
    <col min="5245" max="5245" customWidth="1" width="8.85546875"/>
    <col min="5246" max="5246" customWidth="1" width="8.85546875"/>
    <col min="5247" max="5247" customWidth="1" width="8.85546875"/>
    <col min="5248" max="5248" customWidth="1" width="8.85546875"/>
    <col min="5249" max="5249" customWidth="1" width="8.85546875"/>
    <col min="5250" max="5250" customWidth="1" width="8.85546875"/>
    <col min="5251" max="5251" customWidth="1" width="8.85546875"/>
    <col min="5252" max="5252" customWidth="1" width="8.85546875"/>
    <col min="5253" max="5253" customWidth="1" width="8.85546875"/>
    <col min="5254" max="5254" customWidth="1" width="8.85546875"/>
    <col min="5255" max="5255" customWidth="1" width="8.85546875"/>
    <col min="5256" max="5256" customWidth="1" width="8.85546875"/>
    <col min="5257" max="5257" customWidth="1" width="8.85546875"/>
    <col min="5258" max="5258" customWidth="1" width="8.85546875"/>
    <col min="5259" max="5259" customWidth="1" width="8.85546875"/>
    <col min="5260" max="5260" customWidth="1" width="8.85546875"/>
    <col min="5261" max="5261" customWidth="1" width="8.85546875"/>
    <col min="5262" max="5262" customWidth="1" width="8.85546875"/>
    <col min="5263" max="5263" customWidth="1" width="8.85546875"/>
    <col min="5264" max="5264" customWidth="1" width="8.85546875"/>
    <col min="5265" max="5265" customWidth="1" width="8.85546875"/>
    <col min="5266" max="5266" customWidth="1" width="8.85546875"/>
    <col min="5267" max="5267" customWidth="1" width="8.85546875"/>
    <col min="5268" max="5268" customWidth="1" width="8.85546875"/>
    <col min="5269" max="5269" customWidth="1" width="8.85546875"/>
    <col min="5270" max="5270" customWidth="1" width="8.85546875"/>
    <col min="5271" max="5271" customWidth="1" width="8.85546875"/>
    <col min="5272" max="5272" customWidth="1" width="8.85546875"/>
    <col min="5273" max="5273" customWidth="1" width="8.85546875"/>
    <col min="5274" max="5274" customWidth="1" width="8.85546875"/>
    <col min="5275" max="5275" customWidth="1" width="8.85546875"/>
    <col min="5276" max="5276" customWidth="1" width="8.85546875"/>
    <col min="5277" max="5277" customWidth="1" width="8.85546875"/>
    <col min="5278" max="5278" customWidth="1" width="8.85546875"/>
    <col min="5279" max="5279" customWidth="1" width="8.85546875"/>
    <col min="5280" max="5280" customWidth="1" width="8.85546875"/>
    <col min="5281" max="5281" customWidth="1" width="8.85546875"/>
    <col min="5282" max="5282" customWidth="1" width="8.85546875"/>
    <col min="5283" max="5283" customWidth="1" width="8.85546875"/>
    <col min="5284" max="5284" customWidth="1" width="8.85546875"/>
    <col min="5285" max="5285" customWidth="1" width="8.85546875"/>
    <col min="5286" max="5286" customWidth="1" width="8.85546875"/>
    <col min="5287" max="5287" customWidth="1" width="8.85546875"/>
    <col min="5288" max="5288" customWidth="1" width="8.85546875"/>
    <col min="5289" max="5289" customWidth="1" width="8.85546875"/>
    <col min="5290" max="5290" customWidth="1" width="8.85546875"/>
    <col min="5291" max="5291" customWidth="1" width="8.85546875"/>
    <col min="5292" max="5292" customWidth="1" width="8.85546875"/>
    <col min="5293" max="5293" customWidth="1" width="8.85546875"/>
    <col min="5294" max="5294" customWidth="1" width="8.85546875"/>
    <col min="5295" max="5295" customWidth="1" width="8.85546875"/>
    <col min="5296" max="5296" customWidth="1" width="8.85546875"/>
    <col min="5297" max="5297" customWidth="1" width="8.85546875"/>
    <col min="5298" max="5298" customWidth="1" width="8.85546875"/>
    <col min="5299" max="5299" customWidth="1" width="8.85546875"/>
    <col min="5300" max="5300" customWidth="1" width="8.85546875"/>
    <col min="5301" max="5301" customWidth="1" width="8.85546875"/>
    <col min="5302" max="5302" customWidth="1" width="8.85546875"/>
    <col min="5303" max="5303" customWidth="1" width="8.85546875"/>
    <col min="5304" max="5304" customWidth="1" width="8.85546875"/>
    <col min="5305" max="5305" customWidth="1" width="8.85546875"/>
    <col min="5306" max="5306" customWidth="1" width="8.85546875"/>
    <col min="5307" max="5307" customWidth="1" width="8.85546875"/>
    <col min="5308" max="5308" customWidth="1" width="8.85546875"/>
    <col min="5309" max="5309" customWidth="1" width="8.85546875"/>
    <col min="5310" max="5310" customWidth="1" width="8.85546875"/>
    <col min="5311" max="5311" customWidth="1" width="8.85546875"/>
    <col min="5312" max="5312" customWidth="1" width="8.85546875"/>
    <col min="5313" max="5313" customWidth="1" width="8.85546875"/>
    <col min="5314" max="5314" customWidth="1" width="8.85546875"/>
    <col min="5315" max="5315" customWidth="1" width="8.85546875"/>
    <col min="5316" max="5316" customWidth="1" width="8.85546875"/>
    <col min="5317" max="5317" customWidth="1" width="8.85546875"/>
    <col min="5318" max="5318" customWidth="1" width="8.85546875"/>
    <col min="5319" max="5319" customWidth="1" width="8.85546875"/>
    <col min="5320" max="5320" customWidth="1" width="8.85546875"/>
    <col min="5321" max="5321" customWidth="1" width="8.85546875"/>
    <col min="5322" max="5322" customWidth="1" width="8.85546875"/>
    <col min="5323" max="5323" customWidth="1" width="8.85546875"/>
    <col min="5324" max="5324" customWidth="1" width="8.85546875"/>
    <col min="5325" max="5325" customWidth="1" width="8.85546875"/>
    <col min="5326" max="5326" customWidth="1" width="8.85546875"/>
    <col min="5327" max="5327" customWidth="1" width="8.85546875"/>
    <col min="5328" max="5328" customWidth="1" width="8.85546875"/>
    <col min="5329" max="5329" customWidth="1" width="8.85546875"/>
    <col min="5330" max="5330" customWidth="1" width="8.85546875"/>
    <col min="5331" max="5331" customWidth="1" width="8.85546875"/>
    <col min="5332" max="5332" customWidth="1" width="8.85546875"/>
    <col min="5333" max="5333" customWidth="1" width="8.85546875"/>
    <col min="5334" max="5334" customWidth="1" width="8.85546875"/>
    <col min="5335" max="5335" customWidth="1" width="8.85546875"/>
    <col min="5336" max="5336" customWidth="1" width="8.85546875"/>
    <col min="5337" max="5337" customWidth="1" width="8.85546875"/>
    <col min="5338" max="5338" customWidth="1" width="8.85546875"/>
    <col min="5339" max="5339" customWidth="1" width="8.85546875"/>
    <col min="5340" max="5340" customWidth="1" width="8.85546875"/>
    <col min="5341" max="5341" customWidth="1" width="8.85546875"/>
    <col min="5342" max="5342" customWidth="1" width="8.85546875"/>
    <col min="5343" max="5343" customWidth="1" width="8.85546875"/>
    <col min="5344" max="5344" customWidth="1" width="8.85546875"/>
    <col min="5345" max="5345" customWidth="1" width="8.85546875"/>
    <col min="5346" max="5346" customWidth="1" width="8.85546875"/>
    <col min="5347" max="5347" customWidth="1" width="8.85546875"/>
    <col min="5348" max="5348" customWidth="1" width="8.85546875"/>
    <col min="5349" max="5349" customWidth="1" width="8.85546875"/>
    <col min="5350" max="5350" customWidth="1" width="8.85546875"/>
    <col min="5351" max="5351" customWidth="1" width="8.85546875"/>
    <col min="5352" max="5352" customWidth="1" width="8.85546875"/>
    <col min="5353" max="5353" customWidth="1" width="8.85546875"/>
    <col min="5354" max="5354" customWidth="1" width="8.85546875"/>
    <col min="5355" max="5355" customWidth="1" width="8.85546875"/>
    <col min="5356" max="5356" customWidth="1" width="8.85546875"/>
    <col min="5357" max="5357" customWidth="1" width="8.85546875"/>
    <col min="5358" max="5358" customWidth="1" width="8.85546875"/>
    <col min="5359" max="5359" customWidth="1" width="8.85546875"/>
    <col min="5360" max="5360" customWidth="1" width="8.85546875"/>
    <col min="5361" max="5361" customWidth="1" width="8.85546875"/>
    <col min="5362" max="5362" customWidth="1" width="8.85546875"/>
    <col min="5363" max="5363" customWidth="1" width="8.85546875"/>
    <col min="5364" max="5364" customWidth="1" width="8.85546875"/>
    <col min="5365" max="5365" customWidth="1" width="8.85546875"/>
    <col min="5366" max="5366" customWidth="1" width="8.85546875"/>
    <col min="5367" max="5367" customWidth="1" width="8.85546875"/>
    <col min="5368" max="5368" customWidth="1" width="8.85546875"/>
    <col min="5369" max="5369" customWidth="1" width="8.85546875"/>
    <col min="5370" max="5370" customWidth="1" width="8.85546875"/>
    <col min="5371" max="5371" customWidth="1" width="8.85546875"/>
    <col min="5372" max="5372" customWidth="1" width="8.85546875"/>
    <col min="5373" max="5373" customWidth="1" width="8.85546875"/>
    <col min="5374" max="5374" customWidth="1" width="8.85546875"/>
    <col min="5375" max="5375" customWidth="1" width="8.85546875"/>
    <col min="5376" max="5376" customWidth="1" width="8.85546875"/>
    <col min="5377" max="5377" customWidth="1" width="8.85546875"/>
    <col min="5378" max="5378" customWidth="1" width="8.85546875"/>
    <col min="5379" max="5379" customWidth="1" width="8.85546875"/>
    <col min="5380" max="5380" customWidth="1" width="8.85546875"/>
    <col min="5381" max="5381" customWidth="1" width="8.85546875"/>
    <col min="5382" max="5382" customWidth="1" width="8.85546875"/>
    <col min="5383" max="5383" customWidth="1" width="8.85546875"/>
    <col min="5384" max="5384" customWidth="1" width="8.85546875"/>
    <col min="5385" max="5385" customWidth="1" width="8.85546875"/>
    <col min="5386" max="5386" customWidth="1" width="8.85546875"/>
    <col min="5387" max="5387" customWidth="1" width="8.85546875"/>
    <col min="5388" max="5388" customWidth="1" width="8.85546875"/>
    <col min="5389" max="5389" customWidth="1" width="8.85546875"/>
    <col min="5390" max="5390" customWidth="1" width="8.85546875"/>
    <col min="5391" max="5391" customWidth="1" width="8.85546875"/>
    <col min="5392" max="5392" customWidth="1" width="8.85546875"/>
    <col min="5393" max="5393" customWidth="1" width="8.85546875"/>
    <col min="5394" max="5394" customWidth="1" width="8.85546875"/>
    <col min="5395" max="5395" customWidth="1" width="8.85546875"/>
    <col min="5396" max="5396" customWidth="1" width="8.85546875"/>
    <col min="5397" max="5397" customWidth="1" width="8.85546875"/>
    <col min="5398" max="5398" customWidth="1" width="8.85546875"/>
    <col min="5399" max="5399" customWidth="1" width="8.85546875"/>
    <col min="5400" max="5400" customWidth="1" width="8.85546875"/>
    <col min="5401" max="5401" customWidth="1" width="8.85546875"/>
    <col min="5402" max="5402" customWidth="1" width="8.85546875"/>
    <col min="5403" max="5403" customWidth="1" width="8.85546875"/>
    <col min="5404" max="5404" customWidth="1" width="8.85546875"/>
    <col min="5405" max="5405" customWidth="1" width="8.85546875"/>
    <col min="5406" max="5406" customWidth="1" width="8.85546875"/>
    <col min="5407" max="5407" customWidth="1" width="8.85546875"/>
    <col min="5408" max="5408" customWidth="1" width="8.85546875"/>
    <col min="5409" max="5409" customWidth="1" width="8.85546875"/>
    <col min="5410" max="5410" customWidth="1" width="8.85546875"/>
    <col min="5411" max="5411" customWidth="1" width="8.85546875"/>
    <col min="5412" max="5412" customWidth="1" width="8.85546875"/>
    <col min="5413" max="5413" customWidth="1" width="8.85546875"/>
    <col min="5414" max="5414" customWidth="1" width="8.85546875"/>
    <col min="5415" max="5415" customWidth="1" width="8.85546875"/>
    <col min="5416" max="5416" customWidth="1" width="8.85546875"/>
    <col min="5417" max="5417" customWidth="1" width="8.85546875"/>
    <col min="5418" max="5418" customWidth="1" width="8.85546875"/>
    <col min="5419" max="5419" customWidth="1" width="8.85546875"/>
    <col min="5420" max="5420" customWidth="1" width="8.85546875"/>
    <col min="5421" max="5421" customWidth="1" width="8.85546875"/>
    <col min="5422" max="5422" customWidth="1" width="8.85546875"/>
    <col min="5423" max="5423" customWidth="1" width="8.85546875"/>
    <col min="5424" max="5424" customWidth="1" width="8.85546875"/>
    <col min="5425" max="5425" customWidth="1" width="8.85546875"/>
    <col min="5426" max="5426" customWidth="1" width="8.85546875"/>
    <col min="5427" max="5427" customWidth="1" width="8.85546875"/>
    <col min="5428" max="5428" customWidth="1" width="8.85546875"/>
    <col min="5429" max="5429" customWidth="1" width="8.85546875"/>
    <col min="5430" max="5430" customWidth="1" width="8.85546875"/>
    <col min="5431" max="5431" customWidth="1" width="8.85546875"/>
    <col min="5432" max="5432" customWidth="1" width="8.85546875"/>
    <col min="5433" max="5433" customWidth="1" width="8.85546875"/>
    <col min="5434" max="5434" customWidth="1" width="8.85546875"/>
    <col min="5435" max="5435" customWidth="1" width="8.85546875"/>
    <col min="5436" max="5436" customWidth="1" width="8.85546875"/>
    <col min="5437" max="5437" customWidth="1" width="8.85546875"/>
    <col min="5438" max="5438" customWidth="1" width="8.85546875"/>
    <col min="5439" max="5439" customWidth="1" width="8.85546875"/>
    <col min="5440" max="5440" customWidth="1" width="8.85546875"/>
    <col min="5441" max="5441" customWidth="1" width="8.85546875"/>
    <col min="5442" max="5442" customWidth="1" width="8.85546875"/>
    <col min="5443" max="5443" customWidth="1" width="8.85546875"/>
    <col min="5444" max="5444" customWidth="1" width="8.85546875"/>
    <col min="5445" max="5445" customWidth="1" width="8.85546875"/>
    <col min="5446" max="5446" customWidth="1" width="8.85546875"/>
    <col min="5447" max="5447" customWidth="1" width="8.85546875"/>
    <col min="5448" max="5448" customWidth="1" width="8.85546875"/>
    <col min="5449" max="5449" customWidth="1" width="8.85546875"/>
    <col min="5450" max="5450" customWidth="1" width="8.85546875"/>
    <col min="5451" max="5451" customWidth="1" width="8.85546875"/>
    <col min="5452" max="5452" customWidth="1" width="8.85546875"/>
    <col min="5453" max="5453" customWidth="1" width="8.85546875"/>
    <col min="5454" max="5454" customWidth="1" width="8.85546875"/>
    <col min="5455" max="5455" customWidth="1" width="8.85546875"/>
    <col min="5456" max="5456" customWidth="1" width="8.85546875"/>
    <col min="5457" max="5457" customWidth="1" width="8.85546875"/>
    <col min="5458" max="5458" customWidth="1" width="8.85546875"/>
    <col min="5459" max="5459" customWidth="1" width="8.85546875"/>
    <col min="5460" max="5460" customWidth="1" width="8.85546875"/>
    <col min="5461" max="5461" customWidth="1" width="8.85546875"/>
    <col min="5462" max="5462" customWidth="1" width="8.85546875"/>
    <col min="5463" max="5463" customWidth="1" width="8.85546875"/>
    <col min="5464" max="5464" customWidth="1" width="8.85546875"/>
    <col min="5465" max="5465" customWidth="1" width="8.85546875"/>
    <col min="5466" max="5466" customWidth="1" width="8.85546875"/>
    <col min="5467" max="5467" customWidth="1" width="8.85546875"/>
    <col min="5468" max="5468" customWidth="1" width="8.85546875"/>
    <col min="5469" max="5469" customWidth="1" width="8.85546875"/>
    <col min="5470" max="5470" customWidth="1" width="8.85546875"/>
    <col min="5471" max="5471" customWidth="1" width="8.85546875"/>
    <col min="5472" max="5472" customWidth="1" width="8.85546875"/>
    <col min="5473" max="5473" customWidth="1" width="8.85546875"/>
    <col min="5474" max="5474" customWidth="1" width="8.85546875"/>
    <col min="5475" max="5475" customWidth="1" width="8.85546875"/>
    <col min="5476" max="5476" customWidth="1" width="8.85546875"/>
    <col min="5477" max="5477" customWidth="1" width="8.85546875"/>
    <col min="5478" max="5478" customWidth="1" width="8.85546875"/>
    <col min="5479" max="5479" customWidth="1" width="8.85546875"/>
    <col min="5480" max="5480" customWidth="1" width="8.85546875"/>
    <col min="5481" max="5481" customWidth="1" width="8.85546875"/>
    <col min="5482" max="5482" customWidth="1" width="8.85546875"/>
    <col min="5483" max="5483" customWidth="1" width="8.85546875"/>
    <col min="5484" max="5484" customWidth="1" width="8.85546875"/>
    <col min="5485" max="5485" customWidth="1" width="8.85546875"/>
    <col min="5486" max="5486" customWidth="1" width="8.85546875"/>
    <col min="5487" max="5487" customWidth="1" width="8.85546875"/>
    <col min="5488" max="5488" customWidth="1" width="8.85546875"/>
    <col min="5489" max="5489" customWidth="1" width="8.85546875"/>
    <col min="5490" max="5490" customWidth="1" width="8.85546875"/>
    <col min="5491" max="5491" customWidth="1" width="8.85546875"/>
    <col min="5492" max="5492" customWidth="1" width="8.85546875"/>
    <col min="5493" max="5493" customWidth="1" width="8.85546875"/>
    <col min="5494" max="5494" customWidth="1" width="8.85546875"/>
    <col min="5495" max="5495" customWidth="1" width="8.85546875"/>
    <col min="5496" max="5496" customWidth="1" width="8.85546875"/>
    <col min="5497" max="5497" customWidth="1" width="8.85546875"/>
    <col min="5498" max="5498" customWidth="1" width="8.85546875"/>
    <col min="5499" max="5499" customWidth="1" width="8.85546875"/>
    <col min="5500" max="5500" customWidth="1" width="8.85546875"/>
    <col min="5501" max="5501" customWidth="1" width="8.85546875"/>
    <col min="5502" max="5502" customWidth="1" width="8.85546875"/>
    <col min="5503" max="5503" customWidth="1" width="8.85546875"/>
    <col min="5504" max="5504" customWidth="1" width="8.85546875"/>
    <col min="5505" max="5505" customWidth="1" width="8.85546875"/>
    <col min="5506" max="5506" customWidth="1" width="8.85546875"/>
    <col min="5507" max="5507" customWidth="1" width="8.85546875"/>
    <col min="5508" max="5508" customWidth="1" width="8.85546875"/>
    <col min="5509" max="5509" customWidth="1" width="8.85546875"/>
    <col min="5510" max="5510" customWidth="1" width="8.85546875"/>
    <col min="5511" max="5511" customWidth="1" width="8.85546875"/>
    <col min="5512" max="5512" customWidth="1" width="8.85546875"/>
    <col min="5513" max="5513" customWidth="1" width="8.85546875"/>
    <col min="5514" max="5514" customWidth="1" width="8.85546875"/>
    <col min="5515" max="5515" customWidth="1" width="8.85546875"/>
    <col min="5516" max="5516" customWidth="1" width="8.85546875"/>
    <col min="5517" max="5517" customWidth="1" width="8.85546875"/>
    <col min="5518" max="5518" customWidth="1" width="8.85546875"/>
    <col min="5519" max="5519" customWidth="1" width="8.85546875"/>
    <col min="5520" max="5520" customWidth="1" width="8.85546875"/>
    <col min="5521" max="5521" customWidth="1" width="8.85546875"/>
    <col min="5522" max="5522" customWidth="1" width="8.85546875"/>
    <col min="5523" max="5523" customWidth="1" width="8.85546875"/>
    <col min="5524" max="5524" customWidth="1" width="8.85546875"/>
    <col min="5525" max="5525" customWidth="1" width="8.85546875"/>
    <col min="5526" max="5526" customWidth="1" width="8.85546875"/>
    <col min="5527" max="5527" customWidth="1" width="8.85546875"/>
    <col min="5528" max="5528" customWidth="1" width="8.85546875"/>
    <col min="5529" max="5529" customWidth="1" width="8.85546875"/>
    <col min="5530" max="5530" customWidth="1" width="8.85546875"/>
    <col min="5531" max="5531" customWidth="1" width="8.85546875"/>
    <col min="5532" max="5532" customWidth="1" width="8.85546875"/>
    <col min="5533" max="5533" customWidth="1" width="8.85546875"/>
    <col min="5534" max="5534" customWidth="1" width="8.85546875"/>
    <col min="5535" max="5535" customWidth="1" width="8.85546875"/>
    <col min="5536" max="5536" customWidth="1" width="8.85546875"/>
    <col min="5537" max="5537" customWidth="1" width="8.85546875"/>
    <col min="5538" max="5538" customWidth="1" width="8.85546875"/>
    <col min="5539" max="5539" customWidth="1" width="8.85546875"/>
    <col min="5540" max="5540" customWidth="1" width="8.85546875"/>
    <col min="5541" max="5541" customWidth="1" width="8.85546875"/>
    <col min="5542" max="5542" customWidth="1" width="8.85546875"/>
    <col min="5543" max="5543" customWidth="1" width="8.85546875"/>
    <col min="5544" max="5544" customWidth="1" width="8.85546875"/>
    <col min="5545" max="5545" customWidth="1" width="8.85546875"/>
    <col min="5546" max="5546" customWidth="1" width="8.85546875"/>
    <col min="5547" max="5547" customWidth="1" width="8.85546875"/>
    <col min="5548" max="5548" customWidth="1" width="8.85546875"/>
    <col min="5549" max="5549" customWidth="1" width="8.85546875"/>
    <col min="5550" max="5550" customWidth="1" width="8.85546875"/>
    <col min="5551" max="5551" customWidth="1" width="8.85546875"/>
    <col min="5552" max="5552" customWidth="1" width="8.85546875"/>
    <col min="5553" max="5553" customWidth="1" width="8.85546875"/>
    <col min="5554" max="5554" customWidth="1" width="8.85546875"/>
    <col min="5555" max="5555" customWidth="1" width="8.85546875"/>
    <col min="5556" max="5556" customWidth="1" width="8.85546875"/>
    <col min="5557" max="5557" customWidth="1" width="8.85546875"/>
    <col min="5558" max="5558" customWidth="1" width="8.85546875"/>
    <col min="5559" max="5559" customWidth="1" width="8.85546875"/>
    <col min="5560" max="5560" customWidth="1" width="8.85546875"/>
    <col min="5561" max="5561" customWidth="1" width="8.85546875"/>
    <col min="5562" max="5562" customWidth="1" width="8.85546875"/>
    <col min="5563" max="5563" customWidth="1" width="8.85546875"/>
    <col min="5564" max="5564" customWidth="1" width="8.85546875"/>
    <col min="5565" max="5565" customWidth="1" width="8.85546875"/>
    <col min="5566" max="5566" customWidth="1" width="8.85546875"/>
    <col min="5567" max="5567" customWidth="1" width="8.85546875"/>
    <col min="5568" max="5568" customWidth="1" width="8.85546875"/>
    <col min="5569" max="5569" customWidth="1" width="8.85546875"/>
    <col min="5570" max="5570" customWidth="1" width="8.85546875"/>
    <col min="5571" max="5571" customWidth="1" width="8.85546875"/>
    <col min="5572" max="5572" customWidth="1" width="8.85546875"/>
    <col min="5573" max="5573" customWidth="1" width="8.85546875"/>
    <col min="5574" max="5574" customWidth="1" width="8.85546875"/>
    <col min="5575" max="5575" customWidth="1" width="8.85546875"/>
    <col min="5576" max="5576" customWidth="1" width="8.85546875"/>
    <col min="5577" max="5577" customWidth="1" width="8.85546875"/>
    <col min="5578" max="5578" customWidth="1" width="8.85546875"/>
    <col min="5579" max="5579" customWidth="1" width="8.85546875"/>
    <col min="5580" max="5580" customWidth="1" width="8.85546875"/>
    <col min="5581" max="5581" customWidth="1" width="8.85546875"/>
    <col min="5582" max="5582" customWidth="1" width="8.85546875"/>
    <col min="5583" max="5583" customWidth="1" width="8.85546875"/>
    <col min="5584" max="5584" customWidth="1" width="8.85546875"/>
    <col min="5585" max="5585" customWidth="1" width="8.85546875"/>
    <col min="5586" max="5586" customWidth="1" width="8.85546875"/>
    <col min="5587" max="5587" customWidth="1" width="8.85546875"/>
    <col min="5588" max="5588" customWidth="1" width="8.85546875"/>
    <col min="5589" max="5589" customWidth="1" width="8.85546875"/>
    <col min="5590" max="5590" customWidth="1" width="8.85546875"/>
    <col min="5591" max="5591" customWidth="1" width="8.85546875"/>
    <col min="5592" max="5592" customWidth="1" width="8.85546875"/>
    <col min="5593" max="5593" customWidth="1" width="8.85546875"/>
    <col min="5594" max="5594" customWidth="1" width="8.85546875"/>
    <col min="5595" max="5595" customWidth="1" width="8.85546875"/>
    <col min="5596" max="5596" customWidth="1" width="8.85546875"/>
    <col min="5597" max="5597" customWidth="1" width="8.85546875"/>
    <col min="5598" max="5598" customWidth="1" width="8.85546875"/>
    <col min="5599" max="5599" customWidth="1" width="8.85546875"/>
    <col min="5600" max="5600" customWidth="1" width="8.85546875"/>
    <col min="5601" max="5601" customWidth="1" width="8.85546875"/>
    <col min="5602" max="5602" customWidth="1" width="8.85546875"/>
    <col min="5603" max="5603" customWidth="1" width="8.85546875"/>
    <col min="5604" max="5604" customWidth="1" width="8.85546875"/>
    <col min="5605" max="5605" customWidth="1" width="8.85546875"/>
    <col min="5606" max="5606" customWidth="1" width="8.85546875"/>
    <col min="5607" max="5607" customWidth="1" width="8.85546875"/>
    <col min="5608" max="5608" customWidth="1" width="8.85546875"/>
    <col min="5609" max="5609" customWidth="1" width="8.85546875"/>
    <col min="5610" max="5610" customWidth="1" width="8.85546875"/>
    <col min="5611" max="5611" customWidth="1" width="8.85546875"/>
    <col min="5612" max="5612" customWidth="1" width="8.85546875"/>
    <col min="5613" max="5613" customWidth="1" width="8.85546875"/>
    <col min="5614" max="5614" customWidth="1" width="8.85546875"/>
    <col min="5615" max="5615" customWidth="1" width="8.85546875"/>
    <col min="5616" max="5616" customWidth="1" width="8.85546875"/>
    <col min="5617" max="5617" customWidth="1" width="8.85546875"/>
    <col min="5618" max="5618" customWidth="1" width="8.85546875"/>
    <col min="5619" max="5619" customWidth="1" width="8.85546875"/>
    <col min="5620" max="5620" customWidth="1" width="8.85546875"/>
    <col min="5621" max="5621" customWidth="1" width="8.85546875"/>
    <col min="5622" max="5622" customWidth="1" width="8.85546875"/>
    <col min="5623" max="5623" customWidth="1" width="8.85546875"/>
    <col min="5624" max="5624" customWidth="1" width="8.85546875"/>
    <col min="5625" max="5625" customWidth="1" width="8.85546875"/>
    <col min="5626" max="5626" customWidth="1" width="8.85546875"/>
    <col min="5627" max="5627" customWidth="1" width="8.85546875"/>
    <col min="5628" max="5628" customWidth="1" width="8.85546875"/>
    <col min="5629" max="5629" customWidth="1" width="8.85546875"/>
    <col min="5630" max="5630" customWidth="1" width="8.85546875"/>
    <col min="5631" max="5631" customWidth="1" width="8.85546875"/>
    <col min="5632" max="5632" customWidth="1" width="8.85546875"/>
    <col min="5633" max="5633" customWidth="1" width="8.85546875"/>
    <col min="5634" max="5634" customWidth="1" width="8.85546875"/>
    <col min="5635" max="5635" customWidth="1" width="8.85546875"/>
    <col min="5636" max="5636" customWidth="1" width="8.85546875"/>
    <col min="5637" max="5637" customWidth="1" width="8.85546875"/>
    <col min="5638" max="5638" customWidth="1" width="8.85546875"/>
    <col min="5639" max="5639" customWidth="1" width="8.85546875"/>
    <col min="5640" max="5640" customWidth="1" width="8.85546875"/>
    <col min="5641" max="5641" customWidth="1" width="8.85546875"/>
    <col min="5642" max="5642" customWidth="1" width="8.85546875"/>
    <col min="5643" max="5643" customWidth="1" width="8.85546875"/>
    <col min="5644" max="5644" customWidth="1" width="8.85546875"/>
    <col min="5645" max="5645" customWidth="1" width="8.85546875"/>
    <col min="5646" max="5646" customWidth="1" width="8.85546875"/>
    <col min="5647" max="5647" customWidth="1" width="8.85546875"/>
    <col min="5648" max="5648" customWidth="1" width="8.85546875"/>
    <col min="5649" max="5649" customWidth="1" width="8.85546875"/>
    <col min="5650" max="5650" customWidth="1" width="8.85546875"/>
    <col min="5651" max="5651" customWidth="1" width="8.85546875"/>
    <col min="5652" max="5652" customWidth="1" width="8.85546875"/>
    <col min="5653" max="5653" customWidth="1" width="8.85546875"/>
    <col min="5654" max="5654" customWidth="1" width="8.85546875"/>
    <col min="5655" max="5655" customWidth="1" width="8.85546875"/>
    <col min="5656" max="5656" customWidth="1" width="8.85546875"/>
    <col min="5657" max="5657" customWidth="1" width="8.85546875"/>
    <col min="5658" max="5658" customWidth="1" width="8.85546875"/>
    <col min="5659" max="5659" customWidth="1" width="8.85546875"/>
    <col min="5660" max="5660" customWidth="1" width="8.85546875"/>
    <col min="5661" max="5661" customWidth="1" width="8.85546875"/>
    <col min="5662" max="5662" customWidth="1" width="8.85546875"/>
    <col min="5663" max="5663" customWidth="1" width="8.85546875"/>
    <col min="5664" max="5664" customWidth="1" width="8.85546875"/>
    <col min="5665" max="5665" customWidth="1" width="8.85546875"/>
    <col min="5666" max="5666" customWidth="1" width="8.85546875"/>
    <col min="5667" max="5667" customWidth="1" width="8.85546875"/>
    <col min="5668" max="5668" customWidth="1" width="8.85546875"/>
    <col min="5669" max="5669" customWidth="1" width="8.85546875"/>
    <col min="5670" max="5670" customWidth="1" width="8.85546875"/>
    <col min="5671" max="5671" customWidth="1" width="8.85546875"/>
    <col min="5672" max="5672" customWidth="1" width="8.85546875"/>
    <col min="5673" max="5673" customWidth="1" width="8.85546875"/>
    <col min="5674" max="5674" customWidth="1" width="8.85546875"/>
    <col min="5675" max="5675" customWidth="1" width="8.85546875"/>
    <col min="5676" max="5676" customWidth="1" width="8.85546875"/>
    <col min="5677" max="5677" customWidth="1" width="8.85546875"/>
    <col min="5678" max="5678" customWidth="1" width="8.85546875"/>
    <col min="5679" max="5679" customWidth="1" width="8.85546875"/>
    <col min="5680" max="5680" customWidth="1" width="8.85546875"/>
    <col min="5681" max="5681" customWidth="1" width="8.85546875"/>
    <col min="5682" max="5682" customWidth="1" width="8.85546875"/>
    <col min="5683" max="5683" customWidth="1" width="8.85546875"/>
    <col min="5684" max="5684" customWidth="1" width="8.85546875"/>
    <col min="5685" max="5685" customWidth="1" width="8.85546875"/>
    <col min="5686" max="5686" customWidth="1" width="8.85546875"/>
    <col min="5687" max="5687" customWidth="1" width="8.85546875"/>
    <col min="5688" max="5688" customWidth="1" width="8.85546875"/>
    <col min="5689" max="5689" customWidth="1" width="8.85546875"/>
    <col min="5690" max="5690" customWidth="1" width="8.85546875"/>
    <col min="5691" max="5691" customWidth="1" width="8.85546875"/>
    <col min="5692" max="5692" customWidth="1" width="8.85546875"/>
    <col min="5693" max="5693" customWidth="1" width="8.85546875"/>
    <col min="5694" max="5694" customWidth="1" width="8.85546875"/>
    <col min="5695" max="5695" customWidth="1" width="8.85546875"/>
    <col min="5696" max="5696" customWidth="1" width="8.85546875"/>
    <col min="5697" max="5697" customWidth="1" width="8.85546875"/>
    <col min="5698" max="5698" customWidth="1" width="8.85546875"/>
    <col min="5699" max="5699" customWidth="1" width="8.85546875"/>
    <col min="5700" max="5700" customWidth="1" width="8.85546875"/>
    <col min="5701" max="5701" customWidth="1" width="8.85546875"/>
    <col min="5702" max="5702" customWidth="1" width="8.85546875"/>
    <col min="5703" max="5703" customWidth="1" width="8.85546875"/>
    <col min="5704" max="5704" customWidth="1" width="8.85546875"/>
    <col min="5705" max="5705" customWidth="1" width="8.85546875"/>
    <col min="5706" max="5706" customWidth="1" width="8.85546875"/>
    <col min="5707" max="5707" customWidth="1" width="8.85546875"/>
    <col min="5708" max="5708" customWidth="1" width="8.85546875"/>
    <col min="5709" max="5709" customWidth="1" width="8.85546875"/>
    <col min="5710" max="5710" customWidth="1" width="8.85546875"/>
    <col min="5711" max="5711" customWidth="1" width="8.85546875"/>
    <col min="5712" max="5712" customWidth="1" width="8.85546875"/>
    <col min="5713" max="5713" customWidth="1" width="8.85546875"/>
    <col min="5714" max="5714" customWidth="1" width="8.85546875"/>
    <col min="5715" max="5715" customWidth="1" width="8.85546875"/>
    <col min="5716" max="5716" customWidth="1" width="8.85546875"/>
    <col min="5717" max="5717" customWidth="1" width="8.85546875"/>
    <col min="5718" max="5718" customWidth="1" width="8.85546875"/>
    <col min="5719" max="5719" customWidth="1" width="8.85546875"/>
    <col min="5720" max="5720" customWidth="1" width="8.85546875"/>
    <col min="5721" max="5721" customWidth="1" width="8.85546875"/>
    <col min="5722" max="5722" customWidth="1" width="8.85546875"/>
    <col min="5723" max="5723" customWidth="1" width="8.85546875"/>
    <col min="5724" max="5724" customWidth="1" width="8.85546875"/>
    <col min="5725" max="5725" customWidth="1" width="8.85546875"/>
    <col min="5726" max="5726" customWidth="1" width="8.85546875"/>
    <col min="5727" max="5727" customWidth="1" width="8.85546875"/>
    <col min="5728" max="5728" customWidth="1" width="8.85546875"/>
    <col min="5729" max="5729" customWidth="1" width="8.85546875"/>
    <col min="5730" max="5730" customWidth="1" width="8.85546875"/>
    <col min="5731" max="5731" customWidth="1" width="8.85546875"/>
    <col min="5732" max="5732" customWidth="1" width="8.85546875"/>
    <col min="5733" max="5733" customWidth="1" width="8.85546875"/>
    <col min="5734" max="5734" customWidth="1" width="8.85546875"/>
    <col min="5735" max="5735" customWidth="1" width="8.85546875"/>
    <col min="5736" max="5736" customWidth="1" width="8.85546875"/>
    <col min="5737" max="5737" customWidth="1" width="8.85546875"/>
    <col min="5738" max="5738" customWidth="1" width="8.85546875"/>
    <col min="5739" max="5739" customWidth="1" width="8.85546875"/>
    <col min="5740" max="5740" customWidth="1" width="8.85546875"/>
    <col min="5741" max="5741" customWidth="1" width="8.85546875"/>
    <col min="5742" max="5742" customWidth="1" width="8.85546875"/>
    <col min="5743" max="5743" customWidth="1" width="8.85546875"/>
    <col min="5744" max="5744" customWidth="1" width="8.85546875"/>
    <col min="5745" max="5745" customWidth="1" width="8.85546875"/>
    <col min="5746" max="5746" customWidth="1" width="8.85546875"/>
    <col min="5747" max="5747" customWidth="1" width="8.85546875"/>
    <col min="5748" max="5748" customWidth="1" width="8.85546875"/>
    <col min="5749" max="5749" customWidth="1" width="8.85546875"/>
    <col min="5750" max="5750" customWidth="1" width="8.85546875"/>
    <col min="5751" max="5751" customWidth="1" width="8.85546875"/>
    <col min="5752" max="5752" customWidth="1" width="8.85546875"/>
    <col min="5753" max="5753" customWidth="1" width="8.85546875"/>
    <col min="5754" max="5754" customWidth="1" width="8.85546875"/>
    <col min="5755" max="5755" customWidth="1" width="8.85546875"/>
    <col min="5756" max="5756" customWidth="1" width="8.85546875"/>
    <col min="5757" max="5757" customWidth="1" width="8.85546875"/>
    <col min="5758" max="5758" customWidth="1" width="8.85546875"/>
    <col min="5759" max="5759" customWidth="1" width="8.85546875"/>
    <col min="5760" max="5760" customWidth="1" width="8.85546875"/>
    <col min="5761" max="5761" customWidth="1" width="8.85546875"/>
    <col min="5762" max="5762" customWidth="1" width="8.85546875"/>
    <col min="5763" max="5763" customWidth="1" width="8.85546875"/>
    <col min="5764" max="5764" customWidth="1" width="8.85546875"/>
    <col min="5765" max="5765" customWidth="1" width="8.85546875"/>
    <col min="5766" max="5766" customWidth="1" width="8.85546875"/>
    <col min="5767" max="5767" customWidth="1" width="8.85546875"/>
    <col min="5768" max="5768" customWidth="1" width="8.85546875"/>
    <col min="5769" max="5769" customWidth="1" width="8.85546875"/>
    <col min="5770" max="5770" customWidth="1" width="8.85546875"/>
    <col min="5771" max="5771" customWidth="1" width="8.85546875"/>
    <col min="5772" max="5772" customWidth="1" width="8.85546875"/>
    <col min="5773" max="5773" customWidth="1" width="8.85546875"/>
    <col min="5774" max="5774" customWidth="1" width="8.85546875"/>
    <col min="5775" max="5775" customWidth="1" width="8.85546875"/>
    <col min="5776" max="5776" customWidth="1" width="8.85546875"/>
    <col min="5777" max="5777" customWidth="1" width="8.85546875"/>
    <col min="5778" max="5778" customWidth="1" width="8.85546875"/>
    <col min="5779" max="5779" customWidth="1" width="8.85546875"/>
    <col min="5780" max="5780" customWidth="1" width="8.85546875"/>
    <col min="5781" max="5781" customWidth="1" width="8.85546875"/>
    <col min="5782" max="5782" customWidth="1" width="8.85546875"/>
    <col min="5783" max="5783" customWidth="1" width="8.85546875"/>
    <col min="5784" max="5784" customWidth="1" width="8.85546875"/>
    <col min="5785" max="5785" customWidth="1" width="8.85546875"/>
    <col min="5786" max="5786" customWidth="1" width="8.85546875"/>
    <col min="5787" max="5787" customWidth="1" width="8.85546875"/>
    <col min="5788" max="5788" customWidth="1" width="8.85546875"/>
    <col min="5789" max="5789" customWidth="1" width="8.85546875"/>
    <col min="5790" max="5790" customWidth="1" width="8.85546875"/>
    <col min="5791" max="5791" customWidth="1" width="8.85546875"/>
    <col min="5792" max="5792" customWidth="1" width="8.85546875"/>
    <col min="5793" max="5793" customWidth="1" width="8.85546875"/>
    <col min="5794" max="5794" customWidth="1" width="8.85546875"/>
    <col min="5795" max="5795" customWidth="1" width="8.85546875"/>
    <col min="5796" max="5796" customWidth="1" width="8.85546875"/>
    <col min="5797" max="5797" customWidth="1" width="8.85546875"/>
    <col min="5798" max="5798" customWidth="1" width="8.85546875"/>
    <col min="5799" max="5799" customWidth="1" width="8.85546875"/>
    <col min="5800" max="5800" customWidth="1" width="8.85546875"/>
    <col min="5801" max="5801" customWidth="1" width="8.85546875"/>
    <col min="5802" max="5802" customWidth="1" width="8.85546875"/>
    <col min="5803" max="5803" customWidth="1" width="8.85546875"/>
    <col min="5804" max="5804" customWidth="1" width="8.85546875"/>
    <col min="5805" max="5805" customWidth="1" width="8.85546875"/>
    <col min="5806" max="5806" customWidth="1" width="8.85546875"/>
    <col min="5807" max="5807" customWidth="1" width="8.85546875"/>
    <col min="5808" max="5808" customWidth="1" width="8.85546875"/>
    <col min="5809" max="5809" customWidth="1" width="8.85546875"/>
    <col min="5810" max="5810" customWidth="1" width="8.85546875"/>
    <col min="5811" max="5811" customWidth="1" width="8.85546875"/>
    <col min="5812" max="5812" customWidth="1" width="8.85546875"/>
    <col min="5813" max="5813" customWidth="1" width="8.85546875"/>
    <col min="5814" max="5814" customWidth="1" width="8.85546875"/>
    <col min="5815" max="5815" customWidth="1" width="8.85546875"/>
    <col min="5816" max="5816" customWidth="1" width="8.85546875"/>
    <col min="5817" max="5817" customWidth="1" width="8.85546875"/>
    <col min="5818" max="5818" customWidth="1" width="8.85546875"/>
    <col min="5819" max="5819" customWidth="1" width="8.85546875"/>
    <col min="5820" max="5820" customWidth="1" width="8.85546875"/>
    <col min="5821" max="5821" customWidth="1" width="8.85546875"/>
    <col min="5822" max="5822" customWidth="1" width="8.85546875"/>
    <col min="5823" max="5823" customWidth="1" width="8.85546875"/>
    <col min="5824" max="5824" customWidth="1" width="8.85546875"/>
    <col min="5825" max="5825" customWidth="1" width="8.85546875"/>
    <col min="5826" max="5826" customWidth="1" width="8.85546875"/>
    <col min="5827" max="5827" customWidth="1" width="8.85546875"/>
    <col min="5828" max="5828" customWidth="1" width="8.85546875"/>
    <col min="5829" max="5829" customWidth="1" width="8.85546875"/>
    <col min="5830" max="5830" customWidth="1" width="8.85546875"/>
    <col min="5831" max="5831" customWidth="1" width="8.85546875"/>
    <col min="5832" max="5832" customWidth="1" width="8.85546875"/>
    <col min="5833" max="5833" customWidth="1" width="8.85546875"/>
    <col min="5834" max="5834" customWidth="1" width="8.85546875"/>
    <col min="5835" max="5835" customWidth="1" width="8.85546875"/>
    <col min="5836" max="5836" customWidth="1" width="8.85546875"/>
    <col min="5837" max="5837" customWidth="1" width="8.85546875"/>
    <col min="5838" max="5838" customWidth="1" width="8.85546875"/>
    <col min="5839" max="5839" customWidth="1" width="8.85546875"/>
    <col min="5840" max="5840" customWidth="1" width="8.85546875"/>
    <col min="5841" max="5841" customWidth="1" width="8.85546875"/>
    <col min="5842" max="5842" customWidth="1" width="8.85546875"/>
    <col min="5843" max="5843" customWidth="1" width="8.85546875"/>
    <col min="5844" max="5844" customWidth="1" width="8.85546875"/>
    <col min="5845" max="5845" customWidth="1" width="8.85546875"/>
    <col min="5846" max="5846" customWidth="1" width="8.85546875"/>
    <col min="5847" max="5847" customWidth="1" width="8.85546875"/>
    <col min="5848" max="5848" customWidth="1" width="8.85546875"/>
    <col min="5849" max="5849" customWidth="1" width="8.85546875"/>
    <col min="5850" max="5850" customWidth="1" width="8.85546875"/>
    <col min="5851" max="5851" customWidth="1" width="8.85546875"/>
    <col min="5852" max="5852" customWidth="1" width="8.85546875"/>
    <col min="5853" max="5853" customWidth="1" width="8.85546875"/>
    <col min="5854" max="5854" customWidth="1" width="8.85546875"/>
    <col min="5855" max="5855" customWidth="1" width="8.85546875"/>
    <col min="5856" max="5856" customWidth="1" width="8.85546875"/>
    <col min="5857" max="5857" customWidth="1" width="8.85546875"/>
    <col min="5858" max="5858" customWidth="1" width="8.85546875"/>
    <col min="5859" max="5859" customWidth="1" width="8.85546875"/>
    <col min="5860" max="5860" customWidth="1" width="8.85546875"/>
    <col min="5861" max="5861" customWidth="1" width="8.85546875"/>
    <col min="5862" max="5862" customWidth="1" width="8.85546875"/>
    <col min="5863" max="5863" customWidth="1" width="8.85546875"/>
    <col min="5864" max="5864" customWidth="1" width="8.85546875"/>
    <col min="5865" max="5865" customWidth="1" width="8.85546875"/>
    <col min="5866" max="5866" customWidth="1" width="8.85546875"/>
    <col min="5867" max="5867" customWidth="1" width="8.85546875"/>
    <col min="5868" max="5868" customWidth="1" width="8.85546875"/>
    <col min="5869" max="5869" customWidth="1" width="8.85546875"/>
    <col min="5870" max="5870" customWidth="1" width="8.85546875"/>
    <col min="5871" max="5871" customWidth="1" width="8.85546875"/>
    <col min="5872" max="5872" customWidth="1" width="8.85546875"/>
    <col min="5873" max="5873" customWidth="1" width="8.85546875"/>
    <col min="5874" max="5874" customWidth="1" width="8.85546875"/>
    <col min="5875" max="5875" customWidth="1" width="8.85546875"/>
    <col min="5876" max="5876" customWidth="1" width="8.85546875"/>
    <col min="5877" max="5877" customWidth="1" width="8.85546875"/>
    <col min="5878" max="5878" customWidth="1" width="8.85546875"/>
    <col min="5879" max="5879" customWidth="1" width="8.85546875"/>
    <col min="5880" max="5880" customWidth="1" width="8.85546875"/>
    <col min="5881" max="5881" customWidth="1" width="8.85546875"/>
    <col min="5882" max="5882" customWidth="1" width="8.85546875"/>
    <col min="5883" max="5883" customWidth="1" width="8.85546875"/>
    <col min="5884" max="5884" customWidth="1" width="8.85546875"/>
    <col min="5885" max="5885" customWidth="1" width="8.85546875"/>
    <col min="5886" max="5886" customWidth="1" width="8.85546875"/>
    <col min="5887" max="5887" customWidth="1" width="8.85546875"/>
    <col min="5888" max="5888" customWidth="1" width="8.85546875"/>
    <col min="5889" max="5889" customWidth="1" width="8.85546875"/>
    <col min="5890" max="5890" customWidth="1" width="8.85546875"/>
    <col min="5891" max="5891" customWidth="1" width="8.85546875"/>
    <col min="5892" max="5892" customWidth="1" width="8.85546875"/>
    <col min="5893" max="5893" customWidth="1" width="8.85546875"/>
    <col min="5894" max="5894" customWidth="1" width="8.85546875"/>
    <col min="5895" max="5895" customWidth="1" width="8.85546875"/>
    <col min="5896" max="5896" customWidth="1" width="8.85546875"/>
    <col min="5897" max="5897" customWidth="1" width="8.85546875"/>
    <col min="5898" max="5898" customWidth="1" width="8.85546875"/>
    <col min="5899" max="5899" customWidth="1" width="8.85546875"/>
    <col min="5900" max="5900" customWidth="1" width="8.85546875"/>
    <col min="5901" max="5901" customWidth="1" width="8.85546875"/>
    <col min="5902" max="5902" customWidth="1" width="8.85546875"/>
    <col min="5903" max="5903" customWidth="1" width="8.85546875"/>
    <col min="5904" max="5904" customWidth="1" width="8.85546875"/>
    <col min="5905" max="5905" customWidth="1" width="8.85546875"/>
    <col min="5906" max="5906" customWidth="1" width="8.85546875"/>
    <col min="5907" max="5907" customWidth="1" width="8.85546875"/>
    <col min="5908" max="5908" customWidth="1" width="8.85546875"/>
    <col min="5909" max="5909" customWidth="1" width="8.85546875"/>
    <col min="5910" max="5910" customWidth="1" width="8.85546875"/>
    <col min="5911" max="5911" customWidth="1" width="8.85546875"/>
    <col min="5912" max="5912" customWidth="1" width="8.85546875"/>
    <col min="5913" max="5913" customWidth="1" width="8.85546875"/>
    <col min="5914" max="5914" customWidth="1" width="8.85546875"/>
    <col min="5915" max="5915" customWidth="1" width="8.85546875"/>
    <col min="5916" max="5916" customWidth="1" width="8.85546875"/>
    <col min="5917" max="5917" customWidth="1" width="8.85546875"/>
    <col min="5918" max="5918" customWidth="1" width="8.85546875"/>
    <col min="5919" max="5919" customWidth="1" width="8.85546875"/>
    <col min="5920" max="5920" customWidth="1" width="8.85546875"/>
    <col min="5921" max="5921" customWidth="1" width="8.85546875"/>
    <col min="5922" max="5922" customWidth="1" width="8.85546875"/>
    <col min="5923" max="5923" customWidth="1" width="8.85546875"/>
    <col min="5924" max="5924" customWidth="1" width="8.85546875"/>
    <col min="5925" max="5925" customWidth="1" width="8.85546875"/>
    <col min="5926" max="5926" customWidth="1" width="8.85546875"/>
    <col min="5927" max="5927" customWidth="1" width="8.85546875"/>
    <col min="5928" max="5928" customWidth="1" width="8.85546875"/>
    <col min="5929" max="5929" customWidth="1" width="8.85546875"/>
    <col min="5930" max="5930" customWidth="1" width="8.85546875"/>
    <col min="5931" max="5931" customWidth="1" width="8.85546875"/>
    <col min="5932" max="5932" customWidth="1" width="8.85546875"/>
    <col min="5933" max="5933" customWidth="1" width="8.85546875"/>
    <col min="5934" max="5934" customWidth="1" width="8.85546875"/>
    <col min="5935" max="5935" customWidth="1" width="8.85546875"/>
    <col min="5936" max="5936" customWidth="1" width="8.85546875"/>
    <col min="5937" max="5937" customWidth="1" width="8.85546875"/>
    <col min="5938" max="5938" customWidth="1" width="8.85546875"/>
    <col min="5939" max="5939" customWidth="1" width="8.85546875"/>
    <col min="5940" max="5940" customWidth="1" width="8.85546875"/>
    <col min="5941" max="5941" customWidth="1" width="8.85546875"/>
    <col min="5942" max="5942" customWidth="1" width="8.85546875"/>
    <col min="5943" max="5943" customWidth="1" width="8.85546875"/>
    <col min="5944" max="5944" customWidth="1" width="8.85546875"/>
    <col min="5945" max="5945" customWidth="1" width="8.85546875"/>
    <col min="5946" max="5946" customWidth="1" width="8.85546875"/>
    <col min="5947" max="5947" customWidth="1" width="8.85546875"/>
    <col min="5948" max="5948" customWidth="1" width="8.85546875"/>
    <col min="5949" max="5949" customWidth="1" width="8.85546875"/>
    <col min="5950" max="5950" customWidth="1" width="8.85546875"/>
    <col min="5951" max="5951" customWidth="1" width="8.85546875"/>
    <col min="5952" max="5952" customWidth="1" width="8.85546875"/>
    <col min="5953" max="5953" customWidth="1" width="8.85546875"/>
    <col min="5954" max="5954" customWidth="1" width="8.85546875"/>
    <col min="5955" max="5955" customWidth="1" width="8.85546875"/>
    <col min="5956" max="5956" customWidth="1" width="8.85546875"/>
    <col min="5957" max="5957" customWidth="1" width="8.85546875"/>
    <col min="5958" max="5958" customWidth="1" width="8.85546875"/>
    <col min="5959" max="5959" customWidth="1" width="8.85546875"/>
    <col min="5960" max="5960" customWidth="1" width="8.85546875"/>
    <col min="5961" max="5961" customWidth="1" width="8.85546875"/>
    <col min="5962" max="5962" customWidth="1" width="8.85546875"/>
    <col min="5963" max="5963" customWidth="1" width="8.85546875"/>
    <col min="5964" max="5964" customWidth="1" width="8.85546875"/>
    <col min="5965" max="5965" customWidth="1" width="8.85546875"/>
    <col min="5966" max="5966" customWidth="1" width="8.85546875"/>
    <col min="5967" max="5967" customWidth="1" width="8.85546875"/>
    <col min="5968" max="5968" customWidth="1" width="8.85546875"/>
    <col min="5969" max="5969" customWidth="1" width="8.85546875"/>
    <col min="5970" max="5970" customWidth="1" width="8.85546875"/>
    <col min="5971" max="5971" customWidth="1" width="8.85546875"/>
    <col min="5972" max="5972" customWidth="1" width="8.85546875"/>
    <col min="5973" max="5973" customWidth="1" width="8.85546875"/>
    <col min="5974" max="5974" customWidth="1" width="8.85546875"/>
    <col min="5975" max="5975" customWidth="1" width="8.85546875"/>
    <col min="5976" max="5976" customWidth="1" width="8.85546875"/>
    <col min="5977" max="5977" customWidth="1" width="8.85546875"/>
    <col min="5978" max="5978" customWidth="1" width="8.85546875"/>
    <col min="5979" max="5979" customWidth="1" width="8.85546875"/>
    <col min="5980" max="5980" customWidth="1" width="8.85546875"/>
    <col min="5981" max="5981" customWidth="1" width="8.85546875"/>
    <col min="5982" max="5982" customWidth="1" width="8.85546875"/>
    <col min="5983" max="5983" customWidth="1" width="8.85546875"/>
    <col min="5984" max="5984" customWidth="1" width="8.85546875"/>
    <col min="5985" max="5985" customWidth="1" width="8.85546875"/>
    <col min="5986" max="5986" customWidth="1" width="8.85546875"/>
    <col min="5987" max="5987" customWidth="1" width="8.85546875"/>
    <col min="5988" max="5988" customWidth="1" width="8.85546875"/>
    <col min="5989" max="5989" customWidth="1" width="8.85546875"/>
    <col min="5990" max="5990" customWidth="1" width="8.85546875"/>
    <col min="5991" max="5991" customWidth="1" width="8.85546875"/>
    <col min="5992" max="5992" customWidth="1" width="8.85546875"/>
    <col min="5993" max="5993" customWidth="1" width="8.85546875"/>
    <col min="5994" max="5994" customWidth="1" width="8.85546875"/>
    <col min="5995" max="5995" customWidth="1" width="8.85546875"/>
    <col min="5996" max="5996" customWidth="1" width="8.85546875"/>
    <col min="5997" max="5997" customWidth="1" width="8.85546875"/>
    <col min="5998" max="5998" customWidth="1" width="8.85546875"/>
    <col min="5999" max="5999" customWidth="1" width="8.85546875"/>
    <col min="6000" max="6000" customWidth="1" width="8.85546875"/>
    <col min="6001" max="6001" customWidth="1" width="8.85546875"/>
    <col min="6002" max="6002" customWidth="1" width="8.85546875"/>
    <col min="6003" max="6003" customWidth="1" width="8.85546875"/>
    <col min="6004" max="6004" customWidth="1" width="8.85546875"/>
    <col min="6005" max="6005" customWidth="1" width="8.85546875"/>
    <col min="6006" max="6006" customWidth="1" width="8.85546875"/>
    <col min="6007" max="6007" customWidth="1" width="8.85546875"/>
    <col min="6008" max="6008" customWidth="1" width="8.85546875"/>
    <col min="6009" max="6009" customWidth="1" width="8.85546875"/>
    <col min="6010" max="6010" customWidth="1" width="8.85546875"/>
    <col min="6011" max="6011" customWidth="1" width="8.85546875"/>
    <col min="6012" max="6012" customWidth="1" width="8.85546875"/>
    <col min="6013" max="6013" customWidth="1" width="8.85546875"/>
    <col min="6014" max="6014" customWidth="1" width="8.85546875"/>
    <col min="6015" max="6015" customWidth="1" width="8.85546875"/>
    <col min="6016" max="6016" customWidth="1" width="8.85546875"/>
    <col min="6017" max="6017" customWidth="1" width="8.85546875"/>
    <col min="6018" max="6018" customWidth="1" width="8.85546875"/>
    <col min="6019" max="6019" customWidth="1" width="8.85546875"/>
    <col min="6020" max="6020" customWidth="1" width="8.85546875"/>
    <col min="6021" max="6021" customWidth="1" width="8.85546875"/>
    <col min="6022" max="6022" customWidth="1" width="8.85546875"/>
    <col min="6023" max="6023" customWidth="1" width="8.85546875"/>
    <col min="6024" max="6024" customWidth="1" width="8.85546875"/>
    <col min="6025" max="6025" customWidth="1" width="8.85546875"/>
    <col min="6026" max="6026" customWidth="1" width="8.85546875"/>
    <col min="6027" max="6027" customWidth="1" width="8.85546875"/>
    <col min="6028" max="6028" customWidth="1" width="8.85546875"/>
    <col min="6029" max="6029" customWidth="1" width="8.85546875"/>
    <col min="6030" max="6030" customWidth="1" width="8.85546875"/>
    <col min="6031" max="6031" customWidth="1" width="8.85546875"/>
    <col min="6032" max="6032" customWidth="1" width="8.85546875"/>
    <col min="6033" max="6033" customWidth="1" width="8.85546875"/>
    <col min="6034" max="6034" customWidth="1" width="8.85546875"/>
    <col min="6035" max="6035" customWidth="1" width="8.85546875"/>
    <col min="6036" max="6036" customWidth="1" width="8.85546875"/>
    <col min="6037" max="6037" customWidth="1" width="8.85546875"/>
    <col min="6038" max="6038" customWidth="1" width="8.85546875"/>
    <col min="6039" max="6039" customWidth="1" width="8.85546875"/>
    <col min="6040" max="6040" customWidth="1" width="8.85546875"/>
    <col min="6041" max="6041" customWidth="1" width="8.85546875"/>
    <col min="6042" max="6042" customWidth="1" width="8.85546875"/>
    <col min="6043" max="6043" customWidth="1" width="8.85546875"/>
    <col min="6044" max="6044" customWidth="1" width="8.85546875"/>
    <col min="6045" max="6045" customWidth="1" width="8.85546875"/>
    <col min="6046" max="6046" customWidth="1" width="8.85546875"/>
    <col min="6047" max="6047" customWidth="1" width="8.85546875"/>
    <col min="6048" max="6048" customWidth="1" width="8.85546875"/>
    <col min="6049" max="6049" customWidth="1" width="8.85546875"/>
    <col min="6050" max="6050" customWidth="1" width="8.85546875"/>
    <col min="6051" max="6051" customWidth="1" width="8.85546875"/>
    <col min="6052" max="6052" customWidth="1" width="8.85546875"/>
    <col min="6053" max="6053" customWidth="1" width="8.85546875"/>
    <col min="6054" max="6054" customWidth="1" width="8.85546875"/>
    <col min="6055" max="6055" customWidth="1" width="8.85546875"/>
    <col min="6056" max="6056" customWidth="1" width="8.85546875"/>
    <col min="6057" max="6057" customWidth="1" width="8.85546875"/>
    <col min="6058" max="6058" customWidth="1" width="8.85546875"/>
    <col min="6059" max="6059" customWidth="1" width="8.85546875"/>
    <col min="6060" max="6060" customWidth="1" width="8.85546875"/>
    <col min="6061" max="6061" customWidth="1" width="8.85546875"/>
    <col min="6062" max="6062" customWidth="1" width="8.85546875"/>
    <col min="6063" max="6063" customWidth="1" width="8.85546875"/>
    <col min="6064" max="6064" customWidth="1" width="8.85546875"/>
    <col min="6065" max="6065" customWidth="1" width="8.85546875"/>
    <col min="6066" max="6066" customWidth="1" width="8.85546875"/>
    <col min="6067" max="6067" customWidth="1" width="8.85546875"/>
    <col min="6068" max="6068" customWidth="1" width="8.85546875"/>
    <col min="6069" max="6069" customWidth="1" width="8.85546875"/>
    <col min="6070" max="6070" customWidth="1" width="8.85546875"/>
    <col min="6071" max="6071" customWidth="1" width="8.85546875"/>
    <col min="6072" max="6072" customWidth="1" width="8.85546875"/>
    <col min="6073" max="6073" customWidth="1" width="8.85546875"/>
    <col min="6074" max="6074" customWidth="1" width="8.85546875"/>
    <col min="6075" max="6075" customWidth="1" width="8.85546875"/>
    <col min="6076" max="6076" customWidth="1" width="8.85546875"/>
    <col min="6077" max="6077" customWidth="1" width="8.85546875"/>
    <col min="6078" max="6078" customWidth="1" width="8.85546875"/>
    <col min="6079" max="6079" customWidth="1" width="8.85546875"/>
    <col min="6080" max="6080" customWidth="1" width="8.85546875"/>
    <col min="6081" max="6081" customWidth="1" width="8.85546875"/>
    <col min="6082" max="6082" customWidth="1" width="8.85546875"/>
    <col min="6083" max="6083" customWidth="1" width="8.85546875"/>
    <col min="6084" max="6084" customWidth="1" width="8.85546875"/>
    <col min="6085" max="6085" customWidth="1" width="8.85546875"/>
    <col min="6086" max="6086" customWidth="1" width="8.85546875"/>
    <col min="6087" max="6087" customWidth="1" width="8.85546875"/>
    <col min="6088" max="6088" customWidth="1" width="8.85546875"/>
    <col min="6089" max="6089" customWidth="1" width="8.85546875"/>
    <col min="6090" max="6090" customWidth="1" width="8.85546875"/>
    <col min="6091" max="6091" customWidth="1" width="8.85546875"/>
    <col min="6092" max="6092" customWidth="1" width="8.85546875"/>
    <col min="6093" max="6093" customWidth="1" width="8.85546875"/>
    <col min="6094" max="6094" customWidth="1" width="8.85546875"/>
    <col min="6095" max="6095" customWidth="1" width="8.85546875"/>
    <col min="6096" max="6096" customWidth="1" width="8.85546875"/>
    <col min="6097" max="6097" customWidth="1" width="8.85546875"/>
    <col min="6098" max="6098" customWidth="1" width="8.85546875"/>
    <col min="6099" max="6099" customWidth="1" width="8.85546875"/>
    <col min="6100" max="6100" customWidth="1" width="8.85546875"/>
    <col min="6101" max="6101" customWidth="1" width="8.85546875"/>
    <col min="6102" max="6102" customWidth="1" width="8.85546875"/>
    <col min="6103" max="6103" customWidth="1" width="8.85546875"/>
    <col min="6104" max="6104" customWidth="1" width="8.85546875"/>
    <col min="6105" max="6105" customWidth="1" width="8.85546875"/>
    <col min="6106" max="6106" customWidth="1" width="8.85546875"/>
    <col min="6107" max="6107" customWidth="1" width="8.85546875"/>
    <col min="6108" max="6108" customWidth="1" width="8.85546875"/>
    <col min="6109" max="6109" customWidth="1" width="8.85546875"/>
    <col min="6110" max="6110" customWidth="1" width="8.85546875"/>
    <col min="6111" max="6111" customWidth="1" width="8.85546875"/>
    <col min="6112" max="6112" customWidth="1" width="8.85546875"/>
    <col min="6113" max="6113" customWidth="1" width="8.85546875"/>
    <col min="6114" max="6114" customWidth="1" width="8.85546875"/>
    <col min="6115" max="6115" customWidth="1" width="8.85546875"/>
    <col min="6116" max="6116" customWidth="1" width="8.85546875"/>
    <col min="6117" max="6117" customWidth="1" width="8.85546875"/>
    <col min="6118" max="6118" customWidth="1" width="8.85546875"/>
    <col min="6119" max="6119" customWidth="1" width="8.85546875"/>
    <col min="6120" max="6120" customWidth="1" width="8.85546875"/>
    <col min="6121" max="6121" customWidth="1" width="8.85546875"/>
    <col min="6122" max="6122" customWidth="1" width="8.85546875"/>
    <col min="6123" max="6123" customWidth="1" width="8.85546875"/>
    <col min="6124" max="6124" customWidth="1" width="8.85546875"/>
    <col min="6125" max="6125" customWidth="1" width="8.85546875"/>
    <col min="6126" max="6126" customWidth="1" width="8.85546875"/>
    <col min="6127" max="6127" customWidth="1" width="8.85546875"/>
    <col min="6128" max="6128" customWidth="1" width="8.85546875"/>
    <col min="6129" max="6129" customWidth="1" width="8.85546875"/>
    <col min="6130" max="6130" customWidth="1" width="8.85546875"/>
    <col min="6131" max="6131" customWidth="1" width="8.85546875"/>
    <col min="6132" max="6132" customWidth="1" width="8.85546875"/>
    <col min="6133" max="6133" customWidth="1" width="8.85546875"/>
    <col min="6134" max="6134" customWidth="1" width="8.85546875"/>
    <col min="6135" max="6135" customWidth="1" width="8.85546875"/>
    <col min="6136" max="6136" customWidth="1" width="8.85546875"/>
    <col min="6137" max="6137" customWidth="1" width="8.85546875"/>
    <col min="6138" max="6138" customWidth="1" width="8.85546875"/>
    <col min="6139" max="6139" customWidth="1" width="8.85546875"/>
    <col min="6140" max="6140" customWidth="1" width="8.85546875"/>
    <col min="6141" max="6141" customWidth="1" width="8.85546875"/>
    <col min="6142" max="6142" customWidth="1" width="8.85546875"/>
    <col min="6143" max="6143" customWidth="1" width="8.85546875"/>
    <col min="6144" max="6144" customWidth="1" width="8.85546875"/>
    <col min="6145" max="6145" customWidth="1" width="8.85546875"/>
    <col min="6146" max="6146" customWidth="1" width="8.85546875"/>
    <col min="6147" max="6147" customWidth="1" width="8.85546875"/>
    <col min="6148" max="6148" customWidth="1" width="8.85546875"/>
    <col min="6149" max="6149" customWidth="1" width="8.85546875"/>
    <col min="6150" max="6150" customWidth="1" width="8.85546875"/>
    <col min="6151" max="6151" customWidth="1" width="8.85546875"/>
    <col min="6152" max="6152" customWidth="1" width="8.85546875"/>
    <col min="6153" max="6153" customWidth="1" width="8.85546875"/>
    <col min="6154" max="6154" customWidth="1" width="8.85546875"/>
    <col min="6155" max="6155" customWidth="1" width="8.85546875"/>
    <col min="6156" max="6156" customWidth="1" width="8.85546875"/>
    <col min="6157" max="6157" customWidth="1" width="8.85546875"/>
    <col min="6158" max="6158" customWidth="1" width="8.85546875"/>
    <col min="6159" max="6159" customWidth="1" width="8.85546875"/>
    <col min="6160" max="6160" customWidth="1" width="8.85546875"/>
    <col min="6161" max="6161" customWidth="1" width="8.85546875"/>
    <col min="6162" max="6162" customWidth="1" width="8.85546875"/>
    <col min="6163" max="6163" customWidth="1" width="8.85546875"/>
    <col min="6164" max="6164" customWidth="1" width="8.85546875"/>
    <col min="6165" max="6165" customWidth="1" width="8.85546875"/>
    <col min="6166" max="6166" customWidth="1" width="8.85546875"/>
    <col min="6167" max="6167" customWidth="1" width="8.85546875"/>
    <col min="6168" max="6168" customWidth="1" width="8.85546875"/>
    <col min="6169" max="6169" customWidth="1" width="8.85546875"/>
    <col min="6170" max="6170" customWidth="1" width="8.85546875"/>
    <col min="6171" max="6171" customWidth="1" width="8.85546875"/>
    <col min="6172" max="6172" customWidth="1" width="8.85546875"/>
    <col min="6173" max="6173" customWidth="1" width="8.85546875"/>
    <col min="6174" max="6174" customWidth="1" width="8.85546875"/>
    <col min="6175" max="6175" customWidth="1" width="8.85546875"/>
    <col min="6176" max="6176" customWidth="1" width="8.85546875"/>
    <col min="6177" max="6177" customWidth="1" width="8.85546875"/>
    <col min="6178" max="6178" customWidth="1" width="8.85546875"/>
    <col min="6179" max="6179" customWidth="1" width="8.85546875"/>
    <col min="6180" max="6180" customWidth="1" width="8.85546875"/>
    <col min="6181" max="6181" customWidth="1" width="8.85546875"/>
    <col min="6182" max="6182" customWidth="1" width="8.85546875"/>
    <col min="6183" max="6183" customWidth="1" width="8.85546875"/>
    <col min="6184" max="6184" customWidth="1" width="8.85546875"/>
    <col min="6185" max="6185" customWidth="1" width="8.85546875"/>
    <col min="6186" max="6186" customWidth="1" width="8.85546875"/>
    <col min="6187" max="6187" customWidth="1" width="8.85546875"/>
    <col min="6188" max="6188" customWidth="1" width="8.85546875"/>
    <col min="6189" max="6189" customWidth="1" width="8.85546875"/>
    <col min="6190" max="6190" customWidth="1" width="8.85546875"/>
    <col min="6191" max="6191" customWidth="1" width="8.85546875"/>
    <col min="6192" max="6192" customWidth="1" width="8.85546875"/>
    <col min="6193" max="6193" customWidth="1" width="8.85546875"/>
    <col min="6194" max="6194" customWidth="1" width="8.85546875"/>
    <col min="6195" max="6195" customWidth="1" width="8.85546875"/>
    <col min="6196" max="6196" customWidth="1" width="8.85546875"/>
    <col min="6197" max="6197" customWidth="1" width="8.85546875"/>
    <col min="6198" max="6198" customWidth="1" width="8.85546875"/>
    <col min="6199" max="6199" customWidth="1" width="8.85546875"/>
    <col min="6200" max="6200" customWidth="1" width="8.85546875"/>
    <col min="6201" max="6201" customWidth="1" width="8.85546875"/>
    <col min="6202" max="6202" customWidth="1" width="8.85546875"/>
    <col min="6203" max="6203" customWidth="1" width="8.85546875"/>
    <col min="6204" max="6204" customWidth="1" width="8.85546875"/>
    <col min="6205" max="6205" customWidth="1" width="8.85546875"/>
    <col min="6206" max="6206" customWidth="1" width="8.85546875"/>
    <col min="6207" max="6207" customWidth="1" width="8.85546875"/>
    <col min="6208" max="6208" customWidth="1" width="8.85546875"/>
    <col min="6209" max="6209" customWidth="1" width="8.85546875"/>
    <col min="6210" max="6210" customWidth="1" width="8.85546875"/>
    <col min="6211" max="6211" customWidth="1" width="8.85546875"/>
    <col min="6212" max="6212" customWidth="1" width="8.85546875"/>
    <col min="6213" max="6213" customWidth="1" width="8.85546875"/>
    <col min="6214" max="6214" customWidth="1" width="8.85546875"/>
    <col min="6215" max="6215" customWidth="1" width="8.85546875"/>
    <col min="6216" max="6216" customWidth="1" width="8.85546875"/>
    <col min="6217" max="6217" customWidth="1" width="8.85546875"/>
    <col min="6218" max="6218" customWidth="1" width="8.85546875"/>
    <col min="6219" max="6219" customWidth="1" width="8.85546875"/>
    <col min="6220" max="6220" customWidth="1" width="8.85546875"/>
    <col min="6221" max="6221" customWidth="1" width="8.85546875"/>
    <col min="6222" max="6222" customWidth="1" width="8.85546875"/>
    <col min="6223" max="6223" customWidth="1" width="8.85546875"/>
    <col min="6224" max="6224" customWidth="1" width="8.85546875"/>
    <col min="6225" max="6225" customWidth="1" width="8.85546875"/>
    <col min="6226" max="6226" customWidth="1" width="8.85546875"/>
    <col min="6227" max="6227" customWidth="1" width="8.85546875"/>
    <col min="6228" max="6228" customWidth="1" width="8.85546875"/>
    <col min="6229" max="6229" customWidth="1" width="8.85546875"/>
    <col min="6230" max="6230" customWidth="1" width="8.85546875"/>
    <col min="6231" max="6231" customWidth="1" width="8.85546875"/>
    <col min="6232" max="6232" customWidth="1" width="8.85546875"/>
    <col min="6233" max="6233" customWidth="1" width="8.85546875"/>
    <col min="6234" max="6234" customWidth="1" width="8.85546875"/>
    <col min="6235" max="6235" customWidth="1" width="8.85546875"/>
    <col min="6236" max="6236" customWidth="1" width="8.85546875"/>
    <col min="6237" max="6237" customWidth="1" width="8.85546875"/>
    <col min="6238" max="6238" customWidth="1" width="8.85546875"/>
    <col min="6239" max="6239" customWidth="1" width="8.85546875"/>
    <col min="6240" max="6240" customWidth="1" width="8.85546875"/>
    <col min="6241" max="6241" customWidth="1" width="8.85546875"/>
    <col min="6242" max="6242" customWidth="1" width="8.85546875"/>
    <col min="6243" max="6243" customWidth="1" width="8.85546875"/>
    <col min="6244" max="6244" customWidth="1" width="8.85546875"/>
    <col min="6245" max="6245" customWidth="1" width="8.85546875"/>
    <col min="6246" max="6246" customWidth="1" width="8.85546875"/>
    <col min="6247" max="6247" customWidth="1" width="8.85546875"/>
    <col min="6248" max="6248" customWidth="1" width="8.85546875"/>
    <col min="6249" max="6249" customWidth="1" width="8.85546875"/>
    <col min="6250" max="6250" customWidth="1" width="8.85546875"/>
    <col min="6251" max="6251" customWidth="1" width="8.85546875"/>
    <col min="6252" max="6252" customWidth="1" width="8.85546875"/>
    <col min="6253" max="6253" customWidth="1" width="8.85546875"/>
    <col min="6254" max="6254" customWidth="1" width="8.85546875"/>
    <col min="6255" max="6255" customWidth="1" width="8.85546875"/>
    <col min="6256" max="6256" customWidth="1" width="8.85546875"/>
    <col min="6257" max="6257" customWidth="1" width="8.85546875"/>
    <col min="6258" max="6258" customWidth="1" width="8.85546875"/>
    <col min="6259" max="6259" customWidth="1" width="8.85546875"/>
    <col min="6260" max="6260" customWidth="1" width="8.85546875"/>
    <col min="6261" max="6261" customWidth="1" width="8.85546875"/>
    <col min="6262" max="6262" customWidth="1" width="8.85546875"/>
    <col min="6263" max="6263" customWidth="1" width="8.85546875"/>
    <col min="6264" max="6264" customWidth="1" width="8.85546875"/>
    <col min="6265" max="6265" customWidth="1" width="8.85546875"/>
    <col min="6266" max="6266" customWidth="1" width="8.85546875"/>
    <col min="6267" max="6267" customWidth="1" width="8.85546875"/>
    <col min="6268" max="6268" customWidth="1" width="8.85546875"/>
    <col min="6269" max="6269" customWidth="1" width="8.85546875"/>
    <col min="6270" max="6270" customWidth="1" width="8.85546875"/>
    <col min="6271" max="6271" customWidth="1" width="8.85546875"/>
    <col min="6272" max="6272" customWidth="1" width="8.85546875"/>
    <col min="6273" max="6273" customWidth="1" width="8.85546875"/>
    <col min="6274" max="6274" customWidth="1" width="8.85546875"/>
    <col min="6275" max="6275" customWidth="1" width="8.85546875"/>
    <col min="6276" max="6276" customWidth="1" width="8.85546875"/>
    <col min="6277" max="6277" customWidth="1" width="8.85546875"/>
    <col min="6278" max="6278" customWidth="1" width="8.85546875"/>
    <col min="6279" max="6279" customWidth="1" width="8.85546875"/>
    <col min="6280" max="6280" customWidth="1" width="8.85546875"/>
    <col min="6281" max="6281" customWidth="1" width="8.85546875"/>
    <col min="6282" max="6282" customWidth="1" width="8.85546875"/>
    <col min="6283" max="6283" customWidth="1" width="8.85546875"/>
    <col min="6284" max="6284" customWidth="1" width="8.85546875"/>
    <col min="6285" max="6285" customWidth="1" width="8.85546875"/>
    <col min="6286" max="6286" customWidth="1" width="8.85546875"/>
    <col min="6287" max="6287" customWidth="1" width="8.85546875"/>
    <col min="6288" max="6288" customWidth="1" width="8.85546875"/>
    <col min="6289" max="6289" customWidth="1" width="8.85546875"/>
    <col min="6290" max="6290" customWidth="1" width="8.85546875"/>
    <col min="6291" max="6291" customWidth="1" width="8.85546875"/>
    <col min="6292" max="6292" customWidth="1" width="8.85546875"/>
    <col min="6293" max="6293" customWidth="1" width="8.85546875"/>
    <col min="6294" max="6294" customWidth="1" width="8.85546875"/>
    <col min="6295" max="6295" customWidth="1" width="8.85546875"/>
    <col min="6296" max="6296" customWidth="1" width="8.85546875"/>
    <col min="6297" max="6297" customWidth="1" width="8.85546875"/>
    <col min="6298" max="6298" customWidth="1" width="8.85546875"/>
    <col min="6299" max="6299" customWidth="1" width="8.85546875"/>
    <col min="6300" max="6300" customWidth="1" width="8.85546875"/>
    <col min="6301" max="6301" customWidth="1" width="8.85546875"/>
    <col min="6302" max="6302" customWidth="1" width="8.85546875"/>
    <col min="6303" max="6303" customWidth="1" width="8.85546875"/>
    <col min="6304" max="6304" customWidth="1" width="8.85546875"/>
    <col min="6305" max="6305" customWidth="1" width="8.85546875"/>
    <col min="6306" max="6306" customWidth="1" width="8.85546875"/>
    <col min="6307" max="6307" customWidth="1" width="8.85546875"/>
    <col min="6308" max="6308" customWidth="1" width="8.85546875"/>
    <col min="6309" max="6309" customWidth="1" width="8.85546875"/>
    <col min="6310" max="6310" customWidth="1" width="8.85546875"/>
    <col min="6311" max="6311" customWidth="1" width="8.85546875"/>
    <col min="6312" max="6312" customWidth="1" width="8.85546875"/>
    <col min="6313" max="6313" customWidth="1" width="8.85546875"/>
    <col min="6314" max="6314" customWidth="1" width="8.85546875"/>
    <col min="6315" max="6315" customWidth="1" width="8.85546875"/>
    <col min="6316" max="6316" customWidth="1" width="8.85546875"/>
    <col min="6317" max="6317" customWidth="1" width="8.85546875"/>
    <col min="6318" max="6318" customWidth="1" width="8.85546875"/>
    <col min="6319" max="6319" customWidth="1" width="8.85546875"/>
    <col min="6320" max="6320" customWidth="1" width="8.85546875"/>
    <col min="6321" max="6321" customWidth="1" width="8.85546875"/>
    <col min="6322" max="6322" customWidth="1" width="8.85546875"/>
    <col min="6323" max="6323" customWidth="1" width="8.85546875"/>
    <col min="6324" max="6324" customWidth="1" width="8.85546875"/>
    <col min="6325" max="6325" customWidth="1" width="8.85546875"/>
    <col min="6326" max="6326" customWidth="1" width="8.85546875"/>
    <col min="6327" max="6327" customWidth="1" width="8.85546875"/>
    <col min="6328" max="6328" customWidth="1" width="8.85546875"/>
    <col min="6329" max="6329" customWidth="1" width="8.85546875"/>
    <col min="6330" max="6330" customWidth="1" width="8.85546875"/>
    <col min="6331" max="6331" customWidth="1" width="8.85546875"/>
    <col min="6332" max="6332" customWidth="1" width="8.85546875"/>
    <col min="6333" max="6333" customWidth="1" width="8.85546875"/>
    <col min="6334" max="6334" customWidth="1" width="8.85546875"/>
    <col min="6335" max="6335" customWidth="1" width="8.85546875"/>
    <col min="6336" max="6336" customWidth="1" width="8.85546875"/>
    <col min="6337" max="6337" customWidth="1" width="8.85546875"/>
    <col min="6338" max="6338" customWidth="1" width="8.85546875"/>
    <col min="6339" max="6339" customWidth="1" width="8.85546875"/>
    <col min="6340" max="6340" customWidth="1" width="8.85546875"/>
    <col min="6341" max="6341" customWidth="1" width="8.85546875"/>
    <col min="6342" max="6342" customWidth="1" width="8.85546875"/>
    <col min="6343" max="6343" customWidth="1" width="8.85546875"/>
    <col min="6344" max="6344" customWidth="1" width="8.85546875"/>
    <col min="6345" max="6345" customWidth="1" width="8.85546875"/>
    <col min="6346" max="6346" customWidth="1" width="8.85546875"/>
    <col min="6347" max="6347" customWidth="1" width="8.85546875"/>
    <col min="6348" max="6348" customWidth="1" width="8.85546875"/>
    <col min="6349" max="6349" customWidth="1" width="8.85546875"/>
    <col min="6350" max="6350" customWidth="1" width="8.85546875"/>
    <col min="6351" max="6351" customWidth="1" width="8.85546875"/>
    <col min="6352" max="6352" customWidth="1" width="8.85546875"/>
    <col min="6353" max="6353" customWidth="1" width="8.85546875"/>
    <col min="6354" max="6354" customWidth="1" width="8.85546875"/>
    <col min="6355" max="6355" customWidth="1" width="8.85546875"/>
    <col min="6356" max="6356" customWidth="1" width="8.85546875"/>
    <col min="6357" max="6357" customWidth="1" width="8.85546875"/>
    <col min="6358" max="6358" customWidth="1" width="8.85546875"/>
    <col min="6359" max="6359" customWidth="1" width="8.85546875"/>
    <col min="6360" max="6360" customWidth="1" width="8.85546875"/>
    <col min="6361" max="6361" customWidth="1" width="8.85546875"/>
    <col min="6362" max="6362" customWidth="1" width="8.85546875"/>
    <col min="6363" max="6363" customWidth="1" width="8.85546875"/>
    <col min="6364" max="6364" customWidth="1" width="8.85546875"/>
    <col min="6365" max="6365" customWidth="1" width="8.85546875"/>
    <col min="6366" max="6366" customWidth="1" width="8.85546875"/>
    <col min="6367" max="6367" customWidth="1" width="8.85546875"/>
    <col min="6368" max="6368" customWidth="1" width="8.85546875"/>
    <col min="6369" max="6369" customWidth="1" width="8.85546875"/>
    <col min="6370" max="6370" customWidth="1" width="8.85546875"/>
    <col min="6371" max="6371" customWidth="1" width="8.85546875"/>
    <col min="6372" max="6372" customWidth="1" width="8.85546875"/>
    <col min="6373" max="6373" customWidth="1" width="8.85546875"/>
    <col min="6374" max="6374" customWidth="1" width="8.85546875"/>
    <col min="6375" max="6375" customWidth="1" width="8.85546875"/>
    <col min="6376" max="6376" customWidth="1" width="8.85546875"/>
    <col min="6377" max="6377" customWidth="1" width="8.85546875"/>
    <col min="6378" max="6378" customWidth="1" width="8.85546875"/>
    <col min="6379" max="6379" customWidth="1" width="8.85546875"/>
    <col min="6380" max="6380" customWidth="1" width="8.85546875"/>
    <col min="6381" max="6381" customWidth="1" width="8.85546875"/>
    <col min="6382" max="6382" customWidth="1" width="8.85546875"/>
    <col min="6383" max="6383" customWidth="1" width="8.85546875"/>
    <col min="6384" max="6384" customWidth="1" width="8.85546875"/>
    <col min="6385" max="6385" customWidth="1" width="8.85546875"/>
    <col min="6386" max="6386" customWidth="1" width="8.85546875"/>
    <col min="6387" max="6387" customWidth="1" width="8.85546875"/>
    <col min="6388" max="6388" customWidth="1" width="8.85546875"/>
    <col min="6389" max="6389" customWidth="1" width="8.85546875"/>
    <col min="6390" max="6390" customWidth="1" width="8.85546875"/>
    <col min="6391" max="6391" customWidth="1" width="8.85546875"/>
    <col min="6392" max="6392" customWidth="1" width="8.85546875"/>
    <col min="6393" max="6393" customWidth="1" width="8.85546875"/>
    <col min="6394" max="6394" customWidth="1" width="8.85546875"/>
    <col min="6395" max="6395" customWidth="1" width="8.85546875"/>
    <col min="6396" max="6396" customWidth="1" width="8.85546875"/>
    <col min="6397" max="6397" customWidth="1" width="8.85546875"/>
    <col min="6398" max="6398" customWidth="1" width="8.85546875"/>
    <col min="6399" max="6399" customWidth="1" width="8.85546875"/>
    <col min="6400" max="6400" customWidth="1" width="8.85546875"/>
    <col min="6401" max="6401" customWidth="1" width="8.85546875"/>
    <col min="6402" max="6402" customWidth="1" width="8.85546875"/>
    <col min="6403" max="6403" customWidth="1" width="8.85546875"/>
    <col min="6404" max="6404" customWidth="1" width="8.85546875"/>
    <col min="6405" max="6405" customWidth="1" width="8.85546875"/>
    <col min="6406" max="6406" customWidth="1" width="8.85546875"/>
    <col min="6407" max="6407" customWidth="1" width="8.85546875"/>
    <col min="6408" max="6408" customWidth="1" width="8.85546875"/>
    <col min="6409" max="6409" customWidth="1" width="8.85546875"/>
    <col min="6410" max="6410" customWidth="1" width="8.85546875"/>
    <col min="6411" max="6411" customWidth="1" width="8.85546875"/>
    <col min="6412" max="6412" customWidth="1" width="8.85546875"/>
    <col min="6413" max="6413" customWidth="1" width="8.85546875"/>
    <col min="6414" max="6414" customWidth="1" width="8.85546875"/>
    <col min="6415" max="6415" customWidth="1" width="8.85546875"/>
    <col min="6416" max="6416" customWidth="1" width="8.85546875"/>
    <col min="6417" max="6417" customWidth="1" width="8.85546875"/>
    <col min="6418" max="6418" customWidth="1" width="8.85546875"/>
    <col min="6419" max="6419" customWidth="1" width="8.85546875"/>
    <col min="6420" max="6420" customWidth="1" width="8.85546875"/>
    <col min="6421" max="6421" customWidth="1" width="8.85546875"/>
    <col min="6422" max="6422" customWidth="1" width="8.85546875"/>
    <col min="6423" max="6423" customWidth="1" width="8.85546875"/>
    <col min="6424" max="6424" customWidth="1" width="8.85546875"/>
    <col min="6425" max="6425" customWidth="1" width="8.85546875"/>
    <col min="6426" max="6426" customWidth="1" width="8.85546875"/>
    <col min="6427" max="6427" customWidth="1" width="8.85546875"/>
    <col min="6428" max="6428" customWidth="1" width="8.85546875"/>
    <col min="6429" max="6429" customWidth="1" width="8.85546875"/>
    <col min="6430" max="6430" customWidth="1" width="8.85546875"/>
    <col min="6431" max="6431" customWidth="1" width="8.85546875"/>
    <col min="6432" max="6432" customWidth="1" width="8.85546875"/>
    <col min="6433" max="6433" customWidth="1" width="8.85546875"/>
    <col min="6434" max="6434" customWidth="1" width="8.85546875"/>
    <col min="6435" max="6435" customWidth="1" width="8.85546875"/>
    <col min="6436" max="6436" customWidth="1" width="8.85546875"/>
    <col min="6437" max="6437" customWidth="1" width="8.85546875"/>
    <col min="6438" max="6438" customWidth="1" width="8.85546875"/>
    <col min="6439" max="6439" customWidth="1" width="8.85546875"/>
    <col min="6440" max="6440" customWidth="1" width="8.85546875"/>
    <col min="6441" max="6441" customWidth="1" width="8.85546875"/>
    <col min="6442" max="6442" customWidth="1" width="8.85546875"/>
    <col min="6443" max="6443" customWidth="1" width="8.85546875"/>
    <col min="6444" max="6444" customWidth="1" width="8.85546875"/>
    <col min="6445" max="6445" customWidth="1" width="8.85546875"/>
    <col min="6446" max="6446" customWidth="1" width="8.85546875"/>
    <col min="6447" max="6447" customWidth="1" width="8.85546875"/>
    <col min="6448" max="6448" customWidth="1" width="8.85546875"/>
    <col min="6449" max="6449" customWidth="1" width="8.85546875"/>
    <col min="6450" max="6450" customWidth="1" width="8.85546875"/>
    <col min="6451" max="6451" customWidth="1" width="8.85546875"/>
    <col min="6452" max="6452" customWidth="1" width="8.85546875"/>
    <col min="6453" max="6453" customWidth="1" width="8.85546875"/>
    <col min="6454" max="6454" customWidth="1" width="8.85546875"/>
    <col min="6455" max="6455" customWidth="1" width="8.85546875"/>
    <col min="6456" max="6456" customWidth="1" width="8.85546875"/>
    <col min="6457" max="6457" customWidth="1" width="8.85546875"/>
    <col min="6458" max="6458" customWidth="1" width="8.85546875"/>
    <col min="6459" max="6459" customWidth="1" width="8.85546875"/>
    <col min="6460" max="6460" customWidth="1" width="8.85546875"/>
    <col min="6461" max="6461" customWidth="1" width="8.85546875"/>
    <col min="6462" max="6462" customWidth="1" width="8.85546875"/>
    <col min="6463" max="6463" customWidth="1" width="8.85546875"/>
    <col min="6464" max="6464" customWidth="1" width="8.85546875"/>
    <col min="6465" max="6465" customWidth="1" width="8.85546875"/>
    <col min="6466" max="6466" customWidth="1" width="8.85546875"/>
    <col min="6467" max="6467" customWidth="1" width="8.85546875"/>
    <col min="6468" max="6468" customWidth="1" width="8.85546875"/>
    <col min="6469" max="6469" customWidth="1" width="8.85546875"/>
    <col min="6470" max="6470" customWidth="1" width="8.85546875"/>
    <col min="6471" max="6471" customWidth="1" width="8.85546875"/>
    <col min="6472" max="6472" customWidth="1" width="8.85546875"/>
    <col min="6473" max="6473" customWidth="1" width="8.85546875"/>
    <col min="6474" max="6474" customWidth="1" width="8.85546875"/>
    <col min="6475" max="6475" customWidth="1" width="8.85546875"/>
    <col min="6476" max="6476" customWidth="1" width="8.85546875"/>
    <col min="6477" max="6477" customWidth="1" width="8.85546875"/>
    <col min="6478" max="6478" customWidth="1" width="8.85546875"/>
    <col min="6479" max="6479" customWidth="1" width="8.85546875"/>
    <col min="6480" max="6480" customWidth="1" width="8.85546875"/>
    <col min="6481" max="6481" customWidth="1" width="8.85546875"/>
    <col min="6482" max="6482" customWidth="1" width="8.85546875"/>
    <col min="6483" max="6483" customWidth="1" width="8.85546875"/>
    <col min="6484" max="6484" customWidth="1" width="8.85546875"/>
    <col min="6485" max="6485" customWidth="1" width="8.85546875"/>
    <col min="6486" max="6486" customWidth="1" width="8.85546875"/>
    <col min="6487" max="6487" customWidth="1" width="8.85546875"/>
    <col min="6488" max="6488" customWidth="1" width="8.85546875"/>
    <col min="6489" max="6489" customWidth="1" width="8.85546875"/>
    <col min="6490" max="6490" customWidth="1" width="8.85546875"/>
    <col min="6491" max="6491" customWidth="1" width="8.85546875"/>
    <col min="6492" max="6492" customWidth="1" width="8.85546875"/>
    <col min="6493" max="6493" customWidth="1" width="8.85546875"/>
    <col min="6494" max="6494" customWidth="1" width="8.85546875"/>
    <col min="6495" max="6495" customWidth="1" width="8.85546875"/>
    <col min="6496" max="6496" customWidth="1" width="8.85546875"/>
    <col min="6497" max="6497" customWidth="1" width="8.85546875"/>
    <col min="6498" max="6498" customWidth="1" width="8.85546875"/>
    <col min="6499" max="6499" customWidth="1" width="8.85546875"/>
    <col min="6500" max="6500" customWidth="1" width="8.85546875"/>
    <col min="6501" max="6501" customWidth="1" width="8.85546875"/>
    <col min="6502" max="6502" customWidth="1" width="8.85546875"/>
    <col min="6503" max="6503" customWidth="1" width="8.85546875"/>
    <col min="6504" max="6504" customWidth="1" width="8.85546875"/>
    <col min="6505" max="6505" customWidth="1" width="8.85546875"/>
    <col min="6506" max="6506" customWidth="1" width="8.85546875"/>
    <col min="6507" max="6507" customWidth="1" width="8.85546875"/>
    <col min="6508" max="6508" customWidth="1" width="8.85546875"/>
    <col min="6509" max="6509" customWidth="1" width="8.85546875"/>
    <col min="6510" max="6510" customWidth="1" width="8.85546875"/>
    <col min="6511" max="6511" customWidth="1" width="8.85546875"/>
    <col min="6512" max="6512" customWidth="1" width="8.85546875"/>
    <col min="6513" max="6513" customWidth="1" width="8.85546875"/>
    <col min="6514" max="6514" customWidth="1" width="8.85546875"/>
    <col min="6515" max="6515" customWidth="1" width="8.85546875"/>
    <col min="6516" max="6516" customWidth="1" width="8.85546875"/>
    <col min="6517" max="6517" customWidth="1" width="8.85546875"/>
    <col min="6518" max="6518" customWidth="1" width="8.85546875"/>
    <col min="6519" max="6519" customWidth="1" width="8.85546875"/>
    <col min="6520" max="6520" customWidth="1" width="8.85546875"/>
    <col min="6521" max="6521" customWidth="1" width="8.85546875"/>
    <col min="6522" max="6522" customWidth="1" width="8.85546875"/>
    <col min="6523" max="6523" customWidth="1" width="8.85546875"/>
    <col min="6524" max="6524" customWidth="1" width="8.85546875"/>
    <col min="6525" max="6525" customWidth="1" width="8.85546875"/>
    <col min="6526" max="6526" customWidth="1" width="8.85546875"/>
    <col min="6527" max="6527" customWidth="1" width="8.85546875"/>
    <col min="6528" max="6528" customWidth="1" width="8.85546875"/>
    <col min="6529" max="6529" customWidth="1" width="8.85546875"/>
    <col min="6530" max="6530" customWidth="1" width="8.85546875"/>
    <col min="6531" max="6531" customWidth="1" width="8.85546875"/>
    <col min="6532" max="6532" customWidth="1" width="8.85546875"/>
    <col min="6533" max="6533" customWidth="1" width="8.85546875"/>
    <col min="6534" max="6534" customWidth="1" width="8.85546875"/>
    <col min="6535" max="6535" customWidth="1" width="8.85546875"/>
    <col min="6536" max="6536" customWidth="1" width="8.85546875"/>
    <col min="6537" max="6537" customWidth="1" width="8.85546875"/>
    <col min="6538" max="6538" customWidth="1" width="8.85546875"/>
    <col min="6539" max="6539" customWidth="1" width="8.85546875"/>
    <col min="6540" max="6540" customWidth="1" width="8.85546875"/>
    <col min="6541" max="6541" customWidth="1" width="8.85546875"/>
    <col min="6542" max="6542" customWidth="1" width="8.85546875"/>
    <col min="6543" max="6543" customWidth="1" width="8.85546875"/>
    <col min="6544" max="6544" customWidth="1" width="8.85546875"/>
    <col min="6545" max="6545" customWidth="1" width="8.85546875"/>
    <col min="6546" max="6546" customWidth="1" width="8.85546875"/>
    <col min="6547" max="6547" customWidth="1" width="8.85546875"/>
    <col min="6548" max="6548" customWidth="1" width="8.85546875"/>
    <col min="6549" max="6549" customWidth="1" width="8.85546875"/>
    <col min="6550" max="6550" customWidth="1" width="8.85546875"/>
    <col min="6551" max="6551" customWidth="1" width="8.85546875"/>
    <col min="6552" max="6552" customWidth="1" width="8.85546875"/>
    <col min="6553" max="6553" customWidth="1" width="8.85546875"/>
    <col min="6554" max="6554" customWidth="1" width="8.85546875"/>
    <col min="6555" max="6555" customWidth="1" width="8.85546875"/>
    <col min="6556" max="6556" customWidth="1" width="8.85546875"/>
    <col min="6557" max="6557" customWidth="1" width="8.85546875"/>
    <col min="6558" max="6558" customWidth="1" width="8.85546875"/>
    <col min="6559" max="6559" customWidth="1" width="8.85546875"/>
    <col min="6560" max="6560" customWidth="1" width="8.85546875"/>
    <col min="6561" max="6561" customWidth="1" width="8.85546875"/>
    <col min="6562" max="6562" customWidth="1" width="8.85546875"/>
    <col min="6563" max="6563" customWidth="1" width="8.85546875"/>
    <col min="6564" max="6564" customWidth="1" width="8.85546875"/>
    <col min="6565" max="6565" customWidth="1" width="8.85546875"/>
    <col min="6566" max="6566" customWidth="1" width="8.85546875"/>
    <col min="6567" max="6567" customWidth="1" width="8.85546875"/>
    <col min="6568" max="6568" customWidth="1" width="8.85546875"/>
    <col min="6569" max="6569" customWidth="1" width="8.85546875"/>
    <col min="6570" max="6570" customWidth="1" width="8.85546875"/>
    <col min="6571" max="6571" customWidth="1" width="8.85546875"/>
    <col min="6572" max="6572" customWidth="1" width="8.85546875"/>
    <col min="6573" max="6573" customWidth="1" width="8.85546875"/>
    <col min="6574" max="6574" customWidth="1" width="8.85546875"/>
    <col min="6575" max="6575" customWidth="1" width="8.85546875"/>
    <col min="6576" max="6576" customWidth="1" width="8.85546875"/>
    <col min="6577" max="6577" customWidth="1" width="8.85546875"/>
    <col min="6578" max="6578" customWidth="1" width="8.85546875"/>
    <col min="6579" max="6579" customWidth="1" width="8.85546875"/>
    <col min="6580" max="6580" customWidth="1" width="8.85546875"/>
    <col min="6581" max="6581" customWidth="1" width="8.85546875"/>
    <col min="6582" max="6582" customWidth="1" width="8.85546875"/>
    <col min="6583" max="6583" customWidth="1" width="8.85546875"/>
    <col min="6584" max="6584" customWidth="1" width="8.85546875"/>
    <col min="6585" max="6585" customWidth="1" width="8.85546875"/>
    <col min="6586" max="6586" customWidth="1" width="8.85546875"/>
    <col min="6587" max="6587" customWidth="1" width="8.85546875"/>
    <col min="6588" max="6588" customWidth="1" width="8.85546875"/>
    <col min="6589" max="6589" customWidth="1" width="8.85546875"/>
    <col min="6590" max="6590" customWidth="1" width="8.85546875"/>
    <col min="6591" max="6591" customWidth="1" width="8.85546875"/>
    <col min="6592" max="6592" customWidth="1" width="8.85546875"/>
    <col min="6593" max="6593" customWidth="1" width="8.85546875"/>
    <col min="6594" max="6594" customWidth="1" width="8.85546875"/>
    <col min="6595" max="6595" customWidth="1" width="8.85546875"/>
    <col min="6596" max="6596" customWidth="1" width="8.85546875"/>
    <col min="6597" max="6597" customWidth="1" width="8.85546875"/>
    <col min="6598" max="6598" customWidth="1" width="8.85546875"/>
    <col min="6599" max="6599" customWidth="1" width="8.85546875"/>
    <col min="6600" max="6600" customWidth="1" width="8.85546875"/>
    <col min="6601" max="6601" customWidth="1" width="8.85546875"/>
    <col min="6602" max="6602" customWidth="1" width="8.85546875"/>
    <col min="6603" max="6603" customWidth="1" width="8.85546875"/>
    <col min="6604" max="6604" customWidth="1" width="8.85546875"/>
    <col min="6605" max="6605" customWidth="1" width="8.85546875"/>
    <col min="6606" max="6606" customWidth="1" width="8.85546875"/>
    <col min="6607" max="6607" customWidth="1" width="8.85546875"/>
    <col min="6608" max="6608" customWidth="1" width="8.85546875"/>
    <col min="6609" max="6609" customWidth="1" width="8.85546875"/>
    <col min="6610" max="6610" customWidth="1" width="8.85546875"/>
    <col min="6611" max="6611" customWidth="1" width="8.85546875"/>
    <col min="6612" max="6612" customWidth="1" width="8.85546875"/>
    <col min="6613" max="6613" customWidth="1" width="8.85546875"/>
    <col min="6614" max="6614" customWidth="1" width="8.85546875"/>
    <col min="6615" max="6615" customWidth="1" width="8.85546875"/>
    <col min="6616" max="6616" customWidth="1" width="8.85546875"/>
    <col min="6617" max="6617" customWidth="1" width="8.85546875"/>
    <col min="6618" max="6618" customWidth="1" width="8.85546875"/>
    <col min="6619" max="6619" customWidth="1" width="8.85546875"/>
    <col min="6620" max="6620" customWidth="1" width="8.85546875"/>
    <col min="6621" max="6621" customWidth="1" width="8.85546875"/>
    <col min="6622" max="6622" customWidth="1" width="8.85546875"/>
    <col min="6623" max="6623" customWidth="1" width="8.85546875"/>
    <col min="6624" max="6624" customWidth="1" width="8.85546875"/>
    <col min="6625" max="6625" customWidth="1" width="8.85546875"/>
    <col min="6626" max="6626" customWidth="1" width="8.85546875"/>
    <col min="6627" max="6627" customWidth="1" width="8.85546875"/>
    <col min="6628" max="6628" customWidth="1" width="8.85546875"/>
    <col min="6629" max="6629" customWidth="1" width="8.85546875"/>
    <col min="6630" max="6630" customWidth="1" width="8.85546875"/>
    <col min="6631" max="6631" customWidth="1" width="8.85546875"/>
    <col min="6632" max="6632" customWidth="1" width="8.85546875"/>
    <col min="6633" max="6633" customWidth="1" width="8.85546875"/>
    <col min="6634" max="6634" customWidth="1" width="8.85546875"/>
    <col min="6635" max="6635" customWidth="1" width="8.85546875"/>
    <col min="6636" max="6636" customWidth="1" width="8.85546875"/>
    <col min="6637" max="6637" customWidth="1" width="8.85546875"/>
    <col min="6638" max="6638" customWidth="1" width="8.85546875"/>
    <col min="6639" max="6639" customWidth="1" width="8.85546875"/>
    <col min="6640" max="6640" customWidth="1" width="8.85546875"/>
    <col min="6641" max="6641" customWidth="1" width="8.85546875"/>
    <col min="6642" max="6642" customWidth="1" width="8.85546875"/>
    <col min="6643" max="6643" customWidth="1" width="8.85546875"/>
    <col min="6644" max="6644" customWidth="1" width="8.85546875"/>
    <col min="6645" max="6645" customWidth="1" width="8.85546875"/>
    <col min="6646" max="6646" customWidth="1" width="8.85546875"/>
    <col min="6647" max="6647" customWidth="1" width="8.85546875"/>
    <col min="6648" max="6648" customWidth="1" width="8.85546875"/>
    <col min="6649" max="6649" customWidth="1" width="8.85546875"/>
    <col min="6650" max="6650" customWidth="1" width="8.85546875"/>
    <col min="6651" max="6651" customWidth="1" width="8.85546875"/>
    <col min="6652" max="6652" customWidth="1" width="8.85546875"/>
    <col min="6653" max="6653" customWidth="1" width="8.85546875"/>
    <col min="6654" max="6654" customWidth="1" width="8.85546875"/>
    <col min="6655" max="6655" customWidth="1" width="8.85546875"/>
    <col min="6656" max="6656" customWidth="1" width="8.85546875"/>
    <col min="6657" max="6657" customWidth="1" width="8.85546875"/>
    <col min="6658" max="6658" customWidth="1" width="8.85546875"/>
    <col min="6659" max="6659" customWidth="1" width="8.85546875"/>
    <col min="6660" max="6660" customWidth="1" width="8.85546875"/>
    <col min="6661" max="6661" customWidth="1" width="8.85546875"/>
    <col min="6662" max="6662" customWidth="1" width="8.85546875"/>
    <col min="6663" max="6663" customWidth="1" width="8.85546875"/>
    <col min="6664" max="6664" customWidth="1" width="8.85546875"/>
    <col min="6665" max="6665" customWidth="1" width="8.85546875"/>
    <col min="6666" max="6666" customWidth="1" width="8.85546875"/>
    <col min="6667" max="6667" customWidth="1" width="8.85546875"/>
    <col min="6668" max="6668" customWidth="1" width="8.85546875"/>
    <col min="6669" max="6669" customWidth="1" width="8.85546875"/>
    <col min="6670" max="6670" customWidth="1" width="8.85546875"/>
    <col min="6671" max="6671" customWidth="1" width="8.85546875"/>
    <col min="6672" max="6672" customWidth="1" width="8.85546875"/>
    <col min="6673" max="6673" customWidth="1" width="8.85546875"/>
    <col min="6674" max="6674" customWidth="1" width="8.85546875"/>
    <col min="6675" max="6675" customWidth="1" width="8.85546875"/>
    <col min="6676" max="6676" customWidth="1" width="8.85546875"/>
    <col min="6677" max="6677" customWidth="1" width="8.85546875"/>
    <col min="6678" max="6678" customWidth="1" width="8.85546875"/>
    <col min="6679" max="6679" customWidth="1" width="8.85546875"/>
    <col min="6680" max="6680" customWidth="1" width="8.85546875"/>
    <col min="6681" max="6681" customWidth="1" width="8.85546875"/>
    <col min="6682" max="6682" customWidth="1" width="8.85546875"/>
    <col min="6683" max="6683" customWidth="1" width="8.85546875"/>
    <col min="6684" max="6684" customWidth="1" width="8.85546875"/>
    <col min="6685" max="6685" customWidth="1" width="8.85546875"/>
    <col min="6686" max="6686" customWidth="1" width="8.85546875"/>
    <col min="6687" max="6687" customWidth="1" width="8.85546875"/>
    <col min="6688" max="6688" customWidth="1" width="8.85546875"/>
    <col min="6689" max="6689" customWidth="1" width="8.85546875"/>
    <col min="6690" max="6690" customWidth="1" width="8.85546875"/>
    <col min="6691" max="6691" customWidth="1" width="8.85546875"/>
    <col min="6692" max="6692" customWidth="1" width="8.85546875"/>
    <col min="6693" max="6693" customWidth="1" width="8.85546875"/>
    <col min="6694" max="6694" customWidth="1" width="8.85546875"/>
    <col min="6695" max="6695" customWidth="1" width="8.85546875"/>
    <col min="6696" max="6696" customWidth="1" width="8.85546875"/>
    <col min="6697" max="6697" customWidth="1" width="8.85546875"/>
    <col min="6698" max="6698" customWidth="1" width="8.85546875"/>
    <col min="6699" max="6699" customWidth="1" width="8.85546875"/>
    <col min="6700" max="6700" customWidth="1" width="8.85546875"/>
    <col min="6701" max="6701" customWidth="1" width="8.85546875"/>
    <col min="6702" max="6702" customWidth="1" width="8.85546875"/>
    <col min="6703" max="6703" customWidth="1" width="8.85546875"/>
    <col min="6704" max="6704" customWidth="1" width="8.85546875"/>
    <col min="6705" max="6705" customWidth="1" width="8.85546875"/>
    <col min="6706" max="6706" customWidth="1" width="8.85546875"/>
    <col min="6707" max="6707" customWidth="1" width="8.85546875"/>
    <col min="6708" max="6708" customWidth="1" width="8.85546875"/>
    <col min="6709" max="6709" customWidth="1" width="8.85546875"/>
    <col min="6710" max="6710" customWidth="1" width="8.85546875"/>
    <col min="6711" max="6711" customWidth="1" width="8.85546875"/>
    <col min="6712" max="6712" customWidth="1" width="8.85546875"/>
    <col min="6713" max="6713" customWidth="1" width="8.85546875"/>
    <col min="6714" max="6714" customWidth="1" width="8.85546875"/>
    <col min="6715" max="6715" customWidth="1" width="8.85546875"/>
    <col min="6716" max="6716" customWidth="1" width="8.85546875"/>
    <col min="6717" max="6717" customWidth="1" width="8.85546875"/>
    <col min="6718" max="6718" customWidth="1" width="8.85546875"/>
    <col min="6719" max="6719" customWidth="1" width="8.85546875"/>
    <col min="6720" max="6720" customWidth="1" width="8.85546875"/>
    <col min="6721" max="6721" customWidth="1" width="8.85546875"/>
    <col min="6722" max="6722" customWidth="1" width="8.85546875"/>
    <col min="6723" max="6723" customWidth="1" width="8.85546875"/>
    <col min="6724" max="6724" customWidth="1" width="8.85546875"/>
    <col min="6725" max="6725" customWidth="1" width="8.85546875"/>
    <col min="6726" max="6726" customWidth="1" width="8.85546875"/>
    <col min="6727" max="6727" customWidth="1" width="8.85546875"/>
    <col min="6728" max="6728" customWidth="1" width="8.85546875"/>
    <col min="6729" max="6729" customWidth="1" width="8.85546875"/>
    <col min="6730" max="6730" customWidth="1" width="8.85546875"/>
    <col min="6731" max="6731" customWidth="1" width="8.85546875"/>
    <col min="6732" max="6732" customWidth="1" width="8.85546875"/>
    <col min="6733" max="6733" customWidth="1" width="8.85546875"/>
    <col min="6734" max="6734" customWidth="1" width="8.85546875"/>
    <col min="6735" max="6735" customWidth="1" width="8.85546875"/>
    <col min="6736" max="6736" customWidth="1" width="8.85546875"/>
    <col min="6737" max="6737" customWidth="1" width="8.85546875"/>
    <col min="6738" max="6738" customWidth="1" width="8.85546875"/>
    <col min="6739" max="6739" customWidth="1" width="8.85546875"/>
    <col min="6740" max="6740" customWidth="1" width="8.85546875"/>
    <col min="6741" max="6741" customWidth="1" width="8.85546875"/>
    <col min="6742" max="6742" customWidth="1" width="8.85546875"/>
    <col min="6743" max="6743" customWidth="1" width="8.85546875"/>
    <col min="6744" max="6744" customWidth="1" width="8.85546875"/>
    <col min="6745" max="6745" customWidth="1" width="8.85546875"/>
    <col min="6746" max="6746" customWidth="1" width="8.85546875"/>
    <col min="6747" max="6747" customWidth="1" width="8.85546875"/>
    <col min="6748" max="6748" customWidth="1" width="8.85546875"/>
    <col min="6749" max="6749" customWidth="1" width="8.85546875"/>
    <col min="6750" max="6750" customWidth="1" width="8.85546875"/>
    <col min="6751" max="6751" customWidth="1" width="8.85546875"/>
    <col min="6752" max="6752" customWidth="1" width="8.85546875"/>
    <col min="6753" max="6753" customWidth="1" width="8.85546875"/>
    <col min="6754" max="6754" customWidth="1" width="8.85546875"/>
    <col min="6755" max="6755" customWidth="1" width="8.85546875"/>
    <col min="6756" max="6756" customWidth="1" width="8.85546875"/>
    <col min="6757" max="6757" customWidth="1" width="8.85546875"/>
    <col min="6758" max="6758" customWidth="1" width="8.85546875"/>
    <col min="6759" max="6759" customWidth="1" width="8.85546875"/>
    <col min="6760" max="6760" customWidth="1" width="8.85546875"/>
    <col min="6761" max="6761" customWidth="1" width="8.85546875"/>
    <col min="6762" max="6762" customWidth="1" width="8.85546875"/>
    <col min="6763" max="6763" customWidth="1" width="8.85546875"/>
    <col min="6764" max="6764" customWidth="1" width="8.85546875"/>
    <col min="6765" max="6765" customWidth="1" width="8.85546875"/>
    <col min="6766" max="6766" customWidth="1" width="8.85546875"/>
    <col min="6767" max="6767" customWidth="1" width="8.85546875"/>
    <col min="6768" max="6768" customWidth="1" width="8.85546875"/>
    <col min="6769" max="6769" customWidth="1" width="8.85546875"/>
    <col min="6770" max="6770" customWidth="1" width="8.85546875"/>
    <col min="6771" max="6771" customWidth="1" width="8.85546875"/>
    <col min="6772" max="6772" customWidth="1" width="8.85546875"/>
    <col min="6773" max="6773" customWidth="1" width="8.85546875"/>
    <col min="6774" max="6774" customWidth="1" width="8.85546875"/>
    <col min="6775" max="6775" customWidth="1" width="8.85546875"/>
    <col min="6776" max="6776" customWidth="1" width="8.85546875"/>
    <col min="6777" max="6777" customWidth="1" width="8.85546875"/>
    <col min="6778" max="6778" customWidth="1" width="8.85546875"/>
    <col min="6779" max="6779" customWidth="1" width="8.85546875"/>
    <col min="6780" max="6780" customWidth="1" width="8.85546875"/>
    <col min="6781" max="6781" customWidth="1" width="8.85546875"/>
    <col min="6782" max="6782" customWidth="1" width="8.85546875"/>
    <col min="6783" max="6783" customWidth="1" width="8.85546875"/>
    <col min="6784" max="6784" customWidth="1" width="8.85546875"/>
    <col min="6785" max="6785" customWidth="1" width="8.85546875"/>
    <col min="6786" max="6786" customWidth="1" width="8.85546875"/>
    <col min="6787" max="6787" customWidth="1" width="8.85546875"/>
    <col min="6788" max="6788" customWidth="1" width="8.85546875"/>
    <col min="6789" max="6789" customWidth="1" width="8.85546875"/>
    <col min="6790" max="6790" customWidth="1" width="8.85546875"/>
    <col min="6791" max="6791" customWidth="1" width="8.85546875"/>
    <col min="6792" max="6792" customWidth="1" width="8.85546875"/>
    <col min="6793" max="6793" customWidth="1" width="8.85546875"/>
    <col min="6794" max="6794" customWidth="1" width="8.85546875"/>
    <col min="6795" max="6795" customWidth="1" width="8.85546875"/>
    <col min="6796" max="6796" customWidth="1" width="8.85546875"/>
    <col min="6797" max="6797" customWidth="1" width="8.85546875"/>
    <col min="6798" max="6798" customWidth="1" width="8.85546875"/>
    <col min="6799" max="6799" customWidth="1" width="8.85546875"/>
    <col min="6800" max="6800" customWidth="1" width="8.85546875"/>
    <col min="6801" max="6801" customWidth="1" width="8.85546875"/>
    <col min="6802" max="6802" customWidth="1" width="8.85546875"/>
    <col min="6803" max="6803" customWidth="1" width="8.85546875"/>
    <col min="6804" max="6804" customWidth="1" width="8.85546875"/>
    <col min="6805" max="6805" customWidth="1" width="8.85546875"/>
    <col min="6806" max="6806" customWidth="1" width="8.85546875"/>
    <col min="6807" max="6807" customWidth="1" width="8.85546875"/>
    <col min="6808" max="6808" customWidth="1" width="8.85546875"/>
    <col min="6809" max="6809" customWidth="1" width="8.85546875"/>
    <col min="6810" max="6810" customWidth="1" width="8.85546875"/>
    <col min="6811" max="6811" customWidth="1" width="8.85546875"/>
    <col min="6812" max="6812" customWidth="1" width="8.85546875"/>
    <col min="6813" max="6813" customWidth="1" width="8.85546875"/>
    <col min="6814" max="6814" customWidth="1" width="8.85546875"/>
    <col min="6815" max="6815" customWidth="1" width="8.85546875"/>
    <col min="6816" max="6816" customWidth="1" width="8.85546875"/>
    <col min="6817" max="6817" customWidth="1" width="8.85546875"/>
    <col min="6818" max="6818" customWidth="1" width="8.85546875"/>
    <col min="6819" max="6819" customWidth="1" width="8.85546875"/>
    <col min="6820" max="6820" customWidth="1" width="8.85546875"/>
    <col min="6821" max="6821" customWidth="1" width="8.85546875"/>
    <col min="6822" max="6822" customWidth="1" width="8.85546875"/>
    <col min="6823" max="6823" customWidth="1" width="8.85546875"/>
    <col min="6824" max="6824" customWidth="1" width="8.85546875"/>
    <col min="6825" max="6825" customWidth="1" width="8.85546875"/>
    <col min="6826" max="6826" customWidth="1" width="8.85546875"/>
    <col min="6827" max="6827" customWidth="1" width="8.85546875"/>
    <col min="6828" max="6828" customWidth="1" width="8.85546875"/>
    <col min="6829" max="6829" customWidth="1" width="8.85546875"/>
    <col min="6830" max="6830" customWidth="1" width="8.85546875"/>
    <col min="6831" max="6831" customWidth="1" width="8.85546875"/>
    <col min="6832" max="6832" customWidth="1" width="8.85546875"/>
    <col min="6833" max="6833" customWidth="1" width="8.85546875"/>
    <col min="6834" max="6834" customWidth="1" width="8.85546875"/>
    <col min="6835" max="6835" customWidth="1" width="8.85546875"/>
    <col min="6836" max="6836" customWidth="1" width="8.85546875"/>
    <col min="6837" max="6837" customWidth="1" width="8.85546875"/>
    <col min="6838" max="6838" customWidth="1" width="8.85546875"/>
    <col min="6839" max="6839" customWidth="1" width="8.85546875"/>
    <col min="6840" max="6840" customWidth="1" width="8.85546875"/>
    <col min="6841" max="6841" customWidth="1" width="8.85546875"/>
    <col min="6842" max="6842" customWidth="1" width="8.85546875"/>
    <col min="6843" max="6843" customWidth="1" width="8.85546875"/>
    <col min="6844" max="6844" customWidth="1" width="8.85546875"/>
    <col min="6845" max="6845" customWidth="1" width="8.85546875"/>
    <col min="6846" max="6846" customWidth="1" width="8.85546875"/>
    <col min="6847" max="6847" customWidth="1" width="8.85546875"/>
    <col min="6848" max="6848" customWidth="1" width="8.85546875"/>
    <col min="6849" max="6849" customWidth="1" width="8.85546875"/>
    <col min="6850" max="6850" customWidth="1" width="8.85546875"/>
    <col min="6851" max="6851" customWidth="1" width="8.85546875"/>
    <col min="6852" max="6852" customWidth="1" width="8.85546875"/>
    <col min="6853" max="6853" customWidth="1" width="8.85546875"/>
    <col min="6854" max="6854" customWidth="1" width="8.85546875"/>
    <col min="6855" max="6855" customWidth="1" width="8.85546875"/>
    <col min="6856" max="6856" customWidth="1" width="8.85546875"/>
    <col min="6857" max="6857" customWidth="1" width="8.85546875"/>
    <col min="6858" max="6858" customWidth="1" width="8.85546875"/>
    <col min="6859" max="6859" customWidth="1" width="8.85546875"/>
    <col min="6860" max="6860" customWidth="1" width="8.85546875"/>
    <col min="6861" max="6861" customWidth="1" width="8.85546875"/>
    <col min="6862" max="6862" customWidth="1" width="8.85546875"/>
    <col min="6863" max="6863" customWidth="1" width="8.85546875"/>
    <col min="6864" max="6864" customWidth="1" width="8.85546875"/>
    <col min="6865" max="6865" customWidth="1" width="8.85546875"/>
    <col min="6866" max="6866" customWidth="1" width="8.85546875"/>
    <col min="6867" max="6867" customWidth="1" width="8.85546875"/>
    <col min="6868" max="6868" customWidth="1" width="8.85546875"/>
    <col min="6869" max="6869" customWidth="1" width="8.85546875"/>
    <col min="6870" max="6870" customWidth="1" width="8.85546875"/>
    <col min="6871" max="6871" customWidth="1" width="8.85546875"/>
    <col min="6872" max="6872" customWidth="1" width="8.85546875"/>
    <col min="6873" max="6873" customWidth="1" width="8.85546875"/>
    <col min="6874" max="6874" customWidth="1" width="8.85546875"/>
    <col min="6875" max="6875" customWidth="1" width="8.85546875"/>
    <col min="6876" max="6876" customWidth="1" width="8.85546875"/>
    <col min="6877" max="6877" customWidth="1" width="8.85546875"/>
    <col min="6878" max="6878" customWidth="1" width="8.85546875"/>
    <col min="6879" max="6879" customWidth="1" width="8.85546875"/>
    <col min="6880" max="6880" customWidth="1" width="8.85546875"/>
    <col min="6881" max="6881" customWidth="1" width="8.85546875"/>
    <col min="6882" max="6882" customWidth="1" width="8.85546875"/>
    <col min="6883" max="6883" customWidth="1" width="8.85546875"/>
    <col min="6884" max="6884" customWidth="1" width="8.85546875"/>
    <col min="6885" max="6885" customWidth="1" width="8.85546875"/>
    <col min="6886" max="6886" customWidth="1" width="8.85546875"/>
    <col min="6887" max="6887" customWidth="1" width="8.85546875"/>
    <col min="6888" max="6888" customWidth="1" width="8.85546875"/>
    <col min="6889" max="6889" customWidth="1" width="8.85546875"/>
    <col min="6890" max="6890" customWidth="1" width="8.85546875"/>
    <col min="6891" max="6891" customWidth="1" width="8.85546875"/>
    <col min="6892" max="6892" customWidth="1" width="8.85546875"/>
    <col min="6893" max="6893" customWidth="1" width="8.85546875"/>
    <col min="6894" max="6894" customWidth="1" width="8.85546875"/>
    <col min="6895" max="6895" customWidth="1" width="8.85546875"/>
    <col min="6896" max="6896" customWidth="1" width="8.85546875"/>
    <col min="6897" max="6897" customWidth="1" width="8.85546875"/>
    <col min="6898" max="6898" customWidth="1" width="8.85546875"/>
    <col min="6899" max="6899" customWidth="1" width="8.85546875"/>
    <col min="6900" max="6900" customWidth="1" width="8.85546875"/>
    <col min="6901" max="6901" customWidth="1" width="8.85546875"/>
    <col min="6902" max="6902" customWidth="1" width="8.85546875"/>
    <col min="6903" max="6903" customWidth="1" width="8.85546875"/>
    <col min="6904" max="6904" customWidth="1" width="8.85546875"/>
    <col min="6905" max="6905" customWidth="1" width="8.85546875"/>
    <col min="6906" max="6906" customWidth="1" width="8.85546875"/>
    <col min="6907" max="6907" customWidth="1" width="8.85546875"/>
    <col min="6908" max="6908" customWidth="1" width="8.85546875"/>
    <col min="6909" max="6909" customWidth="1" width="8.85546875"/>
    <col min="6910" max="6910" customWidth="1" width="8.85546875"/>
    <col min="6911" max="6911" customWidth="1" width="8.85546875"/>
    <col min="6912" max="6912" customWidth="1" width="8.85546875"/>
    <col min="6913" max="6913" customWidth="1" width="8.85546875"/>
    <col min="6914" max="6914" customWidth="1" width="8.85546875"/>
    <col min="6915" max="6915" customWidth="1" width="8.85546875"/>
    <col min="6916" max="6916" customWidth="1" width="8.85546875"/>
    <col min="6917" max="6917" customWidth="1" width="8.85546875"/>
    <col min="6918" max="6918" customWidth="1" width="8.85546875"/>
    <col min="6919" max="6919" customWidth="1" width="8.85546875"/>
    <col min="6920" max="6920" customWidth="1" width="8.85546875"/>
    <col min="6921" max="6921" customWidth="1" width="8.85546875"/>
    <col min="6922" max="6922" customWidth="1" width="8.85546875"/>
    <col min="6923" max="6923" customWidth="1" width="8.85546875"/>
    <col min="6924" max="6924" customWidth="1" width="8.85546875"/>
    <col min="6925" max="6925" customWidth="1" width="8.85546875"/>
    <col min="6926" max="6926" customWidth="1" width="8.85546875"/>
    <col min="6927" max="6927" customWidth="1" width="8.85546875"/>
    <col min="6928" max="6928" customWidth="1" width="8.85546875"/>
    <col min="6929" max="6929" customWidth="1" width="8.85546875"/>
    <col min="6930" max="6930" customWidth="1" width="8.85546875"/>
    <col min="6931" max="6931" customWidth="1" width="8.85546875"/>
    <col min="6932" max="6932" customWidth="1" width="8.85546875"/>
    <col min="6933" max="6933" customWidth="1" width="8.85546875"/>
    <col min="6934" max="6934" customWidth="1" width="8.85546875"/>
    <col min="6935" max="6935" customWidth="1" width="8.85546875"/>
    <col min="6936" max="6936" customWidth="1" width="8.85546875"/>
    <col min="6937" max="6937" customWidth="1" width="8.85546875"/>
    <col min="6938" max="6938" customWidth="1" width="8.85546875"/>
    <col min="6939" max="6939" customWidth="1" width="8.85546875"/>
    <col min="6940" max="6940" customWidth="1" width="8.85546875"/>
    <col min="6941" max="6941" customWidth="1" width="8.85546875"/>
    <col min="6942" max="6942" customWidth="1" width="8.85546875"/>
    <col min="6943" max="6943" customWidth="1" width="8.85546875"/>
    <col min="6944" max="6944" customWidth="1" width="8.85546875"/>
    <col min="6945" max="6945" customWidth="1" width="8.85546875"/>
    <col min="6946" max="6946" customWidth="1" width="8.85546875"/>
    <col min="6947" max="6947" customWidth="1" width="8.85546875"/>
    <col min="6948" max="6948" customWidth="1" width="8.85546875"/>
    <col min="6949" max="6949" customWidth="1" width="8.85546875"/>
    <col min="6950" max="6950" customWidth="1" width="8.85546875"/>
    <col min="6951" max="6951" customWidth="1" width="8.85546875"/>
    <col min="6952" max="6952" customWidth="1" width="8.85546875"/>
    <col min="6953" max="6953" customWidth="1" width="8.85546875"/>
    <col min="6954" max="6954" customWidth="1" width="8.85546875"/>
    <col min="6955" max="6955" customWidth="1" width="8.85546875"/>
    <col min="6956" max="6956" customWidth="1" width="8.85546875"/>
    <col min="6957" max="6957" customWidth="1" width="8.85546875"/>
    <col min="6958" max="6958" customWidth="1" width="8.85546875"/>
    <col min="6959" max="6959" customWidth="1" width="8.85546875"/>
    <col min="6960" max="6960" customWidth="1" width="8.85546875"/>
    <col min="6961" max="6961" customWidth="1" width="8.85546875"/>
    <col min="6962" max="6962" customWidth="1" width="8.85546875"/>
    <col min="6963" max="6963" customWidth="1" width="8.85546875"/>
    <col min="6964" max="6964" customWidth="1" width="8.85546875"/>
    <col min="6965" max="6965" customWidth="1" width="8.85546875"/>
    <col min="6966" max="6966" customWidth="1" width="8.85546875"/>
    <col min="6967" max="6967" customWidth="1" width="8.85546875"/>
    <col min="6968" max="6968" customWidth="1" width="8.85546875"/>
    <col min="6969" max="6969" customWidth="1" width="8.85546875"/>
    <col min="6970" max="6970" customWidth="1" width="8.85546875"/>
    <col min="6971" max="6971" customWidth="1" width="8.85546875"/>
    <col min="6972" max="6972" customWidth="1" width="8.85546875"/>
    <col min="6973" max="6973" customWidth="1" width="8.85546875"/>
    <col min="6974" max="6974" customWidth="1" width="8.85546875"/>
    <col min="6975" max="6975" customWidth="1" width="8.85546875"/>
    <col min="6976" max="6976" customWidth="1" width="8.85546875"/>
    <col min="6977" max="6977" customWidth="1" width="8.85546875"/>
    <col min="6978" max="6978" customWidth="1" width="8.85546875"/>
    <col min="6979" max="6979" customWidth="1" width="8.85546875"/>
    <col min="6980" max="6980" customWidth="1" width="8.85546875"/>
    <col min="6981" max="6981" customWidth="1" width="8.85546875"/>
    <col min="6982" max="6982" customWidth="1" width="8.85546875"/>
    <col min="6983" max="6983" customWidth="1" width="8.85546875"/>
    <col min="6984" max="6984" customWidth="1" width="8.85546875"/>
    <col min="6985" max="6985" customWidth="1" width="8.85546875"/>
    <col min="6986" max="6986" customWidth="1" width="8.85546875"/>
    <col min="6987" max="6987" customWidth="1" width="8.85546875"/>
    <col min="6988" max="6988" customWidth="1" width="8.85546875"/>
    <col min="6989" max="6989" customWidth="1" width="8.85546875"/>
    <col min="6990" max="6990" customWidth="1" width="8.85546875"/>
    <col min="6991" max="6991" customWidth="1" width="8.85546875"/>
    <col min="6992" max="6992" customWidth="1" width="8.85546875"/>
    <col min="6993" max="6993" customWidth="1" width="8.85546875"/>
    <col min="6994" max="6994" customWidth="1" width="8.85546875"/>
    <col min="6995" max="6995" customWidth="1" width="8.85546875"/>
    <col min="6996" max="6996" customWidth="1" width="8.85546875"/>
    <col min="6997" max="6997" customWidth="1" width="8.85546875"/>
    <col min="6998" max="6998" customWidth="1" width="8.85546875"/>
    <col min="6999" max="6999" customWidth="1" width="8.85546875"/>
    <col min="7000" max="7000" customWidth="1" width="8.85546875"/>
    <col min="7001" max="7001" customWidth="1" width="8.85546875"/>
    <col min="7002" max="7002" customWidth="1" width="8.85546875"/>
    <col min="7003" max="7003" customWidth="1" width="8.85546875"/>
    <col min="7004" max="7004" customWidth="1" width="8.85546875"/>
    <col min="7005" max="7005" customWidth="1" width="8.85546875"/>
    <col min="7006" max="7006" customWidth="1" width="8.85546875"/>
    <col min="7007" max="7007" customWidth="1" width="8.85546875"/>
    <col min="7008" max="7008" customWidth="1" width="8.85546875"/>
    <col min="7009" max="7009" customWidth="1" width="8.85546875"/>
    <col min="7010" max="7010" customWidth="1" width="8.85546875"/>
    <col min="7011" max="7011" customWidth="1" width="8.85546875"/>
    <col min="7012" max="7012" customWidth="1" width="8.85546875"/>
    <col min="7013" max="7013" customWidth="1" width="8.85546875"/>
    <col min="7014" max="7014" customWidth="1" width="8.85546875"/>
    <col min="7015" max="7015" customWidth="1" width="8.85546875"/>
    <col min="7016" max="7016" customWidth="1" width="8.85546875"/>
    <col min="7017" max="7017" customWidth="1" width="8.85546875"/>
    <col min="7018" max="7018" customWidth="1" width="8.85546875"/>
    <col min="7019" max="7019" customWidth="1" width="8.85546875"/>
    <col min="7020" max="7020" customWidth="1" width="8.85546875"/>
    <col min="7021" max="7021" customWidth="1" width="8.85546875"/>
    <col min="7022" max="7022" customWidth="1" width="8.85546875"/>
    <col min="7023" max="7023" customWidth="1" width="8.85546875"/>
    <col min="7024" max="7024" customWidth="1" width="8.85546875"/>
    <col min="7025" max="7025" customWidth="1" width="8.85546875"/>
    <col min="7026" max="7026" customWidth="1" width="8.85546875"/>
    <col min="7027" max="7027" customWidth="1" width="8.85546875"/>
    <col min="7028" max="7028" customWidth="1" width="8.85546875"/>
    <col min="7029" max="7029" customWidth="1" width="8.85546875"/>
    <col min="7030" max="7030" customWidth="1" width="8.85546875"/>
    <col min="7031" max="7031" customWidth="1" width="8.85546875"/>
    <col min="7032" max="7032" customWidth="1" width="8.85546875"/>
    <col min="7033" max="7033" customWidth="1" width="8.85546875"/>
    <col min="7034" max="7034" customWidth="1" width="8.85546875"/>
    <col min="7035" max="7035" customWidth="1" width="8.85546875"/>
    <col min="7036" max="7036" customWidth="1" width="8.85546875"/>
    <col min="7037" max="7037" customWidth="1" width="8.85546875"/>
    <col min="7038" max="7038" customWidth="1" width="8.85546875"/>
    <col min="7039" max="7039" customWidth="1" width="8.85546875"/>
    <col min="7040" max="7040" customWidth="1" width="8.85546875"/>
    <col min="7041" max="7041" customWidth="1" width="8.85546875"/>
    <col min="7042" max="7042" customWidth="1" width="8.85546875"/>
    <col min="7043" max="7043" customWidth="1" width="8.85546875"/>
    <col min="7044" max="7044" customWidth="1" width="8.85546875"/>
    <col min="7045" max="7045" customWidth="1" width="8.85546875"/>
    <col min="7046" max="7046" customWidth="1" width="8.85546875"/>
    <col min="7047" max="7047" customWidth="1" width="8.85546875"/>
    <col min="7048" max="7048" customWidth="1" width="8.85546875"/>
    <col min="7049" max="7049" customWidth="1" width="8.85546875"/>
    <col min="7050" max="7050" customWidth="1" width="8.85546875"/>
    <col min="7051" max="7051" customWidth="1" width="8.85546875"/>
    <col min="7052" max="7052" customWidth="1" width="8.85546875"/>
    <col min="7053" max="7053" customWidth="1" width="8.85546875"/>
    <col min="7054" max="7054" customWidth="1" width="8.85546875"/>
    <col min="7055" max="7055" customWidth="1" width="8.85546875"/>
    <col min="7056" max="7056" customWidth="1" width="8.85546875"/>
    <col min="7057" max="7057" customWidth="1" width="8.85546875"/>
    <col min="7058" max="7058" customWidth="1" width="8.85546875"/>
    <col min="7059" max="7059" customWidth="1" width="8.85546875"/>
    <col min="7060" max="7060" customWidth="1" width="8.85546875"/>
    <col min="7061" max="7061" customWidth="1" width="8.85546875"/>
    <col min="7062" max="7062" customWidth="1" width="8.85546875"/>
    <col min="7063" max="7063" customWidth="1" width="8.85546875"/>
    <col min="7064" max="7064" customWidth="1" width="8.85546875"/>
    <col min="7065" max="7065" customWidth="1" width="8.85546875"/>
    <col min="7066" max="7066" customWidth="1" width="8.85546875"/>
    <col min="7067" max="7067" customWidth="1" width="8.85546875"/>
    <col min="7068" max="7068" customWidth="1" width="8.85546875"/>
    <col min="7069" max="7069" customWidth="1" width="8.85546875"/>
    <col min="7070" max="7070" customWidth="1" width="8.85546875"/>
    <col min="7071" max="7071" customWidth="1" width="8.85546875"/>
    <col min="7072" max="7072" customWidth="1" width="8.85546875"/>
    <col min="7073" max="7073" customWidth="1" width="8.85546875"/>
    <col min="7074" max="7074" customWidth="1" width="8.85546875"/>
    <col min="7075" max="7075" customWidth="1" width="8.85546875"/>
    <col min="7076" max="7076" customWidth="1" width="8.85546875"/>
    <col min="7077" max="7077" customWidth="1" width="8.85546875"/>
    <col min="7078" max="7078" customWidth="1" width="8.85546875"/>
    <col min="7079" max="7079" customWidth="1" width="8.85546875"/>
    <col min="7080" max="7080" customWidth="1" width="8.85546875"/>
    <col min="7081" max="7081" customWidth="1" width="8.85546875"/>
    <col min="7082" max="7082" customWidth="1" width="8.85546875"/>
    <col min="7083" max="7083" customWidth="1" width="8.85546875"/>
    <col min="7084" max="7084" customWidth="1" width="8.85546875"/>
    <col min="7085" max="7085" customWidth="1" width="8.85546875"/>
    <col min="7086" max="7086" customWidth="1" width="8.85546875"/>
    <col min="7087" max="7087" customWidth="1" width="8.85546875"/>
    <col min="7088" max="7088" customWidth="1" width="8.85546875"/>
    <col min="7089" max="7089" customWidth="1" width="8.85546875"/>
    <col min="7090" max="7090" customWidth="1" width="8.85546875"/>
    <col min="7091" max="7091" customWidth="1" width="8.85546875"/>
    <col min="7092" max="7092" customWidth="1" width="8.85546875"/>
    <col min="7093" max="7093" customWidth="1" width="8.85546875"/>
    <col min="7094" max="7094" customWidth="1" width="8.85546875"/>
    <col min="7095" max="7095" customWidth="1" width="8.85546875"/>
    <col min="7096" max="7096" customWidth="1" width="8.85546875"/>
    <col min="7097" max="7097" customWidth="1" width="8.85546875"/>
    <col min="7098" max="7098" customWidth="1" width="8.85546875"/>
    <col min="7099" max="7099" customWidth="1" width="8.85546875"/>
    <col min="7100" max="7100" customWidth="1" width="8.85546875"/>
    <col min="7101" max="7101" customWidth="1" width="8.85546875"/>
    <col min="7102" max="7102" customWidth="1" width="8.85546875"/>
    <col min="7103" max="7103" customWidth="1" width="8.85546875"/>
    <col min="7104" max="7104" customWidth="1" width="8.85546875"/>
    <col min="7105" max="7105" customWidth="1" width="8.85546875"/>
    <col min="7106" max="7106" customWidth="1" width="8.85546875"/>
    <col min="7107" max="7107" customWidth="1" width="8.85546875"/>
    <col min="7108" max="7108" customWidth="1" width="8.85546875"/>
    <col min="7109" max="7109" customWidth="1" width="8.85546875"/>
    <col min="7110" max="7110" customWidth="1" width="8.85546875"/>
    <col min="7111" max="7111" customWidth="1" width="8.85546875"/>
    <col min="7112" max="7112" customWidth="1" width="8.85546875"/>
    <col min="7113" max="7113" customWidth="1" width="8.85546875"/>
    <col min="7114" max="7114" customWidth="1" width="8.85546875"/>
    <col min="7115" max="7115" customWidth="1" width="8.85546875"/>
    <col min="7116" max="7116" customWidth="1" width="8.85546875"/>
    <col min="7117" max="7117" customWidth="1" width="8.85546875"/>
    <col min="7118" max="7118" customWidth="1" width="8.85546875"/>
    <col min="7119" max="7119" customWidth="1" width="8.85546875"/>
    <col min="7120" max="7120" customWidth="1" width="8.85546875"/>
    <col min="7121" max="7121" customWidth="1" width="8.85546875"/>
    <col min="7122" max="7122" customWidth="1" width="8.85546875"/>
    <col min="7123" max="7123" customWidth="1" width="8.85546875"/>
    <col min="7124" max="7124" customWidth="1" width="8.85546875"/>
    <col min="7125" max="7125" customWidth="1" width="8.85546875"/>
    <col min="7126" max="7126" customWidth="1" width="8.85546875"/>
    <col min="7127" max="7127" customWidth="1" width="8.85546875"/>
    <col min="7128" max="7128" customWidth="1" width="8.85546875"/>
    <col min="7129" max="7129" customWidth="1" width="8.85546875"/>
    <col min="7130" max="7130" customWidth="1" width="8.85546875"/>
    <col min="7131" max="7131" customWidth="1" width="8.85546875"/>
    <col min="7132" max="7132" customWidth="1" width="8.85546875"/>
    <col min="7133" max="7133" customWidth="1" width="8.85546875"/>
    <col min="7134" max="7134" customWidth="1" width="8.85546875"/>
    <col min="7135" max="7135" customWidth="1" width="8.85546875"/>
    <col min="7136" max="7136" customWidth="1" width="8.85546875"/>
    <col min="7137" max="7137" customWidth="1" width="8.85546875"/>
    <col min="7138" max="7138" customWidth="1" width="8.85546875"/>
    <col min="7139" max="7139" customWidth="1" width="8.85546875"/>
    <col min="7140" max="7140" customWidth="1" width="8.85546875"/>
    <col min="7141" max="7141" customWidth="1" width="8.85546875"/>
    <col min="7142" max="7142" customWidth="1" width="8.85546875"/>
    <col min="7143" max="7143" customWidth="1" width="8.85546875"/>
    <col min="7144" max="7144" customWidth="1" width="8.85546875"/>
    <col min="7145" max="7145" customWidth="1" width="8.85546875"/>
    <col min="7146" max="7146" customWidth="1" width="8.85546875"/>
    <col min="7147" max="7147" customWidth="1" width="8.85546875"/>
    <col min="7148" max="7148" customWidth="1" width="8.85546875"/>
    <col min="7149" max="7149" customWidth="1" width="8.85546875"/>
    <col min="7150" max="7150" customWidth="1" width="8.85546875"/>
    <col min="7151" max="7151" customWidth="1" width="8.85546875"/>
    <col min="7152" max="7152" customWidth="1" width="8.85546875"/>
    <col min="7153" max="7153" customWidth="1" width="8.85546875"/>
    <col min="7154" max="7154" customWidth="1" width="8.85546875"/>
    <col min="7155" max="7155" customWidth="1" width="8.85546875"/>
    <col min="7156" max="7156" customWidth="1" width="8.85546875"/>
    <col min="7157" max="7157" customWidth="1" width="8.85546875"/>
    <col min="7158" max="7158" customWidth="1" width="8.85546875"/>
    <col min="7159" max="7159" customWidth="1" width="8.85546875"/>
    <col min="7160" max="7160" customWidth="1" width="8.85546875"/>
    <col min="7161" max="7161" customWidth="1" width="8.85546875"/>
    <col min="7162" max="7162" customWidth="1" width="8.85546875"/>
    <col min="7163" max="7163" customWidth="1" width="8.85546875"/>
    <col min="7164" max="7164" customWidth="1" width="8.85546875"/>
    <col min="7165" max="7165" customWidth="1" width="8.85546875"/>
    <col min="7166" max="7166" customWidth="1" width="8.85546875"/>
    <col min="7167" max="7167" customWidth="1" width="8.85546875"/>
    <col min="7168" max="7168" customWidth="1" width="8.85546875"/>
    <col min="7169" max="7169" customWidth="1" width="8.85546875"/>
    <col min="7170" max="7170" customWidth="1" width="8.85546875"/>
    <col min="7171" max="7171" customWidth="1" width="8.85546875"/>
    <col min="7172" max="7172" customWidth="1" width="8.85546875"/>
    <col min="7173" max="7173" customWidth="1" width="8.85546875"/>
    <col min="7174" max="7174" customWidth="1" width="8.85546875"/>
    <col min="7175" max="7175" customWidth="1" width="8.85546875"/>
    <col min="7176" max="7176" customWidth="1" width="8.85546875"/>
    <col min="7177" max="7177" customWidth="1" width="8.85546875"/>
    <col min="7178" max="7178" customWidth="1" width="8.85546875"/>
    <col min="7179" max="7179" customWidth="1" width="8.85546875"/>
    <col min="7180" max="7180" customWidth="1" width="8.85546875"/>
    <col min="7181" max="7181" customWidth="1" width="8.85546875"/>
    <col min="7182" max="7182" customWidth="1" width="8.85546875"/>
    <col min="7183" max="7183" customWidth="1" width="8.85546875"/>
    <col min="7184" max="7184" customWidth="1" width="8.85546875"/>
    <col min="7185" max="7185" customWidth="1" width="8.85546875"/>
    <col min="7186" max="7186" customWidth="1" width="8.85546875"/>
    <col min="7187" max="7187" customWidth="1" width="8.85546875"/>
    <col min="7188" max="7188" customWidth="1" width="8.85546875"/>
    <col min="7189" max="7189" customWidth="1" width="8.85546875"/>
    <col min="7190" max="7190" customWidth="1" width="8.85546875"/>
    <col min="7191" max="7191" customWidth="1" width="8.85546875"/>
    <col min="7192" max="7192" customWidth="1" width="8.85546875"/>
    <col min="7193" max="7193" customWidth="1" width="8.85546875"/>
    <col min="7194" max="7194" customWidth="1" width="8.85546875"/>
    <col min="7195" max="7195" customWidth="1" width="8.85546875"/>
    <col min="7196" max="7196" customWidth="1" width="8.85546875"/>
    <col min="7197" max="7197" customWidth="1" width="8.85546875"/>
    <col min="7198" max="7198" customWidth="1" width="8.85546875"/>
    <col min="7199" max="7199" customWidth="1" width="8.85546875"/>
    <col min="7200" max="7200" customWidth="1" width="8.85546875"/>
    <col min="7201" max="7201" customWidth="1" width="8.85546875"/>
    <col min="7202" max="7202" customWidth="1" width="8.85546875"/>
    <col min="7203" max="7203" customWidth="1" width="8.85546875"/>
    <col min="7204" max="7204" customWidth="1" width="8.85546875"/>
    <col min="7205" max="7205" customWidth="1" width="8.85546875"/>
    <col min="7206" max="7206" customWidth="1" width="8.85546875"/>
    <col min="7207" max="7207" customWidth="1" width="8.85546875"/>
    <col min="7208" max="7208" customWidth="1" width="8.85546875"/>
    <col min="7209" max="7209" customWidth="1" width="8.85546875"/>
    <col min="7210" max="7210" customWidth="1" width="8.85546875"/>
    <col min="7211" max="7211" customWidth="1" width="8.85546875"/>
    <col min="7212" max="7212" customWidth="1" width="8.85546875"/>
    <col min="7213" max="7213" customWidth="1" width="8.85546875"/>
    <col min="7214" max="7214" customWidth="1" width="8.85546875"/>
    <col min="7215" max="7215" customWidth="1" width="8.85546875"/>
    <col min="7216" max="7216" customWidth="1" width="8.85546875"/>
    <col min="7217" max="7217" customWidth="1" width="8.85546875"/>
    <col min="7218" max="7218" customWidth="1" width="8.85546875"/>
    <col min="7219" max="7219" customWidth="1" width="8.85546875"/>
    <col min="7220" max="7220" customWidth="1" width="8.85546875"/>
    <col min="7221" max="7221" customWidth="1" width="8.85546875"/>
    <col min="7222" max="7222" customWidth="1" width="8.85546875"/>
    <col min="7223" max="7223" customWidth="1" width="8.85546875"/>
    <col min="7224" max="7224" customWidth="1" width="8.85546875"/>
    <col min="7225" max="7225" customWidth="1" width="8.85546875"/>
    <col min="7226" max="7226" customWidth="1" width="8.85546875"/>
    <col min="7227" max="7227" customWidth="1" width="8.85546875"/>
    <col min="7228" max="7228" customWidth="1" width="8.85546875"/>
    <col min="7229" max="7229" customWidth="1" width="8.85546875"/>
    <col min="7230" max="7230" customWidth="1" width="8.85546875"/>
    <col min="7231" max="7231" customWidth="1" width="8.85546875"/>
    <col min="7232" max="7232" customWidth="1" width="8.85546875"/>
    <col min="7233" max="7233" customWidth="1" width="8.85546875"/>
    <col min="7234" max="7234" customWidth="1" width="8.85546875"/>
    <col min="7235" max="7235" customWidth="1" width="8.85546875"/>
    <col min="7236" max="7236" customWidth="1" width="8.85546875"/>
    <col min="7237" max="7237" customWidth="1" width="8.85546875"/>
    <col min="7238" max="7238" customWidth="1" width="8.85546875"/>
    <col min="7239" max="7239" customWidth="1" width="8.85546875"/>
    <col min="7240" max="7240" customWidth="1" width="8.85546875"/>
    <col min="7241" max="7241" customWidth="1" width="8.85546875"/>
    <col min="7242" max="7242" customWidth="1" width="8.85546875"/>
    <col min="7243" max="7243" customWidth="1" width="8.85546875"/>
    <col min="7244" max="7244" customWidth="1" width="8.85546875"/>
    <col min="7245" max="7245" customWidth="1" width="8.85546875"/>
    <col min="7246" max="7246" customWidth="1" width="8.85546875"/>
    <col min="7247" max="7247" customWidth="1" width="8.85546875"/>
    <col min="7248" max="7248" customWidth="1" width="8.85546875"/>
    <col min="7249" max="7249" customWidth="1" width="8.85546875"/>
    <col min="7250" max="7250" customWidth="1" width="8.85546875"/>
    <col min="7251" max="7251" customWidth="1" width="8.85546875"/>
    <col min="7252" max="7252" customWidth="1" width="8.85546875"/>
    <col min="7253" max="7253" customWidth="1" width="8.85546875"/>
    <col min="7254" max="7254" customWidth="1" width="8.85546875"/>
    <col min="7255" max="7255" customWidth="1" width="8.85546875"/>
    <col min="7256" max="7256" customWidth="1" width="8.85546875"/>
    <col min="7257" max="7257" customWidth="1" width="8.85546875"/>
    <col min="7258" max="7258" customWidth="1" width="8.85546875"/>
    <col min="7259" max="7259" customWidth="1" width="8.85546875"/>
    <col min="7260" max="7260" customWidth="1" width="8.85546875"/>
    <col min="7261" max="7261" customWidth="1" width="8.85546875"/>
    <col min="7262" max="7262" customWidth="1" width="8.85546875"/>
    <col min="7263" max="7263" customWidth="1" width="8.85546875"/>
    <col min="7264" max="7264" customWidth="1" width="8.85546875"/>
    <col min="7265" max="7265" customWidth="1" width="8.85546875"/>
    <col min="7266" max="7266" customWidth="1" width="8.85546875"/>
    <col min="7267" max="7267" customWidth="1" width="8.85546875"/>
    <col min="7268" max="7268" customWidth="1" width="8.85546875"/>
    <col min="7269" max="7269" customWidth="1" width="8.85546875"/>
    <col min="7270" max="7270" customWidth="1" width="8.85546875"/>
    <col min="7271" max="7271" customWidth="1" width="8.85546875"/>
    <col min="7272" max="7272" customWidth="1" width="8.85546875"/>
    <col min="7273" max="7273" customWidth="1" width="8.85546875"/>
    <col min="7274" max="7274" customWidth="1" width="8.85546875"/>
    <col min="7275" max="7275" customWidth="1" width="8.85546875"/>
    <col min="7276" max="7276" customWidth="1" width="8.85546875"/>
    <col min="7277" max="7277" customWidth="1" width="8.85546875"/>
    <col min="7278" max="7278" customWidth="1" width="8.85546875"/>
    <col min="7279" max="7279" customWidth="1" width="8.85546875"/>
    <col min="7280" max="7280" customWidth="1" width="8.85546875"/>
    <col min="7281" max="7281" customWidth="1" width="8.85546875"/>
    <col min="7282" max="7282" customWidth="1" width="8.85546875"/>
    <col min="7283" max="7283" customWidth="1" width="8.85546875"/>
    <col min="7284" max="7284" customWidth="1" width="8.85546875"/>
    <col min="7285" max="7285" customWidth="1" width="8.85546875"/>
    <col min="7286" max="7286" customWidth="1" width="8.85546875"/>
    <col min="7287" max="7287" customWidth="1" width="8.85546875"/>
    <col min="7288" max="7288" customWidth="1" width="8.85546875"/>
    <col min="7289" max="7289" customWidth="1" width="8.85546875"/>
    <col min="7290" max="7290" customWidth="1" width="8.85546875"/>
    <col min="7291" max="7291" customWidth="1" width="8.85546875"/>
    <col min="7292" max="7292" customWidth="1" width="8.85546875"/>
    <col min="7293" max="7293" customWidth="1" width="8.85546875"/>
    <col min="7294" max="7294" customWidth="1" width="8.85546875"/>
    <col min="7295" max="7295" customWidth="1" width="8.85546875"/>
    <col min="7296" max="7296" customWidth="1" width="8.85546875"/>
    <col min="7297" max="7297" customWidth="1" width="8.85546875"/>
    <col min="7298" max="7298" customWidth="1" width="8.85546875"/>
    <col min="7299" max="7299" customWidth="1" width="8.85546875"/>
    <col min="7300" max="7300" customWidth="1" width="8.85546875"/>
    <col min="7301" max="7301" customWidth="1" width="8.85546875"/>
    <col min="7302" max="7302" customWidth="1" width="8.85546875"/>
    <col min="7303" max="7303" customWidth="1" width="8.85546875"/>
    <col min="7304" max="7304" customWidth="1" width="8.85546875"/>
    <col min="7305" max="7305" customWidth="1" width="8.85546875"/>
    <col min="7306" max="7306" customWidth="1" width="8.85546875"/>
    <col min="7307" max="7307" customWidth="1" width="8.85546875"/>
    <col min="7308" max="7308" customWidth="1" width="8.85546875"/>
    <col min="7309" max="7309" customWidth="1" width="8.85546875"/>
    <col min="7310" max="7310" customWidth="1" width="8.85546875"/>
    <col min="7311" max="7311" customWidth="1" width="8.85546875"/>
    <col min="7312" max="7312" customWidth="1" width="8.85546875"/>
    <col min="7313" max="7313" customWidth="1" width="8.85546875"/>
    <col min="7314" max="7314" customWidth="1" width="8.85546875"/>
    <col min="7315" max="7315" customWidth="1" width="8.85546875"/>
    <col min="7316" max="7316" customWidth="1" width="8.85546875"/>
    <col min="7317" max="7317" customWidth="1" width="8.85546875"/>
    <col min="7318" max="7318" customWidth="1" width="8.85546875"/>
    <col min="7319" max="7319" customWidth="1" width="8.85546875"/>
    <col min="7320" max="7320" customWidth="1" width="8.85546875"/>
    <col min="7321" max="7321" customWidth="1" width="8.85546875"/>
    <col min="7322" max="7322" customWidth="1" width="8.85546875"/>
    <col min="7323" max="7323" customWidth="1" width="8.85546875"/>
    <col min="7324" max="7324" customWidth="1" width="8.85546875"/>
    <col min="7325" max="7325" customWidth="1" width="8.85546875"/>
    <col min="7326" max="7326" customWidth="1" width="8.85546875"/>
    <col min="7327" max="7327" customWidth="1" width="8.85546875"/>
    <col min="7328" max="7328" customWidth="1" width="8.85546875"/>
    <col min="7329" max="7329" customWidth="1" width="8.85546875"/>
    <col min="7330" max="7330" customWidth="1" width="8.85546875"/>
    <col min="7331" max="7331" customWidth="1" width="8.85546875"/>
    <col min="7332" max="7332" customWidth="1" width="8.85546875"/>
    <col min="7333" max="7333" customWidth="1" width="8.85546875"/>
    <col min="7334" max="7334" customWidth="1" width="8.85546875"/>
    <col min="7335" max="7335" customWidth="1" width="8.85546875"/>
    <col min="7336" max="7336" customWidth="1" width="8.85546875"/>
    <col min="7337" max="7337" customWidth="1" width="8.85546875"/>
    <col min="7338" max="7338" customWidth="1" width="8.85546875"/>
    <col min="7339" max="7339" customWidth="1" width="8.85546875"/>
    <col min="7340" max="7340" customWidth="1" width="8.85546875"/>
    <col min="7341" max="7341" customWidth="1" width="8.85546875"/>
    <col min="7342" max="7342" customWidth="1" width="8.85546875"/>
    <col min="7343" max="7343" customWidth="1" width="8.85546875"/>
    <col min="7344" max="7344" customWidth="1" width="8.85546875"/>
    <col min="7345" max="7345" customWidth="1" width="8.85546875"/>
    <col min="7346" max="7346" customWidth="1" width="8.85546875"/>
    <col min="7347" max="7347" customWidth="1" width="8.85546875"/>
    <col min="7348" max="7348" customWidth="1" width="8.85546875"/>
    <col min="7349" max="7349" customWidth="1" width="8.85546875"/>
    <col min="7350" max="7350" customWidth="1" width="8.85546875"/>
    <col min="7351" max="7351" customWidth="1" width="8.85546875"/>
    <col min="7352" max="7352" customWidth="1" width="8.85546875"/>
    <col min="7353" max="7353" customWidth="1" width="8.85546875"/>
    <col min="7354" max="7354" customWidth="1" width="8.85546875"/>
    <col min="7355" max="7355" customWidth="1" width="8.85546875"/>
    <col min="7356" max="7356" customWidth="1" width="8.85546875"/>
    <col min="7357" max="7357" customWidth="1" width="8.85546875"/>
    <col min="7358" max="7358" customWidth="1" width="8.85546875"/>
    <col min="7359" max="7359" customWidth="1" width="8.85546875"/>
    <col min="7360" max="7360" customWidth="1" width="8.85546875"/>
    <col min="7361" max="7361" customWidth="1" width="8.85546875"/>
    <col min="7362" max="7362" customWidth="1" width="8.85546875"/>
    <col min="7363" max="7363" customWidth="1" width="8.85546875"/>
    <col min="7364" max="7364" customWidth="1" width="8.85546875"/>
    <col min="7365" max="7365" customWidth="1" width="8.85546875"/>
    <col min="7366" max="7366" customWidth="1" width="8.85546875"/>
    <col min="7367" max="7367" customWidth="1" width="8.85546875"/>
    <col min="7368" max="7368" customWidth="1" width="8.85546875"/>
    <col min="7369" max="7369" customWidth="1" width="8.85546875"/>
    <col min="7370" max="7370" customWidth="1" width="8.85546875"/>
    <col min="7371" max="7371" customWidth="1" width="8.85546875"/>
    <col min="7372" max="7372" customWidth="1" width="8.85546875"/>
    <col min="7373" max="7373" customWidth="1" width="8.85546875"/>
    <col min="7374" max="7374" customWidth="1" width="8.85546875"/>
    <col min="7375" max="7375" customWidth="1" width="8.85546875"/>
    <col min="7376" max="7376" customWidth="1" width="8.85546875"/>
    <col min="7377" max="7377" customWidth="1" width="8.85546875"/>
    <col min="7378" max="7378" customWidth="1" width="8.85546875"/>
    <col min="7379" max="7379" customWidth="1" width="8.85546875"/>
    <col min="7380" max="7380" customWidth="1" width="8.85546875"/>
    <col min="7381" max="7381" customWidth="1" width="8.85546875"/>
    <col min="7382" max="7382" customWidth="1" width="8.85546875"/>
    <col min="7383" max="7383" customWidth="1" width="8.85546875"/>
    <col min="7384" max="7384" customWidth="1" width="8.85546875"/>
    <col min="7385" max="7385" customWidth="1" width="8.85546875"/>
    <col min="7386" max="7386" customWidth="1" width="8.85546875"/>
    <col min="7387" max="7387" customWidth="1" width="8.85546875"/>
    <col min="7388" max="7388" customWidth="1" width="8.85546875"/>
    <col min="7389" max="7389" customWidth="1" width="8.85546875"/>
    <col min="7390" max="7390" customWidth="1" width="8.85546875"/>
    <col min="7391" max="7391" customWidth="1" width="8.85546875"/>
    <col min="7392" max="7392" customWidth="1" width="8.85546875"/>
    <col min="7393" max="7393" customWidth="1" width="8.85546875"/>
    <col min="7394" max="7394" customWidth="1" width="8.85546875"/>
    <col min="7395" max="7395" customWidth="1" width="8.85546875"/>
    <col min="7396" max="7396" customWidth="1" width="8.85546875"/>
    <col min="7397" max="7397" customWidth="1" width="8.85546875"/>
    <col min="7398" max="7398" customWidth="1" width="8.85546875"/>
    <col min="7399" max="7399" customWidth="1" width="8.85546875"/>
    <col min="7400" max="7400" customWidth="1" width="8.85546875"/>
    <col min="7401" max="7401" customWidth="1" width="8.85546875"/>
    <col min="7402" max="7402" customWidth="1" width="8.85546875"/>
    <col min="7403" max="7403" customWidth="1" width="8.85546875"/>
    <col min="7404" max="7404" customWidth="1" width="8.85546875"/>
    <col min="7405" max="7405" customWidth="1" width="8.85546875"/>
    <col min="7406" max="7406" customWidth="1" width="8.85546875"/>
    <col min="7407" max="7407" customWidth="1" width="8.85546875"/>
    <col min="7408" max="7408" customWidth="1" width="8.85546875"/>
    <col min="7409" max="7409" customWidth="1" width="8.85546875"/>
    <col min="7410" max="7410" customWidth="1" width="8.85546875"/>
    <col min="7411" max="7411" customWidth="1" width="8.85546875"/>
    <col min="7412" max="7412" customWidth="1" width="8.85546875"/>
    <col min="7413" max="7413" customWidth="1" width="8.85546875"/>
    <col min="7414" max="7414" customWidth="1" width="8.85546875"/>
    <col min="7415" max="7415" customWidth="1" width="8.85546875"/>
    <col min="7416" max="7416" customWidth="1" width="8.85546875"/>
    <col min="7417" max="7417" customWidth="1" width="8.85546875"/>
    <col min="7418" max="7418" customWidth="1" width="8.85546875"/>
    <col min="7419" max="7419" customWidth="1" width="8.85546875"/>
    <col min="7420" max="7420" customWidth="1" width="8.85546875"/>
    <col min="7421" max="7421" customWidth="1" width="8.85546875"/>
    <col min="7422" max="7422" customWidth="1" width="8.85546875"/>
    <col min="7423" max="7423" customWidth="1" width="8.85546875"/>
    <col min="7424" max="7424" customWidth="1" width="8.85546875"/>
    <col min="7425" max="7425" customWidth="1" width="8.85546875"/>
    <col min="7426" max="7426" customWidth="1" width="8.85546875"/>
    <col min="7427" max="7427" customWidth="1" width="8.85546875"/>
    <col min="7428" max="7428" customWidth="1" width="8.85546875"/>
    <col min="7429" max="7429" customWidth="1" width="8.85546875"/>
    <col min="7430" max="7430" customWidth="1" width="8.85546875"/>
    <col min="7431" max="7431" customWidth="1" width="8.85546875"/>
    <col min="7432" max="7432" customWidth="1" width="8.85546875"/>
    <col min="7433" max="7433" customWidth="1" width="8.85546875"/>
    <col min="7434" max="7434" customWidth="1" width="8.85546875"/>
    <col min="7435" max="7435" customWidth="1" width="8.85546875"/>
    <col min="7436" max="7436" customWidth="1" width="8.85546875"/>
    <col min="7437" max="7437" customWidth="1" width="8.85546875"/>
    <col min="7438" max="7438" customWidth="1" width="8.85546875"/>
    <col min="7439" max="7439" customWidth="1" width="8.85546875"/>
    <col min="7440" max="7440" customWidth="1" width="8.85546875"/>
    <col min="7441" max="7441" customWidth="1" width="8.85546875"/>
    <col min="7442" max="7442" customWidth="1" width="8.85546875"/>
    <col min="7443" max="7443" customWidth="1" width="8.85546875"/>
    <col min="7444" max="7444" customWidth="1" width="8.85546875"/>
    <col min="7445" max="7445" customWidth="1" width="8.85546875"/>
    <col min="7446" max="7446" customWidth="1" width="8.85546875"/>
    <col min="7447" max="7447" customWidth="1" width="8.85546875"/>
    <col min="7448" max="7448" customWidth="1" width="8.85546875"/>
    <col min="7449" max="7449" customWidth="1" width="8.85546875"/>
    <col min="7450" max="7450" customWidth="1" width="8.85546875"/>
    <col min="7451" max="7451" customWidth="1" width="8.85546875"/>
    <col min="7452" max="7452" customWidth="1" width="8.85546875"/>
    <col min="7453" max="7453" customWidth="1" width="8.85546875"/>
    <col min="7454" max="7454" customWidth="1" width="8.85546875"/>
    <col min="7455" max="7455" customWidth="1" width="8.85546875"/>
    <col min="7456" max="7456" customWidth="1" width="8.85546875"/>
    <col min="7457" max="7457" customWidth="1" width="8.85546875"/>
    <col min="7458" max="7458" customWidth="1" width="8.85546875"/>
    <col min="7459" max="7459" customWidth="1" width="8.85546875"/>
    <col min="7460" max="7460" customWidth="1" width="8.85546875"/>
    <col min="7461" max="7461" customWidth="1" width="8.85546875"/>
    <col min="7462" max="7462" customWidth="1" width="8.85546875"/>
    <col min="7463" max="7463" customWidth="1" width="8.85546875"/>
    <col min="7464" max="7464" customWidth="1" width="8.85546875"/>
    <col min="7465" max="7465" customWidth="1" width="8.85546875"/>
    <col min="7466" max="7466" customWidth="1" width="8.85546875"/>
    <col min="7467" max="7467" customWidth="1" width="8.85546875"/>
    <col min="7468" max="7468" customWidth="1" width="8.85546875"/>
    <col min="7469" max="7469" customWidth="1" width="8.85546875"/>
    <col min="7470" max="7470" customWidth="1" width="8.85546875"/>
    <col min="7471" max="7471" customWidth="1" width="8.85546875"/>
    <col min="7472" max="7472" customWidth="1" width="8.85546875"/>
    <col min="7473" max="7473" customWidth="1" width="8.85546875"/>
    <col min="7474" max="7474" customWidth="1" width="8.85546875"/>
    <col min="7475" max="7475" customWidth="1" width="8.85546875"/>
    <col min="7476" max="7476" customWidth="1" width="8.85546875"/>
    <col min="7477" max="7477" customWidth="1" width="8.85546875"/>
    <col min="7478" max="7478" customWidth="1" width="8.85546875"/>
    <col min="7479" max="7479" customWidth="1" width="8.85546875"/>
    <col min="7480" max="7480" customWidth="1" width="8.85546875"/>
    <col min="7481" max="7481" customWidth="1" width="8.85546875"/>
    <col min="7482" max="7482" customWidth="1" width="8.85546875"/>
    <col min="7483" max="7483" customWidth="1" width="8.85546875"/>
    <col min="7484" max="7484" customWidth="1" width="8.85546875"/>
    <col min="7485" max="7485" customWidth="1" width="8.85546875"/>
    <col min="7486" max="7486" customWidth="1" width="8.85546875"/>
    <col min="7487" max="7487" customWidth="1" width="8.85546875"/>
    <col min="7488" max="7488" customWidth="1" width="8.85546875"/>
    <col min="7489" max="7489" customWidth="1" width="8.85546875"/>
    <col min="7490" max="7490" customWidth="1" width="8.85546875"/>
    <col min="7491" max="7491" customWidth="1" width="8.85546875"/>
    <col min="7492" max="7492" customWidth="1" width="8.85546875"/>
    <col min="7493" max="7493" customWidth="1" width="8.85546875"/>
    <col min="7494" max="7494" customWidth="1" width="8.85546875"/>
    <col min="7495" max="7495" customWidth="1" width="8.85546875"/>
    <col min="7496" max="7496" customWidth="1" width="8.85546875"/>
    <col min="7497" max="7497" customWidth="1" width="8.85546875"/>
    <col min="7498" max="7498" customWidth="1" width="8.85546875"/>
    <col min="7499" max="7499" customWidth="1" width="8.85546875"/>
    <col min="7500" max="7500" customWidth="1" width="8.85546875"/>
    <col min="7501" max="7501" customWidth="1" width="8.85546875"/>
    <col min="7502" max="7502" customWidth="1" width="8.85546875"/>
    <col min="7503" max="7503" customWidth="1" width="8.85546875"/>
    <col min="7504" max="7504" customWidth="1" width="8.85546875"/>
    <col min="7505" max="7505" customWidth="1" width="8.85546875"/>
    <col min="7506" max="7506" customWidth="1" width="8.85546875"/>
    <col min="7507" max="7507" customWidth="1" width="8.85546875"/>
    <col min="7508" max="7508" customWidth="1" width="8.85546875"/>
    <col min="7509" max="7509" customWidth="1" width="8.85546875"/>
    <col min="7510" max="7510" customWidth="1" width="8.85546875"/>
    <col min="7511" max="7511" customWidth="1" width="8.85546875"/>
    <col min="7512" max="7512" customWidth="1" width="8.85546875"/>
    <col min="7513" max="7513" customWidth="1" width="8.85546875"/>
    <col min="7514" max="7514" customWidth="1" width="8.85546875"/>
    <col min="7515" max="7515" customWidth="1" width="8.85546875"/>
    <col min="7516" max="7516" customWidth="1" width="8.85546875"/>
    <col min="7517" max="7517" customWidth="1" width="8.85546875"/>
    <col min="7518" max="7518" customWidth="1" width="8.85546875"/>
    <col min="7519" max="7519" customWidth="1" width="8.85546875"/>
    <col min="7520" max="7520" customWidth="1" width="8.85546875"/>
    <col min="7521" max="7521" customWidth="1" width="8.85546875"/>
    <col min="7522" max="7522" customWidth="1" width="8.85546875"/>
    <col min="7523" max="7523" customWidth="1" width="8.85546875"/>
    <col min="7524" max="7524" customWidth="1" width="8.85546875"/>
    <col min="7525" max="7525" customWidth="1" width="8.85546875"/>
    <col min="7526" max="7526" customWidth="1" width="8.85546875"/>
    <col min="7527" max="7527" customWidth="1" width="8.85546875"/>
    <col min="7528" max="7528" customWidth="1" width="8.85546875"/>
    <col min="7529" max="7529" customWidth="1" width="8.85546875"/>
    <col min="7530" max="7530" customWidth="1" width="8.85546875"/>
    <col min="7531" max="7531" customWidth="1" width="8.85546875"/>
    <col min="7532" max="7532" customWidth="1" width="8.85546875"/>
    <col min="7533" max="7533" customWidth="1" width="8.85546875"/>
    <col min="7534" max="7534" customWidth="1" width="8.85546875"/>
    <col min="7535" max="7535" customWidth="1" width="8.85546875"/>
    <col min="7536" max="7536" customWidth="1" width="8.85546875"/>
    <col min="7537" max="7537" customWidth="1" width="8.85546875"/>
    <col min="7538" max="7538" customWidth="1" width="8.85546875"/>
    <col min="7539" max="7539" customWidth="1" width="8.85546875"/>
    <col min="7540" max="7540" customWidth="1" width="8.85546875"/>
    <col min="7541" max="7541" customWidth="1" width="8.85546875"/>
    <col min="7542" max="7542" customWidth="1" width="8.85546875"/>
    <col min="7543" max="7543" customWidth="1" width="8.85546875"/>
    <col min="7544" max="7544" customWidth="1" width="8.85546875"/>
    <col min="7545" max="7545" customWidth="1" width="8.85546875"/>
    <col min="7546" max="7546" customWidth="1" width="8.85546875"/>
    <col min="7547" max="7547" customWidth="1" width="8.85546875"/>
    <col min="7548" max="7548" customWidth="1" width="8.85546875"/>
    <col min="7549" max="7549" customWidth="1" width="8.85546875"/>
    <col min="7550" max="7550" customWidth="1" width="8.85546875"/>
    <col min="7551" max="7551" customWidth="1" width="8.85546875"/>
    <col min="7552" max="7552" customWidth="1" width="8.85546875"/>
    <col min="7553" max="7553" customWidth="1" width="8.85546875"/>
    <col min="7554" max="7554" customWidth="1" width="8.85546875"/>
    <col min="7555" max="7555" customWidth="1" width="8.85546875"/>
    <col min="7556" max="7556" customWidth="1" width="8.85546875"/>
    <col min="7557" max="7557" customWidth="1" width="8.85546875"/>
    <col min="7558" max="7558" customWidth="1" width="8.85546875"/>
    <col min="7559" max="7559" customWidth="1" width="8.85546875"/>
    <col min="7560" max="7560" customWidth="1" width="8.85546875"/>
    <col min="7561" max="7561" customWidth="1" width="8.85546875"/>
    <col min="7562" max="7562" customWidth="1" width="8.85546875"/>
    <col min="7563" max="7563" customWidth="1" width="8.85546875"/>
    <col min="7564" max="7564" customWidth="1" width="8.85546875"/>
    <col min="7565" max="7565" customWidth="1" width="8.85546875"/>
    <col min="7566" max="7566" customWidth="1" width="8.85546875"/>
    <col min="7567" max="7567" customWidth="1" width="8.85546875"/>
    <col min="7568" max="7568" customWidth="1" width="8.85546875"/>
    <col min="7569" max="7569" customWidth="1" width="8.85546875"/>
    <col min="7570" max="7570" customWidth="1" width="8.85546875"/>
    <col min="7571" max="7571" customWidth="1" width="8.85546875"/>
    <col min="7572" max="7572" customWidth="1" width="8.85546875"/>
    <col min="7573" max="7573" customWidth="1" width="8.85546875"/>
    <col min="7574" max="7574" customWidth="1" width="8.85546875"/>
    <col min="7575" max="7575" customWidth="1" width="8.85546875"/>
    <col min="7576" max="7576" customWidth="1" width="8.85546875"/>
    <col min="7577" max="7577" customWidth="1" width="8.85546875"/>
    <col min="7578" max="7578" customWidth="1" width="8.85546875"/>
    <col min="7579" max="7579" customWidth="1" width="8.85546875"/>
    <col min="7580" max="7580" customWidth="1" width="8.85546875"/>
    <col min="7581" max="7581" customWidth="1" width="8.85546875"/>
    <col min="7582" max="7582" customWidth="1" width="8.85546875"/>
    <col min="7583" max="7583" customWidth="1" width="8.85546875"/>
    <col min="7584" max="7584" customWidth="1" width="8.85546875"/>
    <col min="7585" max="7585" customWidth="1" width="8.85546875"/>
    <col min="7586" max="7586" customWidth="1" width="8.85546875"/>
    <col min="7587" max="7587" customWidth="1" width="8.85546875"/>
    <col min="7588" max="7588" customWidth="1" width="8.85546875"/>
    <col min="7589" max="7589" customWidth="1" width="8.85546875"/>
    <col min="7590" max="7590" customWidth="1" width="8.85546875"/>
    <col min="7591" max="7591" customWidth="1" width="8.85546875"/>
    <col min="7592" max="7592" customWidth="1" width="8.85546875"/>
    <col min="7593" max="7593" customWidth="1" width="8.85546875"/>
    <col min="7594" max="7594" customWidth="1" width="8.85546875"/>
    <col min="7595" max="7595" customWidth="1" width="8.85546875"/>
    <col min="7596" max="7596" customWidth="1" width="8.85546875"/>
    <col min="7597" max="7597" customWidth="1" width="8.85546875"/>
    <col min="7598" max="7598" customWidth="1" width="8.85546875"/>
    <col min="7599" max="7599" customWidth="1" width="8.85546875"/>
    <col min="7600" max="7600" customWidth="1" width="8.85546875"/>
    <col min="7601" max="7601" customWidth="1" width="8.85546875"/>
    <col min="7602" max="7602" customWidth="1" width="8.85546875"/>
    <col min="7603" max="7603" customWidth="1" width="8.85546875"/>
    <col min="7604" max="7604" customWidth="1" width="8.85546875"/>
    <col min="7605" max="7605" customWidth="1" width="8.85546875"/>
    <col min="7606" max="7606" customWidth="1" width="8.85546875"/>
    <col min="7607" max="7607" customWidth="1" width="8.85546875"/>
    <col min="7608" max="7608" customWidth="1" width="8.85546875"/>
    <col min="7609" max="7609" customWidth="1" width="8.85546875"/>
    <col min="7610" max="7610" customWidth="1" width="8.85546875"/>
    <col min="7611" max="7611" customWidth="1" width="8.85546875"/>
    <col min="7612" max="7612" customWidth="1" width="8.85546875"/>
    <col min="7613" max="7613" customWidth="1" width="8.85546875"/>
    <col min="7614" max="7614" customWidth="1" width="8.85546875"/>
    <col min="7615" max="7615" customWidth="1" width="8.85546875"/>
    <col min="7616" max="7616" customWidth="1" width="8.85546875"/>
    <col min="7617" max="7617" customWidth="1" width="8.85546875"/>
    <col min="7618" max="7618" customWidth="1" width="8.85546875"/>
    <col min="7619" max="7619" customWidth="1" width="8.85546875"/>
    <col min="7620" max="7620" customWidth="1" width="8.85546875"/>
    <col min="7621" max="7621" customWidth="1" width="8.85546875"/>
    <col min="7622" max="7622" customWidth="1" width="8.85546875"/>
    <col min="7623" max="7623" customWidth="1" width="8.85546875"/>
    <col min="7624" max="7624" customWidth="1" width="8.85546875"/>
    <col min="7625" max="7625" customWidth="1" width="8.85546875"/>
    <col min="7626" max="7626" customWidth="1" width="8.85546875"/>
    <col min="7627" max="7627" customWidth="1" width="8.85546875"/>
    <col min="7628" max="7628" customWidth="1" width="8.85546875"/>
    <col min="7629" max="7629" customWidth="1" width="8.85546875"/>
    <col min="7630" max="7630" customWidth="1" width="8.85546875"/>
    <col min="7631" max="7631" customWidth="1" width="8.85546875"/>
    <col min="7632" max="7632" customWidth="1" width="8.85546875"/>
    <col min="7633" max="7633" customWidth="1" width="8.85546875"/>
    <col min="7634" max="7634" customWidth="1" width="8.85546875"/>
    <col min="7635" max="7635" customWidth="1" width="8.85546875"/>
    <col min="7636" max="7636" customWidth="1" width="8.85546875"/>
    <col min="7637" max="7637" customWidth="1" width="8.85546875"/>
    <col min="7638" max="7638" customWidth="1" width="8.85546875"/>
    <col min="7639" max="7639" customWidth="1" width="8.85546875"/>
    <col min="7640" max="7640" customWidth="1" width="8.85546875"/>
    <col min="7641" max="7641" customWidth="1" width="8.85546875"/>
    <col min="7642" max="7642" customWidth="1" width="8.85546875"/>
    <col min="7643" max="7643" customWidth="1" width="8.85546875"/>
    <col min="7644" max="7644" customWidth="1" width="8.85546875"/>
    <col min="7645" max="7645" customWidth="1" width="8.85546875"/>
    <col min="7646" max="7646" customWidth="1" width="8.85546875"/>
    <col min="7647" max="7647" customWidth="1" width="8.85546875"/>
    <col min="7648" max="7648" customWidth="1" width="8.85546875"/>
    <col min="7649" max="7649" customWidth="1" width="8.85546875"/>
    <col min="7650" max="7650" customWidth="1" width="8.85546875"/>
    <col min="7651" max="7651" customWidth="1" width="8.85546875"/>
    <col min="7652" max="7652" customWidth="1" width="8.85546875"/>
    <col min="7653" max="7653" customWidth="1" width="8.85546875"/>
    <col min="7654" max="7654" customWidth="1" width="8.85546875"/>
    <col min="7655" max="7655" customWidth="1" width="8.85546875"/>
    <col min="7656" max="7656" customWidth="1" width="8.85546875"/>
    <col min="7657" max="7657" customWidth="1" width="8.85546875"/>
    <col min="7658" max="7658" customWidth="1" width="8.85546875"/>
    <col min="7659" max="7659" customWidth="1" width="8.85546875"/>
    <col min="7660" max="7660" customWidth="1" width="8.85546875"/>
    <col min="7661" max="7661" customWidth="1" width="8.85546875"/>
    <col min="7662" max="7662" customWidth="1" width="8.85546875"/>
    <col min="7663" max="7663" customWidth="1" width="8.85546875"/>
    <col min="7664" max="7664" customWidth="1" width="8.85546875"/>
    <col min="7665" max="7665" customWidth="1" width="8.85546875"/>
    <col min="7666" max="7666" customWidth="1" width="8.85546875"/>
    <col min="7667" max="7667" customWidth="1" width="8.85546875"/>
    <col min="7668" max="7668" customWidth="1" width="8.85546875"/>
    <col min="7669" max="7669" customWidth="1" width="8.85546875"/>
    <col min="7670" max="7670" customWidth="1" width="8.85546875"/>
    <col min="7671" max="7671" customWidth="1" width="8.85546875"/>
    <col min="7672" max="7672" customWidth="1" width="8.85546875"/>
    <col min="7673" max="7673" customWidth="1" width="8.85546875"/>
    <col min="7674" max="7674" customWidth="1" width="8.85546875"/>
    <col min="7675" max="7675" customWidth="1" width="8.85546875"/>
    <col min="7676" max="7676" customWidth="1" width="8.85546875"/>
    <col min="7677" max="7677" customWidth="1" width="8.85546875"/>
    <col min="7678" max="7678" customWidth="1" width="8.85546875"/>
    <col min="7679" max="7679" customWidth="1" width="8.85546875"/>
    <col min="7680" max="7680" customWidth="1" width="8.85546875"/>
    <col min="7681" max="7681" customWidth="1" width="8.85546875"/>
    <col min="7682" max="7682" customWidth="1" width="8.85546875"/>
    <col min="7683" max="7683" customWidth="1" width="8.85546875"/>
    <col min="7684" max="7684" customWidth="1" width="8.85546875"/>
    <col min="7685" max="7685" customWidth="1" width="8.85546875"/>
    <col min="7686" max="7686" customWidth="1" width="8.85546875"/>
    <col min="7687" max="7687" customWidth="1" width="8.85546875"/>
    <col min="7688" max="7688" customWidth="1" width="8.85546875"/>
    <col min="7689" max="7689" customWidth="1" width="8.85546875"/>
    <col min="7690" max="7690" customWidth="1" width="8.85546875"/>
    <col min="7691" max="7691" customWidth="1" width="8.85546875"/>
    <col min="7692" max="7692" customWidth="1" width="8.85546875"/>
    <col min="7693" max="7693" customWidth="1" width="8.85546875"/>
    <col min="7694" max="7694" customWidth="1" width="8.85546875"/>
    <col min="7695" max="7695" customWidth="1" width="8.85546875"/>
    <col min="7696" max="7696" customWidth="1" width="8.85546875"/>
    <col min="7697" max="7697" customWidth="1" width="8.85546875"/>
    <col min="7698" max="7698" customWidth="1" width="8.85546875"/>
    <col min="7699" max="7699" customWidth="1" width="8.85546875"/>
    <col min="7700" max="7700" customWidth="1" width="8.85546875"/>
    <col min="7701" max="7701" customWidth="1" width="8.85546875"/>
    <col min="7702" max="7702" customWidth="1" width="8.85546875"/>
    <col min="7703" max="7703" customWidth="1" width="8.85546875"/>
    <col min="7704" max="7704" customWidth="1" width="8.85546875"/>
    <col min="7705" max="7705" customWidth="1" width="8.85546875"/>
    <col min="7706" max="7706" customWidth="1" width="8.85546875"/>
    <col min="7707" max="7707" customWidth="1" width="8.85546875"/>
    <col min="7708" max="7708" customWidth="1" width="8.85546875"/>
    <col min="7709" max="7709" customWidth="1" width="8.85546875"/>
    <col min="7710" max="7710" customWidth="1" width="8.85546875"/>
    <col min="7711" max="7711" customWidth="1" width="8.85546875"/>
    <col min="7712" max="7712" customWidth="1" width="8.85546875"/>
    <col min="7713" max="7713" customWidth="1" width="8.85546875"/>
    <col min="7714" max="7714" customWidth="1" width="8.85546875"/>
    <col min="7715" max="7715" customWidth="1" width="8.85546875"/>
    <col min="7716" max="7716" customWidth="1" width="8.85546875"/>
    <col min="7717" max="7717" customWidth="1" width="8.85546875"/>
    <col min="7718" max="7718" customWidth="1" width="8.85546875"/>
    <col min="7719" max="7719" customWidth="1" width="8.85546875"/>
    <col min="7720" max="7720" customWidth="1" width="8.85546875"/>
    <col min="7721" max="7721" customWidth="1" width="8.85546875"/>
    <col min="7722" max="7722" customWidth="1" width="8.85546875"/>
    <col min="7723" max="7723" customWidth="1" width="8.85546875"/>
    <col min="7724" max="7724" customWidth="1" width="8.85546875"/>
    <col min="7725" max="7725" customWidth="1" width="8.85546875"/>
    <col min="7726" max="7726" customWidth="1" width="8.85546875"/>
    <col min="7727" max="7727" customWidth="1" width="8.85546875"/>
    <col min="7728" max="7728" customWidth="1" width="8.85546875"/>
    <col min="7729" max="7729" customWidth="1" width="8.85546875"/>
    <col min="7730" max="7730" customWidth="1" width="8.85546875"/>
    <col min="7731" max="7731" customWidth="1" width="8.85546875"/>
    <col min="7732" max="7732" customWidth="1" width="8.85546875"/>
    <col min="7733" max="7733" customWidth="1" width="8.85546875"/>
    <col min="7734" max="7734" customWidth="1" width="8.85546875"/>
    <col min="7735" max="7735" customWidth="1" width="8.85546875"/>
    <col min="7736" max="7736" customWidth="1" width="8.85546875"/>
    <col min="7737" max="7737" customWidth="1" width="8.85546875"/>
    <col min="7738" max="7738" customWidth="1" width="8.85546875"/>
    <col min="7739" max="7739" customWidth="1" width="8.85546875"/>
    <col min="7740" max="7740" customWidth="1" width="8.85546875"/>
    <col min="7741" max="7741" customWidth="1" width="8.85546875"/>
    <col min="7742" max="7742" customWidth="1" width="8.85546875"/>
    <col min="7743" max="7743" customWidth="1" width="8.85546875"/>
    <col min="7744" max="7744" customWidth="1" width="8.85546875"/>
    <col min="7745" max="7745" customWidth="1" width="8.85546875"/>
    <col min="7746" max="7746" customWidth="1" width="8.85546875"/>
    <col min="7747" max="7747" customWidth="1" width="8.85546875"/>
    <col min="7748" max="7748" customWidth="1" width="8.85546875"/>
    <col min="7749" max="7749" customWidth="1" width="8.85546875"/>
    <col min="7750" max="7750" customWidth="1" width="8.85546875"/>
    <col min="7751" max="7751" customWidth="1" width="8.85546875"/>
    <col min="7752" max="7752" customWidth="1" width="8.85546875"/>
    <col min="7753" max="7753" customWidth="1" width="8.85546875"/>
    <col min="7754" max="7754" customWidth="1" width="8.85546875"/>
    <col min="7755" max="7755" customWidth="1" width="8.85546875"/>
    <col min="7756" max="7756" customWidth="1" width="8.85546875"/>
    <col min="7757" max="7757" customWidth="1" width="8.85546875"/>
    <col min="7758" max="7758" customWidth="1" width="8.85546875"/>
    <col min="7759" max="7759" customWidth="1" width="8.85546875"/>
    <col min="7760" max="7760" customWidth="1" width="8.85546875"/>
    <col min="7761" max="7761" customWidth="1" width="8.85546875"/>
    <col min="7762" max="7762" customWidth="1" width="8.85546875"/>
    <col min="7763" max="7763" customWidth="1" width="8.85546875"/>
    <col min="7764" max="7764" customWidth="1" width="8.85546875"/>
    <col min="7765" max="7765" customWidth="1" width="8.85546875"/>
    <col min="7766" max="7766" customWidth="1" width="8.85546875"/>
    <col min="7767" max="7767" customWidth="1" width="8.85546875"/>
    <col min="7768" max="7768" customWidth="1" width="8.85546875"/>
    <col min="7769" max="7769" customWidth="1" width="8.85546875"/>
    <col min="7770" max="7770" customWidth="1" width="8.85546875"/>
    <col min="7771" max="7771" customWidth="1" width="8.85546875"/>
    <col min="7772" max="7772" customWidth="1" width="8.85546875"/>
    <col min="7773" max="7773" customWidth="1" width="8.85546875"/>
    <col min="7774" max="7774" customWidth="1" width="8.85546875"/>
    <col min="7775" max="7775" customWidth="1" width="8.85546875"/>
    <col min="7776" max="7776" customWidth="1" width="8.85546875"/>
    <col min="7777" max="7777" customWidth="1" width="8.85546875"/>
    <col min="7778" max="7778" customWidth="1" width="8.85546875"/>
    <col min="7779" max="7779" customWidth="1" width="8.85546875"/>
    <col min="7780" max="7780" customWidth="1" width="8.85546875"/>
    <col min="7781" max="7781" customWidth="1" width="8.85546875"/>
    <col min="7782" max="7782" customWidth="1" width="8.85546875"/>
    <col min="7783" max="7783" customWidth="1" width="8.85546875"/>
    <col min="7784" max="7784" customWidth="1" width="8.85546875"/>
    <col min="7785" max="7785" customWidth="1" width="8.85546875"/>
    <col min="7786" max="7786" customWidth="1" width="8.85546875"/>
    <col min="7787" max="7787" customWidth="1" width="8.85546875"/>
    <col min="7788" max="7788" customWidth="1" width="8.85546875"/>
    <col min="7789" max="7789" customWidth="1" width="8.85546875"/>
    <col min="7790" max="7790" customWidth="1" width="8.85546875"/>
    <col min="7791" max="7791" customWidth="1" width="8.85546875"/>
    <col min="7792" max="7792" customWidth="1" width="8.85546875"/>
    <col min="7793" max="7793" customWidth="1" width="8.85546875"/>
    <col min="7794" max="7794" customWidth="1" width="8.85546875"/>
    <col min="7795" max="7795" customWidth="1" width="8.85546875"/>
    <col min="7796" max="7796" customWidth="1" width="8.85546875"/>
    <col min="7797" max="7797" customWidth="1" width="8.85546875"/>
    <col min="7798" max="7798" customWidth="1" width="8.85546875"/>
    <col min="7799" max="7799" customWidth="1" width="8.85546875"/>
    <col min="7800" max="7800" customWidth="1" width="8.85546875"/>
    <col min="7801" max="7801" customWidth="1" width="8.85546875"/>
    <col min="7802" max="7802" customWidth="1" width="8.85546875"/>
    <col min="7803" max="7803" customWidth="1" width="8.85546875"/>
    <col min="7804" max="7804" customWidth="1" width="8.85546875"/>
    <col min="7805" max="7805" customWidth="1" width="8.85546875"/>
    <col min="7806" max="7806" customWidth="1" width="8.85546875"/>
    <col min="7807" max="7807" customWidth="1" width="8.85546875"/>
    <col min="7808" max="7808" customWidth="1" width="8.85546875"/>
    <col min="7809" max="7809" customWidth="1" width="8.85546875"/>
    <col min="7810" max="7810" customWidth="1" width="8.85546875"/>
    <col min="7811" max="7811" customWidth="1" width="8.85546875"/>
    <col min="7812" max="7812" customWidth="1" width="8.85546875"/>
    <col min="7813" max="7813" customWidth="1" width="8.85546875"/>
    <col min="7814" max="7814" customWidth="1" width="8.85546875"/>
    <col min="7815" max="7815" customWidth="1" width="8.85546875"/>
    <col min="7816" max="7816" customWidth="1" width="8.85546875"/>
    <col min="7817" max="7817" customWidth="1" width="8.85546875"/>
    <col min="7818" max="7818" customWidth="1" width="8.85546875"/>
    <col min="7819" max="7819" customWidth="1" width="8.85546875"/>
    <col min="7820" max="7820" customWidth="1" width="8.85546875"/>
    <col min="7821" max="7821" customWidth="1" width="8.85546875"/>
    <col min="7822" max="7822" customWidth="1" width="8.85546875"/>
    <col min="7823" max="7823" customWidth="1" width="8.85546875"/>
    <col min="7824" max="7824" customWidth="1" width="8.85546875"/>
    <col min="7825" max="7825" customWidth="1" width="8.85546875"/>
    <col min="7826" max="7826" customWidth="1" width="8.85546875"/>
    <col min="7827" max="7827" customWidth="1" width="8.85546875"/>
    <col min="7828" max="7828" customWidth="1" width="8.85546875"/>
    <col min="7829" max="7829" customWidth="1" width="8.85546875"/>
    <col min="7830" max="7830" customWidth="1" width="8.85546875"/>
    <col min="7831" max="7831" customWidth="1" width="8.85546875"/>
    <col min="7832" max="7832" customWidth="1" width="8.85546875"/>
    <col min="7833" max="7833" customWidth="1" width="8.85546875"/>
    <col min="7834" max="7834" customWidth="1" width="8.85546875"/>
    <col min="7835" max="7835" customWidth="1" width="8.85546875"/>
    <col min="7836" max="7836" customWidth="1" width="8.85546875"/>
    <col min="7837" max="7837" customWidth="1" width="8.85546875"/>
    <col min="7838" max="7838" customWidth="1" width="8.85546875"/>
    <col min="7839" max="7839" customWidth="1" width="8.85546875"/>
    <col min="7840" max="7840" customWidth="1" width="8.85546875"/>
    <col min="7841" max="7841" customWidth="1" width="8.85546875"/>
    <col min="7842" max="7842" customWidth="1" width="8.85546875"/>
    <col min="7843" max="7843" customWidth="1" width="8.85546875"/>
    <col min="7844" max="7844" customWidth="1" width="8.85546875"/>
    <col min="7845" max="7845" customWidth="1" width="8.85546875"/>
    <col min="7846" max="7846" customWidth="1" width="8.85546875"/>
    <col min="7847" max="7847" customWidth="1" width="8.85546875"/>
    <col min="7848" max="7848" customWidth="1" width="8.85546875"/>
    <col min="7849" max="7849" customWidth="1" width="8.85546875"/>
    <col min="7850" max="7850" customWidth="1" width="8.85546875"/>
    <col min="7851" max="7851" customWidth="1" width="8.85546875"/>
    <col min="7852" max="7852" customWidth="1" width="8.85546875"/>
    <col min="7853" max="7853" customWidth="1" width="8.85546875"/>
    <col min="7854" max="7854" customWidth="1" width="8.85546875"/>
    <col min="7855" max="7855" customWidth="1" width="8.85546875"/>
    <col min="7856" max="7856" customWidth="1" width="8.85546875"/>
    <col min="7857" max="7857" customWidth="1" width="8.85546875"/>
    <col min="7858" max="7858" customWidth="1" width="8.85546875"/>
    <col min="7859" max="7859" customWidth="1" width="8.85546875"/>
    <col min="7860" max="7860" customWidth="1" width="8.85546875"/>
    <col min="7861" max="7861" customWidth="1" width="8.85546875"/>
    <col min="7862" max="7862" customWidth="1" width="8.85546875"/>
    <col min="7863" max="7863" customWidth="1" width="8.85546875"/>
    <col min="7864" max="7864" customWidth="1" width="8.85546875"/>
    <col min="7865" max="7865" customWidth="1" width="8.85546875"/>
    <col min="7866" max="7866" customWidth="1" width="8.85546875"/>
    <col min="7867" max="7867" customWidth="1" width="8.85546875"/>
    <col min="7868" max="7868" customWidth="1" width="8.85546875"/>
    <col min="7869" max="7869" customWidth="1" width="8.85546875"/>
    <col min="7870" max="7870" customWidth="1" width="8.85546875"/>
    <col min="7871" max="7871" customWidth="1" width="8.85546875"/>
    <col min="7872" max="7872" customWidth="1" width="8.85546875"/>
    <col min="7873" max="7873" customWidth="1" width="8.85546875"/>
    <col min="7874" max="7874" customWidth="1" width="8.85546875"/>
    <col min="7875" max="7875" customWidth="1" width="8.85546875"/>
    <col min="7876" max="7876" customWidth="1" width="8.85546875"/>
    <col min="7877" max="7877" customWidth="1" width="8.85546875"/>
    <col min="7878" max="7878" customWidth="1" width="8.85546875"/>
    <col min="7879" max="7879" customWidth="1" width="8.85546875"/>
    <col min="7880" max="7880" customWidth="1" width="8.85546875"/>
    <col min="7881" max="7881" customWidth="1" width="8.85546875"/>
    <col min="7882" max="7882" customWidth="1" width="8.85546875"/>
    <col min="7883" max="7883" customWidth="1" width="8.85546875"/>
    <col min="7884" max="7884" customWidth="1" width="8.85546875"/>
    <col min="7885" max="7885" customWidth="1" width="8.85546875"/>
    <col min="7886" max="7886" customWidth="1" width="8.85546875"/>
    <col min="7887" max="7887" customWidth="1" width="8.85546875"/>
    <col min="7888" max="7888" customWidth="1" width="8.85546875"/>
    <col min="7889" max="7889" customWidth="1" width="8.85546875"/>
    <col min="7890" max="7890" customWidth="1" width="8.85546875"/>
    <col min="7891" max="7891" customWidth="1" width="8.85546875"/>
    <col min="7892" max="7892" customWidth="1" width="8.85546875"/>
    <col min="7893" max="7893" customWidth="1" width="8.85546875"/>
    <col min="7894" max="7894" customWidth="1" width="8.85546875"/>
    <col min="7895" max="7895" customWidth="1" width="8.85546875"/>
    <col min="7896" max="7896" customWidth="1" width="8.85546875"/>
    <col min="7897" max="7897" customWidth="1" width="8.85546875"/>
    <col min="7898" max="7898" customWidth="1" width="8.85546875"/>
    <col min="7899" max="7899" customWidth="1" width="8.85546875"/>
    <col min="7900" max="7900" customWidth="1" width="8.85546875"/>
    <col min="7901" max="7901" customWidth="1" width="8.85546875"/>
    <col min="7902" max="7902" customWidth="1" width="8.85546875"/>
    <col min="7903" max="7903" customWidth="1" width="8.85546875"/>
    <col min="7904" max="7904" customWidth="1" width="8.85546875"/>
    <col min="7905" max="7905" customWidth="1" width="8.85546875"/>
    <col min="7906" max="7906" customWidth="1" width="8.85546875"/>
    <col min="7907" max="7907" customWidth="1" width="8.85546875"/>
    <col min="7908" max="7908" customWidth="1" width="8.85546875"/>
    <col min="7909" max="7909" customWidth="1" width="8.85546875"/>
    <col min="7910" max="7910" customWidth="1" width="8.85546875"/>
    <col min="7911" max="7911" customWidth="1" width="8.85546875"/>
    <col min="7912" max="7912" customWidth="1" width="8.85546875"/>
    <col min="7913" max="7913" customWidth="1" width="8.85546875"/>
    <col min="7914" max="7914" customWidth="1" width="8.85546875"/>
    <col min="7915" max="7915" customWidth="1" width="8.85546875"/>
    <col min="7916" max="7916" customWidth="1" width="8.85546875"/>
    <col min="7917" max="7917" customWidth="1" width="8.85546875"/>
    <col min="7918" max="7918" customWidth="1" width="8.85546875"/>
    <col min="7919" max="7919" customWidth="1" width="8.85546875"/>
    <col min="7920" max="7920" customWidth="1" width="8.85546875"/>
    <col min="7921" max="7921" customWidth="1" width="8.85546875"/>
    <col min="7922" max="7922" customWidth="1" width="8.85546875"/>
    <col min="7923" max="7923" customWidth="1" width="8.85546875"/>
    <col min="7924" max="7924" customWidth="1" width="8.85546875"/>
    <col min="7925" max="7925" customWidth="1" width="8.85546875"/>
    <col min="7926" max="7926" customWidth="1" width="8.85546875"/>
    <col min="7927" max="7927" customWidth="1" width="8.85546875"/>
    <col min="7928" max="7928" customWidth="1" width="8.85546875"/>
    <col min="7929" max="7929" customWidth="1" width="8.85546875"/>
    <col min="7930" max="7930" customWidth="1" width="8.85546875"/>
    <col min="7931" max="7931" customWidth="1" width="8.85546875"/>
    <col min="7932" max="7932" customWidth="1" width="8.85546875"/>
    <col min="7933" max="7933" customWidth="1" width="8.85546875"/>
    <col min="7934" max="7934" customWidth="1" width="8.85546875"/>
    <col min="7935" max="7935" customWidth="1" width="8.85546875"/>
    <col min="7936" max="7936" customWidth="1" width="8.85546875"/>
    <col min="7937" max="7937" customWidth="1" width="8.85546875"/>
    <col min="7938" max="7938" customWidth="1" width="8.85546875"/>
    <col min="7939" max="7939" customWidth="1" width="8.85546875"/>
    <col min="7940" max="7940" customWidth="1" width="8.85546875"/>
    <col min="7941" max="7941" customWidth="1" width="8.85546875"/>
    <col min="7942" max="7942" customWidth="1" width="8.85546875"/>
    <col min="7943" max="7943" customWidth="1" width="8.85546875"/>
    <col min="7944" max="7944" customWidth="1" width="8.85546875"/>
    <col min="7945" max="7945" customWidth="1" width="8.85546875"/>
    <col min="7946" max="7946" customWidth="1" width="8.85546875"/>
    <col min="7947" max="7947" customWidth="1" width="8.85546875"/>
    <col min="7948" max="7948" customWidth="1" width="8.85546875"/>
    <col min="7949" max="7949" customWidth="1" width="8.85546875"/>
    <col min="7950" max="7950" customWidth="1" width="8.85546875"/>
    <col min="7951" max="7951" customWidth="1" width="8.85546875"/>
    <col min="7952" max="7952" customWidth="1" width="8.85546875"/>
    <col min="7953" max="7953" customWidth="1" width="8.85546875"/>
    <col min="7954" max="7954" customWidth="1" width="8.85546875"/>
    <col min="7955" max="7955" customWidth="1" width="8.85546875"/>
    <col min="7956" max="7956" customWidth="1" width="8.85546875"/>
    <col min="7957" max="7957" customWidth="1" width="8.85546875"/>
    <col min="7958" max="7958" customWidth="1" width="8.85546875"/>
    <col min="7959" max="7959" customWidth="1" width="8.85546875"/>
    <col min="7960" max="7960" customWidth="1" width="8.85546875"/>
    <col min="7961" max="7961" customWidth="1" width="8.85546875"/>
    <col min="7962" max="7962" customWidth="1" width="8.85546875"/>
    <col min="7963" max="7963" customWidth="1" width="8.85546875"/>
    <col min="7964" max="7964" customWidth="1" width="8.85546875"/>
    <col min="7965" max="7965" customWidth="1" width="8.85546875"/>
    <col min="7966" max="7966" customWidth="1" width="8.85546875"/>
    <col min="7967" max="7967" customWidth="1" width="8.85546875"/>
    <col min="7968" max="7968" customWidth="1" width="8.85546875"/>
    <col min="7969" max="7969" customWidth="1" width="8.85546875"/>
    <col min="7970" max="7970" customWidth="1" width="8.85546875"/>
    <col min="7971" max="7971" customWidth="1" width="8.85546875"/>
    <col min="7972" max="7972" customWidth="1" width="8.85546875"/>
    <col min="7973" max="7973" customWidth="1" width="8.85546875"/>
    <col min="7974" max="7974" customWidth="1" width="8.85546875"/>
    <col min="7975" max="7975" customWidth="1" width="8.85546875"/>
    <col min="7976" max="7976" customWidth="1" width="8.85546875"/>
    <col min="7977" max="7977" customWidth="1" width="8.85546875"/>
    <col min="7978" max="7978" customWidth="1" width="8.85546875"/>
    <col min="7979" max="7979" customWidth="1" width="8.85546875"/>
    <col min="7980" max="7980" customWidth="1" width="8.85546875"/>
    <col min="7981" max="7981" customWidth="1" width="8.85546875"/>
    <col min="7982" max="7982" customWidth="1" width="8.85546875"/>
    <col min="7983" max="7983" customWidth="1" width="8.85546875"/>
    <col min="7984" max="7984" customWidth="1" width="8.85546875"/>
    <col min="7985" max="7985" customWidth="1" width="8.85546875"/>
    <col min="7986" max="7986" customWidth="1" width="8.85546875"/>
    <col min="7987" max="7987" customWidth="1" width="8.85546875"/>
    <col min="7988" max="7988" customWidth="1" width="8.85546875"/>
    <col min="7989" max="7989" customWidth="1" width="8.85546875"/>
    <col min="7990" max="7990" customWidth="1" width="8.85546875"/>
    <col min="7991" max="7991" customWidth="1" width="8.85546875"/>
    <col min="7992" max="7992" customWidth="1" width="8.85546875"/>
    <col min="7993" max="7993" customWidth="1" width="8.85546875"/>
    <col min="7994" max="7994" customWidth="1" width="8.85546875"/>
    <col min="7995" max="7995" customWidth="1" width="8.85546875"/>
    <col min="7996" max="7996" customWidth="1" width="8.85546875"/>
    <col min="7997" max="7997" customWidth="1" width="8.85546875"/>
    <col min="7998" max="7998" customWidth="1" width="8.85546875"/>
    <col min="7999" max="7999" customWidth="1" width="8.85546875"/>
    <col min="8000" max="8000" customWidth="1" width="8.85546875"/>
    <col min="8001" max="8001" customWidth="1" width="8.85546875"/>
    <col min="8002" max="8002" customWidth="1" width="8.85546875"/>
    <col min="8003" max="8003" customWidth="1" width="8.85546875"/>
    <col min="8004" max="8004" customWidth="1" width="8.85546875"/>
    <col min="8005" max="8005" customWidth="1" width="8.85546875"/>
    <col min="8006" max="8006" customWidth="1" width="8.85546875"/>
    <col min="8007" max="8007" customWidth="1" width="8.85546875"/>
    <col min="8008" max="8008" customWidth="1" width="8.85546875"/>
    <col min="8009" max="8009" customWidth="1" width="8.85546875"/>
    <col min="8010" max="8010" customWidth="1" width="8.85546875"/>
    <col min="8011" max="8011" customWidth="1" width="8.85546875"/>
    <col min="8012" max="8012" customWidth="1" width="8.85546875"/>
    <col min="8013" max="8013" customWidth="1" width="8.85546875"/>
    <col min="8014" max="8014" customWidth="1" width="8.85546875"/>
    <col min="8015" max="8015" customWidth="1" width="8.85546875"/>
    <col min="8016" max="8016" customWidth="1" width="8.85546875"/>
    <col min="8017" max="8017" customWidth="1" width="8.85546875"/>
    <col min="8018" max="8018" customWidth="1" width="8.85546875"/>
    <col min="8019" max="8019" customWidth="1" width="8.85546875"/>
    <col min="8020" max="8020" customWidth="1" width="8.85546875"/>
    <col min="8021" max="8021" customWidth="1" width="8.85546875"/>
    <col min="8022" max="8022" customWidth="1" width="8.85546875"/>
    <col min="8023" max="8023" customWidth="1" width="8.85546875"/>
    <col min="8024" max="8024" customWidth="1" width="8.85546875"/>
    <col min="8025" max="8025" customWidth="1" width="8.85546875"/>
    <col min="8026" max="8026" customWidth="1" width="8.85546875"/>
    <col min="8027" max="8027" customWidth="1" width="8.85546875"/>
    <col min="8028" max="8028" customWidth="1" width="8.85546875"/>
    <col min="8029" max="8029" customWidth="1" width="8.85546875"/>
    <col min="8030" max="8030" customWidth="1" width="8.85546875"/>
    <col min="8031" max="8031" customWidth="1" width="8.85546875"/>
    <col min="8032" max="8032" customWidth="1" width="8.85546875"/>
    <col min="8033" max="8033" customWidth="1" width="8.85546875"/>
    <col min="8034" max="8034" customWidth="1" width="8.85546875"/>
    <col min="8035" max="8035" customWidth="1" width="8.85546875"/>
    <col min="8036" max="8036" customWidth="1" width="8.85546875"/>
    <col min="8037" max="8037" customWidth="1" width="8.85546875"/>
    <col min="8038" max="8038" customWidth="1" width="8.85546875"/>
    <col min="8039" max="8039" customWidth="1" width="8.85546875"/>
    <col min="8040" max="8040" customWidth="1" width="8.85546875"/>
    <col min="8041" max="8041" customWidth="1" width="8.85546875"/>
    <col min="8042" max="8042" customWidth="1" width="8.85546875"/>
    <col min="8043" max="8043" customWidth="1" width="8.85546875"/>
    <col min="8044" max="8044" customWidth="1" width="8.85546875"/>
    <col min="8045" max="8045" customWidth="1" width="8.85546875"/>
    <col min="8046" max="8046" customWidth="1" width="8.85546875"/>
    <col min="8047" max="8047" customWidth="1" width="8.85546875"/>
    <col min="8048" max="8048" customWidth="1" width="8.85546875"/>
    <col min="8049" max="8049" customWidth="1" width="8.85546875"/>
    <col min="8050" max="8050" customWidth="1" width="8.85546875"/>
    <col min="8051" max="8051" customWidth="1" width="8.85546875"/>
    <col min="8052" max="8052" customWidth="1" width="8.85546875"/>
    <col min="8053" max="8053" customWidth="1" width="8.85546875"/>
    <col min="8054" max="8054" customWidth="1" width="8.85546875"/>
    <col min="8055" max="8055" customWidth="1" width="8.85546875"/>
    <col min="8056" max="8056" customWidth="1" width="8.85546875"/>
    <col min="8057" max="8057" customWidth="1" width="8.85546875"/>
    <col min="8058" max="8058" customWidth="1" width="8.85546875"/>
    <col min="8059" max="8059" customWidth="1" width="8.85546875"/>
    <col min="8060" max="8060" customWidth="1" width="8.85546875"/>
    <col min="8061" max="8061" customWidth="1" width="8.85546875"/>
    <col min="8062" max="8062" customWidth="1" width="8.85546875"/>
    <col min="8063" max="8063" customWidth="1" width="8.85546875"/>
    <col min="8064" max="8064" customWidth="1" width="8.85546875"/>
    <col min="8065" max="8065" customWidth="1" width="8.85546875"/>
    <col min="8066" max="8066" customWidth="1" width="8.85546875"/>
    <col min="8067" max="8067" customWidth="1" width="8.85546875"/>
    <col min="8068" max="8068" customWidth="1" width="8.85546875"/>
    <col min="8069" max="8069" customWidth="1" width="8.85546875"/>
    <col min="8070" max="8070" customWidth="1" width="8.85546875"/>
    <col min="8071" max="8071" customWidth="1" width="8.85546875"/>
    <col min="8072" max="8072" customWidth="1" width="8.85546875"/>
    <col min="8073" max="8073" customWidth="1" width="8.85546875"/>
    <col min="8074" max="8074" customWidth="1" width="8.85546875"/>
    <col min="8075" max="8075" customWidth="1" width="8.85546875"/>
    <col min="8076" max="8076" customWidth="1" width="8.85546875"/>
    <col min="8077" max="8077" customWidth="1" width="8.85546875"/>
    <col min="8078" max="8078" customWidth="1" width="8.85546875"/>
    <col min="8079" max="8079" customWidth="1" width="8.85546875"/>
    <col min="8080" max="8080" customWidth="1" width="8.85546875"/>
    <col min="8081" max="8081" customWidth="1" width="8.85546875"/>
    <col min="8082" max="8082" customWidth="1" width="8.85546875"/>
    <col min="8083" max="8083" customWidth="1" width="8.85546875"/>
    <col min="8084" max="8084" customWidth="1" width="8.85546875"/>
    <col min="8085" max="8085" customWidth="1" width="8.85546875"/>
    <col min="8086" max="8086" customWidth="1" width="8.85546875"/>
    <col min="8087" max="8087" customWidth="1" width="8.85546875"/>
    <col min="8088" max="8088" customWidth="1" width="8.85546875"/>
    <col min="8089" max="8089" customWidth="1" width="8.85546875"/>
    <col min="8090" max="8090" customWidth="1" width="8.85546875"/>
    <col min="8091" max="8091" customWidth="1" width="8.85546875"/>
    <col min="8092" max="8092" customWidth="1" width="8.85546875"/>
    <col min="8093" max="8093" customWidth="1" width="8.85546875"/>
    <col min="8094" max="8094" customWidth="1" width="8.85546875"/>
    <col min="8095" max="8095" customWidth="1" width="8.85546875"/>
    <col min="8096" max="8096" customWidth="1" width="8.85546875"/>
    <col min="8097" max="8097" customWidth="1" width="8.85546875"/>
    <col min="8098" max="8098" customWidth="1" width="8.85546875"/>
    <col min="8099" max="8099" customWidth="1" width="8.85546875"/>
    <col min="8100" max="8100" customWidth="1" width="8.85546875"/>
    <col min="8101" max="8101" customWidth="1" width="8.85546875"/>
    <col min="8102" max="8102" customWidth="1" width="8.85546875"/>
    <col min="8103" max="8103" customWidth="1" width="8.85546875"/>
    <col min="8104" max="8104" customWidth="1" width="8.85546875"/>
    <col min="8105" max="8105" customWidth="1" width="8.85546875"/>
    <col min="8106" max="8106" customWidth="1" width="8.85546875"/>
    <col min="8107" max="8107" customWidth="1" width="8.85546875"/>
    <col min="8108" max="8108" customWidth="1" width="8.85546875"/>
    <col min="8109" max="8109" customWidth="1" width="8.85546875"/>
    <col min="8110" max="8110" customWidth="1" width="8.85546875"/>
    <col min="8111" max="8111" customWidth="1" width="8.85546875"/>
    <col min="8112" max="8112" customWidth="1" width="8.85546875"/>
    <col min="8113" max="8113" customWidth="1" width="8.85546875"/>
    <col min="8114" max="8114" customWidth="1" width="8.85546875"/>
    <col min="8115" max="8115" customWidth="1" width="8.85546875"/>
    <col min="8116" max="8116" customWidth="1" width="8.85546875"/>
    <col min="8117" max="8117" customWidth="1" width="8.85546875"/>
    <col min="8118" max="8118" customWidth="1" width="8.85546875"/>
    <col min="8119" max="8119" customWidth="1" width="8.85546875"/>
    <col min="8120" max="8120" customWidth="1" width="8.85546875"/>
    <col min="8121" max="8121" customWidth="1" width="8.85546875"/>
    <col min="8122" max="8122" customWidth="1" width="8.85546875"/>
    <col min="8123" max="8123" customWidth="1" width="8.85546875"/>
    <col min="8124" max="8124" customWidth="1" width="8.85546875"/>
    <col min="8125" max="8125" customWidth="1" width="8.85546875"/>
    <col min="8126" max="8126" customWidth="1" width="8.85546875"/>
    <col min="8127" max="8127" customWidth="1" width="8.85546875"/>
    <col min="8128" max="8128" customWidth="1" width="8.85546875"/>
    <col min="8129" max="8129" customWidth="1" width="8.85546875"/>
    <col min="8130" max="8130" customWidth="1" width="8.85546875"/>
    <col min="8131" max="8131" customWidth="1" width="8.85546875"/>
    <col min="8132" max="8132" customWidth="1" width="8.85546875"/>
    <col min="8133" max="8133" customWidth="1" width="8.85546875"/>
    <col min="8134" max="8134" customWidth="1" width="8.85546875"/>
    <col min="8135" max="8135" customWidth="1" width="8.85546875"/>
    <col min="8136" max="8136" customWidth="1" width="8.85546875"/>
    <col min="8137" max="8137" customWidth="1" width="8.85546875"/>
    <col min="8138" max="8138" customWidth="1" width="8.85546875"/>
    <col min="8139" max="8139" customWidth="1" width="8.85546875"/>
    <col min="8140" max="8140" customWidth="1" width="8.85546875"/>
    <col min="8141" max="8141" customWidth="1" width="8.85546875"/>
    <col min="8142" max="8142" customWidth="1" width="8.85546875"/>
    <col min="8143" max="8143" customWidth="1" width="8.85546875"/>
    <col min="8144" max="8144" customWidth="1" width="8.85546875"/>
    <col min="8145" max="8145" customWidth="1" width="8.85546875"/>
    <col min="8146" max="8146" customWidth="1" width="8.85546875"/>
    <col min="8147" max="8147" customWidth="1" width="8.85546875"/>
    <col min="8148" max="8148" customWidth="1" width="8.85546875"/>
    <col min="8149" max="8149" customWidth="1" width="8.85546875"/>
    <col min="8150" max="8150" customWidth="1" width="8.85546875"/>
    <col min="8151" max="8151" customWidth="1" width="8.85546875"/>
    <col min="8152" max="8152" customWidth="1" width="8.85546875"/>
    <col min="8153" max="8153" customWidth="1" width="8.85546875"/>
    <col min="8154" max="8154" customWidth="1" width="8.85546875"/>
    <col min="8155" max="8155" customWidth="1" width="8.85546875"/>
    <col min="8156" max="8156" customWidth="1" width="8.85546875"/>
    <col min="8157" max="8157" customWidth="1" width="8.85546875"/>
    <col min="8158" max="8158" customWidth="1" width="8.85546875"/>
    <col min="8159" max="8159" customWidth="1" width="8.85546875"/>
    <col min="8160" max="8160" customWidth="1" width="8.85546875"/>
    <col min="8161" max="8161" customWidth="1" width="8.85546875"/>
    <col min="8162" max="8162" customWidth="1" width="8.85546875"/>
    <col min="8163" max="8163" customWidth="1" width="8.85546875"/>
    <col min="8164" max="8164" customWidth="1" width="8.85546875"/>
    <col min="8165" max="8165" customWidth="1" width="8.85546875"/>
    <col min="8166" max="8166" customWidth="1" width="8.85546875"/>
    <col min="8167" max="8167" customWidth="1" width="8.85546875"/>
    <col min="8168" max="8168" customWidth="1" width="8.85546875"/>
    <col min="8169" max="8169" customWidth="1" width="8.85546875"/>
    <col min="8170" max="8170" customWidth="1" width="8.85546875"/>
    <col min="8171" max="8171" customWidth="1" width="8.85546875"/>
    <col min="8172" max="8172" customWidth="1" width="8.85546875"/>
    <col min="8173" max="8173" customWidth="1" width="8.85546875"/>
    <col min="8174" max="8174" customWidth="1" width="8.85546875"/>
    <col min="8175" max="8175" customWidth="1" width="8.85546875"/>
    <col min="8176" max="8176" customWidth="1" width="8.85546875"/>
    <col min="8177" max="8177" customWidth="1" width="8.85546875"/>
    <col min="8178" max="8178" customWidth="1" width="8.85546875"/>
    <col min="8179" max="8179" customWidth="1" width="8.85546875"/>
    <col min="8180" max="8180" customWidth="1" width="8.85546875"/>
    <col min="8181" max="8181" customWidth="1" width="8.85546875"/>
    <col min="8182" max="8182" customWidth="1" width="8.85546875"/>
    <col min="8183" max="8183" customWidth="1" width="8.85546875"/>
    <col min="8184" max="8184" customWidth="1" width="8.85546875"/>
    <col min="8185" max="8185" customWidth="1" width="8.85546875"/>
    <col min="8186" max="8186" customWidth="1" width="8.85546875"/>
    <col min="8187" max="8187" customWidth="1" width="8.85546875"/>
    <col min="8188" max="8188" customWidth="1" width="8.85546875"/>
    <col min="8189" max="8189" customWidth="1" width="8.85546875"/>
    <col min="8190" max="8190" customWidth="1" width="8.85546875"/>
    <col min="8191" max="8191" customWidth="1" width="8.85546875"/>
    <col min="8192" max="8192" customWidth="1" width="8.85546875"/>
    <col min="8193" max="8193" customWidth="1" width="8.85546875"/>
    <col min="8194" max="8194" customWidth="1" width="8.85546875"/>
    <col min="8195" max="8195" customWidth="1" width="8.85546875"/>
    <col min="8196" max="8196" customWidth="1" width="8.85546875"/>
    <col min="8197" max="8197" customWidth="1" width="8.85546875"/>
    <col min="8198" max="8198" customWidth="1" width="8.85546875"/>
    <col min="8199" max="8199" customWidth="1" width="8.85546875"/>
    <col min="8200" max="8200" customWidth="1" width="8.85546875"/>
    <col min="8201" max="8201" customWidth="1" width="8.85546875"/>
    <col min="8202" max="8202" customWidth="1" width="8.85546875"/>
    <col min="8203" max="8203" customWidth="1" width="8.85546875"/>
    <col min="8204" max="8204" customWidth="1" width="8.85546875"/>
    <col min="8205" max="8205" customWidth="1" width="8.85546875"/>
    <col min="8206" max="8206" customWidth="1" width="8.85546875"/>
    <col min="8207" max="8207" customWidth="1" width="8.85546875"/>
    <col min="8208" max="8208" customWidth="1" width="8.85546875"/>
    <col min="8209" max="8209" customWidth="1" width="8.85546875"/>
    <col min="8210" max="8210" customWidth="1" width="8.85546875"/>
    <col min="8211" max="8211" customWidth="1" width="8.85546875"/>
    <col min="8212" max="8212" customWidth="1" width="8.85546875"/>
    <col min="8213" max="8213" customWidth="1" width="8.85546875"/>
    <col min="8214" max="8214" customWidth="1" width="8.85546875"/>
    <col min="8215" max="8215" customWidth="1" width="8.85546875"/>
    <col min="8216" max="8216" customWidth="1" width="8.85546875"/>
    <col min="8217" max="8217" customWidth="1" width="8.85546875"/>
    <col min="8218" max="8218" customWidth="1" width="8.85546875"/>
    <col min="8219" max="8219" customWidth="1" width="8.85546875"/>
    <col min="8220" max="8220" customWidth="1" width="8.85546875"/>
    <col min="8221" max="8221" customWidth="1" width="8.85546875"/>
    <col min="8222" max="8222" customWidth="1" width="8.85546875"/>
    <col min="8223" max="8223" customWidth="1" width="8.85546875"/>
    <col min="8224" max="8224" customWidth="1" width="8.85546875"/>
    <col min="8225" max="8225" customWidth="1" width="8.85546875"/>
    <col min="8226" max="8226" customWidth="1" width="8.85546875"/>
    <col min="8227" max="8227" customWidth="1" width="8.85546875"/>
    <col min="8228" max="8228" customWidth="1" width="8.85546875"/>
    <col min="8229" max="8229" customWidth="1" width="8.85546875"/>
    <col min="8230" max="8230" customWidth="1" width="8.85546875"/>
    <col min="8231" max="8231" customWidth="1" width="8.85546875"/>
    <col min="8232" max="8232" customWidth="1" width="8.85546875"/>
    <col min="8233" max="8233" customWidth="1" width="8.85546875"/>
    <col min="8234" max="8234" customWidth="1" width="8.85546875"/>
    <col min="8235" max="8235" customWidth="1" width="8.85546875"/>
    <col min="8236" max="8236" customWidth="1" width="8.85546875"/>
    <col min="8237" max="8237" customWidth="1" width="8.85546875"/>
    <col min="8238" max="8238" customWidth="1" width="8.85546875"/>
    <col min="8239" max="8239" customWidth="1" width="8.85546875"/>
    <col min="8240" max="8240" customWidth="1" width="8.85546875"/>
    <col min="8241" max="8241" customWidth="1" width="8.85546875"/>
    <col min="8242" max="8242" customWidth="1" width="8.85546875"/>
    <col min="8243" max="8243" customWidth="1" width="8.85546875"/>
    <col min="8244" max="8244" customWidth="1" width="8.85546875"/>
    <col min="8245" max="8245" customWidth="1" width="8.85546875"/>
    <col min="8246" max="8246" customWidth="1" width="8.85546875"/>
    <col min="8247" max="8247" customWidth="1" width="8.85546875"/>
    <col min="8248" max="8248" customWidth="1" width="8.85546875"/>
    <col min="8249" max="8249" customWidth="1" width="8.85546875"/>
    <col min="8250" max="8250" customWidth="1" width="8.85546875"/>
    <col min="8251" max="8251" customWidth="1" width="8.85546875"/>
    <col min="8252" max="8252" customWidth="1" width="8.85546875"/>
    <col min="8253" max="8253" customWidth="1" width="8.85546875"/>
    <col min="8254" max="8254" customWidth="1" width="8.85546875"/>
    <col min="8255" max="8255" customWidth="1" width="8.85546875"/>
    <col min="8256" max="8256" customWidth="1" width="8.85546875"/>
    <col min="8257" max="8257" customWidth="1" width="8.85546875"/>
    <col min="8258" max="8258" customWidth="1" width="8.85546875"/>
    <col min="8259" max="8259" customWidth="1" width="8.85546875"/>
    <col min="8260" max="8260" customWidth="1" width="8.85546875"/>
    <col min="8261" max="8261" customWidth="1" width="8.85546875"/>
    <col min="8262" max="8262" customWidth="1" width="8.85546875"/>
    <col min="8263" max="8263" customWidth="1" width="8.85546875"/>
    <col min="8264" max="8264" customWidth="1" width="8.85546875"/>
    <col min="8265" max="8265" customWidth="1" width="8.85546875"/>
    <col min="8266" max="8266" customWidth="1" width="8.85546875"/>
    <col min="8267" max="8267" customWidth="1" width="8.85546875"/>
    <col min="8268" max="8268" customWidth="1" width="8.85546875"/>
    <col min="8269" max="8269" customWidth="1" width="8.85546875"/>
    <col min="8270" max="8270" customWidth="1" width="8.85546875"/>
    <col min="8271" max="8271" customWidth="1" width="8.85546875"/>
    <col min="8272" max="8272" customWidth="1" width="8.85546875"/>
    <col min="8273" max="8273" customWidth="1" width="8.85546875"/>
    <col min="8274" max="8274" customWidth="1" width="8.85546875"/>
    <col min="8275" max="8275" customWidth="1" width="8.85546875"/>
    <col min="8276" max="8276" customWidth="1" width="8.85546875"/>
    <col min="8277" max="8277" customWidth="1" width="8.85546875"/>
    <col min="8278" max="8278" customWidth="1" width="8.85546875"/>
    <col min="8279" max="8279" customWidth="1" width="8.85546875"/>
    <col min="8280" max="8280" customWidth="1" width="8.85546875"/>
    <col min="8281" max="8281" customWidth="1" width="8.85546875"/>
    <col min="8282" max="8282" customWidth="1" width="8.85546875"/>
    <col min="8283" max="8283" customWidth="1" width="8.85546875"/>
    <col min="8284" max="8284" customWidth="1" width="8.85546875"/>
    <col min="8285" max="8285" customWidth="1" width="8.85546875"/>
    <col min="8286" max="8286" customWidth="1" width="8.85546875"/>
    <col min="8287" max="8287" customWidth="1" width="8.85546875"/>
    <col min="8288" max="8288" customWidth="1" width="8.85546875"/>
    <col min="8289" max="8289" customWidth="1" width="8.85546875"/>
    <col min="8290" max="8290" customWidth="1" width="8.85546875"/>
    <col min="8291" max="8291" customWidth="1" width="8.85546875"/>
    <col min="8292" max="8292" customWidth="1" width="8.85546875"/>
    <col min="8293" max="8293" customWidth="1" width="8.85546875"/>
    <col min="8294" max="8294" customWidth="1" width="8.85546875"/>
    <col min="8295" max="8295" customWidth="1" width="8.85546875"/>
    <col min="8296" max="8296" customWidth="1" width="8.85546875"/>
    <col min="8297" max="8297" customWidth="1" width="8.85546875"/>
    <col min="8298" max="8298" customWidth="1" width="8.85546875"/>
    <col min="8299" max="8299" customWidth="1" width="8.85546875"/>
    <col min="8300" max="8300" customWidth="1" width="8.85546875"/>
    <col min="8301" max="8301" customWidth="1" width="8.85546875"/>
    <col min="8302" max="8302" customWidth="1" width="8.85546875"/>
    <col min="8303" max="8303" customWidth="1" width="8.85546875"/>
    <col min="8304" max="8304" customWidth="1" width="8.85546875"/>
    <col min="8305" max="8305" customWidth="1" width="8.85546875"/>
    <col min="8306" max="8306" customWidth="1" width="8.85546875"/>
    <col min="8307" max="8307" customWidth="1" width="8.85546875"/>
    <col min="8308" max="8308" customWidth="1" width="8.85546875"/>
    <col min="8309" max="8309" customWidth="1" width="8.85546875"/>
    <col min="8310" max="8310" customWidth="1" width="8.85546875"/>
    <col min="8311" max="8311" customWidth="1" width="8.85546875"/>
    <col min="8312" max="8312" customWidth="1" width="8.85546875"/>
    <col min="8313" max="8313" customWidth="1" width="8.85546875"/>
    <col min="8314" max="8314" customWidth="1" width="8.85546875"/>
    <col min="8315" max="8315" customWidth="1" width="8.85546875"/>
    <col min="8316" max="8316" customWidth="1" width="8.85546875"/>
    <col min="8317" max="8317" customWidth="1" width="8.85546875"/>
    <col min="8318" max="8318" customWidth="1" width="8.85546875"/>
    <col min="8319" max="8319" customWidth="1" width="8.85546875"/>
    <col min="8320" max="8320" customWidth="1" width="8.85546875"/>
    <col min="8321" max="8321" customWidth="1" width="8.85546875"/>
    <col min="8322" max="8322" customWidth="1" width="8.85546875"/>
    <col min="8323" max="8323" customWidth="1" width="8.85546875"/>
    <col min="8324" max="8324" customWidth="1" width="8.85546875"/>
    <col min="8325" max="8325" customWidth="1" width="8.85546875"/>
    <col min="8326" max="8326" customWidth="1" width="8.85546875"/>
    <col min="8327" max="8327" customWidth="1" width="8.85546875"/>
    <col min="8328" max="8328" customWidth="1" width="8.85546875"/>
    <col min="8329" max="8329" customWidth="1" width="8.85546875"/>
    <col min="8330" max="8330" customWidth="1" width="8.85546875"/>
    <col min="8331" max="8331" customWidth="1" width="8.85546875"/>
    <col min="8332" max="8332" customWidth="1" width="8.85546875"/>
    <col min="8333" max="8333" customWidth="1" width="8.85546875"/>
    <col min="8334" max="8334" customWidth="1" width="8.85546875"/>
    <col min="8335" max="8335" customWidth="1" width="8.85546875"/>
    <col min="8336" max="8336" customWidth="1" width="8.85546875"/>
    <col min="8337" max="8337" customWidth="1" width="8.85546875"/>
    <col min="8338" max="8338" customWidth="1" width="8.85546875"/>
    <col min="8339" max="8339" customWidth="1" width="8.85546875"/>
    <col min="8340" max="8340" customWidth="1" width="8.85546875"/>
    <col min="8341" max="8341" customWidth="1" width="8.85546875"/>
    <col min="8342" max="8342" customWidth="1" width="8.85546875"/>
    <col min="8343" max="8343" customWidth="1" width="8.85546875"/>
    <col min="8344" max="8344" customWidth="1" width="8.85546875"/>
    <col min="8345" max="8345" customWidth="1" width="8.85546875"/>
    <col min="8346" max="8346" customWidth="1" width="8.85546875"/>
    <col min="8347" max="8347" customWidth="1" width="8.85546875"/>
    <col min="8348" max="8348" customWidth="1" width="8.85546875"/>
    <col min="8349" max="8349" customWidth="1" width="8.85546875"/>
    <col min="8350" max="8350" customWidth="1" width="8.85546875"/>
    <col min="8351" max="8351" customWidth="1" width="8.85546875"/>
    <col min="8352" max="8352" customWidth="1" width="8.85546875"/>
    <col min="8353" max="8353" customWidth="1" width="8.85546875"/>
    <col min="8354" max="8354" customWidth="1" width="8.85546875"/>
    <col min="8355" max="8355" customWidth="1" width="8.85546875"/>
    <col min="8356" max="8356" customWidth="1" width="8.85546875"/>
    <col min="8357" max="8357" customWidth="1" width="8.85546875"/>
    <col min="8358" max="8358" customWidth="1" width="8.85546875"/>
    <col min="8359" max="8359" customWidth="1" width="8.85546875"/>
    <col min="8360" max="8360" customWidth="1" width="8.85546875"/>
    <col min="8361" max="8361" customWidth="1" width="8.85546875"/>
    <col min="8362" max="8362" customWidth="1" width="8.85546875"/>
    <col min="8363" max="8363" customWidth="1" width="8.85546875"/>
    <col min="8364" max="8364" customWidth="1" width="8.85546875"/>
    <col min="8365" max="8365" customWidth="1" width="8.85546875"/>
    <col min="8366" max="8366" customWidth="1" width="8.85546875"/>
    <col min="8367" max="8367" customWidth="1" width="8.85546875"/>
    <col min="8368" max="8368" customWidth="1" width="8.85546875"/>
    <col min="8369" max="8369" customWidth="1" width="8.85546875"/>
    <col min="8370" max="8370" customWidth="1" width="8.85546875"/>
    <col min="8371" max="8371" customWidth="1" width="8.85546875"/>
    <col min="8372" max="8372" customWidth="1" width="8.85546875"/>
    <col min="8373" max="8373" customWidth="1" width="8.85546875"/>
    <col min="8374" max="8374" customWidth="1" width="8.85546875"/>
    <col min="8375" max="8375" customWidth="1" width="8.85546875"/>
    <col min="8376" max="8376" customWidth="1" width="8.85546875"/>
    <col min="8377" max="8377" customWidth="1" width="8.85546875"/>
    <col min="8378" max="8378" customWidth="1" width="8.85546875"/>
    <col min="8379" max="8379" customWidth="1" width="8.85546875"/>
    <col min="8380" max="8380" customWidth="1" width="8.85546875"/>
    <col min="8381" max="8381" customWidth="1" width="8.85546875"/>
    <col min="8382" max="8382" customWidth="1" width="8.85546875"/>
    <col min="8383" max="8383" customWidth="1" width="8.85546875"/>
    <col min="8384" max="8384" customWidth="1" width="8.85546875"/>
    <col min="8385" max="8385" customWidth="1" width="8.85546875"/>
    <col min="8386" max="8386" customWidth="1" width="8.85546875"/>
    <col min="8387" max="8387" customWidth="1" width="8.85546875"/>
    <col min="8388" max="8388" customWidth="1" width="8.85546875"/>
    <col min="8389" max="8389" customWidth="1" width="8.85546875"/>
    <col min="8390" max="8390" customWidth="1" width="8.85546875"/>
    <col min="8391" max="8391" customWidth="1" width="8.85546875"/>
    <col min="8392" max="8392" customWidth="1" width="8.85546875"/>
    <col min="8393" max="8393" customWidth="1" width="8.85546875"/>
    <col min="8394" max="8394" customWidth="1" width="8.85546875"/>
    <col min="8395" max="8395" customWidth="1" width="8.85546875"/>
    <col min="8396" max="8396" customWidth="1" width="8.85546875"/>
    <col min="8397" max="8397" customWidth="1" width="8.85546875"/>
    <col min="8398" max="8398" customWidth="1" width="8.85546875"/>
    <col min="8399" max="8399" customWidth="1" width="8.85546875"/>
    <col min="8400" max="8400" customWidth="1" width="8.85546875"/>
    <col min="8401" max="8401" customWidth="1" width="8.85546875"/>
    <col min="8402" max="8402" customWidth="1" width="8.85546875"/>
    <col min="8403" max="8403" customWidth="1" width="8.85546875"/>
    <col min="8404" max="8404" customWidth="1" width="8.85546875"/>
    <col min="8405" max="8405" customWidth="1" width="8.85546875"/>
    <col min="8406" max="8406" customWidth="1" width="8.85546875"/>
    <col min="8407" max="8407" customWidth="1" width="8.85546875"/>
    <col min="8408" max="8408" customWidth="1" width="8.85546875"/>
    <col min="8409" max="8409" customWidth="1" width="8.85546875"/>
    <col min="8410" max="8410" customWidth="1" width="8.85546875"/>
    <col min="8411" max="8411" customWidth="1" width="8.85546875"/>
    <col min="8412" max="8412" customWidth="1" width="8.85546875"/>
    <col min="8413" max="8413" customWidth="1" width="8.85546875"/>
    <col min="8414" max="8414" customWidth="1" width="8.85546875"/>
    <col min="8415" max="8415" customWidth="1" width="8.85546875"/>
    <col min="8416" max="8416" customWidth="1" width="8.85546875"/>
    <col min="8417" max="8417" customWidth="1" width="8.85546875"/>
    <col min="8418" max="8418" customWidth="1" width="8.85546875"/>
    <col min="8419" max="8419" customWidth="1" width="8.85546875"/>
    <col min="8420" max="8420" customWidth="1" width="8.85546875"/>
    <col min="8421" max="8421" customWidth="1" width="8.85546875"/>
    <col min="8422" max="8422" customWidth="1" width="8.85546875"/>
    <col min="8423" max="8423" customWidth="1" width="8.85546875"/>
    <col min="8424" max="8424" customWidth="1" width="8.85546875"/>
    <col min="8425" max="8425" customWidth="1" width="8.85546875"/>
    <col min="8426" max="8426" customWidth="1" width="8.85546875"/>
    <col min="8427" max="8427" customWidth="1" width="8.85546875"/>
    <col min="8428" max="8428" customWidth="1" width="8.85546875"/>
    <col min="8429" max="8429" customWidth="1" width="8.85546875"/>
    <col min="8430" max="8430" customWidth="1" width="8.85546875"/>
    <col min="8431" max="8431" customWidth="1" width="8.85546875"/>
    <col min="8432" max="8432" customWidth="1" width="8.85546875"/>
    <col min="8433" max="8433" customWidth="1" width="8.85546875"/>
    <col min="8434" max="8434" customWidth="1" width="8.85546875"/>
    <col min="8435" max="8435" customWidth="1" width="8.85546875"/>
    <col min="8436" max="8436" customWidth="1" width="8.85546875"/>
    <col min="8437" max="8437" customWidth="1" width="8.85546875"/>
    <col min="8438" max="8438" customWidth="1" width="8.85546875"/>
    <col min="8439" max="8439" customWidth="1" width="8.85546875"/>
    <col min="8440" max="8440" customWidth="1" width="8.85546875"/>
    <col min="8441" max="8441" customWidth="1" width="8.85546875"/>
    <col min="8442" max="8442" customWidth="1" width="8.85546875"/>
    <col min="8443" max="8443" customWidth="1" width="8.85546875"/>
    <col min="8444" max="8444" customWidth="1" width="8.85546875"/>
    <col min="8445" max="8445" customWidth="1" width="8.85546875"/>
    <col min="8446" max="8446" customWidth="1" width="8.85546875"/>
    <col min="8447" max="8447" customWidth="1" width="8.85546875"/>
    <col min="8448" max="8448" customWidth="1" width="8.85546875"/>
    <col min="8449" max="8449" customWidth="1" width="8.85546875"/>
    <col min="8450" max="8450" customWidth="1" width="8.85546875"/>
    <col min="8451" max="8451" customWidth="1" width="8.85546875"/>
    <col min="8452" max="8452" customWidth="1" width="8.85546875"/>
    <col min="8453" max="8453" customWidth="1" width="8.85546875"/>
    <col min="8454" max="8454" customWidth="1" width="8.85546875"/>
    <col min="8455" max="8455" customWidth="1" width="8.85546875"/>
    <col min="8456" max="8456" customWidth="1" width="8.85546875"/>
    <col min="8457" max="8457" customWidth="1" width="8.85546875"/>
    <col min="8458" max="8458" customWidth="1" width="8.85546875"/>
    <col min="8459" max="8459" customWidth="1" width="8.85546875"/>
    <col min="8460" max="8460" customWidth="1" width="8.85546875"/>
    <col min="8461" max="8461" customWidth="1" width="8.85546875"/>
    <col min="8462" max="8462" customWidth="1" width="8.85546875"/>
    <col min="8463" max="8463" customWidth="1" width="8.85546875"/>
    <col min="8464" max="8464" customWidth="1" width="8.85546875"/>
    <col min="8465" max="8465" customWidth="1" width="8.85546875"/>
    <col min="8466" max="8466" customWidth="1" width="8.85546875"/>
    <col min="8467" max="8467" customWidth="1" width="8.85546875"/>
    <col min="8468" max="8468" customWidth="1" width="8.85546875"/>
    <col min="8469" max="8469" customWidth="1" width="8.85546875"/>
    <col min="8470" max="8470" customWidth="1" width="8.85546875"/>
    <col min="8471" max="8471" customWidth="1" width="8.85546875"/>
    <col min="8472" max="8472" customWidth="1" width="8.85546875"/>
    <col min="8473" max="8473" customWidth="1" width="8.85546875"/>
    <col min="8474" max="8474" customWidth="1" width="8.85546875"/>
    <col min="8475" max="8475" customWidth="1" width="8.85546875"/>
    <col min="8476" max="8476" customWidth="1" width="8.85546875"/>
    <col min="8477" max="8477" customWidth="1" width="8.85546875"/>
    <col min="8478" max="8478" customWidth="1" width="8.85546875"/>
    <col min="8479" max="8479" customWidth="1" width="8.85546875"/>
    <col min="8480" max="8480" customWidth="1" width="8.85546875"/>
    <col min="8481" max="8481" customWidth="1" width="8.85546875"/>
    <col min="8482" max="8482" customWidth="1" width="8.85546875"/>
    <col min="8483" max="8483" customWidth="1" width="8.85546875"/>
    <col min="8484" max="8484" customWidth="1" width="8.85546875"/>
    <col min="8485" max="8485" customWidth="1" width="8.85546875"/>
    <col min="8486" max="8486" customWidth="1" width="8.85546875"/>
    <col min="8487" max="8487" customWidth="1" width="8.85546875"/>
    <col min="8488" max="8488" customWidth="1" width="8.85546875"/>
    <col min="8489" max="8489" customWidth="1" width="8.85546875"/>
    <col min="8490" max="8490" customWidth="1" width="8.85546875"/>
    <col min="8491" max="8491" customWidth="1" width="8.85546875"/>
    <col min="8492" max="8492" customWidth="1" width="8.85546875"/>
    <col min="8493" max="8493" customWidth="1" width="8.85546875"/>
    <col min="8494" max="8494" customWidth="1" width="8.85546875"/>
    <col min="8495" max="8495" customWidth="1" width="8.85546875"/>
    <col min="8496" max="8496" customWidth="1" width="8.85546875"/>
    <col min="8497" max="8497" customWidth="1" width="8.85546875"/>
    <col min="8498" max="8498" customWidth="1" width="8.85546875"/>
    <col min="8499" max="8499" customWidth="1" width="8.85546875"/>
    <col min="8500" max="8500" customWidth="1" width="8.85546875"/>
    <col min="8501" max="8501" customWidth="1" width="8.85546875"/>
    <col min="8502" max="8502" customWidth="1" width="8.85546875"/>
    <col min="8503" max="8503" customWidth="1" width="8.85546875"/>
    <col min="8504" max="8504" customWidth="1" width="8.85546875"/>
    <col min="8505" max="8505" customWidth="1" width="8.85546875"/>
    <col min="8506" max="8506" customWidth="1" width="8.85546875"/>
    <col min="8507" max="8507" customWidth="1" width="8.85546875"/>
    <col min="8508" max="8508" customWidth="1" width="8.85546875"/>
    <col min="8509" max="8509" customWidth="1" width="8.85546875"/>
    <col min="8510" max="8510" customWidth="1" width="8.85546875"/>
    <col min="8511" max="8511" customWidth="1" width="8.85546875"/>
    <col min="8512" max="8512" customWidth="1" width="8.85546875"/>
    <col min="8513" max="8513" customWidth="1" width="8.85546875"/>
    <col min="8514" max="8514" customWidth="1" width="8.85546875"/>
    <col min="8515" max="8515" customWidth="1" width="8.85546875"/>
    <col min="8516" max="8516" customWidth="1" width="8.85546875"/>
    <col min="8517" max="8517" customWidth="1" width="8.85546875"/>
    <col min="8518" max="8518" customWidth="1" width="8.85546875"/>
    <col min="8519" max="8519" customWidth="1" width="8.85546875"/>
    <col min="8520" max="8520" customWidth="1" width="8.85546875"/>
    <col min="8521" max="8521" customWidth="1" width="8.85546875"/>
    <col min="8522" max="8522" customWidth="1" width="8.85546875"/>
    <col min="8523" max="8523" customWidth="1" width="8.85546875"/>
    <col min="8524" max="8524" customWidth="1" width="8.85546875"/>
    <col min="8525" max="8525" customWidth="1" width="8.85546875"/>
    <col min="8526" max="8526" customWidth="1" width="8.85546875"/>
    <col min="8527" max="8527" customWidth="1" width="8.85546875"/>
    <col min="8528" max="8528" customWidth="1" width="8.85546875"/>
    <col min="8529" max="8529" customWidth="1" width="8.85546875"/>
    <col min="8530" max="8530" customWidth="1" width="8.85546875"/>
    <col min="8531" max="8531" customWidth="1" width="8.85546875"/>
    <col min="8532" max="8532" customWidth="1" width="8.85546875"/>
    <col min="8533" max="8533" customWidth="1" width="8.85546875"/>
    <col min="8534" max="8534" customWidth="1" width="8.85546875"/>
    <col min="8535" max="8535" customWidth="1" width="8.85546875"/>
    <col min="8536" max="8536" customWidth="1" width="8.85546875"/>
    <col min="8537" max="8537" customWidth="1" width="8.85546875"/>
    <col min="8538" max="8538" customWidth="1" width="8.85546875"/>
    <col min="8539" max="8539" customWidth="1" width="8.85546875"/>
    <col min="8540" max="8540" customWidth="1" width="8.85546875"/>
    <col min="8541" max="8541" customWidth="1" width="8.85546875"/>
    <col min="8542" max="8542" customWidth="1" width="8.85546875"/>
    <col min="8543" max="8543" customWidth="1" width="8.85546875"/>
    <col min="8544" max="8544" customWidth="1" width="8.85546875"/>
    <col min="8545" max="8545" customWidth="1" width="8.85546875"/>
    <col min="8546" max="8546" customWidth="1" width="8.85546875"/>
    <col min="8547" max="8547" customWidth="1" width="8.85546875"/>
    <col min="8548" max="8548" customWidth="1" width="8.85546875"/>
    <col min="8549" max="8549" customWidth="1" width="8.85546875"/>
    <col min="8550" max="8550" customWidth="1" width="8.85546875"/>
    <col min="8551" max="8551" customWidth="1" width="8.85546875"/>
    <col min="8552" max="8552" customWidth="1" width="8.85546875"/>
    <col min="8553" max="8553" customWidth="1" width="8.85546875"/>
    <col min="8554" max="8554" customWidth="1" width="8.85546875"/>
    <col min="8555" max="8555" customWidth="1" width="8.85546875"/>
    <col min="8556" max="8556" customWidth="1" width="8.85546875"/>
    <col min="8557" max="8557" customWidth="1" width="8.85546875"/>
    <col min="8558" max="8558" customWidth="1" width="8.85546875"/>
    <col min="8559" max="8559" customWidth="1" width="8.85546875"/>
    <col min="8560" max="8560" customWidth="1" width="8.85546875"/>
    <col min="8561" max="8561" customWidth="1" width="8.85546875"/>
    <col min="8562" max="8562" customWidth="1" width="8.85546875"/>
    <col min="8563" max="8563" customWidth="1" width="8.85546875"/>
    <col min="8564" max="8564" customWidth="1" width="8.85546875"/>
    <col min="8565" max="8565" customWidth="1" width="8.85546875"/>
    <col min="8566" max="8566" customWidth="1" width="8.85546875"/>
    <col min="8567" max="8567" customWidth="1" width="8.85546875"/>
    <col min="8568" max="8568" customWidth="1" width="8.85546875"/>
    <col min="8569" max="8569" customWidth="1" width="8.85546875"/>
    <col min="8570" max="8570" customWidth="1" width="8.85546875"/>
    <col min="8571" max="8571" customWidth="1" width="8.85546875"/>
    <col min="8572" max="8572" customWidth="1" width="8.85546875"/>
    <col min="8573" max="8573" customWidth="1" width="8.85546875"/>
    <col min="8574" max="8574" customWidth="1" width="8.85546875"/>
    <col min="8575" max="8575" customWidth="1" width="8.85546875"/>
    <col min="8576" max="8576" customWidth="1" width="8.85546875"/>
    <col min="8577" max="8577" customWidth="1" width="8.85546875"/>
    <col min="8578" max="8578" customWidth="1" width="8.85546875"/>
    <col min="8579" max="8579" customWidth="1" width="8.85546875"/>
    <col min="8580" max="8580" customWidth="1" width="8.85546875"/>
    <col min="8581" max="8581" customWidth="1" width="8.85546875"/>
    <col min="8582" max="8582" customWidth="1" width="8.85546875"/>
    <col min="8583" max="8583" customWidth="1" width="8.85546875"/>
    <col min="8584" max="8584" customWidth="1" width="8.85546875"/>
    <col min="8585" max="8585" customWidth="1" width="8.85546875"/>
    <col min="8586" max="8586" customWidth="1" width="8.85546875"/>
    <col min="8587" max="8587" customWidth="1" width="8.85546875"/>
    <col min="8588" max="8588" customWidth="1" width="8.85546875"/>
    <col min="8589" max="8589" customWidth="1" width="8.85546875"/>
    <col min="8590" max="8590" customWidth="1" width="8.85546875"/>
    <col min="8591" max="8591" customWidth="1" width="8.85546875"/>
    <col min="8592" max="8592" customWidth="1" width="8.85546875"/>
    <col min="8593" max="8593" customWidth="1" width="8.85546875"/>
    <col min="8594" max="8594" customWidth="1" width="8.85546875"/>
    <col min="8595" max="8595" customWidth="1" width="8.85546875"/>
    <col min="8596" max="8596" customWidth="1" width="8.85546875"/>
    <col min="8597" max="8597" customWidth="1" width="8.85546875"/>
    <col min="8598" max="8598" customWidth="1" width="8.85546875"/>
    <col min="8599" max="8599" customWidth="1" width="8.85546875"/>
    <col min="8600" max="8600" customWidth="1" width="8.85546875"/>
    <col min="8601" max="8601" customWidth="1" width="8.85546875"/>
    <col min="8602" max="8602" customWidth="1" width="8.85546875"/>
    <col min="8603" max="8603" customWidth="1" width="8.85546875"/>
    <col min="8604" max="8604" customWidth="1" width="8.85546875"/>
    <col min="8605" max="8605" customWidth="1" width="8.85546875"/>
    <col min="8606" max="8606" customWidth="1" width="8.85546875"/>
    <col min="8607" max="8607" customWidth="1" width="8.85546875"/>
    <col min="8608" max="8608" customWidth="1" width="8.85546875"/>
    <col min="8609" max="8609" customWidth="1" width="8.85546875"/>
    <col min="8610" max="8610" customWidth="1" width="8.85546875"/>
    <col min="8611" max="8611" customWidth="1" width="8.85546875"/>
    <col min="8612" max="8612" customWidth="1" width="8.85546875"/>
    <col min="8613" max="8613" customWidth="1" width="8.85546875"/>
    <col min="8614" max="8614" customWidth="1" width="8.85546875"/>
    <col min="8615" max="8615" customWidth="1" width="8.85546875"/>
    <col min="8616" max="8616" customWidth="1" width="8.85546875"/>
    <col min="8617" max="8617" customWidth="1" width="8.85546875"/>
    <col min="8618" max="8618" customWidth="1" width="8.85546875"/>
    <col min="8619" max="8619" customWidth="1" width="8.85546875"/>
    <col min="8620" max="8620" customWidth="1" width="8.85546875"/>
    <col min="8621" max="8621" customWidth="1" width="8.85546875"/>
    <col min="8622" max="8622" customWidth="1" width="8.85546875"/>
    <col min="8623" max="8623" customWidth="1" width="8.85546875"/>
    <col min="8624" max="8624" customWidth="1" width="8.85546875"/>
    <col min="8625" max="8625" customWidth="1" width="8.85546875"/>
    <col min="8626" max="8626" customWidth="1" width="8.85546875"/>
    <col min="8627" max="8627" customWidth="1" width="8.85546875"/>
    <col min="8628" max="8628" customWidth="1" width="8.85546875"/>
    <col min="8629" max="8629" customWidth="1" width="8.85546875"/>
    <col min="8630" max="8630" customWidth="1" width="8.85546875"/>
    <col min="8631" max="8631" customWidth="1" width="8.85546875"/>
    <col min="8632" max="8632" customWidth="1" width="8.85546875"/>
    <col min="8633" max="8633" customWidth="1" width="8.85546875"/>
    <col min="8634" max="8634" customWidth="1" width="8.85546875"/>
    <col min="8635" max="8635" customWidth="1" width="8.85546875"/>
    <col min="8636" max="8636" customWidth="1" width="8.85546875"/>
    <col min="8637" max="8637" customWidth="1" width="8.85546875"/>
    <col min="8638" max="8638" customWidth="1" width="8.85546875"/>
    <col min="8639" max="8639" customWidth="1" width="8.85546875"/>
    <col min="8640" max="8640" customWidth="1" width="8.85546875"/>
    <col min="8641" max="8641" customWidth="1" width="8.85546875"/>
    <col min="8642" max="8642" customWidth="1" width="8.85546875"/>
    <col min="8643" max="8643" customWidth="1" width="8.85546875"/>
    <col min="8644" max="8644" customWidth="1" width="8.85546875"/>
    <col min="8645" max="8645" customWidth="1" width="8.85546875"/>
    <col min="8646" max="8646" customWidth="1" width="8.85546875"/>
    <col min="8647" max="8647" customWidth="1" width="8.85546875"/>
    <col min="8648" max="8648" customWidth="1" width="8.85546875"/>
    <col min="8649" max="8649" customWidth="1" width="8.85546875"/>
    <col min="8650" max="8650" customWidth="1" width="8.85546875"/>
    <col min="8651" max="8651" customWidth="1" width="8.85546875"/>
    <col min="8652" max="8652" customWidth="1" width="8.85546875"/>
    <col min="8653" max="8653" customWidth="1" width="8.85546875"/>
    <col min="8654" max="8654" customWidth="1" width="8.85546875"/>
    <col min="8655" max="8655" customWidth="1" width="8.85546875"/>
    <col min="8656" max="8656" customWidth="1" width="8.85546875"/>
    <col min="8657" max="8657" customWidth="1" width="8.85546875"/>
    <col min="8658" max="8658" customWidth="1" width="8.85546875"/>
    <col min="8659" max="8659" customWidth="1" width="8.85546875"/>
    <col min="8660" max="8660" customWidth="1" width="8.85546875"/>
    <col min="8661" max="8661" customWidth="1" width="8.85546875"/>
    <col min="8662" max="8662" customWidth="1" width="8.85546875"/>
    <col min="8663" max="8663" customWidth="1" width="8.85546875"/>
    <col min="8664" max="8664" customWidth="1" width="8.85546875"/>
    <col min="8665" max="8665" customWidth="1" width="8.85546875"/>
    <col min="8666" max="8666" customWidth="1" width="8.85546875"/>
    <col min="8667" max="8667" customWidth="1" width="8.85546875"/>
    <col min="8668" max="8668" customWidth="1" width="8.85546875"/>
    <col min="8669" max="8669" customWidth="1" width="8.85546875"/>
    <col min="8670" max="8670" customWidth="1" width="8.85546875"/>
    <col min="8671" max="8671" customWidth="1" width="8.85546875"/>
    <col min="8672" max="8672" customWidth="1" width="8.85546875"/>
    <col min="8673" max="8673" customWidth="1" width="8.85546875"/>
    <col min="8674" max="8674" customWidth="1" width="8.85546875"/>
    <col min="8675" max="8675" customWidth="1" width="8.85546875"/>
    <col min="8676" max="8676" customWidth="1" width="8.85546875"/>
    <col min="8677" max="8677" customWidth="1" width="8.85546875"/>
    <col min="8678" max="8678" customWidth="1" width="8.85546875"/>
    <col min="8679" max="8679" customWidth="1" width="8.85546875"/>
    <col min="8680" max="8680" customWidth="1" width="8.85546875"/>
    <col min="8681" max="8681" customWidth="1" width="8.85546875"/>
    <col min="8682" max="8682" customWidth="1" width="8.85546875"/>
    <col min="8683" max="8683" customWidth="1" width="8.85546875"/>
    <col min="8684" max="8684" customWidth="1" width="8.85546875"/>
    <col min="8685" max="8685" customWidth="1" width="8.85546875"/>
    <col min="8686" max="8686" customWidth="1" width="8.85546875"/>
    <col min="8687" max="8687" customWidth="1" width="8.85546875"/>
    <col min="8688" max="8688" customWidth="1" width="8.85546875"/>
    <col min="8689" max="8689" customWidth="1" width="8.85546875"/>
    <col min="8690" max="8690" customWidth="1" width="8.85546875"/>
    <col min="8691" max="8691" customWidth="1" width="8.85546875"/>
    <col min="8692" max="8692" customWidth="1" width="8.85546875"/>
    <col min="8693" max="8693" customWidth="1" width="8.85546875"/>
    <col min="8694" max="8694" customWidth="1" width="8.85546875"/>
    <col min="8695" max="8695" customWidth="1" width="8.85546875"/>
    <col min="8696" max="8696" customWidth="1" width="8.85546875"/>
    <col min="8697" max="8697" customWidth="1" width="8.85546875"/>
    <col min="8698" max="8698" customWidth="1" width="8.85546875"/>
    <col min="8699" max="8699" customWidth="1" width="8.85546875"/>
    <col min="8700" max="8700" customWidth="1" width="8.85546875"/>
    <col min="8701" max="8701" customWidth="1" width="8.85546875"/>
    <col min="8702" max="8702" customWidth="1" width="8.85546875"/>
    <col min="8703" max="8703" customWidth="1" width="8.85546875"/>
    <col min="8704" max="8704" customWidth="1" width="8.85546875"/>
    <col min="8705" max="8705" customWidth="1" width="8.85546875"/>
    <col min="8706" max="8706" customWidth="1" width="8.85546875"/>
    <col min="8707" max="8707" customWidth="1" width="8.85546875"/>
    <col min="8708" max="8708" customWidth="1" width="8.85546875"/>
    <col min="8709" max="8709" customWidth="1" width="8.85546875"/>
    <col min="8710" max="8710" customWidth="1" width="8.85546875"/>
    <col min="8711" max="8711" customWidth="1" width="8.85546875"/>
    <col min="8712" max="8712" customWidth="1" width="8.85546875"/>
    <col min="8713" max="8713" customWidth="1" width="8.85546875"/>
    <col min="8714" max="8714" customWidth="1" width="8.85546875"/>
    <col min="8715" max="8715" customWidth="1" width="8.85546875"/>
    <col min="8716" max="8716" customWidth="1" width="8.85546875"/>
    <col min="8717" max="8717" customWidth="1" width="8.85546875"/>
    <col min="8718" max="8718" customWidth="1" width="8.85546875"/>
    <col min="8719" max="8719" customWidth="1" width="8.85546875"/>
    <col min="8720" max="8720" customWidth="1" width="8.85546875"/>
    <col min="8721" max="8721" customWidth="1" width="8.85546875"/>
    <col min="8722" max="8722" customWidth="1" width="8.85546875"/>
    <col min="8723" max="8723" customWidth="1" width="8.85546875"/>
    <col min="8724" max="8724" customWidth="1" width="8.85546875"/>
    <col min="8725" max="8725" customWidth="1" width="8.85546875"/>
    <col min="8726" max="8726" customWidth="1" width="8.85546875"/>
    <col min="8727" max="8727" customWidth="1" width="8.85546875"/>
    <col min="8728" max="8728" customWidth="1" width="8.85546875"/>
    <col min="8729" max="8729" customWidth="1" width="8.85546875"/>
    <col min="8730" max="8730" customWidth="1" width="8.85546875"/>
    <col min="8731" max="8731" customWidth="1" width="8.85546875"/>
    <col min="8732" max="8732" customWidth="1" width="8.85546875"/>
    <col min="8733" max="8733" customWidth="1" width="8.85546875"/>
    <col min="8734" max="8734" customWidth="1" width="8.85546875"/>
    <col min="8735" max="8735" customWidth="1" width="8.85546875"/>
    <col min="8736" max="8736" customWidth="1" width="8.85546875"/>
    <col min="8737" max="8737" customWidth="1" width="8.85546875"/>
    <col min="8738" max="8738" customWidth="1" width="8.85546875"/>
    <col min="8739" max="8739" customWidth="1" width="8.85546875"/>
    <col min="8740" max="8740" customWidth="1" width="8.85546875"/>
    <col min="8741" max="8741" customWidth="1" width="8.85546875"/>
    <col min="8742" max="8742" customWidth="1" width="8.85546875"/>
    <col min="8743" max="8743" customWidth="1" width="8.85546875"/>
    <col min="8744" max="8744" customWidth="1" width="8.85546875"/>
    <col min="8745" max="8745" customWidth="1" width="8.85546875"/>
    <col min="8746" max="8746" customWidth="1" width="8.85546875"/>
    <col min="8747" max="8747" customWidth="1" width="8.85546875"/>
    <col min="8748" max="8748" customWidth="1" width="8.85546875"/>
    <col min="8749" max="8749" customWidth="1" width="8.85546875"/>
    <col min="8750" max="8750" customWidth="1" width="8.85546875"/>
    <col min="8751" max="8751" customWidth="1" width="8.85546875"/>
    <col min="8752" max="8752" customWidth="1" width="8.85546875"/>
    <col min="8753" max="8753" customWidth="1" width="8.85546875"/>
    <col min="8754" max="8754" customWidth="1" width="8.85546875"/>
    <col min="8755" max="8755" customWidth="1" width="8.85546875"/>
    <col min="8756" max="8756" customWidth="1" width="8.85546875"/>
    <col min="8757" max="8757" customWidth="1" width="8.85546875"/>
    <col min="8758" max="8758" customWidth="1" width="8.85546875"/>
    <col min="8759" max="8759" customWidth="1" width="8.85546875"/>
    <col min="8760" max="8760" customWidth="1" width="8.85546875"/>
    <col min="8761" max="8761" customWidth="1" width="8.85546875"/>
    <col min="8762" max="8762" customWidth="1" width="8.85546875"/>
    <col min="8763" max="8763" customWidth="1" width="8.85546875"/>
    <col min="8764" max="8764" customWidth="1" width="8.85546875"/>
    <col min="8765" max="8765" customWidth="1" width="8.85546875"/>
    <col min="8766" max="8766" customWidth="1" width="8.85546875"/>
    <col min="8767" max="8767" customWidth="1" width="8.85546875"/>
    <col min="8768" max="8768" customWidth="1" width="8.85546875"/>
    <col min="8769" max="8769" customWidth="1" width="8.85546875"/>
    <col min="8770" max="8770" customWidth="1" width="8.85546875"/>
    <col min="8771" max="8771" customWidth="1" width="8.85546875"/>
    <col min="8772" max="8772" customWidth="1" width="8.85546875"/>
    <col min="8773" max="8773" customWidth="1" width="8.85546875"/>
    <col min="8774" max="8774" customWidth="1" width="8.85546875"/>
    <col min="8775" max="8775" customWidth="1" width="8.85546875"/>
    <col min="8776" max="8776" customWidth="1" width="8.85546875"/>
    <col min="8777" max="8777" customWidth="1" width="8.85546875"/>
    <col min="8778" max="8778" customWidth="1" width="8.85546875"/>
    <col min="8779" max="8779" customWidth="1" width="8.85546875"/>
    <col min="8780" max="8780" customWidth="1" width="8.85546875"/>
    <col min="8781" max="8781" customWidth="1" width="8.85546875"/>
    <col min="8782" max="8782" customWidth="1" width="8.85546875"/>
    <col min="8783" max="8783" customWidth="1" width="8.85546875"/>
    <col min="8784" max="8784" customWidth="1" width="8.85546875"/>
    <col min="8785" max="8785" customWidth="1" width="8.85546875"/>
    <col min="8786" max="8786" customWidth="1" width="8.85546875"/>
    <col min="8787" max="8787" customWidth="1" width="8.85546875"/>
    <col min="8788" max="8788" customWidth="1" width="8.85546875"/>
    <col min="8789" max="8789" customWidth="1" width="8.85546875"/>
    <col min="8790" max="8790" customWidth="1" width="8.85546875"/>
    <col min="8791" max="8791" customWidth="1" width="8.85546875"/>
    <col min="8792" max="8792" customWidth="1" width="8.85546875"/>
    <col min="8793" max="8793" customWidth="1" width="8.85546875"/>
    <col min="8794" max="8794" customWidth="1" width="8.85546875"/>
    <col min="8795" max="8795" customWidth="1" width="8.85546875"/>
    <col min="8796" max="8796" customWidth="1" width="8.85546875"/>
    <col min="8797" max="8797" customWidth="1" width="8.85546875"/>
    <col min="8798" max="8798" customWidth="1" width="8.85546875"/>
    <col min="8799" max="8799" customWidth="1" width="8.85546875"/>
    <col min="8800" max="8800" customWidth="1" width="8.85546875"/>
    <col min="8801" max="8801" customWidth="1" width="8.85546875"/>
    <col min="8802" max="8802" customWidth="1" width="8.85546875"/>
    <col min="8803" max="8803" customWidth="1" width="8.85546875"/>
    <col min="8804" max="8804" customWidth="1" width="8.85546875"/>
    <col min="8805" max="8805" customWidth="1" width="8.85546875"/>
    <col min="8806" max="8806" customWidth="1" width="8.85546875"/>
    <col min="8807" max="8807" customWidth="1" width="8.85546875"/>
    <col min="8808" max="8808" customWidth="1" width="8.85546875"/>
    <col min="8809" max="8809" customWidth="1" width="8.85546875"/>
    <col min="8810" max="8810" customWidth="1" width="8.85546875"/>
    <col min="8811" max="8811" customWidth="1" width="8.85546875"/>
    <col min="8812" max="8812" customWidth="1" width="8.85546875"/>
    <col min="8813" max="8813" customWidth="1" width="8.85546875"/>
    <col min="8814" max="8814" customWidth="1" width="8.85546875"/>
    <col min="8815" max="8815" customWidth="1" width="8.85546875"/>
    <col min="8816" max="8816" customWidth="1" width="8.85546875"/>
    <col min="8817" max="8817" customWidth="1" width="8.85546875"/>
    <col min="8818" max="8818" customWidth="1" width="8.85546875"/>
    <col min="8819" max="8819" customWidth="1" width="8.85546875"/>
    <col min="8820" max="8820" customWidth="1" width="8.85546875"/>
    <col min="8821" max="8821" customWidth="1" width="8.85546875"/>
    <col min="8822" max="8822" customWidth="1" width="8.85546875"/>
    <col min="8823" max="8823" customWidth="1" width="8.85546875"/>
    <col min="8824" max="8824" customWidth="1" width="8.85546875"/>
    <col min="8825" max="8825" customWidth="1" width="8.85546875"/>
    <col min="8826" max="8826" customWidth="1" width="8.85546875"/>
    <col min="8827" max="8827" customWidth="1" width="8.85546875"/>
    <col min="8828" max="8828" customWidth="1" width="8.85546875"/>
    <col min="8829" max="8829" customWidth="1" width="8.85546875"/>
    <col min="8830" max="8830" customWidth="1" width="8.85546875"/>
    <col min="8831" max="8831" customWidth="1" width="8.85546875"/>
    <col min="8832" max="8832" customWidth="1" width="8.85546875"/>
    <col min="8833" max="8833" customWidth="1" width="8.85546875"/>
    <col min="8834" max="8834" customWidth="1" width="8.85546875"/>
    <col min="8835" max="8835" customWidth="1" width="8.85546875"/>
    <col min="8836" max="8836" customWidth="1" width="8.85546875"/>
    <col min="8837" max="8837" customWidth="1" width="8.85546875"/>
    <col min="8838" max="8838" customWidth="1" width="8.85546875"/>
    <col min="8839" max="8839" customWidth="1" width="8.85546875"/>
    <col min="8840" max="8840" customWidth="1" width="8.85546875"/>
    <col min="8841" max="8841" customWidth="1" width="8.85546875"/>
    <col min="8842" max="8842" customWidth="1" width="8.85546875"/>
    <col min="8843" max="8843" customWidth="1" width="8.85546875"/>
    <col min="8844" max="8844" customWidth="1" width="8.85546875"/>
    <col min="8845" max="8845" customWidth="1" width="8.85546875"/>
    <col min="8846" max="8846" customWidth="1" width="8.85546875"/>
    <col min="8847" max="8847" customWidth="1" width="8.85546875"/>
    <col min="8848" max="8848" customWidth="1" width="8.85546875"/>
    <col min="8849" max="8849" customWidth="1" width="8.85546875"/>
    <col min="8850" max="8850" customWidth="1" width="8.85546875"/>
    <col min="8851" max="8851" customWidth="1" width="8.85546875"/>
    <col min="8852" max="8852" customWidth="1" width="8.85546875"/>
    <col min="8853" max="8853" customWidth="1" width="8.85546875"/>
    <col min="8854" max="8854" customWidth="1" width="8.85546875"/>
    <col min="8855" max="8855" customWidth="1" width="8.85546875"/>
    <col min="8856" max="8856" customWidth="1" width="8.85546875"/>
    <col min="8857" max="8857" customWidth="1" width="8.85546875"/>
    <col min="8858" max="8858" customWidth="1" width="8.85546875"/>
    <col min="8859" max="8859" customWidth="1" width="8.85546875"/>
    <col min="8860" max="8860" customWidth="1" width="8.85546875"/>
    <col min="8861" max="8861" customWidth="1" width="8.85546875"/>
    <col min="8862" max="8862" customWidth="1" width="8.85546875"/>
    <col min="8863" max="8863" customWidth="1" width="8.85546875"/>
    <col min="8864" max="8864" customWidth="1" width="8.85546875"/>
    <col min="8865" max="8865" customWidth="1" width="8.85546875"/>
    <col min="8866" max="8866" customWidth="1" width="8.85546875"/>
    <col min="8867" max="8867" customWidth="1" width="8.85546875"/>
    <col min="8868" max="8868" customWidth="1" width="8.85546875"/>
    <col min="8869" max="8869" customWidth="1" width="8.85546875"/>
    <col min="8870" max="8870" customWidth="1" width="8.85546875"/>
    <col min="8871" max="8871" customWidth="1" width="8.85546875"/>
    <col min="8872" max="8872" customWidth="1" width="8.85546875"/>
    <col min="8873" max="8873" customWidth="1" width="8.85546875"/>
    <col min="8874" max="8874" customWidth="1" width="8.85546875"/>
    <col min="8875" max="8875" customWidth="1" width="8.85546875"/>
    <col min="8876" max="8876" customWidth="1" width="8.85546875"/>
    <col min="8877" max="8877" customWidth="1" width="8.85546875"/>
    <col min="8878" max="8878" customWidth="1" width="8.85546875"/>
    <col min="8879" max="8879" customWidth="1" width="8.85546875"/>
    <col min="8880" max="8880" customWidth="1" width="8.85546875"/>
    <col min="8881" max="8881" customWidth="1" width="8.85546875"/>
    <col min="8882" max="8882" customWidth="1" width="8.85546875"/>
    <col min="8883" max="8883" customWidth="1" width="8.85546875"/>
    <col min="8884" max="8884" customWidth="1" width="8.85546875"/>
    <col min="8885" max="8885" customWidth="1" width="8.85546875"/>
    <col min="8886" max="8886" customWidth="1" width="8.85546875"/>
    <col min="8887" max="8887" customWidth="1" width="8.85546875"/>
    <col min="8888" max="8888" customWidth="1" width="8.85546875"/>
    <col min="8889" max="8889" customWidth="1" width="8.85546875"/>
    <col min="8890" max="8890" customWidth="1" width="8.85546875"/>
    <col min="8891" max="8891" customWidth="1" width="8.85546875"/>
    <col min="8892" max="8892" customWidth="1" width="8.85546875"/>
    <col min="8893" max="8893" customWidth="1" width="8.85546875"/>
    <col min="8894" max="8894" customWidth="1" width="8.85546875"/>
    <col min="8895" max="8895" customWidth="1" width="8.85546875"/>
    <col min="8896" max="8896" customWidth="1" width="8.85546875"/>
    <col min="8897" max="8897" customWidth="1" width="8.85546875"/>
    <col min="8898" max="8898" customWidth="1" width="8.85546875"/>
    <col min="8899" max="8899" customWidth="1" width="8.85546875"/>
    <col min="8900" max="8900" customWidth="1" width="8.85546875"/>
    <col min="8901" max="8901" customWidth="1" width="8.85546875"/>
    <col min="8902" max="8902" customWidth="1" width="8.85546875"/>
    <col min="8903" max="8903" customWidth="1" width="8.85546875"/>
    <col min="8904" max="8904" customWidth="1" width="8.85546875"/>
    <col min="8905" max="8905" customWidth="1" width="8.85546875"/>
    <col min="8906" max="8906" customWidth="1" width="8.85546875"/>
    <col min="8907" max="8907" customWidth="1" width="8.85546875"/>
    <col min="8908" max="8908" customWidth="1" width="8.85546875"/>
    <col min="8909" max="8909" customWidth="1" width="8.85546875"/>
    <col min="8910" max="8910" customWidth="1" width="8.85546875"/>
    <col min="8911" max="8911" customWidth="1" width="8.85546875"/>
    <col min="8912" max="8912" customWidth="1" width="8.85546875"/>
    <col min="8913" max="8913" customWidth="1" width="8.85546875"/>
    <col min="8914" max="8914" customWidth="1" width="8.85546875"/>
    <col min="8915" max="8915" customWidth="1" width="8.85546875"/>
    <col min="8916" max="8916" customWidth="1" width="8.85546875"/>
    <col min="8917" max="8917" customWidth="1" width="8.85546875"/>
    <col min="8918" max="8918" customWidth="1" width="8.85546875"/>
    <col min="8919" max="8919" customWidth="1" width="8.85546875"/>
    <col min="8920" max="8920" customWidth="1" width="8.85546875"/>
    <col min="8921" max="8921" customWidth="1" width="8.85546875"/>
    <col min="8922" max="8922" customWidth="1" width="8.85546875"/>
    <col min="8923" max="8923" customWidth="1" width="8.85546875"/>
    <col min="8924" max="8924" customWidth="1" width="8.85546875"/>
    <col min="8925" max="8925" customWidth="1" width="8.85546875"/>
    <col min="8926" max="8926" customWidth="1" width="8.85546875"/>
    <col min="8927" max="8927" customWidth="1" width="8.85546875"/>
    <col min="8928" max="8928" customWidth="1" width="8.85546875"/>
    <col min="8929" max="8929" customWidth="1" width="8.85546875"/>
    <col min="8930" max="8930" customWidth="1" width="8.85546875"/>
    <col min="8931" max="8931" customWidth="1" width="8.85546875"/>
    <col min="8932" max="8932" customWidth="1" width="8.85546875"/>
    <col min="8933" max="8933" customWidth="1" width="8.85546875"/>
    <col min="8934" max="8934" customWidth="1" width="8.85546875"/>
    <col min="8935" max="8935" customWidth="1" width="8.85546875"/>
    <col min="8936" max="8936" customWidth="1" width="8.85546875"/>
    <col min="8937" max="8937" customWidth="1" width="8.85546875"/>
    <col min="8938" max="8938" customWidth="1" width="8.85546875"/>
    <col min="8939" max="8939" customWidth="1" width="8.85546875"/>
    <col min="8940" max="8940" customWidth="1" width="8.85546875"/>
    <col min="8941" max="8941" customWidth="1" width="8.85546875"/>
    <col min="8942" max="8942" customWidth="1" width="8.85546875"/>
    <col min="8943" max="8943" customWidth="1" width="8.85546875"/>
    <col min="8944" max="8944" customWidth="1" width="8.85546875"/>
    <col min="8945" max="8945" customWidth="1" width="8.85546875"/>
    <col min="8946" max="8946" customWidth="1" width="8.85546875"/>
    <col min="8947" max="8947" customWidth="1" width="8.85546875"/>
    <col min="8948" max="8948" customWidth="1" width="8.85546875"/>
    <col min="8949" max="8949" customWidth="1" width="8.85546875"/>
    <col min="8950" max="8950" customWidth="1" width="8.85546875"/>
    <col min="8951" max="8951" customWidth="1" width="8.85546875"/>
    <col min="8952" max="8952" customWidth="1" width="8.85546875"/>
    <col min="8953" max="8953" customWidth="1" width="8.85546875"/>
    <col min="8954" max="8954" customWidth="1" width="8.85546875"/>
    <col min="8955" max="8955" customWidth="1" width="8.85546875"/>
    <col min="8956" max="8956" customWidth="1" width="8.85546875"/>
    <col min="8957" max="8957" customWidth="1" width="8.85546875"/>
    <col min="8958" max="8958" customWidth="1" width="8.85546875"/>
    <col min="8959" max="8959" customWidth="1" width="8.85546875"/>
    <col min="8960" max="8960" customWidth="1" width="8.85546875"/>
    <col min="8961" max="8961" customWidth="1" width="8.85546875"/>
    <col min="8962" max="8962" customWidth="1" width="8.85546875"/>
    <col min="8963" max="8963" customWidth="1" width="8.85546875"/>
    <col min="8964" max="8964" customWidth="1" width="8.85546875"/>
    <col min="8965" max="8965" customWidth="1" width="8.85546875"/>
    <col min="8966" max="8966" customWidth="1" width="8.85546875"/>
    <col min="8967" max="8967" customWidth="1" width="8.85546875"/>
    <col min="8968" max="8968" customWidth="1" width="8.85546875"/>
    <col min="8969" max="8969" customWidth="1" width="8.85546875"/>
    <col min="8970" max="8970" customWidth="1" width="8.85546875"/>
    <col min="8971" max="8971" customWidth="1" width="8.85546875"/>
    <col min="8972" max="8972" customWidth="1" width="8.85546875"/>
    <col min="8973" max="8973" customWidth="1" width="8.85546875"/>
    <col min="8974" max="8974" customWidth="1" width="8.85546875"/>
    <col min="8975" max="8975" customWidth="1" width="8.85546875"/>
    <col min="8976" max="8976" customWidth="1" width="8.85546875"/>
    <col min="8977" max="8977" customWidth="1" width="8.85546875"/>
    <col min="8978" max="8978" customWidth="1" width="8.85546875"/>
    <col min="8979" max="8979" customWidth="1" width="8.85546875"/>
    <col min="8980" max="8980" customWidth="1" width="8.85546875"/>
    <col min="8981" max="8981" customWidth="1" width="8.85546875"/>
    <col min="8982" max="8982" customWidth="1" width="8.85546875"/>
    <col min="8983" max="8983" customWidth="1" width="8.85546875"/>
    <col min="8984" max="8984" customWidth="1" width="8.85546875"/>
    <col min="8985" max="8985" customWidth="1" width="8.85546875"/>
    <col min="8986" max="8986" customWidth="1" width="8.85546875"/>
    <col min="8987" max="8987" customWidth="1" width="8.85546875"/>
    <col min="8988" max="8988" customWidth="1" width="8.85546875"/>
    <col min="8989" max="8989" customWidth="1" width="8.85546875"/>
    <col min="8990" max="8990" customWidth="1" width="8.85546875"/>
    <col min="8991" max="8991" customWidth="1" width="8.85546875"/>
    <col min="8992" max="8992" customWidth="1" width="8.85546875"/>
    <col min="8993" max="8993" customWidth="1" width="8.85546875"/>
    <col min="8994" max="8994" customWidth="1" width="8.85546875"/>
    <col min="8995" max="8995" customWidth="1" width="8.85546875"/>
    <col min="8996" max="8996" customWidth="1" width="8.85546875"/>
    <col min="8997" max="8997" customWidth="1" width="8.85546875"/>
    <col min="8998" max="8998" customWidth="1" width="8.85546875"/>
    <col min="8999" max="8999" customWidth="1" width="8.85546875"/>
    <col min="9000" max="9000" customWidth="1" width="8.85546875"/>
    <col min="9001" max="9001" customWidth="1" width="8.85546875"/>
    <col min="9002" max="9002" customWidth="1" width="8.85546875"/>
    <col min="9003" max="9003" customWidth="1" width="8.85546875"/>
    <col min="9004" max="9004" customWidth="1" width="8.85546875"/>
    <col min="9005" max="9005" customWidth="1" width="8.85546875"/>
    <col min="9006" max="9006" customWidth="1" width="8.85546875"/>
    <col min="9007" max="9007" customWidth="1" width="8.85546875"/>
    <col min="9008" max="9008" customWidth="1" width="8.85546875"/>
    <col min="9009" max="9009" customWidth="1" width="8.85546875"/>
    <col min="9010" max="9010" customWidth="1" width="8.85546875"/>
    <col min="9011" max="9011" customWidth="1" width="8.85546875"/>
    <col min="9012" max="9012" customWidth="1" width="8.85546875"/>
    <col min="9013" max="9013" customWidth="1" width="8.85546875"/>
    <col min="9014" max="9014" customWidth="1" width="8.85546875"/>
    <col min="9015" max="9015" customWidth="1" width="8.85546875"/>
    <col min="9016" max="9016" customWidth="1" width="8.85546875"/>
    <col min="9017" max="9017" customWidth="1" width="8.85546875"/>
    <col min="9018" max="9018" customWidth="1" width="8.85546875"/>
    <col min="9019" max="9019" customWidth="1" width="8.85546875"/>
    <col min="9020" max="9020" customWidth="1" width="8.85546875"/>
    <col min="9021" max="9021" customWidth="1" width="8.85546875"/>
    <col min="9022" max="9022" customWidth="1" width="8.85546875"/>
    <col min="9023" max="9023" customWidth="1" width="8.85546875"/>
    <col min="9024" max="9024" customWidth="1" width="8.85546875"/>
    <col min="9025" max="9025" customWidth="1" width="8.85546875"/>
    <col min="9026" max="9026" customWidth="1" width="8.85546875"/>
    <col min="9027" max="9027" customWidth="1" width="8.85546875"/>
    <col min="9028" max="9028" customWidth="1" width="8.85546875"/>
    <col min="9029" max="9029" customWidth="1" width="8.85546875"/>
    <col min="9030" max="9030" customWidth="1" width="8.85546875"/>
    <col min="9031" max="9031" customWidth="1" width="8.85546875"/>
    <col min="9032" max="9032" customWidth="1" width="8.85546875"/>
    <col min="9033" max="9033" customWidth="1" width="8.85546875"/>
    <col min="9034" max="9034" customWidth="1" width="8.85546875"/>
    <col min="9035" max="9035" customWidth="1" width="8.85546875"/>
    <col min="9036" max="9036" customWidth="1" width="8.85546875"/>
    <col min="9037" max="9037" customWidth="1" width="8.85546875"/>
    <col min="9038" max="9038" customWidth="1" width="8.85546875"/>
    <col min="9039" max="9039" customWidth="1" width="8.85546875"/>
    <col min="9040" max="9040" customWidth="1" width="8.85546875"/>
    <col min="9041" max="9041" customWidth="1" width="8.85546875"/>
    <col min="9042" max="9042" customWidth="1" width="8.85546875"/>
    <col min="9043" max="9043" customWidth="1" width="8.85546875"/>
    <col min="9044" max="9044" customWidth="1" width="8.85546875"/>
    <col min="9045" max="9045" customWidth="1" width="8.85546875"/>
    <col min="9046" max="9046" customWidth="1" width="8.85546875"/>
    <col min="9047" max="9047" customWidth="1" width="8.85546875"/>
    <col min="9048" max="9048" customWidth="1" width="8.85546875"/>
    <col min="9049" max="9049" customWidth="1" width="8.85546875"/>
    <col min="9050" max="9050" customWidth="1" width="8.85546875"/>
    <col min="9051" max="9051" customWidth="1" width="8.85546875"/>
    <col min="9052" max="9052" customWidth="1" width="8.85546875"/>
    <col min="9053" max="9053" customWidth="1" width="8.85546875"/>
    <col min="9054" max="9054" customWidth="1" width="8.85546875"/>
    <col min="9055" max="9055" customWidth="1" width="8.85546875"/>
    <col min="9056" max="9056" customWidth="1" width="8.85546875"/>
    <col min="9057" max="9057" customWidth="1" width="8.85546875"/>
    <col min="9058" max="9058" customWidth="1" width="8.85546875"/>
    <col min="9059" max="9059" customWidth="1" width="8.85546875"/>
    <col min="9060" max="9060" customWidth="1" width="8.85546875"/>
    <col min="9061" max="9061" customWidth="1" width="8.85546875"/>
    <col min="9062" max="9062" customWidth="1" width="8.85546875"/>
    <col min="9063" max="9063" customWidth="1" width="8.85546875"/>
    <col min="9064" max="9064" customWidth="1" width="8.85546875"/>
    <col min="9065" max="9065" customWidth="1" width="8.85546875"/>
    <col min="9066" max="9066" customWidth="1" width="8.85546875"/>
    <col min="9067" max="9067" customWidth="1" width="8.85546875"/>
    <col min="9068" max="9068" customWidth="1" width="8.85546875"/>
    <col min="9069" max="9069" customWidth="1" width="8.85546875"/>
    <col min="9070" max="9070" customWidth="1" width="8.85546875"/>
    <col min="9071" max="9071" customWidth="1" width="8.85546875"/>
    <col min="9072" max="9072" customWidth="1" width="8.85546875"/>
    <col min="9073" max="9073" customWidth="1" width="8.85546875"/>
    <col min="9074" max="9074" customWidth="1" width="8.85546875"/>
    <col min="9075" max="9075" customWidth="1" width="8.85546875"/>
    <col min="9076" max="9076" customWidth="1" width="8.85546875"/>
    <col min="9077" max="9077" customWidth="1" width="8.85546875"/>
    <col min="9078" max="9078" customWidth="1" width="8.85546875"/>
    <col min="9079" max="9079" customWidth="1" width="8.85546875"/>
    <col min="9080" max="9080" customWidth="1" width="8.85546875"/>
    <col min="9081" max="9081" customWidth="1" width="8.85546875"/>
    <col min="9082" max="9082" customWidth="1" width="8.85546875"/>
    <col min="9083" max="9083" customWidth="1" width="8.85546875"/>
    <col min="9084" max="9084" customWidth="1" width="8.85546875"/>
    <col min="9085" max="9085" customWidth="1" width="8.85546875"/>
    <col min="9086" max="9086" customWidth="1" width="8.85546875"/>
    <col min="9087" max="9087" customWidth="1" width="8.85546875"/>
    <col min="9088" max="9088" customWidth="1" width="8.85546875"/>
    <col min="9089" max="9089" customWidth="1" width="8.85546875"/>
    <col min="9090" max="9090" customWidth="1" width="8.85546875"/>
    <col min="9091" max="9091" customWidth="1" width="8.85546875"/>
    <col min="9092" max="9092" customWidth="1" width="8.85546875"/>
    <col min="9093" max="9093" customWidth="1" width="8.85546875"/>
    <col min="9094" max="9094" customWidth="1" width="8.85546875"/>
    <col min="9095" max="9095" customWidth="1" width="8.85546875"/>
    <col min="9096" max="9096" customWidth="1" width="8.85546875"/>
    <col min="9097" max="9097" customWidth="1" width="8.85546875"/>
    <col min="9098" max="9098" customWidth="1" width="8.85546875"/>
    <col min="9099" max="9099" customWidth="1" width="8.85546875"/>
    <col min="9100" max="9100" customWidth="1" width="8.85546875"/>
    <col min="9101" max="9101" customWidth="1" width="8.85546875"/>
    <col min="9102" max="9102" customWidth="1" width="8.85546875"/>
    <col min="9103" max="9103" customWidth="1" width="8.85546875"/>
    <col min="9104" max="9104" customWidth="1" width="8.85546875"/>
    <col min="9105" max="9105" customWidth="1" width="8.85546875"/>
    <col min="9106" max="9106" customWidth="1" width="8.85546875"/>
    <col min="9107" max="9107" customWidth="1" width="8.85546875"/>
    <col min="9108" max="9108" customWidth="1" width="8.85546875"/>
    <col min="9109" max="9109" customWidth="1" width="8.85546875"/>
    <col min="9110" max="9110" customWidth="1" width="8.85546875"/>
    <col min="9111" max="9111" customWidth="1" width="8.85546875"/>
    <col min="9112" max="9112" customWidth="1" width="8.85546875"/>
    <col min="9113" max="9113" customWidth="1" width="8.85546875"/>
    <col min="9114" max="9114" customWidth="1" width="8.85546875"/>
    <col min="9115" max="9115" customWidth="1" width="8.85546875"/>
    <col min="9116" max="9116" customWidth="1" width="8.85546875"/>
    <col min="9117" max="9117" customWidth="1" width="8.85546875"/>
    <col min="9118" max="9118" customWidth="1" width="8.85546875"/>
    <col min="9119" max="9119" customWidth="1" width="8.85546875"/>
    <col min="9120" max="9120" customWidth="1" width="8.85546875"/>
    <col min="9121" max="9121" customWidth="1" width="8.85546875"/>
    <col min="9122" max="9122" customWidth="1" width="8.85546875"/>
    <col min="9123" max="9123" customWidth="1" width="8.85546875"/>
    <col min="9124" max="9124" customWidth="1" width="8.85546875"/>
    <col min="9125" max="9125" customWidth="1" width="8.85546875"/>
    <col min="9126" max="9126" customWidth="1" width="8.85546875"/>
    <col min="9127" max="9127" customWidth="1" width="8.85546875"/>
    <col min="9128" max="9128" customWidth="1" width="8.85546875"/>
    <col min="9129" max="9129" customWidth="1" width="8.85546875"/>
    <col min="9130" max="9130" customWidth="1" width="8.85546875"/>
    <col min="9131" max="9131" customWidth="1" width="8.85546875"/>
    <col min="9132" max="9132" customWidth="1" width="8.85546875"/>
    <col min="9133" max="9133" customWidth="1" width="8.85546875"/>
    <col min="9134" max="9134" customWidth="1" width="8.85546875"/>
    <col min="9135" max="9135" customWidth="1" width="8.85546875"/>
    <col min="9136" max="9136" customWidth="1" width="8.85546875"/>
    <col min="9137" max="9137" customWidth="1" width="8.85546875"/>
    <col min="9138" max="9138" customWidth="1" width="8.85546875"/>
    <col min="9139" max="9139" customWidth="1" width="8.85546875"/>
    <col min="9140" max="9140" customWidth="1" width="8.85546875"/>
    <col min="9141" max="9141" customWidth="1" width="8.85546875"/>
    <col min="9142" max="9142" customWidth="1" width="8.85546875"/>
    <col min="9143" max="9143" customWidth="1" width="8.85546875"/>
    <col min="9144" max="9144" customWidth="1" width="8.85546875"/>
    <col min="9145" max="9145" customWidth="1" width="8.85546875"/>
    <col min="9146" max="9146" customWidth="1" width="8.85546875"/>
    <col min="9147" max="9147" customWidth="1" width="8.85546875"/>
    <col min="9148" max="9148" customWidth="1" width="8.85546875"/>
    <col min="9149" max="9149" customWidth="1" width="8.85546875"/>
    <col min="9150" max="9150" customWidth="1" width="8.85546875"/>
    <col min="9151" max="9151" customWidth="1" width="8.85546875"/>
    <col min="9152" max="9152" customWidth="1" width="8.85546875"/>
    <col min="9153" max="9153" customWidth="1" width="8.85546875"/>
    <col min="9154" max="9154" customWidth="1" width="8.85546875"/>
    <col min="9155" max="9155" customWidth="1" width="8.85546875"/>
    <col min="9156" max="9156" customWidth="1" width="8.85546875"/>
    <col min="9157" max="9157" customWidth="1" width="8.85546875"/>
    <col min="9158" max="9158" customWidth="1" width="8.85546875"/>
    <col min="9159" max="9159" customWidth="1" width="8.85546875"/>
    <col min="9160" max="9160" customWidth="1" width="8.85546875"/>
    <col min="9161" max="9161" customWidth="1" width="8.85546875"/>
    <col min="9162" max="9162" customWidth="1" width="8.85546875"/>
    <col min="9163" max="9163" customWidth="1" width="8.85546875"/>
    <col min="9164" max="9164" customWidth="1" width="8.85546875"/>
    <col min="9165" max="9165" customWidth="1" width="8.85546875"/>
    <col min="9166" max="9166" customWidth="1" width="8.85546875"/>
    <col min="9167" max="9167" customWidth="1" width="8.85546875"/>
    <col min="9168" max="9168" customWidth="1" width="8.85546875"/>
    <col min="9169" max="9169" customWidth="1" width="8.85546875"/>
    <col min="9170" max="9170" customWidth="1" width="8.85546875"/>
    <col min="9171" max="9171" customWidth="1" width="8.85546875"/>
    <col min="9172" max="9172" customWidth="1" width="8.85546875"/>
    <col min="9173" max="9173" customWidth="1" width="8.85546875"/>
    <col min="9174" max="9174" customWidth="1" width="8.85546875"/>
    <col min="9175" max="9175" customWidth="1" width="8.85546875"/>
    <col min="9176" max="9176" customWidth="1" width="8.85546875"/>
    <col min="9177" max="9177" customWidth="1" width="8.85546875"/>
    <col min="9178" max="9178" customWidth="1" width="8.85546875"/>
    <col min="9179" max="9179" customWidth="1" width="8.85546875"/>
    <col min="9180" max="9180" customWidth="1" width="8.85546875"/>
    <col min="9181" max="9181" customWidth="1" width="8.85546875"/>
    <col min="9182" max="9182" customWidth="1" width="8.85546875"/>
    <col min="9183" max="9183" customWidth="1" width="8.85546875"/>
    <col min="9184" max="9184" customWidth="1" width="8.85546875"/>
    <col min="9185" max="9185" customWidth="1" width="8.85546875"/>
    <col min="9186" max="9186" customWidth="1" width="8.85546875"/>
    <col min="9187" max="9187" customWidth="1" width="8.85546875"/>
    <col min="9188" max="9188" customWidth="1" width="8.85546875"/>
    <col min="9189" max="9189" customWidth="1" width="8.85546875"/>
    <col min="9190" max="9190" customWidth="1" width="8.85546875"/>
    <col min="9191" max="9191" customWidth="1" width="8.85546875"/>
    <col min="9192" max="9192" customWidth="1" width="8.85546875"/>
    <col min="9193" max="9193" customWidth="1" width="8.85546875"/>
    <col min="9194" max="9194" customWidth="1" width="8.85546875"/>
    <col min="9195" max="9195" customWidth="1" width="8.85546875"/>
    <col min="9196" max="9196" customWidth="1" width="8.85546875"/>
    <col min="9197" max="9197" customWidth="1" width="8.85546875"/>
    <col min="9198" max="9198" customWidth="1" width="8.85546875"/>
    <col min="9199" max="9199" customWidth="1" width="8.85546875"/>
    <col min="9200" max="9200" customWidth="1" width="8.85546875"/>
    <col min="9201" max="9201" customWidth="1" width="8.85546875"/>
    <col min="9202" max="9202" customWidth="1" width="8.85546875"/>
    <col min="9203" max="9203" customWidth="1" width="8.85546875"/>
    <col min="9204" max="9204" customWidth="1" width="8.85546875"/>
    <col min="9205" max="9205" customWidth="1" width="8.85546875"/>
    <col min="9206" max="9206" customWidth="1" width="8.85546875"/>
    <col min="9207" max="9207" customWidth="1" width="8.85546875"/>
    <col min="9208" max="9208" customWidth="1" width="8.85546875"/>
    <col min="9209" max="9209" customWidth="1" width="8.85546875"/>
    <col min="9210" max="9210" customWidth="1" width="8.85546875"/>
    <col min="9211" max="9211" customWidth="1" width="8.85546875"/>
    <col min="9212" max="9212" customWidth="1" width="8.85546875"/>
    <col min="9213" max="9213" customWidth="1" width="8.85546875"/>
    <col min="9214" max="9214" customWidth="1" width="8.85546875"/>
    <col min="9215" max="9215" customWidth="1" width="8.85546875"/>
    <col min="9216" max="9216" customWidth="1" width="8.85546875"/>
    <col min="9217" max="9217" customWidth="1" width="8.85546875"/>
    <col min="9218" max="9218" customWidth="1" width="8.85546875"/>
    <col min="9219" max="9219" customWidth="1" width="8.85546875"/>
    <col min="9220" max="9220" customWidth="1" width="8.85546875"/>
    <col min="9221" max="9221" customWidth="1" width="8.85546875"/>
    <col min="9222" max="9222" customWidth="1" width="8.85546875"/>
    <col min="9223" max="9223" customWidth="1" width="8.85546875"/>
    <col min="9224" max="9224" customWidth="1" width="8.85546875"/>
    <col min="9225" max="9225" customWidth="1" width="8.85546875"/>
    <col min="9226" max="9226" customWidth="1" width="8.85546875"/>
    <col min="9227" max="9227" customWidth="1" width="8.85546875"/>
    <col min="9228" max="9228" customWidth="1" width="8.85546875"/>
    <col min="9229" max="9229" customWidth="1" width="8.85546875"/>
    <col min="9230" max="9230" customWidth="1" width="8.85546875"/>
    <col min="9231" max="9231" customWidth="1" width="8.85546875"/>
    <col min="9232" max="9232" customWidth="1" width="8.85546875"/>
    <col min="9233" max="9233" customWidth="1" width="8.85546875"/>
    <col min="9234" max="9234" customWidth="1" width="8.85546875"/>
    <col min="9235" max="9235" customWidth="1" width="8.85546875"/>
    <col min="9236" max="9236" customWidth="1" width="8.85546875"/>
    <col min="9237" max="9237" customWidth="1" width="8.85546875"/>
    <col min="9238" max="9238" customWidth="1" width="8.85546875"/>
    <col min="9239" max="9239" customWidth="1" width="8.85546875"/>
    <col min="9240" max="9240" customWidth="1" width="8.85546875"/>
    <col min="9241" max="9241" customWidth="1" width="8.85546875"/>
    <col min="9242" max="9242" customWidth="1" width="8.85546875"/>
    <col min="9243" max="9243" customWidth="1" width="8.85546875"/>
    <col min="9244" max="9244" customWidth="1" width="8.85546875"/>
    <col min="9245" max="9245" customWidth="1" width="8.85546875"/>
    <col min="9246" max="9246" customWidth="1" width="8.85546875"/>
    <col min="9247" max="9247" customWidth="1" width="8.85546875"/>
    <col min="9248" max="9248" customWidth="1" width="8.85546875"/>
    <col min="9249" max="9249" customWidth="1" width="8.85546875"/>
    <col min="9250" max="9250" customWidth="1" width="8.85546875"/>
    <col min="9251" max="9251" customWidth="1" width="8.85546875"/>
    <col min="9252" max="9252" customWidth="1" width="8.85546875"/>
    <col min="9253" max="9253" customWidth="1" width="8.85546875"/>
    <col min="9254" max="9254" customWidth="1" width="8.85546875"/>
    <col min="9255" max="9255" customWidth="1" width="8.85546875"/>
    <col min="9256" max="9256" customWidth="1" width="8.85546875"/>
    <col min="9257" max="9257" customWidth="1" width="8.85546875"/>
    <col min="9258" max="9258" customWidth="1" width="8.85546875"/>
    <col min="9259" max="9259" customWidth="1" width="8.85546875"/>
    <col min="9260" max="9260" customWidth="1" width="8.85546875"/>
    <col min="9261" max="9261" customWidth="1" width="8.85546875"/>
    <col min="9262" max="9262" customWidth="1" width="8.85546875"/>
    <col min="9263" max="9263" customWidth="1" width="8.85546875"/>
    <col min="9264" max="9264" customWidth="1" width="8.85546875"/>
    <col min="9265" max="9265" customWidth="1" width="8.85546875"/>
    <col min="9266" max="9266" customWidth="1" width="8.85546875"/>
    <col min="9267" max="9267" customWidth="1" width="8.85546875"/>
    <col min="9268" max="9268" customWidth="1" width="8.85546875"/>
    <col min="9269" max="9269" customWidth="1" width="8.85546875"/>
    <col min="9270" max="9270" customWidth="1" width="8.85546875"/>
    <col min="9271" max="9271" customWidth="1" width="8.85546875"/>
    <col min="9272" max="9272" customWidth="1" width="8.85546875"/>
    <col min="9273" max="9273" customWidth="1" width="8.85546875"/>
    <col min="9274" max="9274" customWidth="1" width="8.85546875"/>
    <col min="9275" max="9275" customWidth="1" width="8.85546875"/>
    <col min="9276" max="9276" customWidth="1" width="8.85546875"/>
    <col min="9277" max="9277" customWidth="1" width="8.85546875"/>
    <col min="9278" max="9278" customWidth="1" width="8.85546875"/>
    <col min="9279" max="9279" customWidth="1" width="8.85546875"/>
    <col min="9280" max="9280" customWidth="1" width="8.85546875"/>
    <col min="9281" max="9281" customWidth="1" width="8.85546875"/>
    <col min="9282" max="9282" customWidth="1" width="8.85546875"/>
    <col min="9283" max="9283" customWidth="1" width="8.85546875"/>
    <col min="9284" max="9284" customWidth="1" width="8.85546875"/>
    <col min="9285" max="9285" customWidth="1" width="8.85546875"/>
    <col min="9286" max="9286" customWidth="1" width="8.85546875"/>
    <col min="9287" max="9287" customWidth="1" width="8.85546875"/>
    <col min="9288" max="9288" customWidth="1" width="8.85546875"/>
    <col min="9289" max="9289" customWidth="1" width="8.85546875"/>
    <col min="9290" max="9290" customWidth="1" width="8.85546875"/>
    <col min="9291" max="9291" customWidth="1" width="8.85546875"/>
    <col min="9292" max="9292" customWidth="1" width="8.85546875"/>
    <col min="9293" max="9293" customWidth="1" width="8.85546875"/>
    <col min="9294" max="9294" customWidth="1" width="8.85546875"/>
    <col min="9295" max="9295" customWidth="1" width="8.85546875"/>
    <col min="9296" max="9296" customWidth="1" width="8.85546875"/>
    <col min="9297" max="9297" customWidth="1" width="8.85546875"/>
    <col min="9298" max="9298" customWidth="1" width="8.85546875"/>
    <col min="9299" max="9299" customWidth="1" width="8.85546875"/>
    <col min="9300" max="9300" customWidth="1" width="8.85546875"/>
    <col min="9301" max="9301" customWidth="1" width="8.85546875"/>
    <col min="9302" max="9302" customWidth="1" width="8.85546875"/>
    <col min="9303" max="9303" customWidth="1" width="8.85546875"/>
    <col min="9304" max="9304" customWidth="1" width="8.85546875"/>
    <col min="9305" max="9305" customWidth="1" width="8.85546875"/>
    <col min="9306" max="9306" customWidth="1" width="8.85546875"/>
    <col min="9307" max="9307" customWidth="1" width="8.85546875"/>
    <col min="9308" max="9308" customWidth="1" width="8.85546875"/>
    <col min="9309" max="9309" customWidth="1" width="8.85546875"/>
    <col min="9310" max="9310" customWidth="1" width="8.85546875"/>
    <col min="9311" max="9311" customWidth="1" width="8.85546875"/>
    <col min="9312" max="9312" customWidth="1" width="8.85546875"/>
    <col min="9313" max="9313" customWidth="1" width="8.85546875"/>
    <col min="9314" max="9314" customWidth="1" width="8.85546875"/>
    <col min="9315" max="9315" customWidth="1" width="8.85546875"/>
    <col min="9316" max="9316" customWidth="1" width="8.85546875"/>
    <col min="9317" max="9317" customWidth="1" width="8.85546875"/>
    <col min="9318" max="9318" customWidth="1" width="8.85546875"/>
    <col min="9319" max="9319" customWidth="1" width="8.85546875"/>
    <col min="9320" max="9320" customWidth="1" width="8.85546875"/>
    <col min="9321" max="9321" customWidth="1" width="8.85546875"/>
    <col min="9322" max="9322" customWidth="1" width="8.85546875"/>
    <col min="9323" max="9323" customWidth="1" width="8.85546875"/>
    <col min="9324" max="9324" customWidth="1" width="8.85546875"/>
    <col min="9325" max="9325" customWidth="1" width="8.85546875"/>
    <col min="9326" max="9326" customWidth="1" width="8.85546875"/>
    <col min="9327" max="9327" customWidth="1" width="8.85546875"/>
    <col min="9328" max="9328" customWidth="1" width="8.85546875"/>
    <col min="9329" max="9329" customWidth="1" width="8.85546875"/>
    <col min="9330" max="9330" customWidth="1" width="8.85546875"/>
    <col min="9331" max="9331" customWidth="1" width="8.85546875"/>
    <col min="9332" max="9332" customWidth="1" width="8.85546875"/>
    <col min="9333" max="9333" customWidth="1" width="8.85546875"/>
    <col min="9334" max="9334" customWidth="1" width="8.85546875"/>
    <col min="9335" max="9335" customWidth="1" width="8.85546875"/>
    <col min="9336" max="9336" customWidth="1" width="8.85546875"/>
    <col min="9337" max="9337" customWidth="1" width="8.85546875"/>
    <col min="9338" max="9338" customWidth="1" width="8.85546875"/>
    <col min="9339" max="9339" customWidth="1" width="8.85546875"/>
    <col min="9340" max="9340" customWidth="1" width="8.85546875"/>
    <col min="9341" max="9341" customWidth="1" width="8.85546875"/>
    <col min="9342" max="9342" customWidth="1" width="8.85546875"/>
    <col min="9343" max="9343" customWidth="1" width="8.85546875"/>
    <col min="9344" max="9344" customWidth="1" width="8.85546875"/>
    <col min="9345" max="9345" customWidth="1" width="8.85546875"/>
    <col min="9346" max="9346" customWidth="1" width="8.85546875"/>
    <col min="9347" max="9347" customWidth="1" width="8.85546875"/>
    <col min="9348" max="9348" customWidth="1" width="8.85546875"/>
    <col min="9349" max="9349" customWidth="1" width="8.85546875"/>
    <col min="9350" max="9350" customWidth="1" width="8.85546875"/>
    <col min="9351" max="9351" customWidth="1" width="8.85546875"/>
    <col min="9352" max="9352" customWidth="1" width="8.85546875"/>
    <col min="9353" max="9353" customWidth="1" width="8.85546875"/>
    <col min="9354" max="9354" customWidth="1" width="8.85546875"/>
    <col min="9355" max="9355" customWidth="1" width="8.85546875"/>
    <col min="9356" max="9356" customWidth="1" width="8.85546875"/>
    <col min="9357" max="9357" customWidth="1" width="8.85546875"/>
    <col min="9358" max="9358" customWidth="1" width="8.85546875"/>
    <col min="9359" max="9359" customWidth="1" width="8.85546875"/>
    <col min="9360" max="9360" customWidth="1" width="8.85546875"/>
    <col min="9361" max="9361" customWidth="1" width="8.85546875"/>
    <col min="9362" max="9362" customWidth="1" width="8.85546875"/>
    <col min="9363" max="9363" customWidth="1" width="8.85546875"/>
    <col min="9364" max="9364" customWidth="1" width="8.85546875"/>
    <col min="9365" max="9365" customWidth="1" width="8.85546875"/>
    <col min="9366" max="9366" customWidth="1" width="8.85546875"/>
    <col min="9367" max="9367" customWidth="1" width="8.85546875"/>
    <col min="9368" max="9368" customWidth="1" width="8.85546875"/>
    <col min="9369" max="9369" customWidth="1" width="8.85546875"/>
    <col min="9370" max="9370" customWidth="1" width="8.85546875"/>
    <col min="9371" max="9371" customWidth="1" width="8.85546875"/>
    <col min="9372" max="9372" customWidth="1" width="8.85546875"/>
    <col min="9373" max="9373" customWidth="1" width="8.85546875"/>
    <col min="9374" max="9374" customWidth="1" width="8.85546875"/>
    <col min="9375" max="9375" customWidth="1" width="8.85546875"/>
    <col min="9376" max="9376" customWidth="1" width="8.85546875"/>
    <col min="9377" max="9377" customWidth="1" width="8.85546875"/>
    <col min="9378" max="9378" customWidth="1" width="8.85546875"/>
    <col min="9379" max="9379" customWidth="1" width="8.85546875"/>
    <col min="9380" max="9380" customWidth="1" width="8.85546875"/>
    <col min="9381" max="9381" customWidth="1" width="8.85546875"/>
    <col min="9382" max="9382" customWidth="1" width="8.85546875"/>
    <col min="9383" max="9383" customWidth="1" width="8.85546875"/>
    <col min="9384" max="9384" customWidth="1" width="8.85546875"/>
    <col min="9385" max="9385" customWidth="1" width="8.85546875"/>
    <col min="9386" max="9386" customWidth="1" width="8.85546875"/>
    <col min="9387" max="9387" customWidth="1" width="8.85546875"/>
    <col min="9388" max="9388" customWidth="1" width="8.85546875"/>
    <col min="9389" max="9389" customWidth="1" width="8.85546875"/>
    <col min="9390" max="9390" customWidth="1" width="8.85546875"/>
    <col min="9391" max="9391" customWidth="1" width="8.85546875"/>
    <col min="9392" max="9392" customWidth="1" width="8.85546875"/>
    <col min="9393" max="9393" customWidth="1" width="8.85546875"/>
    <col min="9394" max="9394" customWidth="1" width="8.85546875"/>
    <col min="9395" max="9395" customWidth="1" width="8.85546875"/>
    <col min="9396" max="9396" customWidth="1" width="8.85546875"/>
    <col min="9397" max="9397" customWidth="1" width="8.85546875"/>
    <col min="9398" max="9398" customWidth="1" width="8.85546875"/>
    <col min="9399" max="9399" customWidth="1" width="8.85546875"/>
    <col min="9400" max="9400" customWidth="1" width="8.85546875"/>
    <col min="9401" max="9401" customWidth="1" width="8.85546875"/>
    <col min="9402" max="9402" customWidth="1" width="8.85546875"/>
    <col min="9403" max="9403" customWidth="1" width="8.85546875"/>
    <col min="9404" max="9404" customWidth="1" width="8.85546875"/>
    <col min="9405" max="9405" customWidth="1" width="8.85546875"/>
    <col min="9406" max="9406" customWidth="1" width="8.85546875"/>
    <col min="9407" max="9407" customWidth="1" width="8.85546875"/>
    <col min="9408" max="9408" customWidth="1" width="8.85546875"/>
    <col min="9409" max="9409" customWidth="1" width="8.85546875"/>
    <col min="9410" max="9410" customWidth="1" width="8.85546875"/>
    <col min="9411" max="9411" customWidth="1" width="8.85546875"/>
    <col min="9412" max="9412" customWidth="1" width="8.85546875"/>
    <col min="9413" max="9413" customWidth="1" width="8.85546875"/>
    <col min="9414" max="9414" customWidth="1" width="8.85546875"/>
    <col min="9415" max="9415" customWidth="1" width="8.85546875"/>
    <col min="9416" max="9416" customWidth="1" width="8.85546875"/>
    <col min="9417" max="9417" customWidth="1" width="8.85546875"/>
    <col min="9418" max="9418" customWidth="1" width="8.85546875"/>
    <col min="9419" max="9419" customWidth="1" width="8.85546875"/>
    <col min="9420" max="9420" customWidth="1" width="8.85546875"/>
    <col min="9421" max="9421" customWidth="1" width="8.85546875"/>
    <col min="9422" max="9422" customWidth="1" width="8.85546875"/>
    <col min="9423" max="9423" customWidth="1" width="8.85546875"/>
    <col min="9424" max="9424" customWidth="1" width="8.85546875"/>
    <col min="9425" max="9425" customWidth="1" width="8.85546875"/>
    <col min="9426" max="9426" customWidth="1" width="8.85546875"/>
    <col min="9427" max="9427" customWidth="1" width="8.85546875"/>
    <col min="9428" max="9428" customWidth="1" width="8.85546875"/>
    <col min="9429" max="9429" customWidth="1" width="8.85546875"/>
    <col min="9430" max="9430" customWidth="1" width="8.85546875"/>
    <col min="9431" max="9431" customWidth="1" width="8.85546875"/>
    <col min="9432" max="9432" customWidth="1" width="8.85546875"/>
    <col min="9433" max="9433" customWidth="1" width="8.85546875"/>
    <col min="9434" max="9434" customWidth="1" width="8.85546875"/>
    <col min="9435" max="9435" customWidth="1" width="8.85546875"/>
    <col min="9436" max="9436" customWidth="1" width="8.85546875"/>
    <col min="9437" max="9437" customWidth="1" width="8.85546875"/>
    <col min="9438" max="9438" customWidth="1" width="8.85546875"/>
    <col min="9439" max="9439" customWidth="1" width="8.85546875"/>
    <col min="9440" max="9440" customWidth="1" width="8.85546875"/>
    <col min="9441" max="9441" customWidth="1" width="8.85546875"/>
    <col min="9442" max="9442" customWidth="1" width="8.85546875"/>
    <col min="9443" max="9443" customWidth="1" width="8.85546875"/>
    <col min="9444" max="9444" customWidth="1" width="8.85546875"/>
    <col min="9445" max="9445" customWidth="1" width="8.85546875"/>
    <col min="9446" max="9446" customWidth="1" width="8.85546875"/>
    <col min="9447" max="9447" customWidth="1" width="8.85546875"/>
    <col min="9448" max="9448" customWidth="1" width="8.85546875"/>
    <col min="9449" max="9449" customWidth="1" width="8.85546875"/>
    <col min="9450" max="9450" customWidth="1" width="8.85546875"/>
    <col min="9451" max="9451" customWidth="1" width="8.85546875"/>
    <col min="9452" max="9452" customWidth="1" width="8.85546875"/>
    <col min="9453" max="9453" customWidth="1" width="8.85546875"/>
    <col min="9454" max="9454" customWidth="1" width="8.85546875"/>
    <col min="9455" max="9455" customWidth="1" width="8.85546875"/>
    <col min="9456" max="9456" customWidth="1" width="8.85546875"/>
    <col min="9457" max="9457" customWidth="1" width="8.85546875"/>
    <col min="9458" max="9458" customWidth="1" width="8.85546875"/>
    <col min="9459" max="9459" customWidth="1" width="8.85546875"/>
    <col min="9460" max="9460" customWidth="1" width="8.85546875"/>
    <col min="9461" max="9461" customWidth="1" width="8.85546875"/>
    <col min="9462" max="9462" customWidth="1" width="8.85546875"/>
    <col min="9463" max="9463" customWidth="1" width="8.85546875"/>
    <col min="9464" max="9464" customWidth="1" width="8.85546875"/>
    <col min="9465" max="9465" customWidth="1" width="8.85546875"/>
    <col min="9466" max="9466" customWidth="1" width="8.85546875"/>
    <col min="9467" max="9467" customWidth="1" width="8.85546875"/>
    <col min="9468" max="9468" customWidth="1" width="8.85546875"/>
    <col min="9469" max="9469" customWidth="1" width="8.85546875"/>
    <col min="9470" max="9470" customWidth="1" width="8.85546875"/>
    <col min="9471" max="9471" customWidth="1" width="8.85546875"/>
    <col min="9472" max="9472" customWidth="1" width="8.85546875"/>
    <col min="9473" max="9473" customWidth="1" width="8.85546875"/>
    <col min="9474" max="9474" customWidth="1" width="8.85546875"/>
    <col min="9475" max="9475" customWidth="1" width="8.85546875"/>
    <col min="9476" max="9476" customWidth="1" width="8.85546875"/>
    <col min="9477" max="9477" customWidth="1" width="8.85546875"/>
    <col min="9478" max="9478" customWidth="1" width="8.85546875"/>
    <col min="9479" max="9479" customWidth="1" width="8.85546875"/>
    <col min="9480" max="9480" customWidth="1" width="8.85546875"/>
    <col min="9481" max="9481" customWidth="1" width="8.85546875"/>
    <col min="9482" max="9482" customWidth="1" width="8.85546875"/>
    <col min="9483" max="9483" customWidth="1" width="8.85546875"/>
    <col min="9484" max="9484" customWidth="1" width="8.85546875"/>
    <col min="9485" max="9485" customWidth="1" width="8.85546875"/>
    <col min="9486" max="9486" customWidth="1" width="8.85546875"/>
    <col min="9487" max="9487" customWidth="1" width="8.85546875"/>
    <col min="9488" max="9488" customWidth="1" width="8.85546875"/>
    <col min="9489" max="9489" customWidth="1" width="8.85546875"/>
    <col min="9490" max="9490" customWidth="1" width="8.85546875"/>
    <col min="9491" max="9491" customWidth="1" width="8.85546875"/>
    <col min="9492" max="9492" customWidth="1" width="8.85546875"/>
    <col min="9493" max="9493" customWidth="1" width="8.85546875"/>
    <col min="9494" max="9494" customWidth="1" width="8.85546875"/>
    <col min="9495" max="9495" customWidth="1" width="8.85546875"/>
    <col min="9496" max="9496" customWidth="1" width="8.85546875"/>
    <col min="9497" max="9497" customWidth="1" width="8.85546875"/>
    <col min="9498" max="9498" customWidth="1" width="8.85546875"/>
    <col min="9499" max="9499" customWidth="1" width="8.85546875"/>
    <col min="9500" max="9500" customWidth="1" width="8.85546875"/>
    <col min="9501" max="9501" customWidth="1" width="8.85546875"/>
    <col min="9502" max="9502" customWidth="1" width="8.85546875"/>
    <col min="9503" max="9503" customWidth="1" width="8.85546875"/>
    <col min="9504" max="9504" customWidth="1" width="8.85546875"/>
    <col min="9505" max="9505" customWidth="1" width="8.85546875"/>
    <col min="9506" max="9506" customWidth="1" width="8.85546875"/>
    <col min="9507" max="9507" customWidth="1" width="8.85546875"/>
    <col min="9508" max="9508" customWidth="1" width="8.85546875"/>
    <col min="9509" max="9509" customWidth="1" width="8.85546875"/>
    <col min="9510" max="9510" customWidth="1" width="8.85546875"/>
    <col min="9511" max="9511" customWidth="1" width="8.85546875"/>
    <col min="9512" max="9512" customWidth="1" width="8.85546875"/>
    <col min="9513" max="9513" customWidth="1" width="8.85546875"/>
    <col min="9514" max="9514" customWidth="1" width="8.85546875"/>
    <col min="9515" max="9515" customWidth="1" width="8.85546875"/>
    <col min="9516" max="9516" customWidth="1" width="8.85546875"/>
    <col min="9517" max="9517" customWidth="1" width="8.85546875"/>
    <col min="9518" max="9518" customWidth="1" width="8.85546875"/>
    <col min="9519" max="9519" customWidth="1" width="8.85546875"/>
    <col min="9520" max="9520" customWidth="1" width="8.85546875"/>
    <col min="9521" max="9521" customWidth="1" width="8.85546875"/>
    <col min="9522" max="9522" customWidth="1" width="8.85546875"/>
    <col min="9523" max="9523" customWidth="1" width="8.85546875"/>
    <col min="9524" max="9524" customWidth="1" width="8.85546875"/>
    <col min="9525" max="9525" customWidth="1" width="8.85546875"/>
    <col min="9526" max="9526" customWidth="1" width="8.85546875"/>
    <col min="9527" max="9527" customWidth="1" width="8.85546875"/>
    <col min="9528" max="9528" customWidth="1" width="8.85546875"/>
    <col min="9529" max="9529" customWidth="1" width="8.85546875"/>
    <col min="9530" max="9530" customWidth="1" width="8.85546875"/>
    <col min="9531" max="9531" customWidth="1" width="8.85546875"/>
    <col min="9532" max="9532" customWidth="1" width="8.85546875"/>
    <col min="9533" max="9533" customWidth="1" width="8.85546875"/>
    <col min="9534" max="9534" customWidth="1" width="8.85546875"/>
    <col min="9535" max="9535" customWidth="1" width="8.85546875"/>
    <col min="9536" max="9536" customWidth="1" width="8.85546875"/>
    <col min="9537" max="9537" customWidth="1" width="8.85546875"/>
    <col min="9538" max="9538" customWidth="1" width="8.85546875"/>
    <col min="9539" max="9539" customWidth="1" width="8.85546875"/>
    <col min="9540" max="9540" customWidth="1" width="8.85546875"/>
    <col min="9541" max="9541" customWidth="1" width="8.85546875"/>
    <col min="9542" max="9542" customWidth="1" width="8.85546875"/>
    <col min="9543" max="9543" customWidth="1" width="8.85546875"/>
    <col min="9544" max="9544" customWidth="1" width="8.85546875"/>
    <col min="9545" max="9545" customWidth="1" width="8.85546875"/>
    <col min="9546" max="9546" customWidth="1" width="8.85546875"/>
    <col min="9547" max="9547" customWidth="1" width="8.85546875"/>
    <col min="9548" max="9548" customWidth="1" width="8.85546875"/>
    <col min="9549" max="9549" customWidth="1" width="8.85546875"/>
    <col min="9550" max="9550" customWidth="1" width="8.85546875"/>
    <col min="9551" max="9551" customWidth="1" width="8.85546875"/>
    <col min="9552" max="9552" customWidth="1" width="8.85546875"/>
    <col min="9553" max="9553" customWidth="1" width="8.85546875"/>
    <col min="9554" max="9554" customWidth="1" width="8.85546875"/>
    <col min="9555" max="9555" customWidth="1" width="8.85546875"/>
    <col min="9556" max="9556" customWidth="1" width="8.85546875"/>
    <col min="9557" max="9557" customWidth="1" width="8.85546875"/>
    <col min="9558" max="9558" customWidth="1" width="8.85546875"/>
    <col min="9559" max="9559" customWidth="1" width="8.85546875"/>
    <col min="9560" max="9560" customWidth="1" width="8.85546875"/>
    <col min="9561" max="9561" customWidth="1" width="8.85546875"/>
    <col min="9562" max="9562" customWidth="1" width="8.85546875"/>
    <col min="9563" max="9563" customWidth="1" width="8.85546875"/>
    <col min="9564" max="9564" customWidth="1" width="8.85546875"/>
    <col min="9565" max="9565" customWidth="1" width="8.85546875"/>
    <col min="9566" max="9566" customWidth="1" width="8.85546875"/>
    <col min="9567" max="9567" customWidth="1" width="8.85546875"/>
    <col min="9568" max="9568" customWidth="1" width="8.85546875"/>
    <col min="9569" max="9569" customWidth="1" width="8.85546875"/>
    <col min="9570" max="9570" customWidth="1" width="8.85546875"/>
    <col min="9571" max="9571" customWidth="1" width="8.85546875"/>
    <col min="9572" max="9572" customWidth="1" width="8.85546875"/>
    <col min="9573" max="9573" customWidth="1" width="8.85546875"/>
    <col min="9574" max="9574" customWidth="1" width="8.85546875"/>
    <col min="9575" max="9575" customWidth="1" width="8.85546875"/>
    <col min="9576" max="9576" customWidth="1" width="8.85546875"/>
    <col min="9577" max="9577" customWidth="1" width="8.85546875"/>
    <col min="9578" max="9578" customWidth="1" width="8.85546875"/>
    <col min="9579" max="9579" customWidth="1" width="8.85546875"/>
    <col min="9580" max="9580" customWidth="1" width="8.85546875"/>
    <col min="9581" max="9581" customWidth="1" width="8.85546875"/>
    <col min="9582" max="9582" customWidth="1" width="8.85546875"/>
    <col min="9583" max="9583" customWidth="1" width="8.85546875"/>
    <col min="9584" max="9584" customWidth="1" width="8.85546875"/>
    <col min="9585" max="9585" customWidth="1" width="8.85546875"/>
    <col min="9586" max="9586" customWidth="1" width="8.85546875"/>
    <col min="9587" max="9587" customWidth="1" width="8.85546875"/>
    <col min="9588" max="9588" customWidth="1" width="8.85546875"/>
    <col min="9589" max="9589" customWidth="1" width="8.85546875"/>
    <col min="9590" max="9590" customWidth="1" width="8.85546875"/>
    <col min="9591" max="9591" customWidth="1" width="8.85546875"/>
    <col min="9592" max="9592" customWidth="1" width="8.85546875"/>
    <col min="9593" max="9593" customWidth="1" width="8.85546875"/>
    <col min="9594" max="9594" customWidth="1" width="8.85546875"/>
    <col min="9595" max="9595" customWidth="1" width="8.85546875"/>
    <col min="9596" max="9596" customWidth="1" width="8.85546875"/>
    <col min="9597" max="9597" customWidth="1" width="8.85546875"/>
    <col min="9598" max="9598" customWidth="1" width="8.85546875"/>
    <col min="9599" max="9599" customWidth="1" width="8.85546875"/>
    <col min="9600" max="9600" customWidth="1" width="8.85546875"/>
    <col min="9601" max="9601" customWidth="1" width="8.85546875"/>
    <col min="9602" max="9602" customWidth="1" width="8.85546875"/>
    <col min="9603" max="9603" customWidth="1" width="8.85546875"/>
    <col min="9604" max="9604" customWidth="1" width="8.85546875"/>
    <col min="9605" max="9605" customWidth="1" width="8.85546875"/>
    <col min="9606" max="9606" customWidth="1" width="8.85546875"/>
    <col min="9607" max="9607" customWidth="1" width="8.85546875"/>
    <col min="9608" max="9608" customWidth="1" width="8.85546875"/>
    <col min="9609" max="9609" customWidth="1" width="8.85546875"/>
    <col min="9610" max="9610" customWidth="1" width="8.85546875"/>
    <col min="9611" max="9611" customWidth="1" width="8.85546875"/>
    <col min="9612" max="9612" customWidth="1" width="8.85546875"/>
    <col min="9613" max="9613" customWidth="1" width="8.85546875"/>
    <col min="9614" max="9614" customWidth="1" width="8.85546875"/>
    <col min="9615" max="9615" customWidth="1" width="8.85546875"/>
    <col min="9616" max="9616" customWidth="1" width="8.85546875"/>
    <col min="9617" max="9617" customWidth="1" width="8.85546875"/>
    <col min="9618" max="9618" customWidth="1" width="8.85546875"/>
    <col min="9619" max="9619" customWidth="1" width="8.85546875"/>
    <col min="9620" max="9620" customWidth="1" width="8.85546875"/>
    <col min="9621" max="9621" customWidth="1" width="8.85546875"/>
    <col min="9622" max="9622" customWidth="1" width="8.85546875"/>
    <col min="9623" max="9623" customWidth="1" width="8.85546875"/>
    <col min="9624" max="9624" customWidth="1" width="8.85546875"/>
    <col min="9625" max="9625" customWidth="1" width="8.85546875"/>
    <col min="9626" max="9626" customWidth="1" width="8.85546875"/>
    <col min="9627" max="9627" customWidth="1" width="8.85546875"/>
    <col min="9628" max="9628" customWidth="1" width="8.85546875"/>
    <col min="9629" max="9629" customWidth="1" width="8.85546875"/>
    <col min="9630" max="9630" customWidth="1" width="8.85546875"/>
    <col min="9631" max="9631" customWidth="1" width="8.85546875"/>
    <col min="9632" max="9632" customWidth="1" width="8.85546875"/>
    <col min="9633" max="9633" customWidth="1" width="8.85546875"/>
    <col min="9634" max="9634" customWidth="1" width="8.85546875"/>
    <col min="9635" max="9635" customWidth="1" width="8.85546875"/>
    <col min="9636" max="9636" customWidth="1" width="8.85546875"/>
    <col min="9637" max="9637" customWidth="1" width="8.85546875"/>
    <col min="9638" max="9638" customWidth="1" width="8.85546875"/>
    <col min="9639" max="9639" customWidth="1" width="8.85546875"/>
    <col min="9640" max="9640" customWidth="1" width="8.85546875"/>
    <col min="9641" max="9641" customWidth="1" width="8.85546875"/>
    <col min="9642" max="9642" customWidth="1" width="8.85546875"/>
    <col min="9643" max="9643" customWidth="1" width="8.85546875"/>
    <col min="9644" max="9644" customWidth="1" width="8.85546875"/>
    <col min="9645" max="9645" customWidth="1" width="8.85546875"/>
    <col min="9646" max="9646" customWidth="1" width="8.85546875"/>
    <col min="9647" max="9647" customWidth="1" width="8.85546875"/>
    <col min="9648" max="9648" customWidth="1" width="8.85546875"/>
    <col min="9649" max="9649" customWidth="1" width="8.85546875"/>
    <col min="9650" max="9650" customWidth="1" width="8.85546875"/>
    <col min="9651" max="9651" customWidth="1" width="8.85546875"/>
    <col min="9652" max="9652" customWidth="1" width="8.85546875"/>
    <col min="9653" max="9653" customWidth="1" width="8.85546875"/>
    <col min="9654" max="9654" customWidth="1" width="8.85546875"/>
    <col min="9655" max="9655" customWidth="1" width="8.85546875"/>
    <col min="9656" max="9656" customWidth="1" width="8.85546875"/>
    <col min="9657" max="9657" customWidth="1" width="8.85546875"/>
    <col min="9658" max="9658" customWidth="1" width="8.85546875"/>
    <col min="9659" max="9659" customWidth="1" width="8.85546875"/>
    <col min="9660" max="9660" customWidth="1" width="8.85546875"/>
    <col min="9661" max="9661" customWidth="1" width="8.85546875"/>
    <col min="9662" max="9662" customWidth="1" width="8.85546875"/>
    <col min="9663" max="9663" customWidth="1" width="8.85546875"/>
    <col min="9664" max="9664" customWidth="1" width="8.85546875"/>
    <col min="9665" max="9665" customWidth="1" width="8.85546875"/>
    <col min="9666" max="9666" customWidth="1" width="8.85546875"/>
    <col min="9667" max="9667" customWidth="1" width="8.85546875"/>
    <col min="9668" max="9668" customWidth="1" width="8.85546875"/>
    <col min="9669" max="9669" customWidth="1" width="8.85546875"/>
    <col min="9670" max="9670" customWidth="1" width="8.85546875"/>
    <col min="9671" max="9671" customWidth="1" width="8.85546875"/>
    <col min="9672" max="9672" customWidth="1" width="8.85546875"/>
    <col min="9673" max="9673" customWidth="1" width="8.85546875"/>
    <col min="9674" max="9674" customWidth="1" width="8.85546875"/>
    <col min="9675" max="9675" customWidth="1" width="8.85546875"/>
    <col min="9676" max="9676" customWidth="1" width="8.85546875"/>
    <col min="9677" max="9677" customWidth="1" width="8.85546875"/>
    <col min="9678" max="9678" customWidth="1" width="8.85546875"/>
    <col min="9679" max="9679" customWidth="1" width="8.85546875"/>
    <col min="9680" max="9680" customWidth="1" width="8.85546875"/>
    <col min="9681" max="9681" customWidth="1" width="8.85546875"/>
    <col min="9682" max="9682" customWidth="1" width="8.85546875"/>
    <col min="9683" max="9683" customWidth="1" width="8.85546875"/>
    <col min="9684" max="9684" customWidth="1" width="8.85546875"/>
    <col min="9685" max="9685" customWidth="1" width="8.85546875"/>
    <col min="9686" max="9686" customWidth="1" width="8.85546875"/>
    <col min="9687" max="9687" customWidth="1" width="8.85546875"/>
    <col min="9688" max="9688" customWidth="1" width="8.85546875"/>
    <col min="9689" max="9689" customWidth="1" width="8.85546875"/>
    <col min="9690" max="9690" customWidth="1" width="8.85546875"/>
    <col min="9691" max="9691" customWidth="1" width="8.85546875"/>
    <col min="9692" max="9692" customWidth="1" width="8.85546875"/>
    <col min="9693" max="9693" customWidth="1" width="8.85546875"/>
    <col min="9694" max="9694" customWidth="1" width="8.85546875"/>
    <col min="9695" max="9695" customWidth="1" width="8.85546875"/>
    <col min="9696" max="9696" customWidth="1" width="8.85546875"/>
    <col min="9697" max="9697" customWidth="1" width="8.85546875"/>
    <col min="9698" max="9698" customWidth="1" width="8.85546875"/>
    <col min="9699" max="9699" customWidth="1" width="8.85546875"/>
    <col min="9700" max="9700" customWidth="1" width="8.85546875"/>
    <col min="9701" max="9701" customWidth="1" width="8.85546875"/>
    <col min="9702" max="9702" customWidth="1" width="8.85546875"/>
    <col min="9703" max="9703" customWidth="1" width="8.85546875"/>
    <col min="9704" max="9704" customWidth="1" width="8.85546875"/>
    <col min="9705" max="9705" customWidth="1" width="8.85546875"/>
    <col min="9706" max="9706" customWidth="1" width="8.85546875"/>
    <col min="9707" max="9707" customWidth="1" width="8.85546875"/>
    <col min="9708" max="9708" customWidth="1" width="8.85546875"/>
    <col min="9709" max="9709" customWidth="1" width="8.85546875"/>
    <col min="9710" max="9710" customWidth="1" width="8.85546875"/>
    <col min="9711" max="9711" customWidth="1" width="8.85546875"/>
    <col min="9712" max="9712" customWidth="1" width="8.85546875"/>
    <col min="9713" max="9713" customWidth="1" width="8.85546875"/>
    <col min="9714" max="9714" customWidth="1" width="8.85546875"/>
    <col min="9715" max="9715" customWidth="1" width="8.85546875"/>
    <col min="9716" max="9716" customWidth="1" width="8.85546875"/>
    <col min="9717" max="9717" customWidth="1" width="8.85546875"/>
    <col min="9718" max="9718" customWidth="1" width="8.85546875"/>
    <col min="9719" max="9719" customWidth="1" width="8.85546875"/>
    <col min="9720" max="9720" customWidth="1" width="8.85546875"/>
    <col min="9721" max="9721" customWidth="1" width="8.85546875"/>
    <col min="9722" max="9722" customWidth="1" width="8.85546875"/>
    <col min="9723" max="9723" customWidth="1" width="8.85546875"/>
    <col min="9724" max="9724" customWidth="1" width="8.85546875"/>
    <col min="9725" max="9725" customWidth="1" width="8.85546875"/>
    <col min="9726" max="9726" customWidth="1" width="8.85546875"/>
    <col min="9727" max="9727" customWidth="1" width="8.85546875"/>
    <col min="9728" max="9728" customWidth="1" width="8.85546875"/>
    <col min="9729" max="9729" customWidth="1" width="8.85546875"/>
    <col min="9730" max="9730" customWidth="1" width="8.85546875"/>
    <col min="9731" max="9731" customWidth="1" width="8.85546875"/>
    <col min="9732" max="9732" customWidth="1" width="8.85546875"/>
    <col min="9733" max="9733" customWidth="1" width="8.85546875"/>
    <col min="9734" max="9734" customWidth="1" width="8.85546875"/>
    <col min="9735" max="9735" customWidth="1" width="8.85546875"/>
    <col min="9736" max="9736" customWidth="1" width="8.85546875"/>
    <col min="9737" max="9737" customWidth="1" width="8.85546875"/>
    <col min="9738" max="9738" customWidth="1" width="8.85546875"/>
    <col min="9739" max="9739" customWidth="1" width="8.85546875"/>
    <col min="9740" max="9740" customWidth="1" width="8.85546875"/>
    <col min="9741" max="9741" customWidth="1" width="8.85546875"/>
    <col min="9742" max="9742" customWidth="1" width="8.85546875"/>
    <col min="9743" max="9743" customWidth="1" width="8.85546875"/>
    <col min="9744" max="9744" customWidth="1" width="8.85546875"/>
    <col min="9745" max="9745" customWidth="1" width="8.85546875"/>
    <col min="9746" max="9746" customWidth="1" width="8.85546875"/>
    <col min="9747" max="9747" customWidth="1" width="8.85546875"/>
    <col min="9748" max="9748" customWidth="1" width="8.85546875"/>
    <col min="9749" max="9749" customWidth="1" width="8.85546875"/>
    <col min="9750" max="9750" customWidth="1" width="8.85546875"/>
    <col min="9751" max="9751" customWidth="1" width="8.85546875"/>
    <col min="9752" max="9752" customWidth="1" width="8.85546875"/>
    <col min="9753" max="9753" customWidth="1" width="8.85546875"/>
    <col min="9754" max="9754" customWidth="1" width="8.85546875"/>
    <col min="9755" max="9755" customWidth="1" width="8.85546875"/>
    <col min="9756" max="9756" customWidth="1" width="8.85546875"/>
    <col min="9757" max="9757" customWidth="1" width="8.85546875"/>
    <col min="9758" max="9758" customWidth="1" width="8.85546875"/>
    <col min="9759" max="9759" customWidth="1" width="8.85546875"/>
    <col min="9760" max="9760" customWidth="1" width="8.85546875"/>
    <col min="9761" max="9761" customWidth="1" width="8.85546875"/>
    <col min="9762" max="9762" customWidth="1" width="8.85546875"/>
    <col min="9763" max="9763" customWidth="1" width="8.85546875"/>
    <col min="9764" max="9764" customWidth="1" width="8.85546875"/>
    <col min="9765" max="9765" customWidth="1" width="8.85546875"/>
    <col min="9766" max="9766" customWidth="1" width="8.85546875"/>
    <col min="9767" max="9767" customWidth="1" width="8.85546875"/>
    <col min="9768" max="9768" customWidth="1" width="8.85546875"/>
    <col min="9769" max="9769" customWidth="1" width="8.85546875"/>
    <col min="9770" max="9770" customWidth="1" width="8.85546875"/>
    <col min="9771" max="9771" customWidth="1" width="8.85546875"/>
    <col min="9772" max="9772" customWidth="1" width="8.85546875"/>
    <col min="9773" max="9773" customWidth="1" width="8.85546875"/>
    <col min="9774" max="9774" customWidth="1" width="8.85546875"/>
    <col min="9775" max="9775" customWidth="1" width="8.85546875"/>
    <col min="9776" max="9776" customWidth="1" width="8.85546875"/>
    <col min="9777" max="9777" customWidth="1" width="8.85546875"/>
    <col min="9778" max="9778" customWidth="1" width="8.85546875"/>
    <col min="9779" max="9779" customWidth="1" width="8.85546875"/>
    <col min="9780" max="9780" customWidth="1" width="8.85546875"/>
    <col min="9781" max="9781" customWidth="1" width="8.85546875"/>
    <col min="9782" max="9782" customWidth="1" width="8.85546875"/>
    <col min="9783" max="9783" customWidth="1" width="8.85546875"/>
    <col min="9784" max="9784" customWidth="1" width="8.85546875"/>
    <col min="9785" max="9785" customWidth="1" width="8.85546875"/>
    <col min="9786" max="9786" customWidth="1" width="8.85546875"/>
    <col min="9787" max="9787" customWidth="1" width="8.85546875"/>
    <col min="9788" max="9788" customWidth="1" width="8.85546875"/>
    <col min="9789" max="9789" customWidth="1" width="8.85546875"/>
    <col min="9790" max="9790" customWidth="1" width="8.85546875"/>
    <col min="9791" max="9791" customWidth="1" width="8.85546875"/>
    <col min="9792" max="9792" customWidth="1" width="8.85546875"/>
    <col min="9793" max="9793" customWidth="1" width="8.85546875"/>
    <col min="9794" max="9794" customWidth="1" width="8.85546875"/>
    <col min="9795" max="9795" customWidth="1" width="8.85546875"/>
    <col min="9796" max="9796" customWidth="1" width="8.85546875"/>
    <col min="9797" max="9797" customWidth="1" width="8.85546875"/>
    <col min="9798" max="9798" customWidth="1" width="8.85546875"/>
    <col min="9799" max="9799" customWidth="1" width="8.85546875"/>
    <col min="9800" max="9800" customWidth="1" width="8.85546875"/>
    <col min="9801" max="9801" customWidth="1" width="8.85546875"/>
    <col min="9802" max="9802" customWidth="1" width="8.85546875"/>
    <col min="9803" max="9803" customWidth="1" width="8.85546875"/>
    <col min="9804" max="9804" customWidth="1" width="8.85546875"/>
    <col min="9805" max="9805" customWidth="1" width="8.85546875"/>
    <col min="9806" max="9806" customWidth="1" width="8.85546875"/>
    <col min="9807" max="9807" customWidth="1" width="8.85546875"/>
    <col min="9808" max="9808" customWidth="1" width="8.85546875"/>
    <col min="9809" max="9809" customWidth="1" width="8.85546875"/>
    <col min="9810" max="9810" customWidth="1" width="8.85546875"/>
    <col min="9811" max="9811" customWidth="1" width="8.85546875"/>
    <col min="9812" max="9812" customWidth="1" width="8.85546875"/>
    <col min="9813" max="9813" customWidth="1" width="8.85546875"/>
    <col min="9814" max="9814" customWidth="1" width="8.85546875"/>
    <col min="9815" max="9815" customWidth="1" width="8.85546875"/>
    <col min="9816" max="9816" customWidth="1" width="8.85546875"/>
    <col min="9817" max="9817" customWidth="1" width="8.85546875"/>
    <col min="9818" max="9818" customWidth="1" width="8.85546875"/>
    <col min="9819" max="9819" customWidth="1" width="8.85546875"/>
    <col min="9820" max="9820" customWidth="1" width="8.85546875"/>
    <col min="9821" max="9821" customWidth="1" width="8.85546875"/>
    <col min="9822" max="9822" customWidth="1" width="8.85546875"/>
    <col min="9823" max="9823" customWidth="1" width="8.85546875"/>
    <col min="9824" max="9824" customWidth="1" width="8.85546875"/>
    <col min="9825" max="9825" customWidth="1" width="8.85546875"/>
    <col min="9826" max="9826" customWidth="1" width="8.85546875"/>
    <col min="9827" max="9827" customWidth="1" width="8.85546875"/>
    <col min="9828" max="9828" customWidth="1" width="8.85546875"/>
    <col min="9829" max="9829" customWidth="1" width="8.85546875"/>
    <col min="9830" max="9830" customWidth="1" width="8.85546875"/>
    <col min="9831" max="9831" customWidth="1" width="8.85546875"/>
    <col min="9832" max="9832" customWidth="1" width="8.85546875"/>
    <col min="9833" max="9833" customWidth="1" width="8.85546875"/>
    <col min="9834" max="9834" customWidth="1" width="8.85546875"/>
    <col min="9835" max="9835" customWidth="1" width="8.85546875"/>
    <col min="9836" max="9836" customWidth="1" width="8.85546875"/>
    <col min="9837" max="9837" customWidth="1" width="8.85546875"/>
    <col min="9838" max="9838" customWidth="1" width="8.85546875"/>
    <col min="9839" max="9839" customWidth="1" width="8.85546875"/>
    <col min="9840" max="9840" customWidth="1" width="8.85546875"/>
    <col min="9841" max="9841" customWidth="1" width="8.85546875"/>
    <col min="9842" max="9842" customWidth="1" width="8.85546875"/>
    <col min="9843" max="9843" customWidth="1" width="8.85546875"/>
    <col min="9844" max="9844" customWidth="1" width="8.85546875"/>
    <col min="9845" max="9845" customWidth="1" width="8.85546875"/>
    <col min="9846" max="9846" customWidth="1" width="8.85546875"/>
    <col min="9847" max="9847" customWidth="1" width="8.85546875"/>
    <col min="9848" max="9848" customWidth="1" width="8.85546875"/>
    <col min="9849" max="9849" customWidth="1" width="8.85546875"/>
    <col min="9850" max="9850" customWidth="1" width="8.85546875"/>
    <col min="9851" max="9851" customWidth="1" width="8.85546875"/>
    <col min="9852" max="9852" customWidth="1" width="8.85546875"/>
    <col min="9853" max="9853" customWidth="1" width="8.85546875"/>
    <col min="9854" max="9854" customWidth="1" width="8.85546875"/>
    <col min="9855" max="9855" customWidth="1" width="8.85546875"/>
    <col min="9856" max="9856" customWidth="1" width="8.85546875"/>
    <col min="9857" max="9857" customWidth="1" width="8.85546875"/>
    <col min="9858" max="9858" customWidth="1" width="8.85546875"/>
    <col min="9859" max="9859" customWidth="1" width="8.85546875"/>
    <col min="9860" max="9860" customWidth="1" width="8.85546875"/>
    <col min="9861" max="9861" customWidth="1" width="8.85546875"/>
    <col min="9862" max="9862" customWidth="1" width="8.85546875"/>
    <col min="9863" max="9863" customWidth="1" width="8.85546875"/>
    <col min="9864" max="9864" customWidth="1" width="8.85546875"/>
    <col min="9865" max="9865" customWidth="1" width="8.85546875"/>
    <col min="9866" max="9866" customWidth="1" width="8.85546875"/>
    <col min="9867" max="9867" customWidth="1" width="8.85546875"/>
    <col min="9868" max="9868" customWidth="1" width="8.85546875"/>
    <col min="9869" max="9869" customWidth="1" width="8.85546875"/>
    <col min="9870" max="9870" customWidth="1" width="8.85546875"/>
    <col min="9871" max="9871" customWidth="1" width="8.85546875"/>
    <col min="9872" max="9872" customWidth="1" width="8.85546875"/>
    <col min="9873" max="9873" customWidth="1" width="8.85546875"/>
    <col min="9874" max="9874" customWidth="1" width="8.85546875"/>
    <col min="9875" max="9875" customWidth="1" width="8.85546875"/>
    <col min="9876" max="9876" customWidth="1" width="8.85546875"/>
    <col min="9877" max="9877" customWidth="1" width="8.85546875"/>
    <col min="9878" max="9878" customWidth="1" width="8.85546875"/>
    <col min="9879" max="9879" customWidth="1" width="8.85546875"/>
    <col min="9880" max="9880" customWidth="1" width="8.85546875"/>
    <col min="9881" max="9881" customWidth="1" width="8.85546875"/>
    <col min="9882" max="9882" customWidth="1" width="8.85546875"/>
    <col min="9883" max="9883" customWidth="1" width="8.85546875"/>
    <col min="9884" max="9884" customWidth="1" width="8.85546875"/>
    <col min="9885" max="9885" customWidth="1" width="8.85546875"/>
    <col min="9886" max="9886" customWidth="1" width="8.85546875"/>
    <col min="9887" max="9887" customWidth="1" width="8.85546875"/>
    <col min="9888" max="9888" customWidth="1" width="8.85546875"/>
    <col min="9889" max="9889" customWidth="1" width="8.85546875"/>
    <col min="9890" max="9890" customWidth="1" width="8.85546875"/>
    <col min="9891" max="9891" customWidth="1" width="8.85546875"/>
    <col min="9892" max="9892" customWidth="1" width="8.85546875"/>
    <col min="9893" max="9893" customWidth="1" width="8.85546875"/>
    <col min="9894" max="9894" customWidth="1" width="8.85546875"/>
    <col min="9895" max="9895" customWidth="1" width="8.85546875"/>
    <col min="9896" max="9896" customWidth="1" width="8.85546875"/>
    <col min="9897" max="9897" customWidth="1" width="8.85546875"/>
    <col min="9898" max="9898" customWidth="1" width="8.85546875"/>
    <col min="9899" max="9899" customWidth="1" width="8.85546875"/>
    <col min="9900" max="9900" customWidth="1" width="8.85546875"/>
    <col min="9901" max="9901" customWidth="1" width="8.85546875"/>
    <col min="9902" max="9902" customWidth="1" width="8.85546875"/>
    <col min="9903" max="9903" customWidth="1" width="8.85546875"/>
    <col min="9904" max="9904" customWidth="1" width="8.85546875"/>
    <col min="9905" max="9905" customWidth="1" width="8.85546875"/>
    <col min="9906" max="9906" customWidth="1" width="8.85546875"/>
    <col min="9907" max="9907" customWidth="1" width="8.85546875"/>
    <col min="9908" max="9908" customWidth="1" width="8.85546875"/>
    <col min="9909" max="9909" customWidth="1" width="8.85546875"/>
    <col min="9910" max="9910" customWidth="1" width="8.85546875"/>
    <col min="9911" max="9911" customWidth="1" width="8.85546875"/>
    <col min="9912" max="9912" customWidth="1" width="8.85546875"/>
    <col min="9913" max="9913" customWidth="1" width="8.85546875"/>
    <col min="9914" max="9914" customWidth="1" width="8.85546875"/>
    <col min="9915" max="9915" customWidth="1" width="8.85546875"/>
    <col min="9916" max="9916" customWidth="1" width="8.85546875"/>
    <col min="9917" max="9917" customWidth="1" width="8.85546875"/>
    <col min="9918" max="9918" customWidth="1" width="8.85546875"/>
    <col min="9919" max="9919" customWidth="1" width="8.85546875"/>
    <col min="9920" max="9920" customWidth="1" width="8.85546875"/>
    <col min="9921" max="9921" customWidth="1" width="8.85546875"/>
    <col min="9922" max="9922" customWidth="1" width="8.85546875"/>
    <col min="9923" max="9923" customWidth="1" width="8.85546875"/>
    <col min="9924" max="9924" customWidth="1" width="8.85546875"/>
    <col min="9925" max="9925" customWidth="1" width="8.85546875"/>
    <col min="9926" max="9926" customWidth="1" width="8.85546875"/>
    <col min="9927" max="9927" customWidth="1" width="8.85546875"/>
    <col min="9928" max="9928" customWidth="1" width="8.85546875"/>
    <col min="9929" max="9929" customWidth="1" width="8.85546875"/>
    <col min="9930" max="9930" customWidth="1" width="8.85546875"/>
    <col min="9931" max="9931" customWidth="1" width="8.85546875"/>
    <col min="9932" max="9932" customWidth="1" width="8.85546875"/>
    <col min="9933" max="9933" customWidth="1" width="8.85546875"/>
    <col min="9934" max="9934" customWidth="1" width="8.85546875"/>
    <col min="9935" max="9935" customWidth="1" width="8.85546875"/>
    <col min="9936" max="9936" customWidth="1" width="8.85546875"/>
    <col min="9937" max="9937" customWidth="1" width="8.85546875"/>
    <col min="9938" max="9938" customWidth="1" width="8.85546875"/>
    <col min="9939" max="9939" customWidth="1" width="8.85546875"/>
    <col min="9940" max="9940" customWidth="1" width="8.85546875"/>
    <col min="9941" max="9941" customWidth="1" width="8.85546875"/>
    <col min="9942" max="9942" customWidth="1" width="8.85546875"/>
    <col min="9943" max="9943" customWidth="1" width="8.85546875"/>
    <col min="9944" max="9944" customWidth="1" width="8.85546875"/>
    <col min="9945" max="9945" customWidth="1" width="8.85546875"/>
    <col min="9946" max="9946" customWidth="1" width="8.85546875"/>
    <col min="9947" max="9947" customWidth="1" width="8.85546875"/>
    <col min="9948" max="9948" customWidth="1" width="8.85546875"/>
    <col min="9949" max="9949" customWidth="1" width="8.85546875"/>
    <col min="9950" max="9950" customWidth="1" width="8.85546875"/>
    <col min="9951" max="9951" customWidth="1" width="8.85546875"/>
    <col min="9952" max="9952" customWidth="1" width="8.85546875"/>
    <col min="9953" max="9953" customWidth="1" width="8.85546875"/>
    <col min="9954" max="9954" customWidth="1" width="8.85546875"/>
    <col min="9955" max="9955" customWidth="1" width="8.85546875"/>
    <col min="9956" max="9956" customWidth="1" width="8.85546875"/>
    <col min="9957" max="9957" customWidth="1" width="8.85546875"/>
    <col min="9958" max="9958" customWidth="1" width="8.85546875"/>
    <col min="9959" max="9959" customWidth="1" width="8.85546875"/>
    <col min="9960" max="9960" customWidth="1" width="8.85546875"/>
    <col min="9961" max="9961" customWidth="1" width="8.85546875"/>
    <col min="9962" max="9962" customWidth="1" width="8.85546875"/>
    <col min="9963" max="9963" customWidth="1" width="8.85546875"/>
    <col min="9964" max="9964" customWidth="1" width="8.85546875"/>
    <col min="9965" max="9965" customWidth="1" width="8.85546875"/>
    <col min="9966" max="9966" customWidth="1" width="8.85546875"/>
    <col min="9967" max="9967" customWidth="1" width="8.85546875"/>
    <col min="9968" max="9968" customWidth="1" width="8.85546875"/>
    <col min="9969" max="9969" customWidth="1" width="8.85546875"/>
    <col min="9970" max="9970" customWidth="1" width="8.85546875"/>
    <col min="9971" max="9971" customWidth="1" width="8.85546875"/>
    <col min="9972" max="9972" customWidth="1" width="8.85546875"/>
    <col min="9973" max="9973" customWidth="1" width="8.85546875"/>
    <col min="9974" max="9974" customWidth="1" width="8.85546875"/>
    <col min="9975" max="9975" customWidth="1" width="8.85546875"/>
    <col min="9976" max="9976" customWidth="1" width="8.85546875"/>
    <col min="9977" max="9977" customWidth="1" width="8.85546875"/>
    <col min="9978" max="9978" customWidth="1" width="8.85546875"/>
    <col min="9979" max="9979" customWidth="1" width="8.85546875"/>
    <col min="9980" max="9980" customWidth="1" width="8.85546875"/>
    <col min="9981" max="9981" customWidth="1" width="8.85546875"/>
    <col min="9982" max="9982" customWidth="1" width="8.85546875"/>
    <col min="9983" max="9983" customWidth="1" width="8.85546875"/>
    <col min="9984" max="9984" customWidth="1" width="8.85546875"/>
    <col min="9985" max="9985" customWidth="1" width="8.85546875"/>
    <col min="9986" max="9986" customWidth="1" width="8.85546875"/>
    <col min="9987" max="9987" customWidth="1" width="8.85546875"/>
    <col min="9988" max="9988" customWidth="1" width="8.85546875"/>
    <col min="9989" max="9989" customWidth="1" width="8.85546875"/>
    <col min="9990" max="9990" customWidth="1" width="8.85546875"/>
    <col min="9991" max="9991" customWidth="1" width="8.85546875"/>
    <col min="9992" max="9992" customWidth="1" width="8.85546875"/>
    <col min="9993" max="9993" customWidth="1" width="8.85546875"/>
    <col min="9994" max="9994" customWidth="1" width="8.85546875"/>
    <col min="9995" max="9995" customWidth="1" width="8.85546875"/>
    <col min="9996" max="9996" customWidth="1" width="8.85546875"/>
    <col min="9997" max="9997" customWidth="1" width="8.85546875"/>
    <col min="9998" max="9998" customWidth="1" width="8.85546875"/>
    <col min="9999" max="9999" customWidth="1" width="8.85546875"/>
    <col min="10000" max="10000" customWidth="1" width="8.85546875"/>
    <col min="10001" max="10001" customWidth="1" width="8.85546875"/>
    <col min="10002" max="10002" customWidth="1" width="8.85546875"/>
    <col min="10003" max="10003" customWidth="1" width="8.85546875"/>
    <col min="10004" max="10004" customWidth="1" width="8.85546875"/>
    <col min="10005" max="10005" customWidth="1" width="8.85546875"/>
    <col min="10006" max="10006" customWidth="1" width="8.85546875"/>
    <col min="10007" max="10007" customWidth="1" width="8.85546875"/>
    <col min="10008" max="10008" customWidth="1" width="8.85546875"/>
    <col min="10009" max="10009" customWidth="1" width="8.85546875"/>
    <col min="10010" max="10010" customWidth="1" width="8.85546875"/>
    <col min="10011" max="10011" customWidth="1" width="8.85546875"/>
    <col min="10012" max="10012" customWidth="1" width="8.85546875"/>
    <col min="10013" max="10013" customWidth="1" width="8.85546875"/>
    <col min="10014" max="10014" customWidth="1" width="8.85546875"/>
    <col min="10015" max="10015" customWidth="1" width="8.85546875"/>
    <col min="10016" max="10016" customWidth="1" width="8.85546875"/>
    <col min="10017" max="10017" customWidth="1" width="8.85546875"/>
    <col min="10018" max="10018" customWidth="1" width="8.85546875"/>
    <col min="10019" max="10019" customWidth="1" width="8.85546875"/>
    <col min="10020" max="10020" customWidth="1" width="8.85546875"/>
    <col min="10021" max="10021" customWidth="1" width="8.85546875"/>
    <col min="10022" max="10022" customWidth="1" width="8.85546875"/>
    <col min="10023" max="10023" customWidth="1" width="8.85546875"/>
    <col min="10024" max="10024" customWidth="1" width="8.85546875"/>
    <col min="10025" max="10025" customWidth="1" width="8.85546875"/>
    <col min="10026" max="10026" customWidth="1" width="8.85546875"/>
    <col min="10027" max="10027" customWidth="1" width="8.85546875"/>
    <col min="10028" max="10028" customWidth="1" width="8.85546875"/>
    <col min="10029" max="10029" customWidth="1" width="8.85546875"/>
    <col min="10030" max="10030" customWidth="1" width="8.85546875"/>
    <col min="10031" max="10031" customWidth="1" width="8.85546875"/>
    <col min="10032" max="10032" customWidth="1" width="8.85546875"/>
    <col min="10033" max="10033" customWidth="1" width="8.85546875"/>
    <col min="10034" max="10034" customWidth="1" width="8.85546875"/>
    <col min="10035" max="10035" customWidth="1" width="8.85546875"/>
    <col min="10036" max="10036" customWidth="1" width="8.85546875"/>
    <col min="10037" max="10037" customWidth="1" width="8.85546875"/>
    <col min="10038" max="10038" customWidth="1" width="8.85546875"/>
    <col min="10039" max="10039" customWidth="1" width="8.85546875"/>
    <col min="10040" max="10040" customWidth="1" width="8.85546875"/>
    <col min="10041" max="10041" customWidth="1" width="8.85546875"/>
    <col min="10042" max="10042" customWidth="1" width="8.85546875"/>
    <col min="10043" max="10043" customWidth="1" width="8.85546875"/>
    <col min="10044" max="10044" customWidth="1" width="8.85546875"/>
    <col min="10045" max="10045" customWidth="1" width="8.85546875"/>
    <col min="10046" max="10046" customWidth="1" width="8.85546875"/>
    <col min="10047" max="10047" customWidth="1" width="8.85546875"/>
    <col min="10048" max="10048" customWidth="1" width="8.85546875"/>
    <col min="10049" max="10049" customWidth="1" width="8.85546875"/>
    <col min="10050" max="10050" customWidth="1" width="8.85546875"/>
    <col min="10051" max="10051" customWidth="1" width="8.85546875"/>
    <col min="10052" max="10052" customWidth="1" width="8.85546875"/>
    <col min="10053" max="10053" customWidth="1" width="8.85546875"/>
    <col min="10054" max="10054" customWidth="1" width="8.85546875"/>
    <col min="10055" max="10055" customWidth="1" width="8.85546875"/>
    <col min="10056" max="10056" customWidth="1" width="8.85546875"/>
    <col min="10057" max="10057" customWidth="1" width="8.85546875"/>
    <col min="10058" max="10058" customWidth="1" width="8.85546875"/>
    <col min="10059" max="10059" customWidth="1" width="8.85546875"/>
    <col min="10060" max="10060" customWidth="1" width="8.85546875"/>
    <col min="10061" max="10061" customWidth="1" width="8.85546875"/>
    <col min="10062" max="10062" customWidth="1" width="8.85546875"/>
    <col min="10063" max="10063" customWidth="1" width="8.85546875"/>
    <col min="10064" max="10064" customWidth="1" width="8.85546875"/>
    <col min="10065" max="10065" customWidth="1" width="8.85546875"/>
    <col min="10066" max="10066" customWidth="1" width="8.85546875"/>
    <col min="10067" max="10067" customWidth="1" width="8.85546875"/>
    <col min="10068" max="10068" customWidth="1" width="8.85546875"/>
    <col min="10069" max="10069" customWidth="1" width="8.85546875"/>
    <col min="10070" max="10070" customWidth="1" width="8.85546875"/>
    <col min="10071" max="10071" customWidth="1" width="8.85546875"/>
    <col min="10072" max="10072" customWidth="1" width="8.85546875"/>
    <col min="10073" max="10073" customWidth="1" width="8.85546875"/>
    <col min="10074" max="10074" customWidth="1" width="8.85546875"/>
    <col min="10075" max="10075" customWidth="1" width="8.85546875"/>
    <col min="10076" max="10076" customWidth="1" width="8.85546875"/>
    <col min="10077" max="10077" customWidth="1" width="8.85546875"/>
    <col min="10078" max="10078" customWidth="1" width="8.85546875"/>
    <col min="10079" max="10079" customWidth="1" width="8.85546875"/>
    <col min="10080" max="10080" customWidth="1" width="8.85546875"/>
    <col min="10081" max="10081" customWidth="1" width="8.85546875"/>
    <col min="10082" max="10082" customWidth="1" width="8.85546875"/>
    <col min="10083" max="10083" customWidth="1" width="8.85546875"/>
    <col min="10084" max="10084" customWidth="1" width="8.85546875"/>
    <col min="10085" max="10085" customWidth="1" width="8.85546875"/>
    <col min="10086" max="10086" customWidth="1" width="8.85546875"/>
    <col min="10087" max="10087" customWidth="1" width="8.85546875"/>
    <col min="10088" max="10088" customWidth="1" width="8.85546875"/>
    <col min="10089" max="10089" customWidth="1" width="8.85546875"/>
    <col min="10090" max="10090" customWidth="1" width="8.85546875"/>
    <col min="10091" max="10091" customWidth="1" width="8.85546875"/>
    <col min="10092" max="10092" customWidth="1" width="8.85546875"/>
    <col min="10093" max="10093" customWidth="1" width="8.85546875"/>
    <col min="10094" max="10094" customWidth="1" width="8.85546875"/>
    <col min="10095" max="10095" customWidth="1" width="8.85546875"/>
    <col min="10096" max="10096" customWidth="1" width="8.85546875"/>
    <col min="10097" max="10097" customWidth="1" width="8.85546875"/>
    <col min="10098" max="10098" customWidth="1" width="8.85546875"/>
    <col min="10099" max="10099" customWidth="1" width="8.85546875"/>
    <col min="10100" max="10100" customWidth="1" width="8.85546875"/>
    <col min="10101" max="10101" customWidth="1" width="8.85546875"/>
    <col min="10102" max="10102" customWidth="1" width="8.85546875"/>
    <col min="10103" max="10103" customWidth="1" width="8.85546875"/>
    <col min="10104" max="10104" customWidth="1" width="8.85546875"/>
    <col min="10105" max="10105" customWidth="1" width="8.85546875"/>
    <col min="10106" max="10106" customWidth="1" width="8.85546875"/>
    <col min="10107" max="10107" customWidth="1" width="8.85546875"/>
    <col min="10108" max="10108" customWidth="1" width="8.85546875"/>
    <col min="10109" max="10109" customWidth="1" width="8.85546875"/>
    <col min="10110" max="10110" customWidth="1" width="8.85546875"/>
    <col min="10111" max="10111" customWidth="1" width="8.85546875"/>
    <col min="10112" max="10112" customWidth="1" width="8.85546875"/>
    <col min="10113" max="10113" customWidth="1" width="8.85546875"/>
    <col min="10114" max="10114" customWidth="1" width="8.85546875"/>
    <col min="10115" max="10115" customWidth="1" width="8.85546875"/>
    <col min="10116" max="10116" customWidth="1" width="8.85546875"/>
    <col min="10117" max="10117" customWidth="1" width="8.85546875"/>
    <col min="10118" max="10118" customWidth="1" width="8.85546875"/>
    <col min="10119" max="10119" customWidth="1" width="8.85546875"/>
    <col min="10120" max="10120" customWidth="1" width="8.85546875"/>
    <col min="10121" max="10121" customWidth="1" width="8.85546875"/>
    <col min="10122" max="10122" customWidth="1" width="8.85546875"/>
    <col min="10123" max="10123" customWidth="1" width="8.85546875"/>
    <col min="10124" max="10124" customWidth="1" width="8.85546875"/>
    <col min="10125" max="10125" customWidth="1" width="8.85546875"/>
    <col min="10126" max="10126" customWidth="1" width="8.85546875"/>
    <col min="10127" max="10127" customWidth="1" width="8.85546875"/>
    <col min="10128" max="10128" customWidth="1" width="8.85546875"/>
    <col min="10129" max="10129" customWidth="1" width="8.85546875"/>
    <col min="10130" max="10130" customWidth="1" width="8.85546875"/>
    <col min="10131" max="10131" customWidth="1" width="8.85546875"/>
    <col min="10132" max="10132" customWidth="1" width="8.85546875"/>
    <col min="10133" max="10133" customWidth="1" width="8.85546875"/>
    <col min="10134" max="10134" customWidth="1" width="8.85546875"/>
    <col min="10135" max="10135" customWidth="1" width="8.85546875"/>
    <col min="10136" max="10136" customWidth="1" width="8.85546875"/>
    <col min="10137" max="10137" customWidth="1" width="8.85546875"/>
    <col min="10138" max="10138" customWidth="1" width="8.85546875"/>
    <col min="10139" max="10139" customWidth="1" width="8.85546875"/>
    <col min="10140" max="10140" customWidth="1" width="8.85546875"/>
    <col min="10141" max="10141" customWidth="1" width="8.85546875"/>
    <col min="10142" max="10142" customWidth="1" width="8.85546875"/>
    <col min="10143" max="10143" customWidth="1" width="8.85546875"/>
    <col min="10144" max="10144" customWidth="1" width="8.85546875"/>
    <col min="10145" max="10145" customWidth="1" width="8.85546875"/>
    <col min="10146" max="10146" customWidth="1" width="8.85546875"/>
    <col min="10147" max="10147" customWidth="1" width="8.85546875"/>
    <col min="10148" max="10148" customWidth="1" width="8.85546875"/>
    <col min="10149" max="10149" customWidth="1" width="8.85546875"/>
    <col min="10150" max="10150" customWidth="1" width="8.85546875"/>
    <col min="10151" max="10151" customWidth="1" width="8.85546875"/>
    <col min="10152" max="10152" customWidth="1" width="8.85546875"/>
    <col min="10153" max="10153" customWidth="1" width="8.85546875"/>
    <col min="10154" max="10154" customWidth="1" width="8.85546875"/>
    <col min="10155" max="10155" customWidth="1" width="8.85546875"/>
    <col min="10156" max="10156" customWidth="1" width="8.85546875"/>
    <col min="10157" max="10157" customWidth="1" width="8.85546875"/>
    <col min="10158" max="10158" customWidth="1" width="8.85546875"/>
    <col min="10159" max="10159" customWidth="1" width="8.85546875"/>
    <col min="10160" max="10160" customWidth="1" width="8.85546875"/>
    <col min="10161" max="10161" customWidth="1" width="8.85546875"/>
    <col min="10162" max="10162" customWidth="1" width="8.85546875"/>
    <col min="10163" max="10163" customWidth="1" width="8.85546875"/>
    <col min="10164" max="10164" customWidth="1" width="8.85546875"/>
    <col min="10165" max="10165" customWidth="1" width="8.85546875"/>
    <col min="10166" max="10166" customWidth="1" width="8.85546875"/>
    <col min="10167" max="10167" customWidth="1" width="8.85546875"/>
    <col min="10168" max="10168" customWidth="1" width="8.85546875"/>
    <col min="10169" max="10169" customWidth="1" width="8.85546875"/>
    <col min="10170" max="10170" customWidth="1" width="8.85546875"/>
    <col min="10171" max="10171" customWidth="1" width="8.85546875"/>
    <col min="10172" max="10172" customWidth="1" width="8.85546875"/>
    <col min="10173" max="10173" customWidth="1" width="8.85546875"/>
    <col min="10174" max="10174" customWidth="1" width="8.85546875"/>
    <col min="10175" max="10175" customWidth="1" width="8.85546875"/>
    <col min="10176" max="10176" customWidth="1" width="8.85546875"/>
    <col min="10177" max="10177" customWidth="1" width="8.85546875"/>
    <col min="10178" max="10178" customWidth="1" width="8.85546875"/>
    <col min="10179" max="10179" customWidth="1" width="8.85546875"/>
    <col min="10180" max="10180" customWidth="1" width="8.85546875"/>
    <col min="10181" max="10181" customWidth="1" width="8.85546875"/>
    <col min="10182" max="10182" customWidth="1" width="8.85546875"/>
    <col min="10183" max="10183" customWidth="1" width="8.85546875"/>
    <col min="10184" max="10184" customWidth="1" width="8.85546875"/>
    <col min="10185" max="10185" customWidth="1" width="8.85546875"/>
    <col min="10186" max="10186" customWidth="1" width="8.85546875"/>
    <col min="10187" max="10187" customWidth="1" width="8.85546875"/>
    <col min="10188" max="10188" customWidth="1" width="8.85546875"/>
    <col min="10189" max="10189" customWidth="1" width="8.85546875"/>
    <col min="10190" max="10190" customWidth="1" width="8.85546875"/>
    <col min="10191" max="10191" customWidth="1" width="8.85546875"/>
    <col min="10192" max="10192" customWidth="1" width="8.85546875"/>
    <col min="10193" max="10193" customWidth="1" width="8.85546875"/>
    <col min="10194" max="10194" customWidth="1" width="8.85546875"/>
    <col min="10195" max="10195" customWidth="1" width="8.85546875"/>
    <col min="10196" max="10196" customWidth="1" width="8.85546875"/>
    <col min="10197" max="10197" customWidth="1" width="8.85546875"/>
    <col min="10198" max="10198" customWidth="1" width="8.85546875"/>
    <col min="10199" max="10199" customWidth="1" width="8.85546875"/>
    <col min="10200" max="10200" customWidth="1" width="8.85546875"/>
    <col min="10201" max="10201" customWidth="1" width="8.85546875"/>
    <col min="10202" max="10202" customWidth="1" width="8.85546875"/>
    <col min="10203" max="10203" customWidth="1" width="8.85546875"/>
    <col min="10204" max="10204" customWidth="1" width="8.85546875"/>
    <col min="10205" max="10205" customWidth="1" width="8.85546875"/>
    <col min="10206" max="10206" customWidth="1" width="8.85546875"/>
    <col min="10207" max="10207" customWidth="1" width="8.85546875"/>
    <col min="10208" max="10208" customWidth="1" width="8.85546875"/>
    <col min="10209" max="10209" customWidth="1" width="8.85546875"/>
    <col min="10210" max="10210" customWidth="1" width="8.85546875"/>
    <col min="10211" max="10211" customWidth="1" width="8.85546875"/>
    <col min="10212" max="10212" customWidth="1" width="8.85546875"/>
    <col min="10213" max="10213" customWidth="1" width="8.85546875"/>
    <col min="10214" max="10214" customWidth="1" width="8.85546875"/>
    <col min="10215" max="10215" customWidth="1" width="8.85546875"/>
    <col min="10216" max="10216" customWidth="1" width="8.85546875"/>
    <col min="10217" max="10217" customWidth="1" width="8.85546875"/>
    <col min="10218" max="10218" customWidth="1" width="8.85546875"/>
    <col min="10219" max="10219" customWidth="1" width="8.85546875"/>
    <col min="10220" max="10220" customWidth="1" width="8.85546875"/>
    <col min="10221" max="10221" customWidth="1" width="8.85546875"/>
    <col min="10222" max="10222" customWidth="1" width="8.85546875"/>
    <col min="10223" max="10223" customWidth="1" width="8.85546875"/>
    <col min="10224" max="10224" customWidth="1" width="8.85546875"/>
    <col min="10225" max="10225" customWidth="1" width="8.85546875"/>
    <col min="10226" max="10226" customWidth="1" width="8.85546875"/>
    <col min="10227" max="10227" customWidth="1" width="8.85546875"/>
    <col min="10228" max="10228" customWidth="1" width="8.85546875"/>
    <col min="10229" max="10229" customWidth="1" width="8.85546875"/>
    <col min="10230" max="10230" customWidth="1" width="8.85546875"/>
    <col min="10231" max="10231" customWidth="1" width="8.85546875"/>
    <col min="10232" max="10232" customWidth="1" width="8.85546875"/>
    <col min="10233" max="10233" customWidth="1" width="8.85546875"/>
    <col min="10234" max="10234" customWidth="1" width="8.85546875"/>
    <col min="10235" max="10235" customWidth="1" width="8.85546875"/>
    <col min="10236" max="10236" customWidth="1" width="8.85546875"/>
    <col min="10237" max="10237" customWidth="1" width="8.85546875"/>
    <col min="10238" max="10238" customWidth="1" width="8.85546875"/>
    <col min="10239" max="10239" customWidth="1" width="8.85546875"/>
    <col min="10240" max="10240" customWidth="1" width="8.85546875"/>
    <col min="10241" max="10241" customWidth="1" width="8.85546875"/>
    <col min="10242" max="10242" customWidth="1" width="8.85546875"/>
    <col min="10243" max="10243" customWidth="1" width="8.85546875"/>
    <col min="10244" max="10244" customWidth="1" width="8.85546875"/>
    <col min="10245" max="10245" customWidth="1" width="8.85546875"/>
    <col min="10246" max="10246" customWidth="1" width="8.85546875"/>
    <col min="10247" max="10247" customWidth="1" width="8.85546875"/>
    <col min="10248" max="10248" customWidth="1" width="8.85546875"/>
    <col min="10249" max="10249" customWidth="1" width="8.85546875"/>
    <col min="10250" max="10250" customWidth="1" width="8.85546875"/>
    <col min="10251" max="10251" customWidth="1" width="8.85546875"/>
    <col min="10252" max="10252" customWidth="1" width="8.85546875"/>
    <col min="10253" max="10253" customWidth="1" width="8.85546875"/>
    <col min="10254" max="10254" customWidth="1" width="8.85546875"/>
    <col min="10255" max="10255" customWidth="1" width="8.85546875"/>
    <col min="10256" max="10256" customWidth="1" width="8.85546875"/>
    <col min="10257" max="10257" customWidth="1" width="8.85546875"/>
    <col min="10258" max="10258" customWidth="1" width="8.85546875"/>
    <col min="10259" max="10259" customWidth="1" width="8.85546875"/>
    <col min="10260" max="10260" customWidth="1" width="8.85546875"/>
    <col min="10261" max="10261" customWidth="1" width="8.85546875"/>
    <col min="10262" max="10262" customWidth="1" width="8.85546875"/>
    <col min="10263" max="10263" customWidth="1" width="8.85546875"/>
    <col min="10264" max="10264" customWidth="1" width="8.85546875"/>
    <col min="10265" max="10265" customWidth="1" width="8.85546875"/>
    <col min="10266" max="10266" customWidth="1" width="8.85546875"/>
    <col min="10267" max="10267" customWidth="1" width="8.85546875"/>
    <col min="10268" max="10268" customWidth="1" width="8.85546875"/>
    <col min="10269" max="10269" customWidth="1" width="8.85546875"/>
    <col min="10270" max="10270" customWidth="1" width="8.85546875"/>
    <col min="10271" max="10271" customWidth="1" width="8.85546875"/>
    <col min="10272" max="10272" customWidth="1" width="8.85546875"/>
    <col min="10273" max="10273" customWidth="1" width="8.85546875"/>
    <col min="10274" max="10274" customWidth="1" width="8.85546875"/>
    <col min="10275" max="10275" customWidth="1" width="8.85546875"/>
    <col min="10276" max="10276" customWidth="1" width="8.85546875"/>
    <col min="10277" max="10277" customWidth="1" width="8.85546875"/>
    <col min="10278" max="10278" customWidth="1" width="8.85546875"/>
    <col min="10279" max="10279" customWidth="1" width="8.85546875"/>
    <col min="10280" max="10280" customWidth="1" width="8.85546875"/>
    <col min="10281" max="10281" customWidth="1" width="8.85546875"/>
    <col min="10282" max="10282" customWidth="1" width="8.85546875"/>
    <col min="10283" max="10283" customWidth="1" width="8.85546875"/>
    <col min="10284" max="10284" customWidth="1" width="8.85546875"/>
    <col min="10285" max="10285" customWidth="1" width="8.85546875"/>
    <col min="10286" max="10286" customWidth="1" width="8.85546875"/>
    <col min="10287" max="10287" customWidth="1" width="8.85546875"/>
    <col min="10288" max="10288" customWidth="1" width="8.85546875"/>
    <col min="10289" max="10289" customWidth="1" width="8.85546875"/>
    <col min="10290" max="10290" customWidth="1" width="8.85546875"/>
    <col min="10291" max="10291" customWidth="1" width="8.85546875"/>
    <col min="10292" max="10292" customWidth="1" width="8.85546875"/>
    <col min="10293" max="10293" customWidth="1" width="8.85546875"/>
    <col min="10294" max="10294" customWidth="1" width="8.85546875"/>
    <col min="10295" max="10295" customWidth="1" width="8.85546875"/>
    <col min="10296" max="10296" customWidth="1" width="8.85546875"/>
    <col min="10297" max="10297" customWidth="1" width="8.85546875"/>
    <col min="10298" max="10298" customWidth="1" width="8.85546875"/>
    <col min="10299" max="10299" customWidth="1" width="8.85546875"/>
    <col min="10300" max="10300" customWidth="1" width="8.85546875"/>
    <col min="10301" max="10301" customWidth="1" width="8.85546875"/>
    <col min="10302" max="10302" customWidth="1" width="8.85546875"/>
    <col min="10303" max="10303" customWidth="1" width="8.85546875"/>
    <col min="10304" max="10304" customWidth="1" width="8.85546875"/>
    <col min="10305" max="10305" customWidth="1" width="8.85546875"/>
    <col min="10306" max="10306" customWidth="1" width="8.85546875"/>
    <col min="10307" max="10307" customWidth="1" width="8.85546875"/>
    <col min="10308" max="10308" customWidth="1" width="8.85546875"/>
    <col min="10309" max="10309" customWidth="1" width="8.85546875"/>
    <col min="10310" max="10310" customWidth="1" width="8.85546875"/>
    <col min="10311" max="10311" customWidth="1" width="8.85546875"/>
    <col min="10312" max="10312" customWidth="1" width="8.85546875"/>
    <col min="10313" max="10313" customWidth="1" width="8.85546875"/>
    <col min="10314" max="10314" customWidth="1" width="8.85546875"/>
    <col min="10315" max="10315" customWidth="1" width="8.85546875"/>
    <col min="10316" max="10316" customWidth="1" width="8.85546875"/>
    <col min="10317" max="10317" customWidth="1" width="8.85546875"/>
    <col min="10318" max="10318" customWidth="1" width="8.85546875"/>
    <col min="10319" max="10319" customWidth="1" width="8.85546875"/>
    <col min="10320" max="10320" customWidth="1" width="8.85546875"/>
    <col min="10321" max="10321" customWidth="1" width="8.85546875"/>
    <col min="10322" max="10322" customWidth="1" width="8.85546875"/>
    <col min="10323" max="10323" customWidth="1" width="8.85546875"/>
    <col min="10324" max="10324" customWidth="1" width="8.85546875"/>
    <col min="10325" max="10325" customWidth="1" width="8.85546875"/>
    <col min="10326" max="10326" customWidth="1" width="8.85546875"/>
    <col min="10327" max="10327" customWidth="1" width="8.85546875"/>
    <col min="10328" max="10328" customWidth="1" width="8.85546875"/>
    <col min="10329" max="10329" customWidth="1" width="8.85546875"/>
    <col min="10330" max="10330" customWidth="1" width="8.85546875"/>
    <col min="10331" max="10331" customWidth="1" width="8.85546875"/>
    <col min="10332" max="10332" customWidth="1" width="8.85546875"/>
    <col min="10333" max="10333" customWidth="1" width="8.85546875"/>
    <col min="10334" max="10334" customWidth="1" width="8.85546875"/>
    <col min="10335" max="10335" customWidth="1" width="8.85546875"/>
    <col min="10336" max="10336" customWidth="1" width="8.85546875"/>
    <col min="10337" max="10337" customWidth="1" width="8.85546875"/>
    <col min="10338" max="10338" customWidth="1" width="8.85546875"/>
    <col min="10339" max="10339" customWidth="1" width="8.85546875"/>
    <col min="10340" max="10340" customWidth="1" width="8.85546875"/>
    <col min="10341" max="10341" customWidth="1" width="8.85546875"/>
    <col min="10342" max="10342" customWidth="1" width="8.85546875"/>
    <col min="10343" max="10343" customWidth="1" width="8.85546875"/>
    <col min="10344" max="10344" customWidth="1" width="8.85546875"/>
    <col min="10345" max="10345" customWidth="1" width="8.85546875"/>
    <col min="10346" max="10346" customWidth="1" width="8.85546875"/>
    <col min="10347" max="10347" customWidth="1" width="8.85546875"/>
    <col min="10348" max="10348" customWidth="1" width="8.85546875"/>
    <col min="10349" max="10349" customWidth="1" width="8.85546875"/>
    <col min="10350" max="10350" customWidth="1" width="8.85546875"/>
    <col min="10351" max="10351" customWidth="1" width="8.85546875"/>
    <col min="10352" max="10352" customWidth="1" width="8.85546875"/>
    <col min="10353" max="10353" customWidth="1" width="8.85546875"/>
    <col min="10354" max="10354" customWidth="1" width="8.85546875"/>
    <col min="10355" max="10355" customWidth="1" width="8.85546875"/>
    <col min="10356" max="10356" customWidth="1" width="8.85546875"/>
    <col min="10357" max="10357" customWidth="1" width="8.85546875"/>
    <col min="10358" max="10358" customWidth="1" width="8.85546875"/>
    <col min="10359" max="10359" customWidth="1" width="8.85546875"/>
    <col min="10360" max="10360" customWidth="1" width="8.85546875"/>
    <col min="10361" max="10361" customWidth="1" width="8.85546875"/>
    <col min="10362" max="10362" customWidth="1" width="8.85546875"/>
    <col min="10363" max="10363" customWidth="1" width="8.85546875"/>
    <col min="10364" max="10364" customWidth="1" width="8.85546875"/>
    <col min="10365" max="10365" customWidth="1" width="8.85546875"/>
    <col min="10366" max="10366" customWidth="1" width="8.85546875"/>
    <col min="10367" max="10367" customWidth="1" width="8.85546875"/>
    <col min="10368" max="10368" customWidth="1" width="8.85546875"/>
    <col min="10369" max="10369" customWidth="1" width="8.85546875"/>
    <col min="10370" max="10370" customWidth="1" width="8.85546875"/>
    <col min="10371" max="10371" customWidth="1" width="8.85546875"/>
    <col min="10372" max="10372" customWidth="1" width="8.85546875"/>
    <col min="10373" max="10373" customWidth="1" width="8.85546875"/>
    <col min="10374" max="10374" customWidth="1" width="8.85546875"/>
    <col min="10375" max="10375" customWidth="1" width="8.85546875"/>
    <col min="10376" max="10376" customWidth="1" width="8.85546875"/>
    <col min="10377" max="10377" customWidth="1" width="8.85546875"/>
    <col min="10378" max="10378" customWidth="1" width="8.85546875"/>
    <col min="10379" max="10379" customWidth="1" width="8.85546875"/>
    <col min="10380" max="10380" customWidth="1" width="8.85546875"/>
    <col min="10381" max="10381" customWidth="1" width="8.85546875"/>
    <col min="10382" max="10382" customWidth="1" width="8.85546875"/>
    <col min="10383" max="10383" customWidth="1" width="8.85546875"/>
    <col min="10384" max="10384" customWidth="1" width="8.85546875"/>
    <col min="10385" max="10385" customWidth="1" width="8.85546875"/>
    <col min="10386" max="10386" customWidth="1" width="8.85546875"/>
    <col min="10387" max="10387" customWidth="1" width="8.85546875"/>
    <col min="10388" max="10388" customWidth="1" width="8.85546875"/>
    <col min="10389" max="10389" customWidth="1" width="8.85546875"/>
    <col min="10390" max="10390" customWidth="1" width="8.85546875"/>
    <col min="10391" max="10391" customWidth="1" width="8.85546875"/>
    <col min="10392" max="10392" customWidth="1" width="8.85546875"/>
    <col min="10393" max="10393" customWidth="1" width="8.85546875"/>
    <col min="10394" max="10394" customWidth="1" width="8.85546875"/>
    <col min="10395" max="10395" customWidth="1" width="8.85546875"/>
    <col min="10396" max="10396" customWidth="1" width="8.85546875"/>
    <col min="10397" max="10397" customWidth="1" width="8.85546875"/>
    <col min="10398" max="10398" customWidth="1" width="8.85546875"/>
    <col min="10399" max="10399" customWidth="1" width="8.85546875"/>
    <col min="10400" max="10400" customWidth="1" width="8.85546875"/>
    <col min="10401" max="10401" customWidth="1" width="8.85546875"/>
    <col min="10402" max="10402" customWidth="1" width="8.85546875"/>
    <col min="10403" max="10403" customWidth="1" width="8.85546875"/>
    <col min="10404" max="10404" customWidth="1" width="8.85546875"/>
    <col min="10405" max="10405" customWidth="1" width="8.85546875"/>
    <col min="10406" max="10406" customWidth="1" width="8.85546875"/>
    <col min="10407" max="10407" customWidth="1" width="8.85546875"/>
    <col min="10408" max="10408" customWidth="1" width="8.85546875"/>
    <col min="10409" max="10409" customWidth="1" width="8.85546875"/>
    <col min="10410" max="10410" customWidth="1" width="8.85546875"/>
    <col min="10411" max="10411" customWidth="1" width="8.85546875"/>
    <col min="10412" max="10412" customWidth="1" width="8.85546875"/>
    <col min="10413" max="10413" customWidth="1" width="8.85546875"/>
    <col min="10414" max="10414" customWidth="1" width="8.85546875"/>
    <col min="10415" max="10415" customWidth="1" width="8.85546875"/>
    <col min="10416" max="10416" customWidth="1" width="8.85546875"/>
    <col min="10417" max="10417" customWidth="1" width="8.85546875"/>
    <col min="10418" max="10418" customWidth="1" width="8.85546875"/>
    <col min="10419" max="10419" customWidth="1" width="8.85546875"/>
    <col min="10420" max="10420" customWidth="1" width="8.85546875"/>
    <col min="10421" max="10421" customWidth="1" width="8.85546875"/>
    <col min="10422" max="10422" customWidth="1" width="8.85546875"/>
    <col min="10423" max="10423" customWidth="1" width="8.85546875"/>
    <col min="10424" max="10424" customWidth="1" width="8.85546875"/>
    <col min="10425" max="10425" customWidth="1" width="8.85546875"/>
    <col min="10426" max="10426" customWidth="1" width="8.85546875"/>
    <col min="10427" max="10427" customWidth="1" width="8.85546875"/>
    <col min="10428" max="10428" customWidth="1" width="8.85546875"/>
    <col min="10429" max="10429" customWidth="1" width="8.85546875"/>
    <col min="10430" max="10430" customWidth="1" width="8.85546875"/>
    <col min="10431" max="10431" customWidth="1" width="8.85546875"/>
    <col min="10432" max="10432" customWidth="1" width="8.85546875"/>
    <col min="10433" max="10433" customWidth="1" width="8.85546875"/>
    <col min="10434" max="10434" customWidth="1" width="8.85546875"/>
    <col min="10435" max="10435" customWidth="1" width="8.85546875"/>
    <col min="10436" max="10436" customWidth="1" width="8.85546875"/>
    <col min="10437" max="10437" customWidth="1" width="8.85546875"/>
    <col min="10438" max="10438" customWidth="1" width="8.85546875"/>
    <col min="10439" max="10439" customWidth="1" width="8.85546875"/>
    <col min="10440" max="10440" customWidth="1" width="8.85546875"/>
    <col min="10441" max="10441" customWidth="1" width="8.85546875"/>
    <col min="10442" max="10442" customWidth="1" width="8.85546875"/>
    <col min="10443" max="10443" customWidth="1" width="8.85546875"/>
    <col min="10444" max="10444" customWidth="1" width="8.85546875"/>
    <col min="10445" max="10445" customWidth="1" width="8.85546875"/>
    <col min="10446" max="10446" customWidth="1" width="8.85546875"/>
    <col min="10447" max="10447" customWidth="1" width="8.85546875"/>
    <col min="10448" max="10448" customWidth="1" width="8.85546875"/>
    <col min="10449" max="10449" customWidth="1" width="8.85546875"/>
    <col min="10450" max="10450" customWidth="1" width="8.85546875"/>
    <col min="10451" max="10451" customWidth="1" width="8.85546875"/>
    <col min="10452" max="10452" customWidth="1" width="8.85546875"/>
    <col min="10453" max="10453" customWidth="1" width="8.85546875"/>
    <col min="10454" max="10454" customWidth="1" width="8.85546875"/>
    <col min="10455" max="10455" customWidth="1" width="8.85546875"/>
    <col min="10456" max="10456" customWidth="1" width="8.85546875"/>
    <col min="10457" max="10457" customWidth="1" width="8.85546875"/>
    <col min="10458" max="10458" customWidth="1" width="8.85546875"/>
    <col min="10459" max="10459" customWidth="1" width="8.85546875"/>
    <col min="10460" max="10460" customWidth="1" width="8.85546875"/>
    <col min="10461" max="10461" customWidth="1" width="8.85546875"/>
    <col min="10462" max="10462" customWidth="1" width="8.85546875"/>
    <col min="10463" max="10463" customWidth="1" width="8.85546875"/>
    <col min="10464" max="10464" customWidth="1" width="8.85546875"/>
    <col min="10465" max="10465" customWidth="1" width="8.85546875"/>
    <col min="10466" max="10466" customWidth="1" width="8.85546875"/>
    <col min="10467" max="10467" customWidth="1" width="8.85546875"/>
    <col min="10468" max="10468" customWidth="1" width="8.85546875"/>
    <col min="10469" max="10469" customWidth="1" width="8.85546875"/>
    <col min="10470" max="10470" customWidth="1" width="8.85546875"/>
    <col min="10471" max="10471" customWidth="1" width="8.85546875"/>
    <col min="10472" max="10472" customWidth="1" width="8.85546875"/>
    <col min="10473" max="10473" customWidth="1" width="8.85546875"/>
    <col min="10474" max="10474" customWidth="1" width="8.85546875"/>
    <col min="10475" max="10475" customWidth="1" width="8.85546875"/>
    <col min="10476" max="10476" customWidth="1" width="8.85546875"/>
    <col min="10477" max="10477" customWidth="1" width="8.85546875"/>
    <col min="10478" max="10478" customWidth="1" width="8.85546875"/>
    <col min="10479" max="10479" customWidth="1" width="8.85546875"/>
    <col min="10480" max="10480" customWidth="1" width="8.85546875"/>
    <col min="10481" max="10481" customWidth="1" width="8.85546875"/>
    <col min="10482" max="10482" customWidth="1" width="8.85546875"/>
    <col min="10483" max="10483" customWidth="1" width="8.85546875"/>
    <col min="10484" max="10484" customWidth="1" width="8.85546875"/>
    <col min="10485" max="10485" customWidth="1" width="8.85546875"/>
    <col min="10486" max="10486" customWidth="1" width="8.85546875"/>
    <col min="10487" max="10487" customWidth="1" width="8.85546875"/>
    <col min="10488" max="10488" customWidth="1" width="8.85546875"/>
    <col min="10489" max="10489" customWidth="1" width="8.85546875"/>
    <col min="10490" max="10490" customWidth="1" width="8.85546875"/>
    <col min="10491" max="10491" customWidth="1" width="8.85546875"/>
    <col min="10492" max="10492" customWidth="1" width="8.85546875"/>
    <col min="10493" max="10493" customWidth="1" width="8.85546875"/>
    <col min="10494" max="10494" customWidth="1" width="8.85546875"/>
    <col min="10495" max="10495" customWidth="1" width="8.85546875"/>
    <col min="10496" max="10496" customWidth="1" width="8.85546875"/>
    <col min="10497" max="10497" customWidth="1" width="8.85546875"/>
    <col min="10498" max="10498" customWidth="1" width="8.85546875"/>
    <col min="10499" max="10499" customWidth="1" width="8.85546875"/>
    <col min="10500" max="10500" customWidth="1" width="8.85546875"/>
    <col min="10501" max="10501" customWidth="1" width="8.85546875"/>
    <col min="10502" max="10502" customWidth="1" width="8.85546875"/>
    <col min="10503" max="10503" customWidth="1" width="8.85546875"/>
    <col min="10504" max="10504" customWidth="1" width="8.85546875"/>
    <col min="10505" max="10505" customWidth="1" width="8.85546875"/>
    <col min="10506" max="10506" customWidth="1" width="8.85546875"/>
    <col min="10507" max="10507" customWidth="1" width="8.85546875"/>
    <col min="10508" max="10508" customWidth="1" width="8.85546875"/>
    <col min="10509" max="10509" customWidth="1" width="8.85546875"/>
    <col min="10510" max="10510" customWidth="1" width="8.85546875"/>
    <col min="10511" max="10511" customWidth="1" width="8.85546875"/>
    <col min="10512" max="10512" customWidth="1" width="8.85546875"/>
    <col min="10513" max="10513" customWidth="1" width="8.85546875"/>
    <col min="10514" max="10514" customWidth="1" width="8.85546875"/>
    <col min="10515" max="10515" customWidth="1" width="8.85546875"/>
    <col min="10516" max="10516" customWidth="1" width="8.85546875"/>
    <col min="10517" max="10517" customWidth="1" width="8.85546875"/>
    <col min="10518" max="10518" customWidth="1" width="8.85546875"/>
    <col min="10519" max="10519" customWidth="1" width="8.85546875"/>
    <col min="10520" max="10520" customWidth="1" width="8.85546875"/>
    <col min="10521" max="10521" customWidth="1" width="8.85546875"/>
    <col min="10522" max="10522" customWidth="1" width="8.85546875"/>
    <col min="10523" max="10523" customWidth="1" width="8.85546875"/>
    <col min="10524" max="10524" customWidth="1" width="8.85546875"/>
    <col min="10525" max="10525" customWidth="1" width="8.85546875"/>
    <col min="10526" max="10526" customWidth="1" width="8.85546875"/>
    <col min="10527" max="10527" customWidth="1" width="8.85546875"/>
    <col min="10528" max="10528" customWidth="1" width="8.85546875"/>
    <col min="10529" max="10529" customWidth="1" width="8.85546875"/>
    <col min="10530" max="10530" customWidth="1" width="8.85546875"/>
    <col min="10531" max="10531" customWidth="1" width="8.85546875"/>
    <col min="10532" max="10532" customWidth="1" width="8.85546875"/>
    <col min="10533" max="10533" customWidth="1" width="8.85546875"/>
    <col min="10534" max="10534" customWidth="1" width="8.85546875"/>
    <col min="10535" max="10535" customWidth="1" width="8.85546875"/>
    <col min="10536" max="10536" customWidth="1" width="8.85546875"/>
    <col min="10537" max="10537" customWidth="1" width="8.85546875"/>
    <col min="10538" max="10538" customWidth="1" width="8.85546875"/>
    <col min="10539" max="10539" customWidth="1" width="8.85546875"/>
    <col min="10540" max="10540" customWidth="1" width="8.85546875"/>
    <col min="10541" max="10541" customWidth="1" width="8.85546875"/>
    <col min="10542" max="10542" customWidth="1" width="8.85546875"/>
    <col min="10543" max="10543" customWidth="1" width="8.85546875"/>
    <col min="10544" max="10544" customWidth="1" width="8.85546875"/>
    <col min="10545" max="10545" customWidth="1" width="8.85546875"/>
    <col min="10546" max="10546" customWidth="1" width="8.85546875"/>
    <col min="10547" max="10547" customWidth="1" width="8.85546875"/>
    <col min="10548" max="10548" customWidth="1" width="8.85546875"/>
    <col min="10549" max="10549" customWidth="1" width="8.85546875"/>
    <col min="10550" max="10550" customWidth="1" width="8.85546875"/>
    <col min="10551" max="10551" customWidth="1" width="8.85546875"/>
    <col min="10552" max="10552" customWidth="1" width="8.85546875"/>
    <col min="10553" max="10553" customWidth="1" width="8.85546875"/>
    <col min="10554" max="10554" customWidth="1" width="8.85546875"/>
    <col min="10555" max="10555" customWidth="1" width="8.85546875"/>
    <col min="10556" max="10556" customWidth="1" width="8.85546875"/>
    <col min="10557" max="10557" customWidth="1" width="8.85546875"/>
    <col min="10558" max="10558" customWidth="1" width="8.85546875"/>
    <col min="10559" max="10559" customWidth="1" width="8.85546875"/>
    <col min="10560" max="10560" customWidth="1" width="8.85546875"/>
    <col min="10561" max="10561" customWidth="1" width="8.85546875"/>
    <col min="10562" max="10562" customWidth="1" width="8.85546875"/>
    <col min="10563" max="10563" customWidth="1" width="8.85546875"/>
    <col min="10564" max="10564" customWidth="1" width="8.85546875"/>
    <col min="10565" max="10565" customWidth="1" width="8.85546875"/>
    <col min="10566" max="10566" customWidth="1" width="8.85546875"/>
    <col min="10567" max="10567" customWidth="1" width="8.85546875"/>
    <col min="10568" max="10568" customWidth="1" width="8.85546875"/>
    <col min="10569" max="10569" customWidth="1" width="8.85546875"/>
    <col min="10570" max="10570" customWidth="1" width="8.85546875"/>
    <col min="10571" max="10571" customWidth="1" width="8.85546875"/>
    <col min="10572" max="10572" customWidth="1" width="8.85546875"/>
    <col min="10573" max="10573" customWidth="1" width="8.85546875"/>
    <col min="10574" max="10574" customWidth="1" width="8.85546875"/>
    <col min="10575" max="10575" customWidth="1" width="8.85546875"/>
    <col min="10576" max="10576" customWidth="1" width="8.85546875"/>
    <col min="10577" max="10577" customWidth="1" width="8.85546875"/>
    <col min="10578" max="10578" customWidth="1" width="8.85546875"/>
    <col min="10579" max="10579" customWidth="1" width="8.85546875"/>
    <col min="10580" max="10580" customWidth="1" width="8.85546875"/>
    <col min="10581" max="10581" customWidth="1" width="8.85546875"/>
    <col min="10582" max="10582" customWidth="1" width="8.85546875"/>
    <col min="10583" max="10583" customWidth="1" width="8.85546875"/>
    <col min="10584" max="10584" customWidth="1" width="8.85546875"/>
    <col min="10585" max="10585" customWidth="1" width="8.85546875"/>
    <col min="10586" max="10586" customWidth="1" width="8.85546875"/>
    <col min="10587" max="10587" customWidth="1" width="8.85546875"/>
    <col min="10588" max="10588" customWidth="1" width="8.85546875"/>
    <col min="10589" max="10589" customWidth="1" width="8.85546875"/>
    <col min="10590" max="10590" customWidth="1" width="8.85546875"/>
    <col min="10591" max="10591" customWidth="1" width="8.85546875"/>
    <col min="10592" max="10592" customWidth="1" width="8.85546875"/>
    <col min="10593" max="10593" customWidth="1" width="8.85546875"/>
    <col min="10594" max="10594" customWidth="1" width="8.85546875"/>
    <col min="10595" max="10595" customWidth="1" width="8.85546875"/>
    <col min="10596" max="10596" customWidth="1" width="8.85546875"/>
    <col min="10597" max="10597" customWidth="1" width="8.85546875"/>
    <col min="10598" max="10598" customWidth="1" width="8.85546875"/>
    <col min="10599" max="10599" customWidth="1" width="8.85546875"/>
    <col min="10600" max="10600" customWidth="1" width="8.85546875"/>
    <col min="10601" max="10601" customWidth="1" width="8.85546875"/>
    <col min="10602" max="10602" customWidth="1" width="8.85546875"/>
    <col min="10603" max="10603" customWidth="1" width="8.85546875"/>
    <col min="10604" max="10604" customWidth="1" width="8.85546875"/>
    <col min="10605" max="10605" customWidth="1" width="8.85546875"/>
    <col min="10606" max="10606" customWidth="1" width="8.85546875"/>
    <col min="10607" max="10607" customWidth="1" width="8.85546875"/>
    <col min="10608" max="10608" customWidth="1" width="8.85546875"/>
    <col min="10609" max="10609" customWidth="1" width="8.85546875"/>
    <col min="10610" max="10610" customWidth="1" width="8.85546875"/>
    <col min="10611" max="10611" customWidth="1" width="8.85546875"/>
    <col min="10612" max="10612" customWidth="1" width="8.85546875"/>
    <col min="10613" max="10613" customWidth="1" width="8.85546875"/>
    <col min="10614" max="10614" customWidth="1" width="8.85546875"/>
    <col min="10615" max="10615" customWidth="1" width="8.85546875"/>
    <col min="10616" max="10616" customWidth="1" width="8.85546875"/>
    <col min="10617" max="10617" customWidth="1" width="8.85546875"/>
    <col min="10618" max="10618" customWidth="1" width="8.85546875"/>
    <col min="10619" max="10619" customWidth="1" width="8.85546875"/>
    <col min="10620" max="10620" customWidth="1" width="8.85546875"/>
    <col min="10621" max="10621" customWidth="1" width="8.85546875"/>
    <col min="10622" max="10622" customWidth="1" width="8.85546875"/>
    <col min="10623" max="10623" customWidth="1" width="8.85546875"/>
    <col min="10624" max="10624" customWidth="1" width="8.85546875"/>
    <col min="10625" max="10625" customWidth="1" width="8.85546875"/>
    <col min="10626" max="10626" customWidth="1" width="8.85546875"/>
    <col min="10627" max="10627" customWidth="1" width="8.85546875"/>
    <col min="10628" max="10628" customWidth="1" width="8.85546875"/>
    <col min="10629" max="10629" customWidth="1" width="8.85546875"/>
    <col min="10630" max="10630" customWidth="1" width="8.85546875"/>
    <col min="10631" max="10631" customWidth="1" width="8.85546875"/>
    <col min="10632" max="10632" customWidth="1" width="8.85546875"/>
    <col min="10633" max="10633" customWidth="1" width="8.85546875"/>
    <col min="10634" max="10634" customWidth="1" width="8.85546875"/>
    <col min="10635" max="10635" customWidth="1" width="8.85546875"/>
    <col min="10636" max="10636" customWidth="1" width="8.85546875"/>
    <col min="10637" max="10637" customWidth="1" width="8.85546875"/>
    <col min="10638" max="10638" customWidth="1" width="8.85546875"/>
    <col min="10639" max="10639" customWidth="1" width="8.85546875"/>
    <col min="10640" max="10640" customWidth="1" width="8.85546875"/>
    <col min="10641" max="10641" customWidth="1" width="8.85546875"/>
    <col min="10642" max="10642" customWidth="1" width="8.85546875"/>
    <col min="10643" max="10643" customWidth="1" width="8.85546875"/>
    <col min="10644" max="10644" customWidth="1" width="8.85546875"/>
    <col min="10645" max="10645" customWidth="1" width="8.85546875"/>
    <col min="10646" max="10646" customWidth="1" width="8.85546875"/>
    <col min="10647" max="10647" customWidth="1" width="8.85546875"/>
    <col min="10648" max="10648" customWidth="1" width="8.85546875"/>
    <col min="10649" max="10649" customWidth="1" width="8.85546875"/>
    <col min="10650" max="10650" customWidth="1" width="8.85546875"/>
    <col min="10651" max="10651" customWidth="1" width="8.85546875"/>
    <col min="10652" max="10652" customWidth="1" width="8.85546875"/>
    <col min="10653" max="10653" customWidth="1" width="8.85546875"/>
    <col min="10654" max="10654" customWidth="1" width="8.85546875"/>
    <col min="10655" max="10655" customWidth="1" width="8.85546875"/>
    <col min="10656" max="10656" customWidth="1" width="8.85546875"/>
    <col min="10657" max="10657" customWidth="1" width="8.85546875"/>
    <col min="10658" max="10658" customWidth="1" width="8.85546875"/>
    <col min="10659" max="10659" customWidth="1" width="8.85546875"/>
    <col min="10660" max="10660" customWidth="1" width="8.85546875"/>
    <col min="10661" max="10661" customWidth="1" width="8.85546875"/>
    <col min="10662" max="10662" customWidth="1" width="8.85546875"/>
    <col min="10663" max="10663" customWidth="1" width="8.85546875"/>
    <col min="10664" max="10664" customWidth="1" width="8.85546875"/>
    <col min="10665" max="10665" customWidth="1" width="8.85546875"/>
    <col min="10666" max="10666" customWidth="1" width="8.85546875"/>
    <col min="10667" max="10667" customWidth="1" width="8.85546875"/>
    <col min="10668" max="10668" customWidth="1" width="8.85546875"/>
    <col min="10669" max="10669" customWidth="1" width="8.85546875"/>
    <col min="10670" max="10670" customWidth="1" width="8.85546875"/>
    <col min="10671" max="10671" customWidth="1" width="8.85546875"/>
    <col min="10672" max="10672" customWidth="1" width="8.85546875"/>
    <col min="10673" max="10673" customWidth="1" width="8.85546875"/>
    <col min="10674" max="10674" customWidth="1" width="8.85546875"/>
    <col min="10675" max="10675" customWidth="1" width="8.85546875"/>
    <col min="10676" max="10676" customWidth="1" width="8.85546875"/>
    <col min="10677" max="10677" customWidth="1" width="8.85546875"/>
    <col min="10678" max="10678" customWidth="1" width="8.85546875"/>
    <col min="10679" max="10679" customWidth="1" width="8.85546875"/>
    <col min="10680" max="10680" customWidth="1" width="8.85546875"/>
    <col min="10681" max="10681" customWidth="1" width="8.85546875"/>
    <col min="10682" max="10682" customWidth="1" width="8.85546875"/>
    <col min="10683" max="10683" customWidth="1" width="8.85546875"/>
    <col min="10684" max="10684" customWidth="1" width="8.85546875"/>
    <col min="10685" max="10685" customWidth="1" width="8.85546875"/>
    <col min="10686" max="10686" customWidth="1" width="8.85546875"/>
    <col min="10687" max="10687" customWidth="1" width="8.85546875"/>
    <col min="10688" max="10688" customWidth="1" width="8.85546875"/>
    <col min="10689" max="10689" customWidth="1" width="8.85546875"/>
    <col min="10690" max="10690" customWidth="1" width="8.85546875"/>
    <col min="10691" max="10691" customWidth="1" width="8.85546875"/>
    <col min="10692" max="10692" customWidth="1" width="8.85546875"/>
    <col min="10693" max="10693" customWidth="1" width="8.85546875"/>
    <col min="10694" max="10694" customWidth="1" width="8.85546875"/>
    <col min="10695" max="10695" customWidth="1" width="8.85546875"/>
    <col min="10696" max="10696" customWidth="1" width="8.85546875"/>
    <col min="10697" max="10697" customWidth="1" width="8.85546875"/>
    <col min="10698" max="10698" customWidth="1" width="8.85546875"/>
    <col min="10699" max="10699" customWidth="1" width="8.85546875"/>
    <col min="10700" max="10700" customWidth="1" width="8.85546875"/>
    <col min="10701" max="10701" customWidth="1" width="8.85546875"/>
    <col min="10702" max="10702" customWidth="1" width="8.85546875"/>
    <col min="10703" max="10703" customWidth="1" width="8.85546875"/>
    <col min="10704" max="10704" customWidth="1" width="8.85546875"/>
    <col min="10705" max="10705" customWidth="1" width="8.85546875"/>
    <col min="10706" max="10706" customWidth="1" width="8.85546875"/>
    <col min="10707" max="10707" customWidth="1" width="8.85546875"/>
    <col min="10708" max="10708" customWidth="1" width="8.85546875"/>
    <col min="10709" max="10709" customWidth="1" width="8.85546875"/>
    <col min="10710" max="10710" customWidth="1" width="8.85546875"/>
    <col min="10711" max="10711" customWidth="1" width="8.85546875"/>
    <col min="10712" max="10712" customWidth="1" width="8.85546875"/>
    <col min="10713" max="10713" customWidth="1" width="8.85546875"/>
    <col min="10714" max="10714" customWidth="1" width="8.85546875"/>
    <col min="10715" max="10715" customWidth="1" width="8.85546875"/>
    <col min="10716" max="10716" customWidth="1" width="8.85546875"/>
    <col min="10717" max="10717" customWidth="1" width="8.85546875"/>
    <col min="10718" max="10718" customWidth="1" width="8.85546875"/>
    <col min="10719" max="10719" customWidth="1" width="8.85546875"/>
    <col min="10720" max="10720" customWidth="1" width="8.85546875"/>
    <col min="10721" max="10721" customWidth="1" width="8.85546875"/>
    <col min="10722" max="10722" customWidth="1" width="8.85546875"/>
    <col min="10723" max="10723" customWidth="1" width="8.85546875"/>
    <col min="10724" max="10724" customWidth="1" width="8.85546875"/>
    <col min="10725" max="10725" customWidth="1" width="8.85546875"/>
    <col min="10726" max="10726" customWidth="1" width="8.85546875"/>
    <col min="10727" max="10727" customWidth="1" width="8.85546875"/>
    <col min="10728" max="10728" customWidth="1" width="8.85546875"/>
    <col min="10729" max="10729" customWidth="1" width="8.85546875"/>
    <col min="10730" max="10730" customWidth="1" width="8.85546875"/>
    <col min="10731" max="10731" customWidth="1" width="8.85546875"/>
    <col min="10732" max="10732" customWidth="1" width="8.85546875"/>
    <col min="10733" max="10733" customWidth="1" width="8.85546875"/>
    <col min="10734" max="10734" customWidth="1" width="8.85546875"/>
    <col min="10735" max="10735" customWidth="1" width="8.85546875"/>
    <col min="10736" max="10736" customWidth="1" width="8.85546875"/>
    <col min="10737" max="10737" customWidth="1" width="8.85546875"/>
    <col min="10738" max="10738" customWidth="1" width="8.85546875"/>
    <col min="10739" max="10739" customWidth="1" width="8.85546875"/>
    <col min="10740" max="10740" customWidth="1" width="8.85546875"/>
    <col min="10741" max="10741" customWidth="1" width="8.85546875"/>
    <col min="10742" max="10742" customWidth="1" width="8.85546875"/>
    <col min="10743" max="10743" customWidth="1" width="8.85546875"/>
    <col min="10744" max="10744" customWidth="1" width="8.85546875"/>
    <col min="10745" max="10745" customWidth="1" width="8.85546875"/>
    <col min="10746" max="10746" customWidth="1" width="8.85546875"/>
    <col min="10747" max="10747" customWidth="1" width="8.85546875"/>
    <col min="10748" max="10748" customWidth="1" width="8.85546875"/>
    <col min="10749" max="10749" customWidth="1" width="8.85546875"/>
    <col min="10750" max="10750" customWidth="1" width="8.85546875"/>
    <col min="10751" max="10751" customWidth="1" width="8.85546875"/>
    <col min="10752" max="10752" customWidth="1" width="8.85546875"/>
    <col min="10753" max="10753" customWidth="1" width="8.85546875"/>
    <col min="10754" max="10754" customWidth="1" width="8.85546875"/>
    <col min="10755" max="10755" customWidth="1" width="8.85546875"/>
    <col min="10756" max="10756" customWidth="1" width="8.85546875"/>
    <col min="10757" max="10757" customWidth="1" width="8.85546875"/>
    <col min="10758" max="10758" customWidth="1" width="8.85546875"/>
    <col min="10759" max="10759" customWidth="1" width="8.85546875"/>
    <col min="10760" max="10760" customWidth="1" width="8.85546875"/>
    <col min="10761" max="10761" customWidth="1" width="8.85546875"/>
    <col min="10762" max="10762" customWidth="1" width="8.85546875"/>
    <col min="10763" max="10763" customWidth="1" width="8.85546875"/>
    <col min="10764" max="10764" customWidth="1" width="8.85546875"/>
    <col min="10765" max="10765" customWidth="1" width="8.85546875"/>
    <col min="10766" max="10766" customWidth="1" width="8.85546875"/>
    <col min="10767" max="10767" customWidth="1" width="8.85546875"/>
    <col min="10768" max="10768" customWidth="1" width="8.85546875"/>
    <col min="10769" max="10769" customWidth="1" width="8.85546875"/>
    <col min="10770" max="10770" customWidth="1" width="8.85546875"/>
    <col min="10771" max="10771" customWidth="1" width="8.85546875"/>
    <col min="10772" max="10772" customWidth="1" width="8.85546875"/>
    <col min="10773" max="10773" customWidth="1" width="8.85546875"/>
    <col min="10774" max="10774" customWidth="1" width="8.85546875"/>
    <col min="10775" max="10775" customWidth="1" width="8.85546875"/>
    <col min="10776" max="10776" customWidth="1" width="8.85546875"/>
    <col min="10777" max="10777" customWidth="1" width="8.85546875"/>
    <col min="10778" max="10778" customWidth="1" width="8.85546875"/>
    <col min="10779" max="10779" customWidth="1" width="8.85546875"/>
    <col min="10780" max="10780" customWidth="1" width="8.85546875"/>
    <col min="10781" max="10781" customWidth="1" width="8.85546875"/>
    <col min="10782" max="10782" customWidth="1" width="8.85546875"/>
    <col min="10783" max="10783" customWidth="1" width="8.85546875"/>
    <col min="10784" max="10784" customWidth="1" width="8.85546875"/>
    <col min="10785" max="10785" customWidth="1" width="8.85546875"/>
    <col min="10786" max="10786" customWidth="1" width="8.85546875"/>
    <col min="10787" max="10787" customWidth="1" width="8.85546875"/>
    <col min="10788" max="10788" customWidth="1" width="8.85546875"/>
    <col min="10789" max="10789" customWidth="1" width="8.85546875"/>
    <col min="10790" max="10790" customWidth="1" width="8.85546875"/>
    <col min="10791" max="10791" customWidth="1" width="8.85546875"/>
    <col min="10792" max="10792" customWidth="1" width="8.85546875"/>
    <col min="10793" max="10793" customWidth="1" width="8.85546875"/>
    <col min="10794" max="10794" customWidth="1" width="8.85546875"/>
    <col min="10795" max="10795" customWidth="1" width="8.85546875"/>
    <col min="10796" max="10796" customWidth="1" width="8.85546875"/>
    <col min="10797" max="10797" customWidth="1" width="8.85546875"/>
    <col min="10798" max="10798" customWidth="1" width="8.85546875"/>
    <col min="10799" max="10799" customWidth="1" width="8.85546875"/>
    <col min="10800" max="10800" customWidth="1" width="8.85546875"/>
    <col min="10801" max="10801" customWidth="1" width="8.85546875"/>
    <col min="10802" max="10802" customWidth="1" width="8.85546875"/>
    <col min="10803" max="10803" customWidth="1" width="8.85546875"/>
    <col min="10804" max="10804" customWidth="1" width="8.85546875"/>
    <col min="10805" max="10805" customWidth="1" width="8.85546875"/>
    <col min="10806" max="10806" customWidth="1" width="8.85546875"/>
    <col min="10807" max="10807" customWidth="1" width="8.85546875"/>
    <col min="10808" max="10808" customWidth="1" width="8.85546875"/>
    <col min="10809" max="10809" customWidth="1" width="8.85546875"/>
    <col min="10810" max="10810" customWidth="1" width="8.85546875"/>
    <col min="10811" max="10811" customWidth="1" width="8.85546875"/>
    <col min="10812" max="10812" customWidth="1" width="8.85546875"/>
    <col min="10813" max="10813" customWidth="1" width="8.85546875"/>
    <col min="10814" max="10814" customWidth="1" width="8.85546875"/>
    <col min="10815" max="10815" customWidth="1" width="8.85546875"/>
    <col min="10816" max="10816" customWidth="1" width="8.85546875"/>
    <col min="10817" max="10817" customWidth="1" width="8.85546875"/>
    <col min="10818" max="10818" customWidth="1" width="8.85546875"/>
    <col min="10819" max="10819" customWidth="1" width="8.85546875"/>
    <col min="10820" max="10820" customWidth="1" width="8.85546875"/>
    <col min="10821" max="10821" customWidth="1" width="8.85546875"/>
    <col min="10822" max="10822" customWidth="1" width="8.85546875"/>
    <col min="10823" max="10823" customWidth="1" width="8.85546875"/>
    <col min="10824" max="10824" customWidth="1" width="8.85546875"/>
    <col min="10825" max="10825" customWidth="1" width="8.85546875"/>
    <col min="10826" max="10826" customWidth="1" width="8.85546875"/>
    <col min="10827" max="10827" customWidth="1" width="8.85546875"/>
    <col min="10828" max="10828" customWidth="1" width="8.85546875"/>
    <col min="10829" max="10829" customWidth="1" width="8.85546875"/>
    <col min="10830" max="10830" customWidth="1" width="8.85546875"/>
    <col min="10831" max="10831" customWidth="1" width="8.85546875"/>
    <col min="10832" max="10832" customWidth="1" width="8.85546875"/>
    <col min="10833" max="10833" customWidth="1" width="8.85546875"/>
    <col min="10834" max="10834" customWidth="1" width="8.85546875"/>
    <col min="10835" max="10835" customWidth="1" width="8.85546875"/>
    <col min="10836" max="10836" customWidth="1" width="8.85546875"/>
    <col min="10837" max="10837" customWidth="1" width="8.85546875"/>
    <col min="10838" max="10838" customWidth="1" width="8.85546875"/>
    <col min="10839" max="10839" customWidth="1" width="8.85546875"/>
    <col min="10840" max="10840" customWidth="1" width="8.85546875"/>
    <col min="10841" max="10841" customWidth="1" width="8.85546875"/>
    <col min="10842" max="10842" customWidth="1" width="8.85546875"/>
    <col min="10843" max="10843" customWidth="1" width="8.85546875"/>
    <col min="10844" max="10844" customWidth="1" width="8.85546875"/>
    <col min="10845" max="10845" customWidth="1" width="8.85546875"/>
    <col min="10846" max="10846" customWidth="1" width="8.85546875"/>
    <col min="10847" max="10847" customWidth="1" width="8.85546875"/>
    <col min="10848" max="10848" customWidth="1" width="8.85546875"/>
    <col min="10849" max="10849" customWidth="1" width="8.85546875"/>
    <col min="10850" max="10850" customWidth="1" width="8.85546875"/>
    <col min="10851" max="10851" customWidth="1" width="8.85546875"/>
    <col min="10852" max="10852" customWidth="1" width="8.85546875"/>
    <col min="10853" max="10853" customWidth="1" width="8.85546875"/>
    <col min="10854" max="10854" customWidth="1" width="8.85546875"/>
    <col min="10855" max="10855" customWidth="1" width="8.85546875"/>
    <col min="10856" max="10856" customWidth="1" width="8.85546875"/>
    <col min="10857" max="10857" customWidth="1" width="8.85546875"/>
    <col min="10858" max="10858" customWidth="1" width="8.85546875"/>
    <col min="10859" max="10859" customWidth="1" width="8.85546875"/>
    <col min="10860" max="10860" customWidth="1" width="8.85546875"/>
    <col min="10861" max="10861" customWidth="1" width="8.85546875"/>
    <col min="10862" max="10862" customWidth="1" width="8.85546875"/>
    <col min="10863" max="10863" customWidth="1" width="8.85546875"/>
    <col min="10864" max="10864" customWidth="1" width="8.85546875"/>
    <col min="10865" max="10865" customWidth="1" width="8.85546875"/>
    <col min="10866" max="10866" customWidth="1" width="8.85546875"/>
    <col min="10867" max="10867" customWidth="1" width="8.85546875"/>
    <col min="10868" max="10868" customWidth="1" width="8.85546875"/>
    <col min="10869" max="10869" customWidth="1" width="8.85546875"/>
    <col min="10870" max="10870" customWidth="1" width="8.85546875"/>
    <col min="10871" max="10871" customWidth="1" width="8.85546875"/>
    <col min="10872" max="10872" customWidth="1" width="8.85546875"/>
    <col min="10873" max="10873" customWidth="1" width="8.85546875"/>
    <col min="10874" max="10874" customWidth="1" width="8.85546875"/>
    <col min="10875" max="10875" customWidth="1" width="8.85546875"/>
    <col min="10876" max="10876" customWidth="1" width="8.85546875"/>
    <col min="10877" max="10877" customWidth="1" width="8.85546875"/>
    <col min="10878" max="10878" customWidth="1" width="8.85546875"/>
    <col min="10879" max="10879" customWidth="1" width="8.85546875"/>
    <col min="10880" max="10880" customWidth="1" width="8.85546875"/>
    <col min="10881" max="10881" customWidth="1" width="8.85546875"/>
    <col min="10882" max="10882" customWidth="1" width="8.85546875"/>
    <col min="10883" max="10883" customWidth="1" width="8.85546875"/>
    <col min="10884" max="10884" customWidth="1" width="8.85546875"/>
    <col min="10885" max="10885" customWidth="1" width="8.85546875"/>
    <col min="10886" max="10886" customWidth="1" width="8.85546875"/>
    <col min="10887" max="10887" customWidth="1" width="8.85546875"/>
    <col min="10888" max="10888" customWidth="1" width="8.85546875"/>
    <col min="10889" max="10889" customWidth="1" width="8.85546875"/>
    <col min="10890" max="10890" customWidth="1" width="8.85546875"/>
    <col min="10891" max="10891" customWidth="1" width="8.85546875"/>
    <col min="10892" max="10892" customWidth="1" width="8.85546875"/>
    <col min="10893" max="10893" customWidth="1" width="8.85546875"/>
    <col min="10894" max="10894" customWidth="1" width="8.85546875"/>
    <col min="10895" max="10895" customWidth="1" width="8.85546875"/>
    <col min="10896" max="10896" customWidth="1" width="8.85546875"/>
    <col min="10897" max="10897" customWidth="1" width="8.85546875"/>
    <col min="10898" max="10898" customWidth="1" width="8.85546875"/>
    <col min="10899" max="10899" customWidth="1" width="8.85546875"/>
    <col min="10900" max="10900" customWidth="1" width="8.85546875"/>
    <col min="10901" max="10901" customWidth="1" width="8.85546875"/>
    <col min="10902" max="10902" customWidth="1" width="8.85546875"/>
    <col min="10903" max="10903" customWidth="1" width="8.85546875"/>
    <col min="10904" max="10904" customWidth="1" width="8.85546875"/>
    <col min="10905" max="10905" customWidth="1" width="8.85546875"/>
    <col min="10906" max="10906" customWidth="1" width="8.85546875"/>
    <col min="10907" max="10907" customWidth="1" width="8.85546875"/>
    <col min="10908" max="10908" customWidth="1" width="8.85546875"/>
    <col min="10909" max="10909" customWidth="1" width="8.85546875"/>
    <col min="10910" max="10910" customWidth="1" width="8.85546875"/>
    <col min="10911" max="10911" customWidth="1" width="8.85546875"/>
    <col min="10912" max="10912" customWidth="1" width="8.85546875"/>
    <col min="10913" max="10913" customWidth="1" width="8.85546875"/>
    <col min="10914" max="10914" customWidth="1" width="8.85546875"/>
    <col min="10915" max="10915" customWidth="1" width="8.85546875"/>
    <col min="10916" max="10916" customWidth="1" width="8.85546875"/>
    <col min="10917" max="10917" customWidth="1" width="8.85546875"/>
    <col min="10918" max="10918" customWidth="1" width="8.85546875"/>
    <col min="10919" max="10919" customWidth="1" width="8.85546875"/>
    <col min="10920" max="10920" customWidth="1" width="8.85546875"/>
    <col min="10921" max="10921" customWidth="1" width="8.85546875"/>
    <col min="10922" max="10922" customWidth="1" width="8.85546875"/>
    <col min="10923" max="10923" customWidth="1" width="8.85546875"/>
    <col min="10924" max="10924" customWidth="1" width="8.85546875"/>
    <col min="10925" max="10925" customWidth="1" width="8.85546875"/>
    <col min="10926" max="10926" customWidth="1" width="8.85546875"/>
    <col min="10927" max="10927" customWidth="1" width="8.85546875"/>
    <col min="10928" max="10928" customWidth="1" width="8.85546875"/>
    <col min="10929" max="10929" customWidth="1" width="8.85546875"/>
    <col min="10930" max="10930" customWidth="1" width="8.85546875"/>
    <col min="10931" max="10931" customWidth="1" width="8.85546875"/>
    <col min="10932" max="10932" customWidth="1" width="8.85546875"/>
    <col min="10933" max="10933" customWidth="1" width="8.85546875"/>
    <col min="10934" max="10934" customWidth="1" width="8.85546875"/>
    <col min="10935" max="10935" customWidth="1" width="8.85546875"/>
    <col min="10936" max="10936" customWidth="1" width="8.85546875"/>
    <col min="10937" max="10937" customWidth="1" width="8.85546875"/>
    <col min="10938" max="10938" customWidth="1" width="8.85546875"/>
    <col min="10939" max="10939" customWidth="1" width="8.85546875"/>
    <col min="10940" max="10940" customWidth="1" width="8.85546875"/>
    <col min="10941" max="10941" customWidth="1" width="8.85546875"/>
    <col min="10942" max="10942" customWidth="1" width="8.85546875"/>
    <col min="10943" max="10943" customWidth="1" width="8.85546875"/>
    <col min="10944" max="10944" customWidth="1" width="8.85546875"/>
    <col min="10945" max="10945" customWidth="1" width="8.85546875"/>
    <col min="10946" max="10946" customWidth="1" width="8.85546875"/>
    <col min="10947" max="10947" customWidth="1" width="8.85546875"/>
    <col min="10948" max="10948" customWidth="1" width="8.85546875"/>
    <col min="10949" max="10949" customWidth="1" width="8.85546875"/>
    <col min="10950" max="10950" customWidth="1" width="8.85546875"/>
    <col min="10951" max="10951" customWidth="1" width="8.85546875"/>
    <col min="10952" max="10952" customWidth="1" width="8.85546875"/>
    <col min="10953" max="10953" customWidth="1" width="8.85546875"/>
    <col min="10954" max="10954" customWidth="1" width="8.85546875"/>
    <col min="10955" max="10955" customWidth="1" width="8.85546875"/>
    <col min="10956" max="10956" customWidth="1" width="8.85546875"/>
    <col min="10957" max="10957" customWidth="1" width="8.85546875"/>
    <col min="10958" max="10958" customWidth="1" width="8.85546875"/>
    <col min="10959" max="10959" customWidth="1" width="8.85546875"/>
    <col min="10960" max="10960" customWidth="1" width="8.85546875"/>
    <col min="10961" max="10961" customWidth="1" width="8.85546875"/>
    <col min="10962" max="10962" customWidth="1" width="8.85546875"/>
    <col min="10963" max="10963" customWidth="1" width="8.85546875"/>
    <col min="10964" max="10964" customWidth="1" width="8.85546875"/>
    <col min="10965" max="10965" customWidth="1" width="8.85546875"/>
    <col min="10966" max="10966" customWidth="1" width="8.85546875"/>
    <col min="10967" max="10967" customWidth="1" width="8.85546875"/>
    <col min="10968" max="10968" customWidth="1" width="8.85546875"/>
    <col min="10969" max="10969" customWidth="1" width="8.85546875"/>
    <col min="10970" max="10970" customWidth="1" width="8.85546875"/>
    <col min="10971" max="10971" customWidth="1" width="8.85546875"/>
    <col min="10972" max="10972" customWidth="1" width="8.85546875"/>
    <col min="10973" max="10973" customWidth="1" width="8.85546875"/>
    <col min="10974" max="10974" customWidth="1" width="8.85546875"/>
    <col min="10975" max="10975" customWidth="1" width="8.85546875"/>
    <col min="10976" max="10976" customWidth="1" width="8.85546875"/>
    <col min="10977" max="10977" customWidth="1" width="8.85546875"/>
    <col min="10978" max="10978" customWidth="1" width="8.85546875"/>
    <col min="10979" max="10979" customWidth="1" width="8.85546875"/>
    <col min="10980" max="10980" customWidth="1" width="8.85546875"/>
    <col min="10981" max="10981" customWidth="1" width="8.85546875"/>
    <col min="10982" max="10982" customWidth="1" width="8.85546875"/>
    <col min="10983" max="10983" customWidth="1" width="8.85546875"/>
    <col min="10984" max="10984" customWidth="1" width="8.85546875"/>
    <col min="10985" max="10985" customWidth="1" width="8.85546875"/>
    <col min="10986" max="10986" customWidth="1" width="8.85546875"/>
    <col min="10987" max="10987" customWidth="1" width="8.85546875"/>
    <col min="10988" max="10988" customWidth="1" width="8.85546875"/>
    <col min="10989" max="10989" customWidth="1" width="8.85546875"/>
    <col min="10990" max="10990" customWidth="1" width="8.85546875"/>
    <col min="10991" max="10991" customWidth="1" width="8.85546875"/>
    <col min="10992" max="10992" customWidth="1" width="8.85546875"/>
    <col min="10993" max="10993" customWidth="1" width="8.85546875"/>
    <col min="10994" max="10994" customWidth="1" width="8.85546875"/>
    <col min="10995" max="10995" customWidth="1" width="8.85546875"/>
    <col min="10996" max="10996" customWidth="1" width="8.85546875"/>
    <col min="10997" max="10997" customWidth="1" width="8.85546875"/>
    <col min="10998" max="10998" customWidth="1" width="8.85546875"/>
    <col min="10999" max="10999" customWidth="1" width="8.85546875"/>
    <col min="11000" max="11000" customWidth="1" width="8.85546875"/>
    <col min="11001" max="11001" customWidth="1" width="8.85546875"/>
    <col min="11002" max="11002" customWidth="1" width="8.85546875"/>
    <col min="11003" max="11003" customWidth="1" width="8.85546875"/>
    <col min="11004" max="11004" customWidth="1" width="8.85546875"/>
    <col min="11005" max="11005" customWidth="1" width="8.85546875"/>
    <col min="11006" max="11006" customWidth="1" width="8.85546875"/>
    <col min="11007" max="11007" customWidth="1" width="8.85546875"/>
    <col min="11008" max="11008" customWidth="1" width="8.85546875"/>
    <col min="11009" max="11009" customWidth="1" width="8.85546875"/>
    <col min="11010" max="11010" customWidth="1" width="8.85546875"/>
    <col min="11011" max="11011" customWidth="1" width="8.85546875"/>
    <col min="11012" max="11012" customWidth="1" width="8.85546875"/>
    <col min="11013" max="11013" customWidth="1" width="8.85546875"/>
    <col min="11014" max="11014" customWidth="1" width="8.85546875"/>
    <col min="11015" max="11015" customWidth="1" width="8.85546875"/>
    <col min="11016" max="11016" customWidth="1" width="8.85546875"/>
    <col min="11017" max="11017" customWidth="1" width="8.85546875"/>
    <col min="11018" max="11018" customWidth="1" width="8.85546875"/>
    <col min="11019" max="11019" customWidth="1" width="8.85546875"/>
    <col min="11020" max="11020" customWidth="1" width="8.85546875"/>
    <col min="11021" max="11021" customWidth="1" width="8.85546875"/>
    <col min="11022" max="11022" customWidth="1" width="8.85546875"/>
    <col min="11023" max="11023" customWidth="1" width="8.85546875"/>
    <col min="11024" max="11024" customWidth="1" width="8.85546875"/>
    <col min="11025" max="11025" customWidth="1" width="8.85546875"/>
    <col min="11026" max="11026" customWidth="1" width="8.85546875"/>
    <col min="11027" max="11027" customWidth="1" width="8.85546875"/>
    <col min="11028" max="11028" customWidth="1" width="8.85546875"/>
    <col min="11029" max="11029" customWidth="1" width="8.85546875"/>
    <col min="11030" max="11030" customWidth="1" width="8.85546875"/>
    <col min="11031" max="11031" customWidth="1" width="8.85546875"/>
    <col min="11032" max="11032" customWidth="1" width="8.85546875"/>
    <col min="11033" max="11033" customWidth="1" width="8.85546875"/>
    <col min="11034" max="11034" customWidth="1" width="8.85546875"/>
    <col min="11035" max="11035" customWidth="1" width="8.85546875"/>
    <col min="11036" max="11036" customWidth="1" width="8.85546875"/>
    <col min="11037" max="11037" customWidth="1" width="8.85546875"/>
    <col min="11038" max="11038" customWidth="1" width="8.85546875"/>
    <col min="11039" max="11039" customWidth="1" width="8.85546875"/>
    <col min="11040" max="11040" customWidth="1" width="8.85546875"/>
    <col min="11041" max="11041" customWidth="1" width="8.85546875"/>
    <col min="11042" max="11042" customWidth="1" width="8.85546875"/>
    <col min="11043" max="11043" customWidth="1" width="8.85546875"/>
    <col min="11044" max="11044" customWidth="1" width="8.85546875"/>
    <col min="11045" max="11045" customWidth="1" width="8.85546875"/>
    <col min="11046" max="11046" customWidth="1" width="8.85546875"/>
    <col min="11047" max="11047" customWidth="1" width="8.85546875"/>
    <col min="11048" max="11048" customWidth="1" width="8.85546875"/>
    <col min="11049" max="11049" customWidth="1" width="8.85546875"/>
    <col min="11050" max="11050" customWidth="1" width="8.85546875"/>
    <col min="11051" max="11051" customWidth="1" width="8.85546875"/>
    <col min="11052" max="11052" customWidth="1" width="8.85546875"/>
    <col min="11053" max="11053" customWidth="1" width="8.85546875"/>
    <col min="11054" max="11054" customWidth="1" width="8.85546875"/>
    <col min="11055" max="11055" customWidth="1" width="8.85546875"/>
    <col min="11056" max="11056" customWidth="1" width="8.85546875"/>
    <col min="11057" max="11057" customWidth="1" width="8.85546875"/>
    <col min="11058" max="11058" customWidth="1" width="8.85546875"/>
    <col min="11059" max="11059" customWidth="1" width="8.85546875"/>
    <col min="11060" max="11060" customWidth="1" width="8.85546875"/>
    <col min="11061" max="11061" customWidth="1" width="8.85546875"/>
    <col min="11062" max="11062" customWidth="1" width="8.85546875"/>
    <col min="11063" max="11063" customWidth="1" width="8.85546875"/>
    <col min="11064" max="11064" customWidth="1" width="8.85546875"/>
    <col min="11065" max="11065" customWidth="1" width="8.85546875"/>
    <col min="11066" max="11066" customWidth="1" width="8.85546875"/>
    <col min="11067" max="11067" customWidth="1" width="8.85546875"/>
    <col min="11068" max="11068" customWidth="1" width="8.85546875"/>
    <col min="11069" max="11069" customWidth="1" width="8.85546875"/>
    <col min="11070" max="11070" customWidth="1" width="8.85546875"/>
    <col min="11071" max="11071" customWidth="1" width="8.85546875"/>
    <col min="11072" max="11072" customWidth="1" width="8.85546875"/>
    <col min="11073" max="11073" customWidth="1" width="8.85546875"/>
    <col min="11074" max="11074" customWidth="1" width="8.85546875"/>
    <col min="11075" max="11075" customWidth="1" width="8.85546875"/>
    <col min="11076" max="11076" customWidth="1" width="8.85546875"/>
    <col min="11077" max="11077" customWidth="1" width="8.85546875"/>
    <col min="11078" max="11078" customWidth="1" width="8.85546875"/>
    <col min="11079" max="11079" customWidth="1" width="8.85546875"/>
    <col min="11080" max="11080" customWidth="1" width="8.85546875"/>
    <col min="11081" max="11081" customWidth="1" width="8.85546875"/>
    <col min="11082" max="11082" customWidth="1" width="8.85546875"/>
    <col min="11083" max="11083" customWidth="1" width="8.85546875"/>
    <col min="11084" max="11084" customWidth="1" width="8.85546875"/>
    <col min="11085" max="11085" customWidth="1" width="8.85546875"/>
    <col min="11086" max="11086" customWidth="1" width="8.85546875"/>
    <col min="11087" max="11087" customWidth="1" width="8.85546875"/>
    <col min="11088" max="11088" customWidth="1" width="8.85546875"/>
    <col min="11089" max="11089" customWidth="1" width="8.85546875"/>
    <col min="11090" max="11090" customWidth="1" width="8.85546875"/>
    <col min="11091" max="11091" customWidth="1" width="8.85546875"/>
    <col min="11092" max="11092" customWidth="1" width="8.85546875"/>
    <col min="11093" max="11093" customWidth="1" width="8.85546875"/>
    <col min="11094" max="11094" customWidth="1" width="8.85546875"/>
    <col min="11095" max="11095" customWidth="1" width="8.85546875"/>
    <col min="11096" max="11096" customWidth="1" width="8.85546875"/>
    <col min="11097" max="11097" customWidth="1" width="8.85546875"/>
    <col min="11098" max="11098" customWidth="1" width="8.85546875"/>
    <col min="11099" max="11099" customWidth="1" width="8.85546875"/>
    <col min="11100" max="11100" customWidth="1" width="8.85546875"/>
    <col min="11101" max="11101" customWidth="1" width="8.85546875"/>
    <col min="11102" max="11102" customWidth="1" width="8.85546875"/>
    <col min="11103" max="11103" customWidth="1" width="8.85546875"/>
    <col min="11104" max="11104" customWidth="1" width="8.85546875"/>
    <col min="11105" max="11105" customWidth="1" width="8.85546875"/>
    <col min="11106" max="11106" customWidth="1" width="8.85546875"/>
    <col min="11107" max="11107" customWidth="1" width="8.85546875"/>
    <col min="11108" max="11108" customWidth="1" width="8.85546875"/>
    <col min="11109" max="11109" customWidth="1" width="8.85546875"/>
    <col min="11110" max="11110" customWidth="1" width="8.85546875"/>
    <col min="11111" max="11111" customWidth="1" width="8.85546875"/>
    <col min="11112" max="11112" customWidth="1" width="8.85546875"/>
    <col min="11113" max="11113" customWidth="1" width="8.85546875"/>
    <col min="11114" max="11114" customWidth="1" width="8.85546875"/>
    <col min="11115" max="11115" customWidth="1" width="8.85546875"/>
    <col min="11116" max="11116" customWidth="1" width="8.85546875"/>
    <col min="11117" max="11117" customWidth="1" width="8.85546875"/>
    <col min="11118" max="11118" customWidth="1" width="8.85546875"/>
    <col min="11119" max="11119" customWidth="1" width="8.85546875"/>
    <col min="11120" max="11120" customWidth="1" width="8.85546875"/>
    <col min="11121" max="11121" customWidth="1" width="8.85546875"/>
    <col min="11122" max="11122" customWidth="1" width="8.85546875"/>
    <col min="11123" max="11123" customWidth="1" width="8.85546875"/>
    <col min="11124" max="11124" customWidth="1" width="8.85546875"/>
    <col min="11125" max="11125" customWidth="1" width="8.85546875"/>
    <col min="11126" max="11126" customWidth="1" width="8.85546875"/>
    <col min="11127" max="11127" customWidth="1" width="8.85546875"/>
    <col min="11128" max="11128" customWidth="1" width="8.85546875"/>
    <col min="11129" max="11129" customWidth="1" width="8.85546875"/>
    <col min="11130" max="11130" customWidth="1" width="8.85546875"/>
    <col min="11131" max="11131" customWidth="1" width="8.85546875"/>
    <col min="11132" max="11132" customWidth="1" width="8.85546875"/>
    <col min="11133" max="11133" customWidth="1" width="8.85546875"/>
    <col min="11134" max="11134" customWidth="1" width="8.85546875"/>
    <col min="11135" max="11135" customWidth="1" width="8.85546875"/>
    <col min="11136" max="11136" customWidth="1" width="8.85546875"/>
    <col min="11137" max="11137" customWidth="1" width="8.85546875"/>
    <col min="11138" max="11138" customWidth="1" width="8.85546875"/>
    <col min="11139" max="11139" customWidth="1" width="8.85546875"/>
    <col min="11140" max="11140" customWidth="1" width="8.85546875"/>
    <col min="11141" max="11141" customWidth="1" width="8.85546875"/>
    <col min="11142" max="11142" customWidth="1" width="8.85546875"/>
    <col min="11143" max="11143" customWidth="1" width="8.85546875"/>
    <col min="11144" max="11144" customWidth="1" width="8.85546875"/>
    <col min="11145" max="11145" customWidth="1" width="8.85546875"/>
    <col min="11146" max="11146" customWidth="1" width="8.85546875"/>
    <col min="11147" max="11147" customWidth="1" width="8.85546875"/>
    <col min="11148" max="11148" customWidth="1" width="8.85546875"/>
    <col min="11149" max="11149" customWidth="1" width="8.85546875"/>
    <col min="11150" max="11150" customWidth="1" width="8.85546875"/>
    <col min="11151" max="11151" customWidth="1" width="8.85546875"/>
    <col min="11152" max="11152" customWidth="1" width="8.85546875"/>
    <col min="11153" max="11153" customWidth="1" width="8.85546875"/>
    <col min="11154" max="11154" customWidth="1" width="8.85546875"/>
    <col min="11155" max="11155" customWidth="1" width="8.85546875"/>
    <col min="11156" max="11156" customWidth="1" width="8.85546875"/>
    <col min="11157" max="11157" customWidth="1" width="8.85546875"/>
    <col min="11158" max="11158" customWidth="1" width="8.85546875"/>
    <col min="11159" max="11159" customWidth="1" width="8.85546875"/>
    <col min="11160" max="11160" customWidth="1" width="8.85546875"/>
    <col min="11161" max="11161" customWidth="1" width="8.85546875"/>
    <col min="11162" max="11162" customWidth="1" width="8.85546875"/>
    <col min="11163" max="11163" customWidth="1" width="8.85546875"/>
    <col min="11164" max="11164" customWidth="1" width="8.85546875"/>
    <col min="11165" max="11165" customWidth="1" width="8.85546875"/>
    <col min="11166" max="11166" customWidth="1" width="8.85546875"/>
    <col min="11167" max="11167" customWidth="1" width="8.85546875"/>
    <col min="11168" max="11168" customWidth="1" width="8.85546875"/>
    <col min="11169" max="11169" customWidth="1" width="8.85546875"/>
    <col min="11170" max="11170" customWidth="1" width="8.85546875"/>
    <col min="11171" max="11171" customWidth="1" width="8.85546875"/>
    <col min="11172" max="11172" customWidth="1" width="8.85546875"/>
    <col min="11173" max="11173" customWidth="1" width="8.85546875"/>
    <col min="11174" max="11174" customWidth="1" width="8.85546875"/>
    <col min="11175" max="11175" customWidth="1" width="8.85546875"/>
    <col min="11176" max="11176" customWidth="1" width="8.85546875"/>
    <col min="11177" max="11177" customWidth="1" width="8.85546875"/>
    <col min="11178" max="11178" customWidth="1" width="8.85546875"/>
    <col min="11179" max="11179" customWidth="1" width="8.85546875"/>
    <col min="11180" max="11180" customWidth="1" width="8.85546875"/>
    <col min="11181" max="11181" customWidth="1" width="8.85546875"/>
    <col min="11182" max="11182" customWidth="1" width="8.85546875"/>
    <col min="11183" max="11183" customWidth="1" width="8.85546875"/>
    <col min="11184" max="11184" customWidth="1" width="8.85546875"/>
    <col min="11185" max="11185" customWidth="1" width="8.85546875"/>
    <col min="11186" max="11186" customWidth="1" width="8.85546875"/>
    <col min="11187" max="11187" customWidth="1" width="8.85546875"/>
    <col min="11188" max="11188" customWidth="1" width="8.85546875"/>
    <col min="11189" max="11189" customWidth="1" width="8.85546875"/>
    <col min="11190" max="11190" customWidth="1" width="8.85546875"/>
    <col min="11191" max="11191" customWidth="1" width="8.85546875"/>
    <col min="11192" max="11192" customWidth="1" width="8.85546875"/>
    <col min="11193" max="11193" customWidth="1" width="8.85546875"/>
    <col min="11194" max="11194" customWidth="1" width="8.85546875"/>
    <col min="11195" max="11195" customWidth="1" width="8.85546875"/>
    <col min="11196" max="11196" customWidth="1" width="8.85546875"/>
    <col min="11197" max="11197" customWidth="1" width="8.85546875"/>
    <col min="11198" max="11198" customWidth="1" width="8.85546875"/>
    <col min="11199" max="11199" customWidth="1" width="8.85546875"/>
    <col min="11200" max="11200" customWidth="1" width="8.85546875"/>
    <col min="11201" max="11201" customWidth="1" width="8.85546875"/>
    <col min="11202" max="11202" customWidth="1" width="8.85546875"/>
    <col min="11203" max="11203" customWidth="1" width="8.85546875"/>
    <col min="11204" max="11204" customWidth="1" width="8.85546875"/>
    <col min="11205" max="11205" customWidth="1" width="8.85546875"/>
    <col min="11206" max="11206" customWidth="1" width="8.85546875"/>
    <col min="11207" max="11207" customWidth="1" width="8.85546875"/>
    <col min="11208" max="11208" customWidth="1" width="8.85546875"/>
    <col min="11209" max="11209" customWidth="1" width="8.85546875"/>
    <col min="11210" max="11210" customWidth="1" width="8.85546875"/>
    <col min="11211" max="11211" customWidth="1" width="8.85546875"/>
    <col min="11212" max="11212" customWidth="1" width="8.85546875"/>
    <col min="11213" max="11213" customWidth="1" width="8.85546875"/>
    <col min="11214" max="11214" customWidth="1" width="8.85546875"/>
    <col min="11215" max="11215" customWidth="1" width="8.85546875"/>
    <col min="11216" max="11216" customWidth="1" width="8.85546875"/>
    <col min="11217" max="11217" customWidth="1" width="8.85546875"/>
    <col min="11218" max="11218" customWidth="1" width="8.85546875"/>
    <col min="11219" max="11219" customWidth="1" width="8.85546875"/>
    <col min="11220" max="11220" customWidth="1" width="8.85546875"/>
    <col min="11221" max="11221" customWidth="1" width="8.85546875"/>
    <col min="11222" max="11222" customWidth="1" width="8.85546875"/>
    <col min="11223" max="11223" customWidth="1" width="8.85546875"/>
    <col min="11224" max="11224" customWidth="1" width="8.85546875"/>
    <col min="11225" max="11225" customWidth="1" width="8.85546875"/>
    <col min="11226" max="11226" customWidth="1" width="8.85546875"/>
    <col min="11227" max="11227" customWidth="1" width="8.85546875"/>
    <col min="11228" max="11228" customWidth="1" width="8.85546875"/>
    <col min="11229" max="11229" customWidth="1" width="8.85546875"/>
    <col min="11230" max="11230" customWidth="1" width="8.85546875"/>
    <col min="11231" max="11231" customWidth="1" width="8.85546875"/>
    <col min="11232" max="11232" customWidth="1" width="8.85546875"/>
    <col min="11233" max="11233" customWidth="1" width="8.85546875"/>
    <col min="11234" max="11234" customWidth="1" width="8.85546875"/>
    <col min="11235" max="11235" customWidth="1" width="8.85546875"/>
    <col min="11236" max="11236" customWidth="1" width="8.85546875"/>
    <col min="11237" max="11237" customWidth="1" width="8.85546875"/>
    <col min="11238" max="11238" customWidth="1" width="8.85546875"/>
    <col min="11239" max="11239" customWidth="1" width="8.85546875"/>
    <col min="11240" max="11240" customWidth="1" width="8.85546875"/>
    <col min="11241" max="11241" customWidth="1" width="8.85546875"/>
    <col min="11242" max="11242" customWidth="1" width="8.85546875"/>
    <col min="11243" max="11243" customWidth="1" width="8.85546875"/>
    <col min="11244" max="11244" customWidth="1" width="8.85546875"/>
    <col min="11245" max="11245" customWidth="1" width="8.85546875"/>
    <col min="11246" max="11246" customWidth="1" width="8.85546875"/>
    <col min="11247" max="11247" customWidth="1" width="8.85546875"/>
    <col min="11248" max="11248" customWidth="1" width="8.85546875"/>
    <col min="11249" max="11249" customWidth="1" width="8.85546875"/>
    <col min="11250" max="11250" customWidth="1" width="8.85546875"/>
    <col min="11251" max="11251" customWidth="1" width="8.85546875"/>
    <col min="11252" max="11252" customWidth="1" width="8.85546875"/>
    <col min="11253" max="11253" customWidth="1" width="8.85546875"/>
    <col min="11254" max="11254" customWidth="1" width="8.85546875"/>
    <col min="11255" max="11255" customWidth="1" width="8.85546875"/>
    <col min="11256" max="11256" customWidth="1" width="8.85546875"/>
    <col min="11257" max="11257" customWidth="1" width="8.85546875"/>
    <col min="11258" max="11258" customWidth="1" width="8.85546875"/>
    <col min="11259" max="11259" customWidth="1" width="8.85546875"/>
    <col min="11260" max="11260" customWidth="1" width="8.85546875"/>
    <col min="11261" max="11261" customWidth="1" width="8.85546875"/>
    <col min="11262" max="11262" customWidth="1" width="8.85546875"/>
    <col min="11263" max="11263" customWidth="1" width="8.85546875"/>
    <col min="11264" max="11264" customWidth="1" width="8.85546875"/>
    <col min="11265" max="11265" customWidth="1" width="8.85546875"/>
    <col min="11266" max="11266" customWidth="1" width="8.85546875"/>
    <col min="11267" max="11267" customWidth="1" width="8.85546875"/>
    <col min="11268" max="11268" customWidth="1" width="8.85546875"/>
    <col min="11269" max="11269" customWidth="1" width="8.85546875"/>
    <col min="11270" max="11270" customWidth="1" width="8.85546875"/>
    <col min="11271" max="11271" customWidth="1" width="8.85546875"/>
    <col min="11272" max="11272" customWidth="1" width="8.85546875"/>
    <col min="11273" max="11273" customWidth="1" width="8.85546875"/>
    <col min="11274" max="11274" customWidth="1" width="8.85546875"/>
    <col min="11275" max="11275" customWidth="1" width="8.85546875"/>
    <col min="11276" max="11276" customWidth="1" width="8.85546875"/>
    <col min="11277" max="11277" customWidth="1" width="8.85546875"/>
    <col min="11278" max="11278" customWidth="1" width="8.85546875"/>
    <col min="11279" max="11279" customWidth="1" width="8.85546875"/>
    <col min="11280" max="11280" customWidth="1" width="8.85546875"/>
    <col min="11281" max="11281" customWidth="1" width="8.85546875"/>
    <col min="11282" max="11282" customWidth="1" width="8.85546875"/>
    <col min="11283" max="11283" customWidth="1" width="8.85546875"/>
    <col min="11284" max="11284" customWidth="1" width="8.85546875"/>
    <col min="11285" max="11285" customWidth="1" width="8.85546875"/>
    <col min="11286" max="11286" customWidth="1" width="8.85546875"/>
    <col min="11287" max="11287" customWidth="1" width="8.85546875"/>
    <col min="11288" max="11288" customWidth="1" width="8.85546875"/>
    <col min="11289" max="11289" customWidth="1" width="8.85546875"/>
    <col min="11290" max="11290" customWidth="1" width="8.85546875"/>
    <col min="11291" max="11291" customWidth="1" width="8.85546875"/>
    <col min="11292" max="11292" customWidth="1" width="8.85546875"/>
    <col min="11293" max="11293" customWidth="1" width="8.85546875"/>
    <col min="11294" max="11294" customWidth="1" width="8.85546875"/>
    <col min="11295" max="11295" customWidth="1" width="8.85546875"/>
    <col min="11296" max="11296" customWidth="1" width="8.85546875"/>
    <col min="11297" max="11297" customWidth="1" width="8.85546875"/>
    <col min="11298" max="11298" customWidth="1" width="8.85546875"/>
    <col min="11299" max="11299" customWidth="1" width="8.85546875"/>
    <col min="11300" max="11300" customWidth="1" width="8.85546875"/>
    <col min="11301" max="11301" customWidth="1" width="8.85546875"/>
    <col min="11302" max="11302" customWidth="1" width="8.85546875"/>
    <col min="11303" max="11303" customWidth="1" width="8.85546875"/>
    <col min="11304" max="11304" customWidth="1" width="8.85546875"/>
    <col min="11305" max="11305" customWidth="1" width="8.85546875"/>
    <col min="11306" max="11306" customWidth="1" width="8.85546875"/>
    <col min="11307" max="11307" customWidth="1" width="8.85546875"/>
    <col min="11308" max="11308" customWidth="1" width="8.85546875"/>
    <col min="11309" max="11309" customWidth="1" width="8.85546875"/>
    <col min="11310" max="11310" customWidth="1" width="8.85546875"/>
    <col min="11311" max="11311" customWidth="1" width="8.85546875"/>
    <col min="11312" max="11312" customWidth="1" width="8.85546875"/>
    <col min="11313" max="11313" customWidth="1" width="8.85546875"/>
    <col min="11314" max="11314" customWidth="1" width="8.85546875"/>
    <col min="11315" max="11315" customWidth="1" width="8.85546875"/>
    <col min="11316" max="11316" customWidth="1" width="8.85546875"/>
    <col min="11317" max="11317" customWidth="1" width="8.85546875"/>
    <col min="11318" max="11318" customWidth="1" width="8.85546875"/>
    <col min="11319" max="11319" customWidth="1" width="8.85546875"/>
    <col min="11320" max="11320" customWidth="1" width="8.85546875"/>
    <col min="11321" max="11321" customWidth="1" width="8.85546875"/>
    <col min="11322" max="11322" customWidth="1" width="8.85546875"/>
    <col min="11323" max="11323" customWidth="1" width="8.85546875"/>
    <col min="11324" max="11324" customWidth="1" width="8.85546875"/>
    <col min="11325" max="11325" customWidth="1" width="8.85546875"/>
    <col min="11326" max="11326" customWidth="1" width="8.85546875"/>
    <col min="11327" max="11327" customWidth="1" width="8.85546875"/>
    <col min="11328" max="11328" customWidth="1" width="8.85546875"/>
    <col min="11329" max="11329" customWidth="1" width="8.85546875"/>
    <col min="11330" max="11330" customWidth="1" width="8.85546875"/>
    <col min="11331" max="11331" customWidth="1" width="8.85546875"/>
    <col min="11332" max="11332" customWidth="1" width="8.85546875"/>
    <col min="11333" max="11333" customWidth="1" width="8.85546875"/>
    <col min="11334" max="11334" customWidth="1" width="8.85546875"/>
    <col min="11335" max="11335" customWidth="1" width="8.85546875"/>
    <col min="11336" max="11336" customWidth="1" width="8.85546875"/>
    <col min="11337" max="11337" customWidth="1" width="8.85546875"/>
    <col min="11338" max="11338" customWidth="1" width="8.85546875"/>
    <col min="11339" max="11339" customWidth="1" width="8.85546875"/>
    <col min="11340" max="11340" customWidth="1" width="8.85546875"/>
    <col min="11341" max="11341" customWidth="1" width="8.85546875"/>
    <col min="11342" max="11342" customWidth="1" width="8.85546875"/>
    <col min="11343" max="11343" customWidth="1" width="8.85546875"/>
    <col min="11344" max="11344" customWidth="1" width="8.85546875"/>
    <col min="11345" max="11345" customWidth="1" width="8.85546875"/>
    <col min="11346" max="11346" customWidth="1" width="8.85546875"/>
    <col min="11347" max="11347" customWidth="1" width="8.85546875"/>
    <col min="11348" max="11348" customWidth="1" width="8.85546875"/>
    <col min="11349" max="11349" customWidth="1" width="8.85546875"/>
    <col min="11350" max="11350" customWidth="1" width="8.85546875"/>
    <col min="11351" max="11351" customWidth="1" width="8.85546875"/>
    <col min="11352" max="11352" customWidth="1" width="8.85546875"/>
    <col min="11353" max="11353" customWidth="1" width="8.85546875"/>
    <col min="11354" max="11354" customWidth="1" width="8.85546875"/>
    <col min="11355" max="11355" customWidth="1" width="8.85546875"/>
    <col min="11356" max="11356" customWidth="1" width="8.85546875"/>
    <col min="11357" max="11357" customWidth="1" width="8.85546875"/>
    <col min="11358" max="11358" customWidth="1" width="8.85546875"/>
    <col min="11359" max="11359" customWidth="1" width="8.85546875"/>
    <col min="11360" max="11360" customWidth="1" width="8.85546875"/>
    <col min="11361" max="11361" customWidth="1" width="8.85546875"/>
    <col min="11362" max="11362" customWidth="1" width="8.85546875"/>
    <col min="11363" max="11363" customWidth="1" width="8.85546875"/>
    <col min="11364" max="11364" customWidth="1" width="8.85546875"/>
    <col min="11365" max="11365" customWidth="1" width="8.85546875"/>
    <col min="11366" max="11366" customWidth="1" width="8.85546875"/>
    <col min="11367" max="11367" customWidth="1" width="8.85546875"/>
    <col min="11368" max="11368" customWidth="1" width="8.85546875"/>
    <col min="11369" max="11369" customWidth="1" width="8.85546875"/>
    <col min="11370" max="11370" customWidth="1" width="8.85546875"/>
    <col min="11371" max="11371" customWidth="1" width="8.85546875"/>
    <col min="11372" max="11372" customWidth="1" width="8.85546875"/>
    <col min="11373" max="11373" customWidth="1" width="8.85546875"/>
    <col min="11374" max="11374" customWidth="1" width="8.85546875"/>
    <col min="11375" max="11375" customWidth="1" width="8.85546875"/>
    <col min="11376" max="11376" customWidth="1" width="8.85546875"/>
    <col min="11377" max="11377" customWidth="1" width="8.85546875"/>
    <col min="11378" max="11378" customWidth="1" width="8.85546875"/>
    <col min="11379" max="11379" customWidth="1" width="8.85546875"/>
    <col min="11380" max="11380" customWidth="1" width="8.85546875"/>
    <col min="11381" max="11381" customWidth="1" width="8.85546875"/>
    <col min="11382" max="11382" customWidth="1" width="8.85546875"/>
    <col min="11383" max="11383" customWidth="1" width="8.85546875"/>
    <col min="11384" max="11384" customWidth="1" width="8.85546875"/>
    <col min="11385" max="11385" customWidth="1" width="8.85546875"/>
    <col min="11386" max="11386" customWidth="1" width="8.85546875"/>
    <col min="11387" max="11387" customWidth="1" width="8.85546875"/>
    <col min="11388" max="11388" customWidth="1" width="8.85546875"/>
    <col min="11389" max="11389" customWidth="1" width="8.85546875"/>
    <col min="11390" max="11390" customWidth="1" width="8.85546875"/>
    <col min="11391" max="11391" customWidth="1" width="8.85546875"/>
    <col min="11392" max="11392" customWidth="1" width="8.85546875"/>
    <col min="11393" max="11393" customWidth="1" width="8.85546875"/>
    <col min="11394" max="11394" customWidth="1" width="8.85546875"/>
    <col min="11395" max="11395" customWidth="1" width="8.85546875"/>
    <col min="11396" max="11396" customWidth="1" width="8.85546875"/>
    <col min="11397" max="11397" customWidth="1" width="8.85546875"/>
    <col min="11398" max="11398" customWidth="1" width="8.85546875"/>
    <col min="11399" max="11399" customWidth="1" width="8.85546875"/>
    <col min="11400" max="11400" customWidth="1" width="8.85546875"/>
    <col min="11401" max="11401" customWidth="1" width="8.85546875"/>
    <col min="11402" max="11402" customWidth="1" width="8.85546875"/>
    <col min="11403" max="11403" customWidth="1" width="8.85546875"/>
    <col min="11404" max="11404" customWidth="1" width="8.85546875"/>
    <col min="11405" max="11405" customWidth="1" width="8.85546875"/>
    <col min="11406" max="11406" customWidth="1" width="8.85546875"/>
    <col min="11407" max="11407" customWidth="1" width="8.85546875"/>
    <col min="11408" max="11408" customWidth="1" width="8.85546875"/>
    <col min="11409" max="11409" customWidth="1" width="8.85546875"/>
    <col min="11410" max="11410" customWidth="1" width="8.85546875"/>
    <col min="11411" max="11411" customWidth="1" width="8.85546875"/>
    <col min="11412" max="11412" customWidth="1" width="8.85546875"/>
    <col min="11413" max="11413" customWidth="1" width="8.85546875"/>
    <col min="11414" max="11414" customWidth="1" width="8.85546875"/>
    <col min="11415" max="11415" customWidth="1" width="8.85546875"/>
    <col min="11416" max="11416" customWidth="1" width="8.85546875"/>
    <col min="11417" max="11417" customWidth="1" width="8.85546875"/>
    <col min="11418" max="11418" customWidth="1" width="8.85546875"/>
    <col min="11419" max="11419" customWidth="1" width="8.85546875"/>
    <col min="11420" max="11420" customWidth="1" width="8.85546875"/>
    <col min="11421" max="11421" customWidth="1" width="8.85546875"/>
    <col min="11422" max="11422" customWidth="1" width="8.85546875"/>
    <col min="11423" max="11423" customWidth="1" width="8.85546875"/>
    <col min="11424" max="11424" customWidth="1" width="8.85546875"/>
    <col min="11425" max="11425" customWidth="1" width="8.85546875"/>
    <col min="11426" max="11426" customWidth="1" width="8.85546875"/>
    <col min="11427" max="11427" customWidth="1" width="8.85546875"/>
    <col min="11428" max="11428" customWidth="1" width="8.85546875"/>
    <col min="11429" max="11429" customWidth="1" width="8.85546875"/>
    <col min="11430" max="11430" customWidth="1" width="8.85546875"/>
    <col min="11431" max="11431" customWidth="1" width="8.85546875"/>
    <col min="11432" max="11432" customWidth="1" width="8.85546875"/>
    <col min="11433" max="11433" customWidth="1" width="8.85546875"/>
    <col min="11434" max="11434" customWidth="1" width="8.85546875"/>
    <col min="11435" max="11435" customWidth="1" width="8.85546875"/>
    <col min="11436" max="11436" customWidth="1" width="8.85546875"/>
    <col min="11437" max="11437" customWidth="1" width="8.85546875"/>
    <col min="11438" max="11438" customWidth="1" width="8.85546875"/>
    <col min="11439" max="11439" customWidth="1" width="8.85546875"/>
    <col min="11440" max="11440" customWidth="1" width="8.85546875"/>
    <col min="11441" max="11441" customWidth="1" width="8.85546875"/>
    <col min="11442" max="11442" customWidth="1" width="8.85546875"/>
    <col min="11443" max="11443" customWidth="1" width="8.85546875"/>
    <col min="11444" max="11444" customWidth="1" width="8.85546875"/>
    <col min="11445" max="11445" customWidth="1" width="8.85546875"/>
    <col min="11446" max="11446" customWidth="1" width="8.85546875"/>
    <col min="11447" max="11447" customWidth="1" width="8.85546875"/>
    <col min="11448" max="11448" customWidth="1" width="8.85546875"/>
    <col min="11449" max="11449" customWidth="1" width="8.85546875"/>
    <col min="11450" max="11450" customWidth="1" width="8.85546875"/>
    <col min="11451" max="11451" customWidth="1" width="8.85546875"/>
    <col min="11452" max="11452" customWidth="1" width="8.85546875"/>
    <col min="11453" max="11453" customWidth="1" width="8.85546875"/>
    <col min="11454" max="11454" customWidth="1" width="8.85546875"/>
    <col min="11455" max="11455" customWidth="1" width="8.85546875"/>
    <col min="11456" max="11456" customWidth="1" width="8.85546875"/>
    <col min="11457" max="11457" customWidth="1" width="8.85546875"/>
    <col min="11458" max="11458" customWidth="1" width="8.85546875"/>
    <col min="11459" max="11459" customWidth="1" width="8.85546875"/>
    <col min="11460" max="11460" customWidth="1" width="8.85546875"/>
    <col min="11461" max="11461" customWidth="1" width="8.85546875"/>
    <col min="11462" max="11462" customWidth="1" width="8.85546875"/>
    <col min="11463" max="11463" customWidth="1" width="8.85546875"/>
    <col min="11464" max="11464" customWidth="1" width="8.85546875"/>
    <col min="11465" max="11465" customWidth="1" width="8.85546875"/>
    <col min="11466" max="11466" customWidth="1" width="8.85546875"/>
    <col min="11467" max="11467" customWidth="1" width="8.85546875"/>
    <col min="11468" max="11468" customWidth="1" width="8.85546875"/>
    <col min="11469" max="11469" customWidth="1" width="8.85546875"/>
    <col min="11470" max="11470" customWidth="1" width="8.85546875"/>
    <col min="11471" max="11471" customWidth="1" width="8.85546875"/>
    <col min="11472" max="11472" customWidth="1" width="8.85546875"/>
    <col min="11473" max="11473" customWidth="1" width="8.85546875"/>
    <col min="11474" max="11474" customWidth="1" width="8.85546875"/>
    <col min="11475" max="11475" customWidth="1" width="8.85546875"/>
    <col min="11476" max="11476" customWidth="1" width="8.85546875"/>
    <col min="11477" max="11477" customWidth="1" width="8.85546875"/>
    <col min="11478" max="11478" customWidth="1" width="8.85546875"/>
    <col min="11479" max="11479" customWidth="1" width="8.85546875"/>
    <col min="11480" max="11480" customWidth="1" width="8.85546875"/>
    <col min="11481" max="11481" customWidth="1" width="8.85546875"/>
    <col min="11482" max="11482" customWidth="1" width="8.85546875"/>
    <col min="11483" max="11483" customWidth="1" width="8.85546875"/>
    <col min="11484" max="11484" customWidth="1" width="8.85546875"/>
    <col min="11485" max="11485" customWidth="1" width="8.85546875"/>
    <col min="11486" max="11486" customWidth="1" width="8.85546875"/>
    <col min="11487" max="11487" customWidth="1" width="8.85546875"/>
    <col min="11488" max="11488" customWidth="1" width="8.85546875"/>
    <col min="11489" max="11489" customWidth="1" width="8.85546875"/>
    <col min="11490" max="11490" customWidth="1" width="8.85546875"/>
    <col min="11491" max="11491" customWidth="1" width="8.85546875"/>
    <col min="11492" max="11492" customWidth="1" width="8.85546875"/>
    <col min="11493" max="11493" customWidth="1" width="8.85546875"/>
    <col min="11494" max="11494" customWidth="1" width="8.85546875"/>
    <col min="11495" max="11495" customWidth="1" width="8.85546875"/>
    <col min="11496" max="11496" customWidth="1" width="8.85546875"/>
    <col min="11497" max="11497" customWidth="1" width="8.85546875"/>
    <col min="11498" max="11498" customWidth="1" width="8.85546875"/>
    <col min="11499" max="11499" customWidth="1" width="8.85546875"/>
    <col min="11500" max="11500" customWidth="1" width="8.85546875"/>
    <col min="11501" max="11501" customWidth="1" width="8.85546875"/>
    <col min="11502" max="11502" customWidth="1" width="8.85546875"/>
    <col min="11503" max="11503" customWidth="1" width="8.85546875"/>
    <col min="11504" max="11504" customWidth="1" width="8.85546875"/>
    <col min="11505" max="11505" customWidth="1" width="8.85546875"/>
    <col min="11506" max="11506" customWidth="1" width="8.85546875"/>
    <col min="11507" max="11507" customWidth="1" width="8.85546875"/>
    <col min="11508" max="11508" customWidth="1" width="8.85546875"/>
    <col min="11509" max="11509" customWidth="1" width="8.85546875"/>
    <col min="11510" max="11510" customWidth="1" width="8.85546875"/>
    <col min="11511" max="11511" customWidth="1" width="8.85546875"/>
    <col min="11512" max="11512" customWidth="1" width="8.85546875"/>
    <col min="11513" max="11513" customWidth="1" width="8.85546875"/>
    <col min="11514" max="11514" customWidth="1" width="8.85546875"/>
    <col min="11515" max="11515" customWidth="1" width="8.85546875"/>
    <col min="11516" max="11516" customWidth="1" width="8.85546875"/>
    <col min="11517" max="11517" customWidth="1" width="8.85546875"/>
    <col min="11518" max="11518" customWidth="1" width="8.85546875"/>
    <col min="11519" max="11519" customWidth="1" width="8.85546875"/>
    <col min="11520" max="11520" customWidth="1" width="8.85546875"/>
    <col min="11521" max="11521" customWidth="1" width="8.85546875"/>
    <col min="11522" max="11522" customWidth="1" width="8.85546875"/>
    <col min="11523" max="11523" customWidth="1" width="8.85546875"/>
    <col min="11524" max="11524" customWidth="1" width="8.85546875"/>
    <col min="11525" max="11525" customWidth="1" width="8.85546875"/>
    <col min="11526" max="11526" customWidth="1" width="8.85546875"/>
    <col min="11527" max="11527" customWidth="1" width="8.85546875"/>
    <col min="11528" max="11528" customWidth="1" width="8.85546875"/>
    <col min="11529" max="11529" customWidth="1" width="8.85546875"/>
    <col min="11530" max="11530" customWidth="1" width="8.85546875"/>
    <col min="11531" max="11531" customWidth="1" width="8.85546875"/>
    <col min="11532" max="11532" customWidth="1" width="8.85546875"/>
    <col min="11533" max="11533" customWidth="1" width="8.85546875"/>
    <col min="11534" max="11534" customWidth="1" width="8.85546875"/>
    <col min="11535" max="11535" customWidth="1" width="8.85546875"/>
    <col min="11536" max="11536" customWidth="1" width="8.85546875"/>
    <col min="11537" max="11537" customWidth="1" width="8.85546875"/>
    <col min="11538" max="11538" customWidth="1" width="8.85546875"/>
    <col min="11539" max="11539" customWidth="1" width="8.85546875"/>
    <col min="11540" max="11540" customWidth="1" width="8.85546875"/>
    <col min="11541" max="11541" customWidth="1" width="8.85546875"/>
    <col min="11542" max="11542" customWidth="1" width="8.85546875"/>
    <col min="11543" max="11543" customWidth="1" width="8.85546875"/>
    <col min="11544" max="11544" customWidth="1" width="8.85546875"/>
    <col min="11545" max="11545" customWidth="1" width="8.85546875"/>
    <col min="11546" max="11546" customWidth="1" width="8.85546875"/>
    <col min="11547" max="11547" customWidth="1" width="8.85546875"/>
    <col min="11548" max="11548" customWidth="1" width="8.85546875"/>
    <col min="11549" max="11549" customWidth="1" width="8.85546875"/>
    <col min="11550" max="11550" customWidth="1" width="8.85546875"/>
    <col min="11551" max="11551" customWidth="1" width="8.85546875"/>
    <col min="11552" max="11552" customWidth="1" width="8.85546875"/>
    <col min="11553" max="11553" customWidth="1" width="8.85546875"/>
    <col min="11554" max="11554" customWidth="1" width="8.85546875"/>
    <col min="11555" max="11555" customWidth="1" width="8.85546875"/>
    <col min="11556" max="11556" customWidth="1" width="8.85546875"/>
    <col min="11557" max="11557" customWidth="1" width="8.85546875"/>
    <col min="11558" max="11558" customWidth="1" width="8.85546875"/>
    <col min="11559" max="11559" customWidth="1" width="8.85546875"/>
    <col min="11560" max="11560" customWidth="1" width="8.85546875"/>
    <col min="11561" max="11561" customWidth="1" width="8.85546875"/>
    <col min="11562" max="11562" customWidth="1" width="8.85546875"/>
    <col min="11563" max="11563" customWidth="1" width="8.85546875"/>
    <col min="11564" max="11564" customWidth="1" width="8.85546875"/>
    <col min="11565" max="11565" customWidth="1" width="8.85546875"/>
    <col min="11566" max="11566" customWidth="1" width="8.85546875"/>
    <col min="11567" max="11567" customWidth="1" width="8.85546875"/>
    <col min="11568" max="11568" customWidth="1" width="8.85546875"/>
    <col min="11569" max="11569" customWidth="1" width="8.85546875"/>
    <col min="11570" max="11570" customWidth="1" width="8.85546875"/>
    <col min="11571" max="11571" customWidth="1" width="8.85546875"/>
    <col min="11572" max="11572" customWidth="1" width="8.85546875"/>
    <col min="11573" max="11573" customWidth="1" width="8.85546875"/>
    <col min="11574" max="11574" customWidth="1" width="8.85546875"/>
    <col min="11575" max="11575" customWidth="1" width="8.85546875"/>
    <col min="11576" max="11576" customWidth="1" width="8.85546875"/>
    <col min="11577" max="11577" customWidth="1" width="8.85546875"/>
    <col min="11578" max="11578" customWidth="1" width="8.85546875"/>
    <col min="11579" max="11579" customWidth="1" width="8.85546875"/>
    <col min="11580" max="11580" customWidth="1" width="8.85546875"/>
    <col min="11581" max="11581" customWidth="1" width="8.85546875"/>
    <col min="11582" max="11582" customWidth="1" width="8.85546875"/>
    <col min="11583" max="11583" customWidth="1" width="8.85546875"/>
    <col min="11584" max="11584" customWidth="1" width="8.85546875"/>
    <col min="11585" max="11585" customWidth="1" width="8.85546875"/>
    <col min="11586" max="11586" customWidth="1" width="8.85546875"/>
    <col min="11587" max="11587" customWidth="1" width="8.85546875"/>
    <col min="11588" max="11588" customWidth="1" width="8.85546875"/>
    <col min="11589" max="11589" customWidth="1" width="8.85546875"/>
    <col min="11590" max="11590" customWidth="1" width="8.85546875"/>
    <col min="11591" max="11591" customWidth="1" width="8.85546875"/>
    <col min="11592" max="11592" customWidth="1" width="8.85546875"/>
    <col min="11593" max="11593" customWidth="1" width="8.85546875"/>
    <col min="11594" max="11594" customWidth="1" width="8.85546875"/>
    <col min="11595" max="11595" customWidth="1" width="8.85546875"/>
    <col min="11596" max="11596" customWidth="1" width="8.85546875"/>
    <col min="11597" max="11597" customWidth="1" width="8.85546875"/>
    <col min="11598" max="11598" customWidth="1" width="8.85546875"/>
    <col min="11599" max="11599" customWidth="1" width="8.85546875"/>
    <col min="11600" max="11600" customWidth="1" width="8.85546875"/>
    <col min="11601" max="11601" customWidth="1" width="8.85546875"/>
    <col min="11602" max="11602" customWidth="1" width="8.85546875"/>
    <col min="11603" max="11603" customWidth="1" width="8.85546875"/>
    <col min="11604" max="11604" customWidth="1" width="8.85546875"/>
    <col min="11605" max="11605" customWidth="1" width="8.85546875"/>
    <col min="11606" max="11606" customWidth="1" width="8.85546875"/>
    <col min="11607" max="11607" customWidth="1" width="8.85546875"/>
    <col min="11608" max="11608" customWidth="1" width="8.85546875"/>
    <col min="11609" max="11609" customWidth="1" width="8.85546875"/>
    <col min="11610" max="11610" customWidth="1" width="8.85546875"/>
    <col min="11611" max="11611" customWidth="1" width="8.85546875"/>
    <col min="11612" max="11612" customWidth="1" width="8.85546875"/>
    <col min="11613" max="11613" customWidth="1" width="8.85546875"/>
    <col min="11614" max="11614" customWidth="1" width="8.85546875"/>
    <col min="11615" max="11615" customWidth="1" width="8.85546875"/>
    <col min="11616" max="11616" customWidth="1" width="8.85546875"/>
    <col min="11617" max="11617" customWidth="1" width="8.85546875"/>
    <col min="11618" max="11618" customWidth="1" width="8.85546875"/>
    <col min="11619" max="11619" customWidth="1" width="8.85546875"/>
    <col min="11620" max="11620" customWidth="1" width="8.85546875"/>
    <col min="11621" max="11621" customWidth="1" width="8.85546875"/>
    <col min="11622" max="11622" customWidth="1" width="8.85546875"/>
    <col min="11623" max="11623" customWidth="1" width="8.85546875"/>
    <col min="11624" max="11624" customWidth="1" width="8.85546875"/>
    <col min="11625" max="11625" customWidth="1" width="8.85546875"/>
    <col min="11626" max="11626" customWidth="1" width="8.85546875"/>
    <col min="11627" max="11627" customWidth="1" width="8.85546875"/>
    <col min="11628" max="11628" customWidth="1" width="8.85546875"/>
    <col min="11629" max="11629" customWidth="1" width="8.85546875"/>
    <col min="11630" max="11630" customWidth="1" width="8.85546875"/>
    <col min="11631" max="11631" customWidth="1" width="8.85546875"/>
    <col min="11632" max="11632" customWidth="1" width="8.85546875"/>
    <col min="11633" max="11633" customWidth="1" width="8.85546875"/>
    <col min="11634" max="11634" customWidth="1" width="8.85546875"/>
    <col min="11635" max="11635" customWidth="1" width="8.85546875"/>
    <col min="11636" max="11636" customWidth="1" width="8.85546875"/>
    <col min="11637" max="11637" customWidth="1" width="8.85546875"/>
    <col min="11638" max="11638" customWidth="1" width="8.85546875"/>
    <col min="11639" max="11639" customWidth="1" width="8.85546875"/>
    <col min="11640" max="11640" customWidth="1" width="8.85546875"/>
    <col min="11641" max="11641" customWidth="1" width="8.85546875"/>
    <col min="11642" max="11642" customWidth="1" width="8.85546875"/>
    <col min="11643" max="11643" customWidth="1" width="8.85546875"/>
    <col min="11644" max="11644" customWidth="1" width="8.85546875"/>
    <col min="11645" max="11645" customWidth="1" width="8.85546875"/>
    <col min="11646" max="11646" customWidth="1" width="8.85546875"/>
    <col min="11647" max="11647" customWidth="1" width="8.85546875"/>
    <col min="11648" max="11648" customWidth="1" width="8.85546875"/>
    <col min="11649" max="11649" customWidth="1" width="8.85546875"/>
    <col min="11650" max="11650" customWidth="1" width="8.85546875"/>
    <col min="11651" max="11651" customWidth="1" width="8.85546875"/>
    <col min="11652" max="11652" customWidth="1" width="8.85546875"/>
    <col min="11653" max="11653" customWidth="1" width="8.85546875"/>
    <col min="11654" max="11654" customWidth="1" width="8.85546875"/>
    <col min="11655" max="11655" customWidth="1" width="8.85546875"/>
    <col min="11656" max="11656" customWidth="1" width="8.85546875"/>
    <col min="11657" max="11657" customWidth="1" width="8.85546875"/>
    <col min="11658" max="11658" customWidth="1" width="8.85546875"/>
    <col min="11659" max="11659" customWidth="1" width="8.85546875"/>
    <col min="11660" max="11660" customWidth="1" width="8.85546875"/>
    <col min="11661" max="11661" customWidth="1" width="8.85546875"/>
    <col min="11662" max="11662" customWidth="1" width="8.85546875"/>
    <col min="11663" max="11663" customWidth="1" width="8.85546875"/>
    <col min="11664" max="11664" customWidth="1" width="8.85546875"/>
    <col min="11665" max="11665" customWidth="1" width="8.85546875"/>
    <col min="11666" max="11666" customWidth="1" width="8.85546875"/>
    <col min="11667" max="11667" customWidth="1" width="8.85546875"/>
    <col min="11668" max="11668" customWidth="1" width="8.85546875"/>
    <col min="11669" max="11669" customWidth="1" width="8.85546875"/>
    <col min="11670" max="11670" customWidth="1" width="8.85546875"/>
    <col min="11671" max="11671" customWidth="1" width="8.85546875"/>
    <col min="11672" max="11672" customWidth="1" width="8.85546875"/>
    <col min="11673" max="11673" customWidth="1" width="8.85546875"/>
    <col min="11674" max="11674" customWidth="1" width="8.85546875"/>
    <col min="11675" max="11675" customWidth="1" width="8.85546875"/>
    <col min="11676" max="11676" customWidth="1" width="8.85546875"/>
    <col min="11677" max="11677" customWidth="1" width="8.85546875"/>
    <col min="11678" max="11678" customWidth="1" width="8.85546875"/>
    <col min="11679" max="11679" customWidth="1" width="8.85546875"/>
    <col min="11680" max="11680" customWidth="1" width="8.85546875"/>
    <col min="11681" max="11681" customWidth="1" width="8.85546875"/>
    <col min="11682" max="11682" customWidth="1" width="8.85546875"/>
    <col min="11683" max="11683" customWidth="1" width="8.85546875"/>
    <col min="11684" max="11684" customWidth="1" width="8.85546875"/>
    <col min="11685" max="11685" customWidth="1" width="8.85546875"/>
    <col min="11686" max="11686" customWidth="1" width="8.85546875"/>
    <col min="11687" max="11687" customWidth="1" width="8.85546875"/>
    <col min="11688" max="11688" customWidth="1" width="8.85546875"/>
    <col min="11689" max="11689" customWidth="1" width="8.85546875"/>
    <col min="11690" max="11690" customWidth="1" width="8.85546875"/>
    <col min="11691" max="11691" customWidth="1" width="8.85546875"/>
    <col min="11692" max="11692" customWidth="1" width="8.85546875"/>
    <col min="11693" max="11693" customWidth="1" width="8.85546875"/>
    <col min="11694" max="11694" customWidth="1" width="8.85546875"/>
    <col min="11695" max="11695" customWidth="1" width="8.85546875"/>
    <col min="11696" max="11696" customWidth="1" width="8.85546875"/>
    <col min="11697" max="11697" customWidth="1" width="8.85546875"/>
    <col min="11698" max="11698" customWidth="1" width="8.85546875"/>
    <col min="11699" max="11699" customWidth="1" width="8.85546875"/>
    <col min="11700" max="11700" customWidth="1" width="8.85546875"/>
    <col min="11701" max="11701" customWidth="1" width="8.85546875"/>
    <col min="11702" max="11702" customWidth="1" width="8.85546875"/>
    <col min="11703" max="11703" customWidth="1" width="8.85546875"/>
    <col min="11704" max="11704" customWidth="1" width="8.85546875"/>
    <col min="11705" max="11705" customWidth="1" width="8.85546875"/>
    <col min="11706" max="11706" customWidth="1" width="8.85546875"/>
    <col min="11707" max="11707" customWidth="1" width="8.85546875"/>
    <col min="11708" max="11708" customWidth="1" width="8.85546875"/>
    <col min="11709" max="11709" customWidth="1" width="8.85546875"/>
    <col min="11710" max="11710" customWidth="1" width="8.85546875"/>
    <col min="11711" max="11711" customWidth="1" width="8.85546875"/>
    <col min="11712" max="11712" customWidth="1" width="8.85546875"/>
    <col min="11713" max="11713" customWidth="1" width="8.85546875"/>
    <col min="11714" max="11714" customWidth="1" width="8.85546875"/>
    <col min="11715" max="11715" customWidth="1" width="8.85546875"/>
    <col min="11716" max="11716" customWidth="1" width="8.85546875"/>
    <col min="11717" max="11717" customWidth="1" width="8.85546875"/>
    <col min="11718" max="11718" customWidth="1" width="8.85546875"/>
    <col min="11719" max="11719" customWidth="1" width="8.85546875"/>
    <col min="11720" max="11720" customWidth="1" width="8.85546875"/>
    <col min="11721" max="11721" customWidth="1" width="8.85546875"/>
    <col min="11722" max="11722" customWidth="1" width="8.85546875"/>
    <col min="11723" max="11723" customWidth="1" width="8.85546875"/>
    <col min="11724" max="11724" customWidth="1" width="8.85546875"/>
    <col min="11725" max="11725" customWidth="1" width="8.85546875"/>
    <col min="11726" max="11726" customWidth="1" width="8.85546875"/>
    <col min="11727" max="11727" customWidth="1" width="8.85546875"/>
    <col min="11728" max="11728" customWidth="1" width="8.85546875"/>
    <col min="11729" max="11729" customWidth="1" width="8.85546875"/>
    <col min="11730" max="11730" customWidth="1" width="8.85546875"/>
    <col min="11731" max="11731" customWidth="1" width="8.85546875"/>
    <col min="11732" max="11732" customWidth="1" width="8.85546875"/>
    <col min="11733" max="11733" customWidth="1" width="8.85546875"/>
    <col min="11734" max="11734" customWidth="1" width="8.85546875"/>
    <col min="11735" max="11735" customWidth="1" width="8.85546875"/>
    <col min="11736" max="11736" customWidth="1" width="8.85546875"/>
    <col min="11737" max="11737" customWidth="1" width="8.85546875"/>
    <col min="11738" max="11738" customWidth="1" width="8.85546875"/>
    <col min="11739" max="11739" customWidth="1" width="8.85546875"/>
    <col min="11740" max="11740" customWidth="1" width="8.85546875"/>
    <col min="11741" max="11741" customWidth="1" width="8.85546875"/>
    <col min="11742" max="11742" customWidth="1" width="8.85546875"/>
    <col min="11743" max="11743" customWidth="1" width="8.85546875"/>
    <col min="11744" max="11744" customWidth="1" width="8.85546875"/>
    <col min="11745" max="11745" customWidth="1" width="8.85546875"/>
    <col min="11746" max="11746" customWidth="1" width="8.85546875"/>
    <col min="11747" max="11747" customWidth="1" width="8.85546875"/>
    <col min="11748" max="11748" customWidth="1" width="8.85546875"/>
    <col min="11749" max="11749" customWidth="1" width="8.85546875"/>
    <col min="11750" max="11750" customWidth="1" width="8.85546875"/>
    <col min="11751" max="11751" customWidth="1" width="8.85546875"/>
    <col min="11752" max="11752" customWidth="1" width="8.85546875"/>
    <col min="11753" max="11753" customWidth="1" width="8.85546875"/>
    <col min="11754" max="11754" customWidth="1" width="8.85546875"/>
    <col min="11755" max="11755" customWidth="1" width="8.85546875"/>
    <col min="11756" max="11756" customWidth="1" width="8.85546875"/>
    <col min="11757" max="11757" customWidth="1" width="8.85546875"/>
    <col min="11758" max="11758" customWidth="1" width="8.85546875"/>
    <col min="11759" max="11759" customWidth="1" width="8.85546875"/>
    <col min="11760" max="11760" customWidth="1" width="8.85546875"/>
    <col min="11761" max="11761" customWidth="1" width="8.85546875"/>
    <col min="11762" max="11762" customWidth="1" width="8.85546875"/>
    <col min="11763" max="11763" customWidth="1" width="8.85546875"/>
    <col min="11764" max="11764" customWidth="1" width="8.85546875"/>
    <col min="11765" max="11765" customWidth="1" width="8.85546875"/>
    <col min="11766" max="11766" customWidth="1" width="8.85546875"/>
    <col min="11767" max="11767" customWidth="1" width="8.85546875"/>
    <col min="11768" max="11768" customWidth="1" width="8.85546875"/>
    <col min="11769" max="11769" customWidth="1" width="8.85546875"/>
    <col min="11770" max="11770" customWidth="1" width="8.85546875"/>
    <col min="11771" max="11771" customWidth="1" width="8.85546875"/>
    <col min="11772" max="11772" customWidth="1" width="8.85546875"/>
    <col min="11773" max="11773" customWidth="1" width="8.85546875"/>
    <col min="11774" max="11774" customWidth="1" width="8.85546875"/>
    <col min="11775" max="11775" customWidth="1" width="8.85546875"/>
    <col min="11776" max="11776" customWidth="1" width="8.85546875"/>
    <col min="11777" max="11777" customWidth="1" width="8.85546875"/>
    <col min="11778" max="11778" customWidth="1" width="8.85546875"/>
    <col min="11779" max="11779" customWidth="1" width="8.85546875"/>
    <col min="11780" max="11780" customWidth="1" width="8.85546875"/>
    <col min="11781" max="11781" customWidth="1" width="8.85546875"/>
    <col min="11782" max="11782" customWidth="1" width="8.85546875"/>
    <col min="11783" max="11783" customWidth="1" width="8.85546875"/>
    <col min="11784" max="11784" customWidth="1" width="8.85546875"/>
    <col min="11785" max="11785" customWidth="1" width="8.85546875"/>
    <col min="11786" max="11786" customWidth="1" width="8.85546875"/>
    <col min="11787" max="11787" customWidth="1" width="8.85546875"/>
    <col min="11788" max="11788" customWidth="1" width="8.85546875"/>
    <col min="11789" max="11789" customWidth="1" width="8.85546875"/>
    <col min="11790" max="11790" customWidth="1" width="8.85546875"/>
    <col min="11791" max="11791" customWidth="1" width="8.85546875"/>
    <col min="11792" max="11792" customWidth="1" width="8.85546875"/>
    <col min="11793" max="11793" customWidth="1" width="8.85546875"/>
    <col min="11794" max="11794" customWidth="1" width="8.85546875"/>
    <col min="11795" max="11795" customWidth="1" width="8.85546875"/>
    <col min="11796" max="11796" customWidth="1" width="8.85546875"/>
    <col min="11797" max="11797" customWidth="1" width="8.85546875"/>
    <col min="11798" max="11798" customWidth="1" width="8.85546875"/>
    <col min="11799" max="11799" customWidth="1" width="8.85546875"/>
    <col min="11800" max="11800" customWidth="1" width="8.85546875"/>
    <col min="11801" max="11801" customWidth="1" width="8.85546875"/>
    <col min="11802" max="11802" customWidth="1" width="8.85546875"/>
    <col min="11803" max="11803" customWidth="1" width="8.85546875"/>
    <col min="11804" max="11804" customWidth="1" width="8.85546875"/>
    <col min="11805" max="11805" customWidth="1" width="8.85546875"/>
    <col min="11806" max="11806" customWidth="1" width="8.85546875"/>
    <col min="11807" max="11807" customWidth="1" width="8.85546875"/>
    <col min="11808" max="11808" customWidth="1" width="8.85546875"/>
    <col min="11809" max="11809" customWidth="1" width="8.85546875"/>
    <col min="11810" max="11810" customWidth="1" width="8.85546875"/>
    <col min="11811" max="11811" customWidth="1" width="8.85546875"/>
    <col min="11812" max="11812" customWidth="1" width="8.85546875"/>
    <col min="11813" max="11813" customWidth="1" width="8.85546875"/>
    <col min="11814" max="11814" customWidth="1" width="8.85546875"/>
    <col min="11815" max="11815" customWidth="1" width="8.85546875"/>
    <col min="11816" max="11816" customWidth="1" width="8.85546875"/>
    <col min="11817" max="11817" customWidth="1" width="8.85546875"/>
    <col min="11818" max="11818" customWidth="1" width="8.85546875"/>
    <col min="11819" max="11819" customWidth="1" width="8.85546875"/>
    <col min="11820" max="11820" customWidth="1" width="8.85546875"/>
    <col min="11821" max="11821" customWidth="1" width="8.85546875"/>
    <col min="11822" max="11822" customWidth="1" width="8.85546875"/>
    <col min="11823" max="11823" customWidth="1" width="8.85546875"/>
    <col min="11824" max="11824" customWidth="1" width="8.85546875"/>
    <col min="11825" max="11825" customWidth="1" width="8.85546875"/>
    <col min="11826" max="11826" customWidth="1" width="8.85546875"/>
    <col min="11827" max="11827" customWidth="1" width="8.85546875"/>
    <col min="11828" max="11828" customWidth="1" width="8.85546875"/>
    <col min="11829" max="11829" customWidth="1" width="8.85546875"/>
    <col min="11830" max="11830" customWidth="1" width="8.85546875"/>
    <col min="11831" max="11831" customWidth="1" width="8.85546875"/>
    <col min="11832" max="11832" customWidth="1" width="8.85546875"/>
    <col min="11833" max="11833" customWidth="1" width="8.85546875"/>
    <col min="11834" max="11834" customWidth="1" width="8.85546875"/>
    <col min="11835" max="11835" customWidth="1" width="8.85546875"/>
    <col min="11836" max="11836" customWidth="1" width="8.85546875"/>
    <col min="11837" max="11837" customWidth="1" width="8.85546875"/>
    <col min="11838" max="11838" customWidth="1" width="8.85546875"/>
    <col min="11839" max="11839" customWidth="1" width="8.85546875"/>
    <col min="11840" max="11840" customWidth="1" width="8.85546875"/>
    <col min="11841" max="11841" customWidth="1" width="8.85546875"/>
    <col min="11842" max="11842" customWidth="1" width="8.85546875"/>
    <col min="11843" max="11843" customWidth="1" width="8.85546875"/>
    <col min="11844" max="11844" customWidth="1" width="8.85546875"/>
    <col min="11845" max="11845" customWidth="1" width="8.85546875"/>
    <col min="11846" max="11846" customWidth="1" width="8.85546875"/>
    <col min="11847" max="11847" customWidth="1" width="8.85546875"/>
    <col min="11848" max="11848" customWidth="1" width="8.85546875"/>
    <col min="11849" max="11849" customWidth="1" width="8.85546875"/>
    <col min="11850" max="11850" customWidth="1" width="8.85546875"/>
    <col min="11851" max="11851" customWidth="1" width="8.85546875"/>
    <col min="11852" max="11852" customWidth="1" width="8.85546875"/>
    <col min="11853" max="11853" customWidth="1" width="8.85546875"/>
    <col min="11854" max="11854" customWidth="1" width="8.85546875"/>
    <col min="11855" max="11855" customWidth="1" width="8.85546875"/>
    <col min="11856" max="11856" customWidth="1" width="8.85546875"/>
    <col min="11857" max="11857" customWidth="1" width="8.85546875"/>
    <col min="11858" max="11858" customWidth="1" width="8.85546875"/>
    <col min="11859" max="11859" customWidth="1" width="8.85546875"/>
    <col min="11860" max="11860" customWidth="1" width="8.85546875"/>
    <col min="11861" max="11861" customWidth="1" width="8.85546875"/>
    <col min="11862" max="11862" customWidth="1" width="8.85546875"/>
    <col min="11863" max="11863" customWidth="1" width="8.85546875"/>
    <col min="11864" max="11864" customWidth="1" width="8.85546875"/>
    <col min="11865" max="11865" customWidth="1" width="8.85546875"/>
    <col min="11866" max="11866" customWidth="1" width="8.85546875"/>
    <col min="11867" max="11867" customWidth="1" width="8.85546875"/>
    <col min="11868" max="11868" customWidth="1" width="8.85546875"/>
    <col min="11869" max="11869" customWidth="1" width="8.85546875"/>
    <col min="11870" max="11870" customWidth="1" width="8.85546875"/>
    <col min="11871" max="11871" customWidth="1" width="8.85546875"/>
    <col min="11872" max="11872" customWidth="1" width="8.85546875"/>
    <col min="11873" max="11873" customWidth="1" width="8.85546875"/>
    <col min="11874" max="11874" customWidth="1" width="8.85546875"/>
    <col min="11875" max="11875" customWidth="1" width="8.85546875"/>
    <col min="11876" max="11876" customWidth="1" width="8.85546875"/>
    <col min="11877" max="11877" customWidth="1" width="8.85546875"/>
    <col min="11878" max="11878" customWidth="1" width="8.85546875"/>
    <col min="11879" max="11879" customWidth="1" width="8.85546875"/>
    <col min="11880" max="11880" customWidth="1" width="8.85546875"/>
    <col min="11881" max="11881" customWidth="1" width="8.85546875"/>
    <col min="11882" max="11882" customWidth="1" width="8.85546875"/>
    <col min="11883" max="11883" customWidth="1" width="8.85546875"/>
    <col min="11884" max="11884" customWidth="1" width="8.85546875"/>
    <col min="11885" max="11885" customWidth="1" width="8.85546875"/>
    <col min="11886" max="11886" customWidth="1" width="8.85546875"/>
    <col min="11887" max="11887" customWidth="1" width="8.85546875"/>
    <col min="11888" max="11888" customWidth="1" width="8.85546875"/>
    <col min="11889" max="11889" customWidth="1" width="8.85546875"/>
    <col min="11890" max="11890" customWidth="1" width="8.85546875"/>
    <col min="11891" max="11891" customWidth="1" width="8.85546875"/>
    <col min="11892" max="11892" customWidth="1" width="8.85546875"/>
    <col min="11893" max="11893" customWidth="1" width="8.85546875"/>
    <col min="11894" max="11894" customWidth="1" width="8.85546875"/>
    <col min="11895" max="11895" customWidth="1" width="8.85546875"/>
    <col min="11896" max="11896" customWidth="1" width="8.85546875"/>
    <col min="11897" max="11897" customWidth="1" width="8.85546875"/>
    <col min="11898" max="11898" customWidth="1" width="8.85546875"/>
    <col min="11899" max="11899" customWidth="1" width="8.85546875"/>
    <col min="11900" max="11900" customWidth="1" width="8.85546875"/>
    <col min="11901" max="11901" customWidth="1" width="8.85546875"/>
    <col min="11902" max="11902" customWidth="1" width="8.85546875"/>
    <col min="11903" max="11903" customWidth="1" width="8.85546875"/>
    <col min="11904" max="11904" customWidth="1" width="8.85546875"/>
    <col min="11905" max="11905" customWidth="1" width="8.85546875"/>
    <col min="11906" max="11906" customWidth="1" width="8.85546875"/>
    <col min="11907" max="11907" customWidth="1" width="8.85546875"/>
    <col min="11908" max="11908" customWidth="1" width="8.85546875"/>
    <col min="11909" max="11909" customWidth="1" width="8.85546875"/>
    <col min="11910" max="11910" customWidth="1" width="8.85546875"/>
    <col min="11911" max="11911" customWidth="1" width="8.85546875"/>
    <col min="11912" max="11912" customWidth="1" width="8.85546875"/>
    <col min="11913" max="11913" customWidth="1" width="8.85546875"/>
    <col min="11914" max="11914" customWidth="1" width="8.85546875"/>
    <col min="11915" max="11915" customWidth="1" width="8.85546875"/>
    <col min="11916" max="11916" customWidth="1" width="8.85546875"/>
    <col min="11917" max="11917" customWidth="1" width="8.85546875"/>
    <col min="11918" max="11918" customWidth="1" width="8.85546875"/>
    <col min="11919" max="11919" customWidth="1" width="8.85546875"/>
    <col min="11920" max="11920" customWidth="1" width="8.85546875"/>
    <col min="11921" max="11921" customWidth="1" width="8.85546875"/>
    <col min="11922" max="11922" customWidth="1" width="8.85546875"/>
    <col min="11923" max="11923" customWidth="1" width="8.85546875"/>
    <col min="11924" max="11924" customWidth="1" width="8.85546875"/>
    <col min="11925" max="11925" customWidth="1" width="8.85546875"/>
    <col min="11926" max="11926" customWidth="1" width="8.85546875"/>
    <col min="11927" max="11927" customWidth="1" width="8.85546875"/>
    <col min="11928" max="11928" customWidth="1" width="8.85546875"/>
    <col min="11929" max="11929" customWidth="1" width="8.85546875"/>
    <col min="11930" max="11930" customWidth="1" width="8.85546875"/>
    <col min="11931" max="11931" customWidth="1" width="8.85546875"/>
    <col min="11932" max="11932" customWidth="1" width="8.85546875"/>
    <col min="11933" max="11933" customWidth="1" width="8.85546875"/>
    <col min="11934" max="11934" customWidth="1" width="8.85546875"/>
    <col min="11935" max="11935" customWidth="1" width="8.85546875"/>
    <col min="11936" max="11936" customWidth="1" width="8.85546875"/>
    <col min="11937" max="11937" customWidth="1" width="8.85546875"/>
    <col min="11938" max="11938" customWidth="1" width="8.85546875"/>
    <col min="11939" max="11939" customWidth="1" width="8.85546875"/>
    <col min="11940" max="11940" customWidth="1" width="8.85546875"/>
    <col min="11941" max="11941" customWidth="1" width="8.85546875"/>
    <col min="11942" max="11942" customWidth="1" width="8.85546875"/>
    <col min="11943" max="11943" customWidth="1" width="8.85546875"/>
    <col min="11944" max="11944" customWidth="1" width="8.85546875"/>
    <col min="11945" max="11945" customWidth="1" width="8.85546875"/>
    <col min="11946" max="11946" customWidth="1" width="8.85546875"/>
    <col min="11947" max="11947" customWidth="1" width="8.85546875"/>
    <col min="11948" max="11948" customWidth="1" width="8.85546875"/>
    <col min="11949" max="11949" customWidth="1" width="8.85546875"/>
    <col min="11950" max="11950" customWidth="1" width="8.85546875"/>
    <col min="11951" max="11951" customWidth="1" width="8.85546875"/>
    <col min="11952" max="11952" customWidth="1" width="8.85546875"/>
    <col min="11953" max="11953" customWidth="1" width="8.85546875"/>
    <col min="11954" max="11954" customWidth="1" width="8.85546875"/>
    <col min="11955" max="11955" customWidth="1" width="8.85546875"/>
    <col min="11956" max="11956" customWidth="1" width="8.85546875"/>
    <col min="11957" max="11957" customWidth="1" width="8.85546875"/>
    <col min="11958" max="11958" customWidth="1" width="8.85546875"/>
    <col min="11959" max="11959" customWidth="1" width="8.85546875"/>
    <col min="11960" max="11960" customWidth="1" width="8.85546875"/>
    <col min="11961" max="11961" customWidth="1" width="8.85546875"/>
    <col min="11962" max="11962" customWidth="1" width="8.85546875"/>
    <col min="11963" max="11963" customWidth="1" width="8.85546875"/>
    <col min="11964" max="11964" customWidth="1" width="8.85546875"/>
    <col min="11965" max="11965" customWidth="1" width="8.85546875"/>
    <col min="11966" max="11966" customWidth="1" width="8.85546875"/>
    <col min="11967" max="11967" customWidth="1" width="8.85546875"/>
    <col min="11968" max="11968" customWidth="1" width="8.85546875"/>
    <col min="11969" max="11969" customWidth="1" width="8.85546875"/>
    <col min="11970" max="11970" customWidth="1" width="8.85546875"/>
    <col min="11971" max="11971" customWidth="1" width="8.85546875"/>
    <col min="11972" max="11972" customWidth="1" width="8.85546875"/>
    <col min="11973" max="11973" customWidth="1" width="8.85546875"/>
    <col min="11974" max="11974" customWidth="1" width="8.85546875"/>
    <col min="11975" max="11975" customWidth="1" width="8.85546875"/>
    <col min="11976" max="11976" customWidth="1" width="8.85546875"/>
    <col min="11977" max="11977" customWidth="1" width="8.85546875"/>
    <col min="11978" max="11978" customWidth="1" width="8.85546875"/>
    <col min="11979" max="11979" customWidth="1" width="8.85546875"/>
    <col min="11980" max="11980" customWidth="1" width="8.85546875"/>
    <col min="11981" max="11981" customWidth="1" width="8.85546875"/>
    <col min="11982" max="11982" customWidth="1" width="8.85546875"/>
    <col min="11983" max="11983" customWidth="1" width="8.85546875"/>
    <col min="11984" max="11984" customWidth="1" width="8.85546875"/>
    <col min="11985" max="11985" customWidth="1" width="8.85546875"/>
    <col min="11986" max="11986" customWidth="1" width="8.85546875"/>
    <col min="11987" max="11987" customWidth="1" width="8.85546875"/>
    <col min="11988" max="11988" customWidth="1" width="8.85546875"/>
    <col min="11989" max="11989" customWidth="1" width="8.85546875"/>
    <col min="11990" max="11990" customWidth="1" width="8.85546875"/>
    <col min="11991" max="11991" customWidth="1" width="8.85546875"/>
    <col min="11992" max="11992" customWidth="1" width="8.85546875"/>
    <col min="11993" max="11993" customWidth="1" width="8.85546875"/>
    <col min="11994" max="11994" customWidth="1" width="8.85546875"/>
    <col min="11995" max="11995" customWidth="1" width="8.85546875"/>
    <col min="11996" max="11996" customWidth="1" width="8.85546875"/>
    <col min="11997" max="11997" customWidth="1" width="8.85546875"/>
    <col min="11998" max="11998" customWidth="1" width="8.85546875"/>
    <col min="11999" max="11999" customWidth="1" width="8.85546875"/>
    <col min="12000" max="12000" customWidth="1" width="8.85546875"/>
    <col min="12001" max="12001" customWidth="1" width="8.85546875"/>
    <col min="12002" max="12002" customWidth="1" width="8.85546875"/>
    <col min="12003" max="12003" customWidth="1" width="8.85546875"/>
    <col min="12004" max="12004" customWidth="1" width="8.85546875"/>
    <col min="12005" max="12005" customWidth="1" width="8.85546875"/>
    <col min="12006" max="12006" customWidth="1" width="8.85546875"/>
    <col min="12007" max="12007" customWidth="1" width="8.85546875"/>
    <col min="12008" max="12008" customWidth="1" width="8.85546875"/>
    <col min="12009" max="12009" customWidth="1" width="8.85546875"/>
    <col min="12010" max="12010" customWidth="1" width="8.85546875"/>
    <col min="12011" max="12011" customWidth="1" width="8.85546875"/>
    <col min="12012" max="12012" customWidth="1" width="8.85546875"/>
    <col min="12013" max="12013" customWidth="1" width="8.85546875"/>
    <col min="12014" max="12014" customWidth="1" width="8.85546875"/>
    <col min="12015" max="12015" customWidth="1" width="8.85546875"/>
    <col min="12016" max="12016" customWidth="1" width="8.85546875"/>
    <col min="12017" max="12017" customWidth="1" width="8.85546875"/>
    <col min="12018" max="12018" customWidth="1" width="8.85546875"/>
    <col min="12019" max="12019" customWidth="1" width="8.85546875"/>
    <col min="12020" max="12020" customWidth="1" width="8.85546875"/>
    <col min="12021" max="12021" customWidth="1" width="8.85546875"/>
    <col min="12022" max="12022" customWidth="1" width="8.85546875"/>
    <col min="12023" max="12023" customWidth="1" width="8.85546875"/>
    <col min="12024" max="12024" customWidth="1" width="8.85546875"/>
    <col min="12025" max="12025" customWidth="1" width="8.85546875"/>
    <col min="12026" max="12026" customWidth="1" width="8.85546875"/>
    <col min="12027" max="12027" customWidth="1" width="8.85546875"/>
    <col min="12028" max="12028" customWidth="1" width="8.85546875"/>
    <col min="12029" max="12029" customWidth="1" width="8.85546875"/>
    <col min="12030" max="12030" customWidth="1" width="8.85546875"/>
    <col min="12031" max="12031" customWidth="1" width="8.85546875"/>
    <col min="12032" max="12032" customWidth="1" width="8.85546875"/>
    <col min="12033" max="12033" customWidth="1" width="8.85546875"/>
    <col min="12034" max="12034" customWidth="1" width="8.85546875"/>
    <col min="12035" max="12035" customWidth="1" width="8.85546875"/>
    <col min="12036" max="12036" customWidth="1" width="8.85546875"/>
    <col min="12037" max="12037" customWidth="1" width="8.85546875"/>
    <col min="12038" max="12038" customWidth="1" width="8.85546875"/>
    <col min="12039" max="12039" customWidth="1" width="8.85546875"/>
    <col min="12040" max="12040" customWidth="1" width="8.85546875"/>
    <col min="12041" max="12041" customWidth="1" width="8.85546875"/>
    <col min="12042" max="12042" customWidth="1" width="8.85546875"/>
    <col min="12043" max="12043" customWidth="1" width="8.85546875"/>
    <col min="12044" max="12044" customWidth="1" width="8.85546875"/>
    <col min="12045" max="12045" customWidth="1" width="8.85546875"/>
    <col min="12046" max="12046" customWidth="1" width="8.85546875"/>
    <col min="12047" max="12047" customWidth="1" width="8.85546875"/>
    <col min="12048" max="12048" customWidth="1" width="8.85546875"/>
    <col min="12049" max="12049" customWidth="1" width="8.85546875"/>
    <col min="12050" max="12050" customWidth="1" width="8.85546875"/>
    <col min="12051" max="12051" customWidth="1" width="8.85546875"/>
    <col min="12052" max="12052" customWidth="1" width="8.85546875"/>
    <col min="12053" max="12053" customWidth="1" width="8.85546875"/>
    <col min="12054" max="12054" customWidth="1" width="8.85546875"/>
    <col min="12055" max="12055" customWidth="1" width="8.85546875"/>
    <col min="12056" max="12056" customWidth="1" width="8.85546875"/>
    <col min="12057" max="12057" customWidth="1" width="8.85546875"/>
    <col min="12058" max="12058" customWidth="1" width="8.85546875"/>
    <col min="12059" max="12059" customWidth="1" width="8.85546875"/>
    <col min="12060" max="12060" customWidth="1" width="8.85546875"/>
    <col min="12061" max="12061" customWidth="1" width="8.85546875"/>
    <col min="12062" max="12062" customWidth="1" width="8.85546875"/>
    <col min="12063" max="12063" customWidth="1" width="8.85546875"/>
    <col min="12064" max="12064" customWidth="1" width="8.85546875"/>
    <col min="12065" max="12065" customWidth="1" width="8.85546875"/>
    <col min="12066" max="12066" customWidth="1" width="8.85546875"/>
    <col min="12067" max="12067" customWidth="1" width="8.85546875"/>
    <col min="12068" max="12068" customWidth="1" width="8.85546875"/>
    <col min="12069" max="12069" customWidth="1" width="8.85546875"/>
    <col min="12070" max="12070" customWidth="1" width="8.85546875"/>
    <col min="12071" max="12071" customWidth="1" width="8.85546875"/>
    <col min="12072" max="12072" customWidth="1" width="8.85546875"/>
    <col min="12073" max="12073" customWidth="1" width="8.85546875"/>
    <col min="12074" max="12074" customWidth="1" width="8.85546875"/>
    <col min="12075" max="12075" customWidth="1" width="8.85546875"/>
    <col min="12076" max="12076" customWidth="1" width="8.85546875"/>
    <col min="12077" max="12077" customWidth="1" width="8.85546875"/>
    <col min="12078" max="12078" customWidth="1" width="8.85546875"/>
    <col min="12079" max="12079" customWidth="1" width="8.85546875"/>
    <col min="12080" max="12080" customWidth="1" width="8.85546875"/>
    <col min="12081" max="12081" customWidth="1" width="8.85546875"/>
    <col min="12082" max="12082" customWidth="1" width="8.85546875"/>
    <col min="12083" max="12083" customWidth="1" width="8.85546875"/>
    <col min="12084" max="12084" customWidth="1" width="8.85546875"/>
    <col min="12085" max="12085" customWidth="1" width="8.85546875"/>
    <col min="12086" max="12086" customWidth="1" width="8.85546875"/>
    <col min="12087" max="12087" customWidth="1" width="8.85546875"/>
    <col min="12088" max="12088" customWidth="1" width="8.85546875"/>
    <col min="12089" max="12089" customWidth="1" width="8.85546875"/>
    <col min="12090" max="12090" customWidth="1" width="8.85546875"/>
    <col min="12091" max="12091" customWidth="1" width="8.85546875"/>
    <col min="12092" max="12092" customWidth="1" width="8.85546875"/>
    <col min="12093" max="12093" customWidth="1" width="8.85546875"/>
    <col min="12094" max="12094" customWidth="1" width="8.85546875"/>
    <col min="12095" max="12095" customWidth="1" width="8.85546875"/>
    <col min="12096" max="12096" customWidth="1" width="8.85546875"/>
    <col min="12097" max="12097" customWidth="1" width="8.85546875"/>
    <col min="12098" max="12098" customWidth="1" width="8.85546875"/>
    <col min="12099" max="12099" customWidth="1" width="8.85546875"/>
    <col min="12100" max="12100" customWidth="1" width="8.85546875"/>
    <col min="12101" max="12101" customWidth="1" width="8.85546875"/>
    <col min="12102" max="12102" customWidth="1" width="8.85546875"/>
    <col min="12103" max="12103" customWidth="1" width="8.85546875"/>
    <col min="12104" max="12104" customWidth="1" width="8.85546875"/>
    <col min="12105" max="12105" customWidth="1" width="8.85546875"/>
    <col min="12106" max="12106" customWidth="1" width="8.85546875"/>
    <col min="12107" max="12107" customWidth="1" width="8.85546875"/>
    <col min="12108" max="12108" customWidth="1" width="8.85546875"/>
    <col min="12109" max="12109" customWidth="1" width="8.85546875"/>
    <col min="12110" max="12110" customWidth="1" width="8.85546875"/>
    <col min="12111" max="12111" customWidth="1" width="8.85546875"/>
    <col min="12112" max="12112" customWidth="1" width="8.85546875"/>
    <col min="12113" max="12113" customWidth="1" width="8.85546875"/>
    <col min="12114" max="12114" customWidth="1" width="8.85546875"/>
    <col min="12115" max="12115" customWidth="1" width="8.85546875"/>
    <col min="12116" max="12116" customWidth="1" width="8.85546875"/>
    <col min="12117" max="12117" customWidth="1" width="8.85546875"/>
    <col min="12118" max="12118" customWidth="1" width="8.85546875"/>
    <col min="12119" max="12119" customWidth="1" width="8.85546875"/>
    <col min="12120" max="12120" customWidth="1" width="8.85546875"/>
    <col min="12121" max="12121" customWidth="1" width="8.85546875"/>
    <col min="12122" max="12122" customWidth="1" width="8.85546875"/>
    <col min="12123" max="12123" customWidth="1" width="8.85546875"/>
    <col min="12124" max="12124" customWidth="1" width="8.85546875"/>
    <col min="12125" max="12125" customWidth="1" width="8.85546875"/>
    <col min="12126" max="12126" customWidth="1" width="8.85546875"/>
    <col min="12127" max="12127" customWidth="1" width="8.85546875"/>
    <col min="12128" max="12128" customWidth="1" width="8.85546875"/>
    <col min="12129" max="12129" customWidth="1" width="8.85546875"/>
    <col min="12130" max="12130" customWidth="1" width="8.85546875"/>
    <col min="12131" max="12131" customWidth="1" width="8.85546875"/>
    <col min="12132" max="12132" customWidth="1" width="8.85546875"/>
    <col min="12133" max="12133" customWidth="1" width="8.85546875"/>
    <col min="12134" max="12134" customWidth="1" width="8.85546875"/>
    <col min="12135" max="12135" customWidth="1" width="8.85546875"/>
    <col min="12136" max="12136" customWidth="1" width="8.85546875"/>
    <col min="12137" max="12137" customWidth="1" width="8.85546875"/>
    <col min="12138" max="12138" customWidth="1" width="8.85546875"/>
    <col min="12139" max="12139" customWidth="1" width="8.85546875"/>
    <col min="12140" max="12140" customWidth="1" width="8.85546875"/>
    <col min="12141" max="12141" customWidth="1" width="8.85546875"/>
    <col min="12142" max="12142" customWidth="1" width="8.85546875"/>
    <col min="12143" max="12143" customWidth="1" width="8.85546875"/>
    <col min="12144" max="12144" customWidth="1" width="8.85546875"/>
    <col min="12145" max="12145" customWidth="1" width="8.85546875"/>
    <col min="12146" max="12146" customWidth="1" width="8.85546875"/>
    <col min="12147" max="12147" customWidth="1" width="8.85546875"/>
    <col min="12148" max="12148" customWidth="1" width="8.85546875"/>
    <col min="12149" max="12149" customWidth="1" width="8.85546875"/>
    <col min="12150" max="12150" customWidth="1" width="8.85546875"/>
    <col min="12151" max="12151" customWidth="1" width="8.85546875"/>
    <col min="12152" max="12152" customWidth="1" width="8.85546875"/>
    <col min="12153" max="12153" customWidth="1" width="8.85546875"/>
    <col min="12154" max="12154" customWidth="1" width="8.85546875"/>
    <col min="12155" max="12155" customWidth="1" width="8.85546875"/>
    <col min="12156" max="12156" customWidth="1" width="8.85546875"/>
    <col min="12157" max="12157" customWidth="1" width="8.85546875"/>
    <col min="12158" max="12158" customWidth="1" width="8.85546875"/>
    <col min="12159" max="12159" customWidth="1" width="8.85546875"/>
    <col min="12160" max="12160" customWidth="1" width="8.85546875"/>
    <col min="12161" max="12161" customWidth="1" width="8.85546875"/>
    <col min="12162" max="12162" customWidth="1" width="8.85546875"/>
    <col min="12163" max="12163" customWidth="1" width="8.85546875"/>
    <col min="12164" max="12164" customWidth="1" width="8.85546875"/>
    <col min="12165" max="12165" customWidth="1" width="8.85546875"/>
    <col min="12166" max="12166" customWidth="1" width="8.85546875"/>
    <col min="12167" max="12167" customWidth="1" width="8.85546875"/>
    <col min="12168" max="12168" customWidth="1" width="8.85546875"/>
    <col min="12169" max="12169" customWidth="1" width="8.85546875"/>
    <col min="12170" max="12170" customWidth="1" width="8.85546875"/>
    <col min="12171" max="12171" customWidth="1" width="8.85546875"/>
    <col min="12172" max="12172" customWidth="1" width="8.85546875"/>
    <col min="12173" max="12173" customWidth="1" width="8.85546875"/>
    <col min="12174" max="12174" customWidth="1" width="8.85546875"/>
    <col min="12175" max="12175" customWidth="1" width="8.85546875"/>
    <col min="12176" max="12176" customWidth="1" width="8.85546875"/>
    <col min="12177" max="12177" customWidth="1" width="8.85546875"/>
    <col min="12178" max="12178" customWidth="1" width="8.85546875"/>
    <col min="12179" max="12179" customWidth="1" width="8.85546875"/>
    <col min="12180" max="12180" customWidth="1" width="8.85546875"/>
    <col min="12181" max="12181" customWidth="1" width="8.85546875"/>
    <col min="12182" max="12182" customWidth="1" width="8.85546875"/>
    <col min="12183" max="12183" customWidth="1" width="8.85546875"/>
    <col min="12184" max="12184" customWidth="1" width="8.85546875"/>
    <col min="12185" max="12185" customWidth="1" width="8.85546875"/>
    <col min="12186" max="12186" customWidth="1" width="8.85546875"/>
    <col min="12187" max="12187" customWidth="1" width="8.85546875"/>
    <col min="12188" max="12188" customWidth="1" width="8.85546875"/>
    <col min="12189" max="12189" customWidth="1" width="8.85546875"/>
    <col min="12190" max="12190" customWidth="1" width="8.85546875"/>
    <col min="12191" max="12191" customWidth="1" width="8.85546875"/>
    <col min="12192" max="12192" customWidth="1" width="8.85546875"/>
    <col min="12193" max="12193" customWidth="1" width="8.85546875"/>
    <col min="12194" max="12194" customWidth="1" width="8.85546875"/>
    <col min="12195" max="12195" customWidth="1" width="8.85546875"/>
    <col min="12196" max="12196" customWidth="1" width="8.85546875"/>
    <col min="12197" max="12197" customWidth="1" width="8.85546875"/>
    <col min="12198" max="12198" customWidth="1" width="8.85546875"/>
    <col min="12199" max="12199" customWidth="1" width="8.85546875"/>
    <col min="12200" max="12200" customWidth="1" width="8.85546875"/>
    <col min="12201" max="12201" customWidth="1" width="8.85546875"/>
    <col min="12202" max="12202" customWidth="1" width="8.85546875"/>
    <col min="12203" max="12203" customWidth="1" width="8.85546875"/>
    <col min="12204" max="12204" customWidth="1" width="8.85546875"/>
    <col min="12205" max="12205" customWidth="1" width="8.85546875"/>
    <col min="12206" max="12206" customWidth="1" width="8.85546875"/>
    <col min="12207" max="12207" customWidth="1" width="8.85546875"/>
    <col min="12208" max="12208" customWidth="1" width="8.85546875"/>
    <col min="12209" max="12209" customWidth="1" width="8.85546875"/>
    <col min="12210" max="12210" customWidth="1" width="8.85546875"/>
    <col min="12211" max="12211" customWidth="1" width="8.85546875"/>
    <col min="12212" max="12212" customWidth="1" width="8.85546875"/>
    <col min="12213" max="12213" customWidth="1" width="8.85546875"/>
    <col min="12214" max="12214" customWidth="1" width="8.85546875"/>
    <col min="12215" max="12215" customWidth="1" width="8.85546875"/>
    <col min="12216" max="12216" customWidth="1" width="8.85546875"/>
    <col min="12217" max="12217" customWidth="1" width="8.85546875"/>
    <col min="12218" max="12218" customWidth="1" width="8.85546875"/>
    <col min="12219" max="12219" customWidth="1" width="8.85546875"/>
    <col min="12220" max="12220" customWidth="1" width="8.85546875"/>
    <col min="12221" max="12221" customWidth="1" width="8.85546875"/>
    <col min="12222" max="12222" customWidth="1" width="8.85546875"/>
    <col min="12223" max="12223" customWidth="1" width="8.85546875"/>
    <col min="12224" max="12224" customWidth="1" width="8.85546875"/>
    <col min="12225" max="12225" customWidth="1" width="8.85546875"/>
    <col min="12226" max="12226" customWidth="1" width="8.85546875"/>
    <col min="12227" max="12227" customWidth="1" width="8.85546875"/>
    <col min="12228" max="12228" customWidth="1" width="8.85546875"/>
    <col min="12229" max="12229" customWidth="1" width="8.85546875"/>
    <col min="12230" max="12230" customWidth="1" width="8.85546875"/>
    <col min="12231" max="12231" customWidth="1" width="8.85546875"/>
    <col min="12232" max="12232" customWidth="1" width="8.85546875"/>
    <col min="12233" max="12233" customWidth="1" width="8.85546875"/>
    <col min="12234" max="12234" customWidth="1" width="8.85546875"/>
    <col min="12235" max="12235" customWidth="1" width="8.85546875"/>
    <col min="12236" max="12236" customWidth="1" width="8.85546875"/>
    <col min="12237" max="12237" customWidth="1" width="8.85546875"/>
    <col min="12238" max="12238" customWidth="1" width="8.85546875"/>
    <col min="12239" max="12239" customWidth="1" width="8.85546875"/>
    <col min="12240" max="12240" customWidth="1" width="8.85546875"/>
    <col min="12241" max="12241" customWidth="1" width="8.85546875"/>
    <col min="12242" max="12242" customWidth="1" width="8.85546875"/>
    <col min="12243" max="12243" customWidth="1" width="8.85546875"/>
    <col min="12244" max="12244" customWidth="1" width="8.85546875"/>
    <col min="12245" max="12245" customWidth="1" width="8.85546875"/>
    <col min="12246" max="12246" customWidth="1" width="8.85546875"/>
    <col min="12247" max="12247" customWidth="1" width="8.85546875"/>
    <col min="12248" max="12248" customWidth="1" width="8.85546875"/>
    <col min="12249" max="12249" customWidth="1" width="8.85546875"/>
    <col min="12250" max="12250" customWidth="1" width="8.85546875"/>
    <col min="12251" max="12251" customWidth="1" width="8.85546875"/>
    <col min="12252" max="12252" customWidth="1" width="8.85546875"/>
    <col min="12253" max="12253" customWidth="1" width="8.85546875"/>
    <col min="12254" max="12254" customWidth="1" width="8.85546875"/>
    <col min="12255" max="12255" customWidth="1" width="8.85546875"/>
    <col min="12256" max="12256" customWidth="1" width="8.85546875"/>
    <col min="12257" max="12257" customWidth="1" width="8.85546875"/>
    <col min="12258" max="12258" customWidth="1" width="8.85546875"/>
    <col min="12259" max="12259" customWidth="1" width="8.85546875"/>
    <col min="12260" max="12260" customWidth="1" width="8.85546875"/>
    <col min="12261" max="12261" customWidth="1" width="8.85546875"/>
    <col min="12262" max="12262" customWidth="1" width="8.85546875"/>
    <col min="12263" max="12263" customWidth="1" width="8.85546875"/>
    <col min="12264" max="12264" customWidth="1" width="8.85546875"/>
    <col min="12265" max="12265" customWidth="1" width="8.85546875"/>
    <col min="12266" max="12266" customWidth="1" width="8.85546875"/>
    <col min="12267" max="12267" customWidth="1" width="8.85546875"/>
    <col min="12268" max="12268" customWidth="1" width="8.85546875"/>
    <col min="12269" max="12269" customWidth="1" width="8.85546875"/>
    <col min="12270" max="12270" customWidth="1" width="8.85546875"/>
    <col min="12271" max="12271" customWidth="1" width="8.85546875"/>
    <col min="12272" max="12272" customWidth="1" width="8.85546875"/>
    <col min="12273" max="12273" customWidth="1" width="8.85546875"/>
    <col min="12274" max="12274" customWidth="1" width="8.85546875"/>
    <col min="12275" max="12275" customWidth="1" width="8.85546875"/>
    <col min="12276" max="12276" customWidth="1" width="8.85546875"/>
    <col min="12277" max="12277" customWidth="1" width="8.85546875"/>
    <col min="12278" max="12278" customWidth="1" width="8.85546875"/>
    <col min="12279" max="12279" customWidth="1" width="8.85546875"/>
    <col min="12280" max="12280" customWidth="1" width="8.85546875"/>
    <col min="12281" max="12281" customWidth="1" width="8.85546875"/>
    <col min="12282" max="12282" customWidth="1" width="8.85546875"/>
    <col min="12283" max="12283" customWidth="1" width="8.85546875"/>
    <col min="12284" max="12284" customWidth="1" width="8.85546875"/>
    <col min="12285" max="12285" customWidth="1" width="8.85546875"/>
    <col min="12286" max="12286" customWidth="1" width="8.85546875"/>
    <col min="12287" max="12287" customWidth="1" width="8.85546875"/>
    <col min="12288" max="12288" customWidth="1" width="8.85546875"/>
    <col min="12289" max="12289" customWidth="1" width="8.85546875"/>
    <col min="12290" max="12290" customWidth="1" width="8.85546875"/>
    <col min="12291" max="12291" customWidth="1" width="8.85546875"/>
    <col min="12292" max="12292" customWidth="1" width="8.85546875"/>
    <col min="12293" max="12293" customWidth="1" width="8.85546875"/>
    <col min="12294" max="12294" customWidth="1" width="8.85546875"/>
    <col min="12295" max="12295" customWidth="1" width="8.85546875"/>
    <col min="12296" max="12296" customWidth="1" width="8.85546875"/>
    <col min="12297" max="12297" customWidth="1" width="8.85546875"/>
    <col min="12298" max="12298" customWidth="1" width="8.85546875"/>
    <col min="12299" max="12299" customWidth="1" width="8.85546875"/>
    <col min="12300" max="12300" customWidth="1" width="8.85546875"/>
    <col min="12301" max="12301" customWidth="1" width="8.85546875"/>
    <col min="12302" max="12302" customWidth="1" width="8.85546875"/>
    <col min="12303" max="12303" customWidth="1" width="8.85546875"/>
    <col min="12304" max="12304" customWidth="1" width="8.85546875"/>
    <col min="12305" max="12305" customWidth="1" width="8.85546875"/>
    <col min="12306" max="12306" customWidth="1" width="8.85546875"/>
    <col min="12307" max="12307" customWidth="1" width="8.85546875"/>
    <col min="12308" max="12308" customWidth="1" width="8.85546875"/>
    <col min="12309" max="12309" customWidth="1" width="8.85546875"/>
    <col min="12310" max="12310" customWidth="1" width="8.85546875"/>
    <col min="12311" max="12311" customWidth="1" width="8.85546875"/>
    <col min="12312" max="12312" customWidth="1" width="8.85546875"/>
    <col min="12313" max="12313" customWidth="1" width="8.85546875"/>
    <col min="12314" max="12314" customWidth="1" width="8.85546875"/>
    <col min="12315" max="12315" customWidth="1" width="8.85546875"/>
    <col min="12316" max="12316" customWidth="1" width="8.85546875"/>
    <col min="12317" max="12317" customWidth="1" width="8.85546875"/>
    <col min="12318" max="12318" customWidth="1" width="8.85546875"/>
    <col min="12319" max="12319" customWidth="1" width="8.85546875"/>
    <col min="12320" max="12320" customWidth="1" width="8.85546875"/>
    <col min="12321" max="12321" customWidth="1" width="8.85546875"/>
    <col min="12322" max="12322" customWidth="1" width="8.85546875"/>
    <col min="12323" max="12323" customWidth="1" width="8.85546875"/>
    <col min="12324" max="12324" customWidth="1" width="8.85546875"/>
    <col min="12325" max="12325" customWidth="1" width="8.85546875"/>
    <col min="12326" max="12326" customWidth="1" width="8.85546875"/>
    <col min="12327" max="12327" customWidth="1" width="8.85546875"/>
    <col min="12328" max="12328" customWidth="1" width="8.85546875"/>
    <col min="12329" max="12329" customWidth="1" width="8.85546875"/>
    <col min="12330" max="12330" customWidth="1" width="8.85546875"/>
    <col min="12331" max="12331" customWidth="1" width="8.85546875"/>
    <col min="12332" max="12332" customWidth="1" width="8.85546875"/>
    <col min="12333" max="12333" customWidth="1" width="8.85546875"/>
    <col min="12334" max="12334" customWidth="1" width="8.85546875"/>
    <col min="12335" max="12335" customWidth="1" width="8.85546875"/>
    <col min="12336" max="12336" customWidth="1" width="8.85546875"/>
    <col min="12337" max="12337" customWidth="1" width="8.85546875"/>
    <col min="12338" max="12338" customWidth="1" width="8.85546875"/>
    <col min="12339" max="12339" customWidth="1" width="8.85546875"/>
    <col min="12340" max="12340" customWidth="1" width="8.85546875"/>
    <col min="12341" max="12341" customWidth="1" width="8.85546875"/>
    <col min="12342" max="12342" customWidth="1" width="8.85546875"/>
    <col min="12343" max="12343" customWidth="1" width="8.85546875"/>
    <col min="12344" max="12344" customWidth="1" width="8.85546875"/>
    <col min="12345" max="12345" customWidth="1" width="8.85546875"/>
    <col min="12346" max="12346" customWidth="1" width="8.85546875"/>
    <col min="12347" max="12347" customWidth="1" width="8.85546875"/>
    <col min="12348" max="12348" customWidth="1" width="8.85546875"/>
    <col min="12349" max="12349" customWidth="1" width="8.85546875"/>
    <col min="12350" max="12350" customWidth="1" width="8.85546875"/>
    <col min="12351" max="12351" customWidth="1" width="8.85546875"/>
    <col min="12352" max="12352" customWidth="1" width="8.85546875"/>
    <col min="12353" max="12353" customWidth="1" width="8.85546875"/>
    <col min="12354" max="12354" customWidth="1" width="8.85546875"/>
    <col min="12355" max="12355" customWidth="1" width="8.85546875"/>
    <col min="12356" max="12356" customWidth="1" width="8.85546875"/>
    <col min="12357" max="12357" customWidth="1" width="8.85546875"/>
    <col min="12358" max="12358" customWidth="1" width="8.85546875"/>
    <col min="12359" max="12359" customWidth="1" width="8.85546875"/>
    <col min="12360" max="12360" customWidth="1" width="8.85546875"/>
    <col min="12361" max="12361" customWidth="1" width="8.85546875"/>
    <col min="12362" max="12362" customWidth="1" width="8.85546875"/>
    <col min="12363" max="12363" customWidth="1" width="8.85546875"/>
    <col min="12364" max="12364" customWidth="1" width="8.85546875"/>
    <col min="12365" max="12365" customWidth="1" width="8.85546875"/>
    <col min="12366" max="12366" customWidth="1" width="8.85546875"/>
    <col min="12367" max="12367" customWidth="1" width="8.85546875"/>
    <col min="12368" max="12368" customWidth="1" width="8.85546875"/>
    <col min="12369" max="12369" customWidth="1" width="8.85546875"/>
    <col min="12370" max="12370" customWidth="1" width="8.85546875"/>
    <col min="12371" max="12371" customWidth="1" width="8.85546875"/>
    <col min="12372" max="12372" customWidth="1" width="8.85546875"/>
    <col min="12373" max="12373" customWidth="1" width="8.85546875"/>
    <col min="12374" max="12374" customWidth="1" width="8.85546875"/>
    <col min="12375" max="12375" customWidth="1" width="8.85546875"/>
    <col min="12376" max="12376" customWidth="1" width="8.85546875"/>
    <col min="12377" max="12377" customWidth="1" width="8.85546875"/>
    <col min="12378" max="12378" customWidth="1" width="8.85546875"/>
    <col min="12379" max="12379" customWidth="1" width="8.85546875"/>
    <col min="12380" max="12380" customWidth="1" width="8.85546875"/>
    <col min="12381" max="12381" customWidth="1" width="8.85546875"/>
    <col min="12382" max="12382" customWidth="1" width="8.85546875"/>
    <col min="12383" max="12383" customWidth="1" width="8.85546875"/>
    <col min="12384" max="12384" customWidth="1" width="8.85546875"/>
    <col min="12385" max="12385" customWidth="1" width="8.85546875"/>
    <col min="12386" max="12386" customWidth="1" width="8.85546875"/>
    <col min="12387" max="12387" customWidth="1" width="8.85546875"/>
    <col min="12388" max="12388" customWidth="1" width="8.85546875"/>
    <col min="12389" max="12389" customWidth="1" width="8.85546875"/>
    <col min="12390" max="12390" customWidth="1" width="8.85546875"/>
    <col min="12391" max="12391" customWidth="1" width="8.85546875"/>
    <col min="12392" max="12392" customWidth="1" width="8.85546875"/>
    <col min="12393" max="12393" customWidth="1" width="8.85546875"/>
    <col min="12394" max="12394" customWidth="1" width="8.85546875"/>
    <col min="12395" max="12395" customWidth="1" width="8.85546875"/>
    <col min="12396" max="12396" customWidth="1" width="8.85546875"/>
    <col min="12397" max="12397" customWidth="1" width="8.85546875"/>
    <col min="12398" max="12398" customWidth="1" width="8.85546875"/>
    <col min="12399" max="12399" customWidth="1" width="8.85546875"/>
    <col min="12400" max="12400" customWidth="1" width="8.85546875"/>
    <col min="12401" max="12401" customWidth="1" width="8.85546875"/>
    <col min="12402" max="12402" customWidth="1" width="8.85546875"/>
    <col min="12403" max="12403" customWidth="1" width="8.85546875"/>
    <col min="12404" max="12404" customWidth="1" width="8.85546875"/>
    <col min="12405" max="12405" customWidth="1" width="8.85546875"/>
    <col min="12406" max="12406" customWidth="1" width="8.85546875"/>
    <col min="12407" max="12407" customWidth="1" width="8.85546875"/>
    <col min="12408" max="12408" customWidth="1" width="8.85546875"/>
    <col min="12409" max="12409" customWidth="1" width="8.85546875"/>
    <col min="12410" max="12410" customWidth="1" width="8.85546875"/>
    <col min="12411" max="12411" customWidth="1" width="8.85546875"/>
    <col min="12412" max="12412" customWidth="1" width="8.85546875"/>
    <col min="12413" max="12413" customWidth="1" width="8.85546875"/>
    <col min="12414" max="12414" customWidth="1" width="8.85546875"/>
    <col min="12415" max="12415" customWidth="1" width="8.85546875"/>
    <col min="12416" max="12416" customWidth="1" width="8.85546875"/>
    <col min="12417" max="12417" customWidth="1" width="8.85546875"/>
    <col min="12418" max="12418" customWidth="1" width="8.85546875"/>
    <col min="12419" max="12419" customWidth="1" width="8.85546875"/>
    <col min="12420" max="12420" customWidth="1" width="8.85546875"/>
    <col min="12421" max="12421" customWidth="1" width="8.85546875"/>
    <col min="12422" max="12422" customWidth="1" width="8.85546875"/>
    <col min="12423" max="12423" customWidth="1" width="8.85546875"/>
    <col min="12424" max="12424" customWidth="1" width="8.85546875"/>
    <col min="12425" max="12425" customWidth="1" width="8.85546875"/>
    <col min="12426" max="12426" customWidth="1" width="8.85546875"/>
    <col min="12427" max="12427" customWidth="1" width="8.85546875"/>
    <col min="12428" max="12428" customWidth="1" width="8.85546875"/>
    <col min="12429" max="12429" customWidth="1" width="8.85546875"/>
    <col min="12430" max="12430" customWidth="1" width="8.85546875"/>
    <col min="12431" max="12431" customWidth="1" width="8.85546875"/>
    <col min="12432" max="12432" customWidth="1" width="8.85546875"/>
    <col min="12433" max="12433" customWidth="1" width="8.85546875"/>
    <col min="12434" max="12434" customWidth="1" width="8.85546875"/>
    <col min="12435" max="12435" customWidth="1" width="8.85546875"/>
    <col min="12436" max="12436" customWidth="1" width="8.85546875"/>
    <col min="12437" max="12437" customWidth="1" width="8.85546875"/>
    <col min="12438" max="12438" customWidth="1" width="8.85546875"/>
    <col min="12439" max="12439" customWidth="1" width="8.85546875"/>
    <col min="12440" max="12440" customWidth="1" width="8.85546875"/>
    <col min="12441" max="12441" customWidth="1" width="8.85546875"/>
    <col min="12442" max="12442" customWidth="1" width="8.85546875"/>
    <col min="12443" max="12443" customWidth="1" width="8.85546875"/>
    <col min="12444" max="12444" customWidth="1" width="8.85546875"/>
    <col min="12445" max="12445" customWidth="1" width="8.85546875"/>
    <col min="12446" max="12446" customWidth="1" width="8.85546875"/>
    <col min="12447" max="12447" customWidth="1" width="8.85546875"/>
    <col min="12448" max="12448" customWidth="1" width="8.85546875"/>
    <col min="12449" max="12449" customWidth="1" width="8.85546875"/>
    <col min="12450" max="12450" customWidth="1" width="8.85546875"/>
    <col min="12451" max="12451" customWidth="1" width="8.85546875"/>
    <col min="12452" max="12452" customWidth="1" width="8.85546875"/>
    <col min="12453" max="12453" customWidth="1" width="8.85546875"/>
    <col min="12454" max="12454" customWidth="1" width="8.85546875"/>
    <col min="12455" max="12455" customWidth="1" width="8.85546875"/>
    <col min="12456" max="12456" customWidth="1" width="8.85546875"/>
    <col min="12457" max="12457" customWidth="1" width="8.85546875"/>
    <col min="12458" max="12458" customWidth="1" width="8.85546875"/>
    <col min="12459" max="12459" customWidth="1" width="8.85546875"/>
    <col min="12460" max="12460" customWidth="1" width="8.85546875"/>
    <col min="12461" max="12461" customWidth="1" width="8.85546875"/>
    <col min="12462" max="12462" customWidth="1" width="8.85546875"/>
    <col min="12463" max="12463" customWidth="1" width="8.85546875"/>
    <col min="12464" max="12464" customWidth="1" width="8.85546875"/>
    <col min="12465" max="12465" customWidth="1" width="8.85546875"/>
    <col min="12466" max="12466" customWidth="1" width="8.85546875"/>
    <col min="12467" max="12467" customWidth="1" width="8.85546875"/>
    <col min="12468" max="12468" customWidth="1" width="8.85546875"/>
    <col min="12469" max="12469" customWidth="1" width="8.85546875"/>
    <col min="12470" max="12470" customWidth="1" width="8.85546875"/>
    <col min="12471" max="12471" customWidth="1" width="8.85546875"/>
    <col min="12472" max="12472" customWidth="1" width="8.85546875"/>
    <col min="12473" max="12473" customWidth="1" width="8.85546875"/>
    <col min="12474" max="12474" customWidth="1" width="8.85546875"/>
    <col min="12475" max="12475" customWidth="1" width="8.85546875"/>
    <col min="12476" max="12476" customWidth="1" width="8.85546875"/>
    <col min="12477" max="12477" customWidth="1" width="8.85546875"/>
    <col min="12478" max="12478" customWidth="1" width="8.85546875"/>
    <col min="12479" max="12479" customWidth="1" width="8.85546875"/>
    <col min="12480" max="12480" customWidth="1" width="8.85546875"/>
    <col min="12481" max="12481" customWidth="1" width="8.85546875"/>
    <col min="12482" max="12482" customWidth="1" width="8.85546875"/>
    <col min="12483" max="12483" customWidth="1" width="8.85546875"/>
    <col min="12484" max="12484" customWidth="1" width="8.85546875"/>
    <col min="12485" max="12485" customWidth="1" width="8.85546875"/>
    <col min="12486" max="12486" customWidth="1" width="8.85546875"/>
    <col min="12487" max="12487" customWidth="1" width="8.85546875"/>
    <col min="12488" max="12488" customWidth="1" width="8.85546875"/>
    <col min="12489" max="12489" customWidth="1" width="8.85546875"/>
    <col min="12490" max="12490" customWidth="1" width="8.85546875"/>
    <col min="12491" max="12491" customWidth="1" width="8.85546875"/>
    <col min="12492" max="12492" customWidth="1" width="8.85546875"/>
    <col min="12493" max="12493" customWidth="1" width="8.85546875"/>
    <col min="12494" max="12494" customWidth="1" width="8.85546875"/>
    <col min="12495" max="12495" customWidth="1" width="8.85546875"/>
    <col min="12496" max="12496" customWidth="1" width="8.85546875"/>
    <col min="12497" max="12497" customWidth="1" width="8.85546875"/>
    <col min="12498" max="12498" customWidth="1" width="8.85546875"/>
    <col min="12499" max="12499" customWidth="1" width="8.85546875"/>
    <col min="12500" max="12500" customWidth="1" width="8.85546875"/>
    <col min="12501" max="12501" customWidth="1" width="8.85546875"/>
    <col min="12502" max="12502" customWidth="1" width="8.85546875"/>
    <col min="12503" max="12503" customWidth="1" width="8.85546875"/>
    <col min="12504" max="12504" customWidth="1" width="8.85546875"/>
    <col min="12505" max="12505" customWidth="1" width="8.85546875"/>
    <col min="12506" max="12506" customWidth="1" width="8.85546875"/>
    <col min="12507" max="12507" customWidth="1" width="8.85546875"/>
    <col min="12508" max="12508" customWidth="1" width="8.85546875"/>
    <col min="12509" max="12509" customWidth="1" width="8.85546875"/>
    <col min="12510" max="12510" customWidth="1" width="8.85546875"/>
    <col min="12511" max="12511" customWidth="1" width="8.85546875"/>
    <col min="12512" max="12512" customWidth="1" width="8.85546875"/>
    <col min="12513" max="12513" customWidth="1" width="8.85546875"/>
    <col min="12514" max="12514" customWidth="1" width="8.85546875"/>
    <col min="12515" max="12515" customWidth="1" width="8.85546875"/>
    <col min="12516" max="12516" customWidth="1" width="8.85546875"/>
    <col min="12517" max="12517" customWidth="1" width="8.85546875"/>
    <col min="12518" max="12518" customWidth="1" width="8.85546875"/>
    <col min="12519" max="12519" customWidth="1" width="8.85546875"/>
    <col min="12520" max="12520" customWidth="1" width="8.85546875"/>
    <col min="12521" max="12521" customWidth="1" width="8.85546875"/>
    <col min="12522" max="12522" customWidth="1" width="8.85546875"/>
    <col min="12523" max="12523" customWidth="1" width="8.85546875"/>
    <col min="12524" max="12524" customWidth="1" width="8.85546875"/>
    <col min="12525" max="12525" customWidth="1" width="8.85546875"/>
    <col min="12526" max="12526" customWidth="1" width="8.85546875"/>
    <col min="12527" max="12527" customWidth="1" width="8.85546875"/>
    <col min="12528" max="12528" customWidth="1" width="8.85546875"/>
    <col min="12529" max="12529" customWidth="1" width="8.85546875"/>
    <col min="12530" max="12530" customWidth="1" width="8.85546875"/>
    <col min="12531" max="12531" customWidth="1" width="8.85546875"/>
    <col min="12532" max="12532" customWidth="1" width="8.85546875"/>
    <col min="12533" max="12533" customWidth="1" width="8.85546875"/>
    <col min="12534" max="12534" customWidth="1" width="8.85546875"/>
    <col min="12535" max="12535" customWidth="1" width="8.85546875"/>
    <col min="12536" max="12536" customWidth="1" width="8.85546875"/>
    <col min="12537" max="12537" customWidth="1" width="8.85546875"/>
    <col min="12538" max="12538" customWidth="1" width="8.85546875"/>
    <col min="12539" max="12539" customWidth="1" width="8.85546875"/>
    <col min="12540" max="12540" customWidth="1" width="8.85546875"/>
    <col min="12541" max="12541" customWidth="1" width="8.85546875"/>
    <col min="12542" max="12542" customWidth="1" width="8.85546875"/>
    <col min="12543" max="12543" customWidth="1" width="8.85546875"/>
    <col min="12544" max="12544" customWidth="1" width="8.85546875"/>
    <col min="12545" max="12545" customWidth="1" width="8.85546875"/>
    <col min="12546" max="12546" customWidth="1" width="8.85546875"/>
    <col min="12547" max="12547" customWidth="1" width="8.85546875"/>
    <col min="12548" max="12548" customWidth="1" width="8.85546875"/>
    <col min="12549" max="12549" customWidth="1" width="8.85546875"/>
    <col min="12550" max="12550" customWidth="1" width="8.85546875"/>
    <col min="12551" max="12551" customWidth="1" width="8.85546875"/>
    <col min="12552" max="12552" customWidth="1" width="8.85546875"/>
    <col min="12553" max="12553" customWidth="1" width="8.85546875"/>
    <col min="12554" max="12554" customWidth="1" width="8.85546875"/>
    <col min="12555" max="12555" customWidth="1" width="8.85546875"/>
    <col min="12556" max="12556" customWidth="1" width="8.85546875"/>
    <col min="12557" max="12557" customWidth="1" width="8.85546875"/>
    <col min="12558" max="12558" customWidth="1" width="8.85546875"/>
    <col min="12559" max="12559" customWidth="1" width="8.85546875"/>
    <col min="12560" max="12560" customWidth="1" width="8.85546875"/>
    <col min="12561" max="12561" customWidth="1" width="8.85546875"/>
    <col min="12562" max="12562" customWidth="1" width="8.85546875"/>
    <col min="12563" max="12563" customWidth="1" width="8.85546875"/>
    <col min="12564" max="12564" customWidth="1" width="8.85546875"/>
    <col min="12565" max="12565" customWidth="1" width="8.85546875"/>
    <col min="12566" max="12566" customWidth="1" width="8.85546875"/>
    <col min="12567" max="12567" customWidth="1" width="8.85546875"/>
    <col min="12568" max="12568" customWidth="1" width="8.85546875"/>
    <col min="12569" max="12569" customWidth="1" width="8.85546875"/>
    <col min="12570" max="12570" customWidth="1" width="8.85546875"/>
    <col min="12571" max="12571" customWidth="1" width="8.85546875"/>
    <col min="12572" max="12572" customWidth="1" width="8.85546875"/>
    <col min="12573" max="12573" customWidth="1" width="8.85546875"/>
    <col min="12574" max="12574" customWidth="1" width="8.85546875"/>
    <col min="12575" max="12575" customWidth="1" width="8.85546875"/>
    <col min="12576" max="12576" customWidth="1" width="8.85546875"/>
    <col min="12577" max="12577" customWidth="1" width="8.85546875"/>
    <col min="12578" max="12578" customWidth="1" width="8.85546875"/>
    <col min="12579" max="12579" customWidth="1" width="8.85546875"/>
    <col min="12580" max="12580" customWidth="1" width="8.85546875"/>
    <col min="12581" max="12581" customWidth="1" width="8.85546875"/>
    <col min="12582" max="12582" customWidth="1" width="8.85546875"/>
    <col min="12583" max="12583" customWidth="1" width="8.85546875"/>
    <col min="12584" max="12584" customWidth="1" width="8.85546875"/>
    <col min="12585" max="12585" customWidth="1" width="8.85546875"/>
    <col min="12586" max="12586" customWidth="1" width="8.85546875"/>
    <col min="12587" max="12587" customWidth="1" width="8.85546875"/>
    <col min="12588" max="12588" customWidth="1" width="8.85546875"/>
    <col min="12589" max="12589" customWidth="1" width="8.85546875"/>
    <col min="12590" max="12590" customWidth="1" width="8.85546875"/>
    <col min="12591" max="12591" customWidth="1" width="8.85546875"/>
    <col min="12592" max="12592" customWidth="1" width="8.85546875"/>
    <col min="12593" max="12593" customWidth="1" width="8.85546875"/>
    <col min="12594" max="12594" customWidth="1" width="8.85546875"/>
    <col min="12595" max="12595" customWidth="1" width="8.85546875"/>
    <col min="12596" max="12596" customWidth="1" width="8.85546875"/>
    <col min="12597" max="12597" customWidth="1" width="8.85546875"/>
    <col min="12598" max="12598" customWidth="1" width="8.85546875"/>
    <col min="12599" max="12599" customWidth="1" width="8.85546875"/>
    <col min="12600" max="12600" customWidth="1" width="8.85546875"/>
    <col min="12601" max="12601" customWidth="1" width="8.85546875"/>
    <col min="12602" max="12602" customWidth="1" width="8.85546875"/>
    <col min="12603" max="12603" customWidth="1" width="8.85546875"/>
    <col min="12604" max="12604" customWidth="1" width="8.85546875"/>
    <col min="12605" max="12605" customWidth="1" width="8.85546875"/>
    <col min="12606" max="12606" customWidth="1" width="8.85546875"/>
    <col min="12607" max="12607" customWidth="1" width="8.85546875"/>
    <col min="12608" max="12608" customWidth="1" width="8.85546875"/>
    <col min="12609" max="12609" customWidth="1" width="8.85546875"/>
    <col min="12610" max="12610" customWidth="1" width="8.85546875"/>
    <col min="12611" max="12611" customWidth="1" width="8.85546875"/>
    <col min="12612" max="12612" customWidth="1" width="8.85546875"/>
    <col min="12613" max="12613" customWidth="1" width="8.85546875"/>
    <col min="12614" max="12614" customWidth="1" width="8.85546875"/>
    <col min="12615" max="12615" customWidth="1" width="8.85546875"/>
    <col min="12616" max="12616" customWidth="1" width="8.85546875"/>
    <col min="12617" max="12617" customWidth="1" width="8.85546875"/>
    <col min="12618" max="12618" customWidth="1" width="8.85546875"/>
    <col min="12619" max="12619" customWidth="1" width="8.85546875"/>
    <col min="12620" max="12620" customWidth="1" width="8.85546875"/>
    <col min="12621" max="12621" customWidth="1" width="8.85546875"/>
    <col min="12622" max="12622" customWidth="1" width="8.85546875"/>
    <col min="12623" max="12623" customWidth="1" width="8.85546875"/>
    <col min="12624" max="12624" customWidth="1" width="8.85546875"/>
    <col min="12625" max="12625" customWidth="1" width="8.85546875"/>
    <col min="12626" max="12626" customWidth="1" width="8.85546875"/>
    <col min="12627" max="12627" customWidth="1" width="8.85546875"/>
    <col min="12628" max="12628" customWidth="1" width="8.85546875"/>
    <col min="12629" max="12629" customWidth="1" width="8.85546875"/>
    <col min="12630" max="12630" customWidth="1" width="8.85546875"/>
    <col min="12631" max="12631" customWidth="1" width="8.85546875"/>
    <col min="12632" max="12632" customWidth="1" width="8.85546875"/>
    <col min="12633" max="12633" customWidth="1" width="8.85546875"/>
    <col min="12634" max="12634" customWidth="1" width="8.85546875"/>
    <col min="12635" max="12635" customWidth="1" width="8.85546875"/>
    <col min="12636" max="12636" customWidth="1" width="8.85546875"/>
    <col min="12637" max="12637" customWidth="1" width="8.85546875"/>
    <col min="12638" max="12638" customWidth="1" width="8.85546875"/>
    <col min="12639" max="12639" customWidth="1" width="8.85546875"/>
    <col min="12640" max="12640" customWidth="1" width="8.85546875"/>
    <col min="12641" max="12641" customWidth="1" width="8.85546875"/>
    <col min="12642" max="12642" customWidth="1" width="8.85546875"/>
    <col min="12643" max="12643" customWidth="1" width="8.85546875"/>
    <col min="12644" max="12644" customWidth="1" width="8.85546875"/>
    <col min="12645" max="12645" customWidth="1" width="8.85546875"/>
    <col min="12646" max="12646" customWidth="1" width="8.85546875"/>
    <col min="12647" max="12647" customWidth="1" width="8.85546875"/>
    <col min="12648" max="12648" customWidth="1" width="8.85546875"/>
    <col min="12649" max="12649" customWidth="1" width="8.85546875"/>
    <col min="12650" max="12650" customWidth="1" width="8.85546875"/>
    <col min="12651" max="12651" customWidth="1" width="8.85546875"/>
    <col min="12652" max="12652" customWidth="1" width="8.85546875"/>
    <col min="12653" max="12653" customWidth="1" width="8.85546875"/>
    <col min="12654" max="12654" customWidth="1" width="8.85546875"/>
    <col min="12655" max="12655" customWidth="1" width="8.85546875"/>
    <col min="12656" max="12656" customWidth="1" width="8.85546875"/>
    <col min="12657" max="12657" customWidth="1" width="8.85546875"/>
    <col min="12658" max="12658" customWidth="1" width="8.85546875"/>
    <col min="12659" max="12659" customWidth="1" width="8.85546875"/>
    <col min="12660" max="12660" customWidth="1" width="8.85546875"/>
    <col min="12661" max="12661" customWidth="1" width="8.85546875"/>
    <col min="12662" max="12662" customWidth="1" width="8.85546875"/>
    <col min="12663" max="12663" customWidth="1" width="8.85546875"/>
    <col min="12664" max="12664" customWidth="1" width="8.85546875"/>
    <col min="12665" max="12665" customWidth="1" width="8.85546875"/>
    <col min="12666" max="12666" customWidth="1" width="8.85546875"/>
    <col min="12667" max="12667" customWidth="1" width="8.85546875"/>
    <col min="12668" max="12668" customWidth="1" width="8.85546875"/>
    <col min="12669" max="12669" customWidth="1" width="8.85546875"/>
    <col min="12670" max="12670" customWidth="1" width="8.85546875"/>
    <col min="12671" max="12671" customWidth="1" width="8.85546875"/>
    <col min="12672" max="12672" customWidth="1" width="8.85546875"/>
    <col min="12673" max="12673" customWidth="1" width="8.85546875"/>
    <col min="12674" max="12674" customWidth="1" width="8.85546875"/>
    <col min="12675" max="12675" customWidth="1" width="8.85546875"/>
    <col min="12676" max="12676" customWidth="1" width="8.85546875"/>
    <col min="12677" max="12677" customWidth="1" width="8.85546875"/>
    <col min="12678" max="12678" customWidth="1" width="8.85546875"/>
    <col min="12679" max="12679" customWidth="1" width="8.85546875"/>
    <col min="12680" max="12680" customWidth="1" width="8.85546875"/>
    <col min="12681" max="12681" customWidth="1" width="8.85546875"/>
    <col min="12682" max="12682" customWidth="1" width="8.85546875"/>
    <col min="12683" max="12683" customWidth="1" width="8.85546875"/>
    <col min="12684" max="12684" customWidth="1" width="8.85546875"/>
    <col min="12685" max="12685" customWidth="1" width="8.85546875"/>
    <col min="12686" max="12686" customWidth="1" width="8.85546875"/>
    <col min="12687" max="12687" customWidth="1" width="8.85546875"/>
    <col min="12688" max="12688" customWidth="1" width="8.85546875"/>
    <col min="12689" max="12689" customWidth="1" width="8.85546875"/>
    <col min="12690" max="12690" customWidth="1" width="8.85546875"/>
    <col min="12691" max="12691" customWidth="1" width="8.85546875"/>
    <col min="12692" max="12692" customWidth="1" width="8.85546875"/>
    <col min="12693" max="12693" customWidth="1" width="8.85546875"/>
    <col min="12694" max="12694" customWidth="1" width="8.85546875"/>
    <col min="12695" max="12695" customWidth="1" width="8.85546875"/>
    <col min="12696" max="12696" customWidth="1" width="8.85546875"/>
    <col min="12697" max="12697" customWidth="1" width="8.85546875"/>
    <col min="12698" max="12698" customWidth="1" width="8.85546875"/>
    <col min="12699" max="12699" customWidth="1" width="8.85546875"/>
    <col min="12700" max="12700" customWidth="1" width="8.85546875"/>
    <col min="12701" max="12701" customWidth="1" width="8.85546875"/>
    <col min="12702" max="12702" customWidth="1" width="8.85546875"/>
    <col min="12703" max="12703" customWidth="1" width="8.85546875"/>
    <col min="12704" max="12704" customWidth="1" width="8.85546875"/>
    <col min="12705" max="12705" customWidth="1" width="8.85546875"/>
    <col min="12706" max="12706" customWidth="1" width="8.85546875"/>
    <col min="12707" max="12707" customWidth="1" width="8.85546875"/>
    <col min="12708" max="12708" customWidth="1" width="8.85546875"/>
    <col min="12709" max="12709" customWidth="1" width="8.85546875"/>
    <col min="12710" max="12710" customWidth="1" width="8.85546875"/>
    <col min="12711" max="12711" customWidth="1" width="8.85546875"/>
    <col min="12712" max="12712" customWidth="1" width="8.85546875"/>
    <col min="12713" max="12713" customWidth="1" width="8.85546875"/>
    <col min="12714" max="12714" customWidth="1" width="8.85546875"/>
    <col min="12715" max="12715" customWidth="1" width="8.85546875"/>
    <col min="12716" max="12716" customWidth="1" width="8.85546875"/>
    <col min="12717" max="12717" customWidth="1" width="8.85546875"/>
    <col min="12718" max="12718" customWidth="1" width="8.85546875"/>
    <col min="12719" max="12719" customWidth="1" width="8.85546875"/>
    <col min="12720" max="12720" customWidth="1" width="8.85546875"/>
    <col min="12721" max="12721" customWidth="1" width="8.85546875"/>
    <col min="12722" max="12722" customWidth="1" width="8.85546875"/>
    <col min="12723" max="12723" customWidth="1" width="8.85546875"/>
    <col min="12724" max="12724" customWidth="1" width="8.85546875"/>
    <col min="12725" max="12725" customWidth="1" width="8.85546875"/>
    <col min="12726" max="12726" customWidth="1" width="8.85546875"/>
    <col min="12727" max="12727" customWidth="1" width="8.85546875"/>
    <col min="12728" max="12728" customWidth="1" width="8.85546875"/>
    <col min="12729" max="12729" customWidth="1" width="8.85546875"/>
    <col min="12730" max="12730" customWidth="1" width="8.85546875"/>
    <col min="12731" max="12731" customWidth="1" width="8.85546875"/>
    <col min="12732" max="12732" customWidth="1" width="8.85546875"/>
    <col min="12733" max="12733" customWidth="1" width="8.85546875"/>
    <col min="12734" max="12734" customWidth="1" width="8.85546875"/>
    <col min="12735" max="12735" customWidth="1" width="8.85546875"/>
    <col min="12736" max="12736" customWidth="1" width="8.85546875"/>
    <col min="12737" max="12737" customWidth="1" width="8.85546875"/>
    <col min="12738" max="12738" customWidth="1" width="8.85546875"/>
    <col min="12739" max="12739" customWidth="1" width="8.85546875"/>
    <col min="12740" max="12740" customWidth="1" width="8.85546875"/>
    <col min="12741" max="12741" customWidth="1" width="8.85546875"/>
    <col min="12742" max="12742" customWidth="1" width="8.85546875"/>
    <col min="12743" max="12743" customWidth="1" width="8.85546875"/>
    <col min="12744" max="12744" customWidth="1" width="8.85546875"/>
    <col min="12745" max="12745" customWidth="1" width="8.85546875"/>
    <col min="12746" max="12746" customWidth="1" width="8.85546875"/>
    <col min="12747" max="12747" customWidth="1" width="8.85546875"/>
    <col min="12748" max="12748" customWidth="1" width="8.85546875"/>
    <col min="12749" max="12749" customWidth="1" width="8.85546875"/>
    <col min="12750" max="12750" customWidth="1" width="8.85546875"/>
    <col min="12751" max="12751" customWidth="1" width="8.85546875"/>
    <col min="12752" max="12752" customWidth="1" width="8.85546875"/>
    <col min="12753" max="12753" customWidth="1" width="8.85546875"/>
    <col min="12754" max="12754" customWidth="1" width="8.85546875"/>
    <col min="12755" max="12755" customWidth="1" width="8.85546875"/>
    <col min="12756" max="12756" customWidth="1" width="8.85546875"/>
    <col min="12757" max="12757" customWidth="1" width="8.85546875"/>
    <col min="12758" max="12758" customWidth="1" width="8.85546875"/>
    <col min="12759" max="12759" customWidth="1" width="8.85546875"/>
    <col min="12760" max="12760" customWidth="1" width="8.85546875"/>
    <col min="12761" max="12761" customWidth="1" width="8.85546875"/>
    <col min="12762" max="12762" customWidth="1" width="8.85546875"/>
    <col min="12763" max="12763" customWidth="1" width="8.85546875"/>
    <col min="12764" max="12764" customWidth="1" width="8.85546875"/>
    <col min="12765" max="12765" customWidth="1" width="8.85546875"/>
    <col min="12766" max="12766" customWidth="1" width="8.85546875"/>
    <col min="12767" max="12767" customWidth="1" width="8.85546875"/>
    <col min="12768" max="12768" customWidth="1" width="8.85546875"/>
    <col min="12769" max="12769" customWidth="1" width="8.85546875"/>
    <col min="12770" max="12770" customWidth="1" width="8.85546875"/>
    <col min="12771" max="12771" customWidth="1" width="8.85546875"/>
    <col min="12772" max="12772" customWidth="1" width="8.85546875"/>
    <col min="12773" max="12773" customWidth="1" width="8.85546875"/>
    <col min="12774" max="12774" customWidth="1" width="8.85546875"/>
    <col min="12775" max="12775" customWidth="1" width="8.85546875"/>
    <col min="12776" max="12776" customWidth="1" width="8.85546875"/>
    <col min="12777" max="12777" customWidth="1" width="8.85546875"/>
    <col min="12778" max="12778" customWidth="1" width="8.85546875"/>
    <col min="12779" max="12779" customWidth="1" width="8.85546875"/>
    <col min="12780" max="12780" customWidth="1" width="8.85546875"/>
    <col min="12781" max="12781" customWidth="1" width="8.85546875"/>
    <col min="12782" max="12782" customWidth="1" width="8.85546875"/>
    <col min="12783" max="12783" customWidth="1" width="8.85546875"/>
    <col min="12784" max="12784" customWidth="1" width="8.85546875"/>
    <col min="12785" max="12785" customWidth="1" width="8.85546875"/>
    <col min="12786" max="12786" customWidth="1" width="8.85546875"/>
    <col min="12787" max="12787" customWidth="1" width="8.85546875"/>
    <col min="12788" max="12788" customWidth="1" width="8.85546875"/>
    <col min="12789" max="12789" customWidth="1" width="8.85546875"/>
    <col min="12790" max="12790" customWidth="1" width="8.85546875"/>
    <col min="12791" max="12791" customWidth="1" width="8.85546875"/>
    <col min="12792" max="12792" customWidth="1" width="8.85546875"/>
    <col min="12793" max="12793" customWidth="1" width="8.85546875"/>
    <col min="12794" max="12794" customWidth="1" width="8.85546875"/>
    <col min="12795" max="12795" customWidth="1" width="8.85546875"/>
    <col min="12796" max="12796" customWidth="1" width="8.85546875"/>
    <col min="12797" max="12797" customWidth="1" width="8.85546875"/>
    <col min="12798" max="12798" customWidth="1" width="8.85546875"/>
    <col min="12799" max="12799" customWidth="1" width="8.85546875"/>
    <col min="12800" max="12800" customWidth="1" width="8.85546875"/>
    <col min="12801" max="12801" customWidth="1" width="8.85546875"/>
    <col min="12802" max="12802" customWidth="1" width="8.85546875"/>
    <col min="12803" max="12803" customWidth="1" width="8.85546875"/>
    <col min="12804" max="12804" customWidth="1" width="8.85546875"/>
    <col min="12805" max="12805" customWidth="1" width="8.85546875"/>
    <col min="12806" max="12806" customWidth="1" width="8.85546875"/>
    <col min="12807" max="12807" customWidth="1" width="8.85546875"/>
    <col min="12808" max="12808" customWidth="1" width="8.85546875"/>
    <col min="12809" max="12809" customWidth="1" width="8.85546875"/>
    <col min="12810" max="12810" customWidth="1" width="8.85546875"/>
    <col min="12811" max="12811" customWidth="1" width="8.85546875"/>
    <col min="12812" max="12812" customWidth="1" width="8.85546875"/>
    <col min="12813" max="12813" customWidth="1" width="8.85546875"/>
    <col min="12814" max="12814" customWidth="1" width="8.85546875"/>
    <col min="12815" max="12815" customWidth="1" width="8.85546875"/>
    <col min="12816" max="12816" customWidth="1" width="8.85546875"/>
    <col min="12817" max="12817" customWidth="1" width="8.85546875"/>
    <col min="12818" max="12818" customWidth="1" width="8.85546875"/>
    <col min="12819" max="12819" customWidth="1" width="8.85546875"/>
    <col min="12820" max="12820" customWidth="1" width="8.85546875"/>
    <col min="12821" max="12821" customWidth="1" width="8.85546875"/>
    <col min="12822" max="12822" customWidth="1" width="8.85546875"/>
    <col min="12823" max="12823" customWidth="1" width="8.85546875"/>
    <col min="12824" max="12824" customWidth="1" width="8.85546875"/>
    <col min="12825" max="12825" customWidth="1" width="8.85546875"/>
    <col min="12826" max="12826" customWidth="1" width="8.85546875"/>
    <col min="12827" max="12827" customWidth="1" width="8.85546875"/>
    <col min="12828" max="12828" customWidth="1" width="8.85546875"/>
    <col min="12829" max="12829" customWidth="1" width="8.85546875"/>
    <col min="12830" max="12830" customWidth="1" width="8.85546875"/>
    <col min="12831" max="12831" customWidth="1" width="8.85546875"/>
    <col min="12832" max="12832" customWidth="1" width="8.85546875"/>
    <col min="12833" max="12833" customWidth="1" width="8.85546875"/>
    <col min="12834" max="12834" customWidth="1" width="8.85546875"/>
    <col min="12835" max="12835" customWidth="1" width="8.85546875"/>
    <col min="12836" max="12836" customWidth="1" width="8.85546875"/>
    <col min="12837" max="12837" customWidth="1" width="8.85546875"/>
    <col min="12838" max="12838" customWidth="1" width="8.85546875"/>
    <col min="12839" max="12839" customWidth="1" width="8.85546875"/>
    <col min="12840" max="12840" customWidth="1" width="8.85546875"/>
    <col min="12841" max="12841" customWidth="1" width="8.85546875"/>
    <col min="12842" max="12842" customWidth="1" width="8.85546875"/>
    <col min="12843" max="12843" customWidth="1" width="8.85546875"/>
    <col min="12844" max="12844" customWidth="1" width="8.85546875"/>
    <col min="12845" max="12845" customWidth="1" width="8.85546875"/>
    <col min="12846" max="12846" customWidth="1" width="8.85546875"/>
    <col min="12847" max="12847" customWidth="1" width="8.85546875"/>
    <col min="12848" max="12848" customWidth="1" width="8.85546875"/>
    <col min="12849" max="12849" customWidth="1" width="8.85546875"/>
    <col min="12850" max="12850" customWidth="1" width="8.85546875"/>
    <col min="12851" max="12851" customWidth="1" width="8.85546875"/>
    <col min="12852" max="12852" customWidth="1" width="8.85546875"/>
    <col min="12853" max="12853" customWidth="1" width="8.85546875"/>
    <col min="12854" max="12854" customWidth="1" width="8.85546875"/>
    <col min="12855" max="12855" customWidth="1" width="8.85546875"/>
    <col min="12856" max="12856" customWidth="1" width="8.85546875"/>
    <col min="12857" max="12857" customWidth="1" width="8.85546875"/>
    <col min="12858" max="12858" customWidth="1" width="8.85546875"/>
    <col min="12859" max="12859" customWidth="1" width="8.85546875"/>
    <col min="12860" max="12860" customWidth="1" width="8.85546875"/>
    <col min="12861" max="12861" customWidth="1" width="8.85546875"/>
    <col min="12862" max="12862" customWidth="1" width="8.85546875"/>
    <col min="12863" max="12863" customWidth="1" width="8.85546875"/>
    <col min="12864" max="12864" customWidth="1" width="8.85546875"/>
    <col min="12865" max="12865" customWidth="1" width="8.85546875"/>
    <col min="12866" max="12866" customWidth="1" width="8.85546875"/>
    <col min="12867" max="12867" customWidth="1" width="8.85546875"/>
    <col min="12868" max="12868" customWidth="1" width="8.85546875"/>
    <col min="12869" max="12869" customWidth="1" width="8.85546875"/>
    <col min="12870" max="12870" customWidth="1" width="8.85546875"/>
    <col min="12871" max="12871" customWidth="1" width="8.85546875"/>
    <col min="12872" max="12872" customWidth="1" width="8.85546875"/>
    <col min="12873" max="12873" customWidth="1" width="8.85546875"/>
    <col min="12874" max="12874" customWidth="1" width="8.85546875"/>
    <col min="12875" max="12875" customWidth="1" width="8.85546875"/>
    <col min="12876" max="12876" customWidth="1" width="8.85546875"/>
    <col min="12877" max="12877" customWidth="1" width="8.85546875"/>
    <col min="12878" max="12878" customWidth="1" width="8.85546875"/>
    <col min="12879" max="12879" customWidth="1" width="8.85546875"/>
    <col min="12880" max="12880" customWidth="1" width="8.85546875"/>
    <col min="12881" max="12881" customWidth="1" width="8.85546875"/>
    <col min="12882" max="12882" customWidth="1" width="8.85546875"/>
    <col min="12883" max="12883" customWidth="1" width="8.85546875"/>
    <col min="12884" max="12884" customWidth="1" width="8.85546875"/>
    <col min="12885" max="12885" customWidth="1" width="8.85546875"/>
    <col min="12886" max="12886" customWidth="1" width="8.85546875"/>
    <col min="12887" max="12887" customWidth="1" width="8.85546875"/>
    <col min="12888" max="12888" customWidth="1" width="8.85546875"/>
    <col min="12889" max="12889" customWidth="1" width="8.85546875"/>
    <col min="12890" max="12890" customWidth="1" width="8.85546875"/>
    <col min="12891" max="12891" customWidth="1" width="8.85546875"/>
    <col min="12892" max="12892" customWidth="1" width="8.85546875"/>
    <col min="12893" max="12893" customWidth="1" width="8.85546875"/>
    <col min="12894" max="12894" customWidth="1" width="8.85546875"/>
    <col min="12895" max="12895" customWidth="1" width="8.85546875"/>
    <col min="12896" max="12896" customWidth="1" width="8.85546875"/>
    <col min="12897" max="12897" customWidth="1" width="8.85546875"/>
    <col min="12898" max="12898" customWidth="1" width="8.85546875"/>
    <col min="12899" max="12899" customWidth="1" width="8.85546875"/>
    <col min="12900" max="12900" customWidth="1" width="8.85546875"/>
    <col min="12901" max="12901" customWidth="1" width="8.85546875"/>
    <col min="12902" max="12902" customWidth="1" width="8.85546875"/>
    <col min="12903" max="12903" customWidth="1" width="8.85546875"/>
    <col min="12904" max="12904" customWidth="1" width="8.85546875"/>
    <col min="12905" max="12905" customWidth="1" width="8.85546875"/>
    <col min="12906" max="12906" customWidth="1" width="8.85546875"/>
    <col min="12907" max="12907" customWidth="1" width="8.85546875"/>
    <col min="12908" max="12908" customWidth="1" width="8.85546875"/>
    <col min="12909" max="12909" customWidth="1" width="8.85546875"/>
    <col min="12910" max="12910" customWidth="1" width="8.85546875"/>
    <col min="12911" max="12911" customWidth="1" width="8.85546875"/>
    <col min="12912" max="12912" customWidth="1" width="8.85546875"/>
    <col min="12913" max="12913" customWidth="1" width="8.85546875"/>
    <col min="12914" max="12914" customWidth="1" width="8.85546875"/>
    <col min="12915" max="12915" customWidth="1" width="8.85546875"/>
    <col min="12916" max="12916" customWidth="1" width="8.85546875"/>
    <col min="12917" max="12917" customWidth="1" width="8.85546875"/>
    <col min="12918" max="12918" customWidth="1" width="8.85546875"/>
    <col min="12919" max="12919" customWidth="1" width="8.85546875"/>
    <col min="12920" max="12920" customWidth="1" width="8.85546875"/>
    <col min="12921" max="12921" customWidth="1" width="8.85546875"/>
    <col min="12922" max="12922" customWidth="1" width="8.85546875"/>
    <col min="12923" max="12923" customWidth="1" width="8.85546875"/>
    <col min="12924" max="12924" customWidth="1" width="8.85546875"/>
    <col min="12925" max="12925" customWidth="1" width="8.85546875"/>
    <col min="12926" max="12926" customWidth="1" width="8.85546875"/>
    <col min="12927" max="12927" customWidth="1" width="8.85546875"/>
    <col min="12928" max="12928" customWidth="1" width="8.85546875"/>
    <col min="12929" max="12929" customWidth="1" width="8.85546875"/>
    <col min="12930" max="12930" customWidth="1" width="8.85546875"/>
    <col min="12931" max="12931" customWidth="1" width="8.85546875"/>
    <col min="12932" max="12932" customWidth="1" width="8.85546875"/>
    <col min="12933" max="12933" customWidth="1" width="8.85546875"/>
    <col min="12934" max="12934" customWidth="1" width="8.85546875"/>
    <col min="12935" max="12935" customWidth="1" width="8.85546875"/>
    <col min="12936" max="12936" customWidth="1" width="8.85546875"/>
    <col min="12937" max="12937" customWidth="1" width="8.85546875"/>
    <col min="12938" max="12938" customWidth="1" width="8.85546875"/>
    <col min="12939" max="12939" customWidth="1" width="8.85546875"/>
    <col min="12940" max="12940" customWidth="1" width="8.85546875"/>
    <col min="12941" max="12941" customWidth="1" width="8.85546875"/>
    <col min="12942" max="12942" customWidth="1" width="8.85546875"/>
    <col min="12943" max="12943" customWidth="1" width="8.85546875"/>
    <col min="12944" max="12944" customWidth="1" width="8.85546875"/>
    <col min="12945" max="12945" customWidth="1" width="8.85546875"/>
    <col min="12946" max="12946" customWidth="1" width="8.85546875"/>
    <col min="12947" max="12947" customWidth="1" width="8.85546875"/>
    <col min="12948" max="12948" customWidth="1" width="8.85546875"/>
    <col min="12949" max="12949" customWidth="1" width="8.85546875"/>
    <col min="12950" max="12950" customWidth="1" width="8.85546875"/>
    <col min="12951" max="12951" customWidth="1" width="8.85546875"/>
    <col min="12952" max="12952" customWidth="1" width="8.85546875"/>
    <col min="12953" max="12953" customWidth="1" width="8.85546875"/>
    <col min="12954" max="12954" customWidth="1" width="8.85546875"/>
    <col min="12955" max="12955" customWidth="1" width="8.85546875"/>
    <col min="12956" max="12956" customWidth="1" width="8.85546875"/>
    <col min="12957" max="12957" customWidth="1" width="8.85546875"/>
    <col min="12958" max="12958" customWidth="1" width="8.85546875"/>
    <col min="12959" max="12959" customWidth="1" width="8.85546875"/>
    <col min="12960" max="12960" customWidth="1" width="8.85546875"/>
    <col min="12961" max="12961" customWidth="1" width="8.85546875"/>
    <col min="12962" max="12962" customWidth="1" width="8.85546875"/>
    <col min="12963" max="12963" customWidth="1" width="8.85546875"/>
    <col min="12964" max="12964" customWidth="1" width="8.85546875"/>
    <col min="12965" max="12965" customWidth="1" width="8.85546875"/>
    <col min="12966" max="12966" customWidth="1" width="8.85546875"/>
    <col min="12967" max="12967" customWidth="1" width="8.85546875"/>
    <col min="12968" max="12968" customWidth="1" width="8.85546875"/>
    <col min="12969" max="12969" customWidth="1" width="8.85546875"/>
    <col min="12970" max="12970" customWidth="1" width="8.85546875"/>
    <col min="12971" max="12971" customWidth="1" width="8.85546875"/>
    <col min="12972" max="12972" customWidth="1" width="8.85546875"/>
    <col min="12973" max="12973" customWidth="1" width="8.85546875"/>
    <col min="12974" max="12974" customWidth="1" width="8.85546875"/>
    <col min="12975" max="12975" customWidth="1" width="8.85546875"/>
    <col min="12976" max="12976" customWidth="1" width="8.85546875"/>
    <col min="12977" max="12977" customWidth="1" width="8.85546875"/>
    <col min="12978" max="12978" customWidth="1" width="8.85546875"/>
    <col min="12979" max="12979" customWidth="1" width="8.85546875"/>
    <col min="12980" max="12980" customWidth="1" width="8.85546875"/>
    <col min="12981" max="12981" customWidth="1" width="8.85546875"/>
    <col min="12982" max="12982" customWidth="1" width="8.85546875"/>
    <col min="12983" max="12983" customWidth="1" width="8.85546875"/>
    <col min="12984" max="12984" customWidth="1" width="8.85546875"/>
    <col min="12985" max="12985" customWidth="1" width="8.85546875"/>
    <col min="12986" max="12986" customWidth="1" width="8.85546875"/>
    <col min="12987" max="12987" customWidth="1" width="8.85546875"/>
    <col min="12988" max="12988" customWidth="1" width="8.85546875"/>
    <col min="12989" max="12989" customWidth="1" width="8.85546875"/>
    <col min="12990" max="12990" customWidth="1" width="8.85546875"/>
    <col min="12991" max="12991" customWidth="1" width="8.85546875"/>
    <col min="12992" max="12992" customWidth="1" width="8.85546875"/>
    <col min="12993" max="12993" customWidth="1" width="8.85546875"/>
    <col min="12994" max="12994" customWidth="1" width="8.85546875"/>
    <col min="12995" max="12995" customWidth="1" width="8.85546875"/>
    <col min="12996" max="12996" customWidth="1" width="8.85546875"/>
    <col min="12997" max="12997" customWidth="1" width="8.85546875"/>
    <col min="12998" max="12998" customWidth="1" width="8.85546875"/>
    <col min="12999" max="12999" customWidth="1" width="8.85546875"/>
    <col min="13000" max="13000" customWidth="1" width="8.85546875"/>
    <col min="13001" max="13001" customWidth="1" width="8.85546875"/>
    <col min="13002" max="13002" customWidth="1" width="8.85546875"/>
    <col min="13003" max="13003" customWidth="1" width="8.85546875"/>
    <col min="13004" max="13004" customWidth="1" width="8.85546875"/>
    <col min="13005" max="13005" customWidth="1" width="8.85546875"/>
    <col min="13006" max="13006" customWidth="1" width="8.85546875"/>
    <col min="13007" max="13007" customWidth="1" width="8.85546875"/>
    <col min="13008" max="13008" customWidth="1" width="8.85546875"/>
    <col min="13009" max="13009" customWidth="1" width="8.85546875"/>
    <col min="13010" max="13010" customWidth="1" width="8.85546875"/>
    <col min="13011" max="13011" customWidth="1" width="8.85546875"/>
    <col min="13012" max="13012" customWidth="1" width="8.85546875"/>
    <col min="13013" max="13013" customWidth="1" width="8.85546875"/>
    <col min="13014" max="13014" customWidth="1" width="8.85546875"/>
    <col min="13015" max="13015" customWidth="1" width="8.85546875"/>
    <col min="13016" max="13016" customWidth="1" width="8.85546875"/>
    <col min="13017" max="13017" customWidth="1" width="8.85546875"/>
    <col min="13018" max="13018" customWidth="1" width="8.85546875"/>
    <col min="13019" max="13019" customWidth="1" width="8.85546875"/>
    <col min="13020" max="13020" customWidth="1" width="8.85546875"/>
    <col min="13021" max="13021" customWidth="1" width="8.85546875"/>
    <col min="13022" max="13022" customWidth="1" width="8.85546875"/>
    <col min="13023" max="13023" customWidth="1" width="8.85546875"/>
    <col min="13024" max="13024" customWidth="1" width="8.85546875"/>
    <col min="13025" max="13025" customWidth="1" width="8.85546875"/>
    <col min="13026" max="13026" customWidth="1" width="8.85546875"/>
    <col min="13027" max="13027" customWidth="1" width="8.85546875"/>
    <col min="13028" max="13028" customWidth="1" width="8.85546875"/>
    <col min="13029" max="13029" customWidth="1" width="8.85546875"/>
    <col min="13030" max="13030" customWidth="1" width="8.85546875"/>
    <col min="13031" max="13031" customWidth="1" width="8.85546875"/>
    <col min="13032" max="13032" customWidth="1" width="8.85546875"/>
    <col min="13033" max="13033" customWidth="1" width="8.85546875"/>
    <col min="13034" max="13034" customWidth="1" width="8.85546875"/>
    <col min="13035" max="13035" customWidth="1" width="8.85546875"/>
    <col min="13036" max="13036" customWidth="1" width="8.85546875"/>
    <col min="13037" max="13037" customWidth="1" width="8.85546875"/>
    <col min="13038" max="13038" customWidth="1" width="8.85546875"/>
    <col min="13039" max="13039" customWidth="1" width="8.85546875"/>
    <col min="13040" max="13040" customWidth="1" width="8.85546875"/>
    <col min="13041" max="13041" customWidth="1" width="8.85546875"/>
    <col min="13042" max="13042" customWidth="1" width="8.85546875"/>
    <col min="13043" max="13043" customWidth="1" width="8.85546875"/>
    <col min="13044" max="13044" customWidth="1" width="8.85546875"/>
    <col min="13045" max="13045" customWidth="1" width="8.85546875"/>
    <col min="13046" max="13046" customWidth="1" width="8.85546875"/>
    <col min="13047" max="13047" customWidth="1" width="8.85546875"/>
    <col min="13048" max="13048" customWidth="1" width="8.85546875"/>
    <col min="13049" max="13049" customWidth="1" width="8.85546875"/>
    <col min="13050" max="13050" customWidth="1" width="8.85546875"/>
    <col min="13051" max="13051" customWidth="1" width="8.85546875"/>
    <col min="13052" max="13052" customWidth="1" width="8.85546875"/>
    <col min="13053" max="13053" customWidth="1" width="8.85546875"/>
    <col min="13054" max="13054" customWidth="1" width="8.85546875"/>
    <col min="13055" max="13055" customWidth="1" width="8.85546875"/>
    <col min="13056" max="13056" customWidth="1" width="8.85546875"/>
    <col min="13057" max="13057" customWidth="1" width="8.85546875"/>
    <col min="13058" max="13058" customWidth="1" width="8.85546875"/>
    <col min="13059" max="13059" customWidth="1" width="8.85546875"/>
    <col min="13060" max="13060" customWidth="1" width="8.85546875"/>
    <col min="13061" max="13061" customWidth="1" width="8.85546875"/>
    <col min="13062" max="13062" customWidth="1" width="8.85546875"/>
    <col min="13063" max="13063" customWidth="1" width="8.85546875"/>
    <col min="13064" max="13064" customWidth="1" width="8.85546875"/>
    <col min="13065" max="13065" customWidth="1" width="8.85546875"/>
    <col min="13066" max="13066" customWidth="1" width="8.85546875"/>
    <col min="13067" max="13067" customWidth="1" width="8.85546875"/>
    <col min="13068" max="13068" customWidth="1" width="8.85546875"/>
    <col min="13069" max="13069" customWidth="1" width="8.85546875"/>
    <col min="13070" max="13070" customWidth="1" width="8.85546875"/>
    <col min="13071" max="13071" customWidth="1" width="8.85546875"/>
    <col min="13072" max="13072" customWidth="1" width="8.85546875"/>
    <col min="13073" max="13073" customWidth="1" width="8.85546875"/>
    <col min="13074" max="13074" customWidth="1" width="8.85546875"/>
    <col min="13075" max="13075" customWidth="1" width="8.85546875"/>
    <col min="13076" max="13076" customWidth="1" width="8.85546875"/>
    <col min="13077" max="13077" customWidth="1" width="8.85546875"/>
    <col min="13078" max="13078" customWidth="1" width="8.85546875"/>
    <col min="13079" max="13079" customWidth="1" width="8.85546875"/>
    <col min="13080" max="13080" customWidth="1" width="8.85546875"/>
    <col min="13081" max="13081" customWidth="1" width="8.85546875"/>
    <col min="13082" max="13082" customWidth="1" width="8.85546875"/>
    <col min="13083" max="13083" customWidth="1" width="8.85546875"/>
    <col min="13084" max="13084" customWidth="1" width="8.85546875"/>
    <col min="13085" max="13085" customWidth="1" width="8.85546875"/>
    <col min="13086" max="13086" customWidth="1" width="8.85546875"/>
    <col min="13087" max="13087" customWidth="1" width="8.85546875"/>
    <col min="13088" max="13088" customWidth="1" width="8.85546875"/>
    <col min="13089" max="13089" customWidth="1" width="8.85546875"/>
    <col min="13090" max="13090" customWidth="1" width="8.85546875"/>
    <col min="13091" max="13091" customWidth="1" width="8.85546875"/>
    <col min="13092" max="13092" customWidth="1" width="8.85546875"/>
    <col min="13093" max="13093" customWidth="1" width="8.85546875"/>
    <col min="13094" max="13094" customWidth="1" width="8.85546875"/>
    <col min="13095" max="13095" customWidth="1" width="8.85546875"/>
    <col min="13096" max="13096" customWidth="1" width="8.85546875"/>
    <col min="13097" max="13097" customWidth="1" width="8.85546875"/>
    <col min="13098" max="13098" customWidth="1" width="8.85546875"/>
    <col min="13099" max="13099" customWidth="1" width="8.85546875"/>
    <col min="13100" max="13100" customWidth="1" width="8.85546875"/>
    <col min="13101" max="13101" customWidth="1" width="8.85546875"/>
    <col min="13102" max="13102" customWidth="1" width="8.85546875"/>
    <col min="13103" max="13103" customWidth="1" width="8.85546875"/>
    <col min="13104" max="13104" customWidth="1" width="8.85546875"/>
    <col min="13105" max="13105" customWidth="1" width="8.85546875"/>
    <col min="13106" max="13106" customWidth="1" width="8.85546875"/>
    <col min="13107" max="13107" customWidth="1" width="8.85546875"/>
    <col min="13108" max="13108" customWidth="1" width="8.85546875"/>
    <col min="13109" max="13109" customWidth="1" width="8.85546875"/>
    <col min="13110" max="13110" customWidth="1" width="8.85546875"/>
    <col min="13111" max="13111" customWidth="1" width="8.85546875"/>
    <col min="13112" max="13112" customWidth="1" width="8.85546875"/>
    <col min="13113" max="13113" customWidth="1" width="8.85546875"/>
    <col min="13114" max="13114" customWidth="1" width="8.85546875"/>
    <col min="13115" max="13115" customWidth="1" width="8.85546875"/>
    <col min="13116" max="13116" customWidth="1" width="8.85546875"/>
    <col min="13117" max="13117" customWidth="1" width="8.85546875"/>
    <col min="13118" max="13118" customWidth="1" width="8.85546875"/>
    <col min="13119" max="13119" customWidth="1" width="8.85546875"/>
    <col min="13120" max="13120" customWidth="1" width="8.85546875"/>
    <col min="13121" max="13121" customWidth="1" width="8.85546875"/>
    <col min="13122" max="13122" customWidth="1" width="8.85546875"/>
    <col min="13123" max="13123" customWidth="1" width="8.85546875"/>
    <col min="13124" max="13124" customWidth="1" width="8.85546875"/>
    <col min="13125" max="13125" customWidth="1" width="8.85546875"/>
    <col min="13126" max="13126" customWidth="1" width="8.85546875"/>
    <col min="13127" max="13127" customWidth="1" width="8.85546875"/>
    <col min="13128" max="13128" customWidth="1" width="8.85546875"/>
    <col min="13129" max="13129" customWidth="1" width="8.85546875"/>
    <col min="13130" max="13130" customWidth="1" width="8.85546875"/>
    <col min="13131" max="13131" customWidth="1" width="8.85546875"/>
    <col min="13132" max="13132" customWidth="1" width="8.85546875"/>
    <col min="13133" max="13133" customWidth="1" width="8.85546875"/>
    <col min="13134" max="13134" customWidth="1" width="8.85546875"/>
    <col min="13135" max="13135" customWidth="1" width="8.85546875"/>
    <col min="13136" max="13136" customWidth="1" width="8.85546875"/>
    <col min="13137" max="13137" customWidth="1" width="8.85546875"/>
    <col min="13138" max="13138" customWidth="1" width="8.85546875"/>
    <col min="13139" max="13139" customWidth="1" width="8.85546875"/>
    <col min="13140" max="13140" customWidth="1" width="8.85546875"/>
    <col min="13141" max="13141" customWidth="1" width="8.85546875"/>
    <col min="13142" max="13142" customWidth="1" width="8.85546875"/>
    <col min="13143" max="13143" customWidth="1" width="8.85546875"/>
    <col min="13144" max="13144" customWidth="1" width="8.85546875"/>
    <col min="13145" max="13145" customWidth="1" width="8.85546875"/>
    <col min="13146" max="13146" customWidth="1" width="8.85546875"/>
    <col min="13147" max="13147" customWidth="1" width="8.85546875"/>
    <col min="13148" max="13148" customWidth="1" width="8.85546875"/>
    <col min="13149" max="13149" customWidth="1" width="8.85546875"/>
    <col min="13150" max="13150" customWidth="1" width="8.85546875"/>
    <col min="13151" max="13151" customWidth="1" width="8.85546875"/>
    <col min="13152" max="13152" customWidth="1" width="8.85546875"/>
    <col min="13153" max="13153" customWidth="1" width="8.85546875"/>
    <col min="13154" max="13154" customWidth="1" width="8.85546875"/>
    <col min="13155" max="13155" customWidth="1" width="8.85546875"/>
    <col min="13156" max="13156" customWidth="1" width="8.85546875"/>
    <col min="13157" max="13157" customWidth="1" width="8.85546875"/>
    <col min="13158" max="13158" customWidth="1" width="8.85546875"/>
    <col min="13159" max="13159" customWidth="1" width="8.85546875"/>
    <col min="13160" max="13160" customWidth="1" width="8.85546875"/>
    <col min="13161" max="13161" customWidth="1" width="8.85546875"/>
    <col min="13162" max="13162" customWidth="1" width="8.85546875"/>
    <col min="13163" max="13163" customWidth="1" width="8.85546875"/>
    <col min="13164" max="13164" customWidth="1" width="8.85546875"/>
    <col min="13165" max="13165" customWidth="1" width="8.85546875"/>
    <col min="13166" max="13166" customWidth="1" width="8.85546875"/>
    <col min="13167" max="13167" customWidth="1" width="8.85546875"/>
    <col min="13168" max="13168" customWidth="1" width="8.85546875"/>
    <col min="13169" max="13169" customWidth="1" width="8.85546875"/>
    <col min="13170" max="13170" customWidth="1" width="8.85546875"/>
    <col min="13171" max="13171" customWidth="1" width="8.85546875"/>
    <col min="13172" max="13172" customWidth="1" width="8.85546875"/>
    <col min="13173" max="13173" customWidth="1" width="8.85546875"/>
    <col min="13174" max="13174" customWidth="1" width="8.85546875"/>
    <col min="13175" max="13175" customWidth="1" width="8.85546875"/>
    <col min="13176" max="13176" customWidth="1" width="8.85546875"/>
    <col min="13177" max="13177" customWidth="1" width="8.85546875"/>
    <col min="13178" max="13178" customWidth="1" width="8.85546875"/>
    <col min="13179" max="13179" customWidth="1" width="8.85546875"/>
    <col min="13180" max="13180" customWidth="1" width="8.85546875"/>
    <col min="13181" max="13181" customWidth="1" width="8.85546875"/>
    <col min="13182" max="13182" customWidth="1" width="8.85546875"/>
    <col min="13183" max="13183" customWidth="1" width="8.85546875"/>
    <col min="13184" max="13184" customWidth="1" width="8.85546875"/>
    <col min="13185" max="13185" customWidth="1" width="8.85546875"/>
    <col min="13186" max="13186" customWidth="1" width="8.85546875"/>
    <col min="13187" max="13187" customWidth="1" width="8.85546875"/>
    <col min="13188" max="13188" customWidth="1" width="8.85546875"/>
    <col min="13189" max="13189" customWidth="1" width="8.85546875"/>
    <col min="13190" max="13190" customWidth="1" width="8.85546875"/>
    <col min="13191" max="13191" customWidth="1" width="8.85546875"/>
    <col min="13192" max="13192" customWidth="1" width="8.85546875"/>
    <col min="13193" max="13193" customWidth="1" width="8.85546875"/>
    <col min="13194" max="13194" customWidth="1" width="8.85546875"/>
    <col min="13195" max="13195" customWidth="1" width="8.85546875"/>
    <col min="13196" max="13196" customWidth="1" width="8.85546875"/>
    <col min="13197" max="13197" customWidth="1" width="8.85546875"/>
    <col min="13198" max="13198" customWidth="1" width="8.85546875"/>
    <col min="13199" max="13199" customWidth="1" width="8.85546875"/>
    <col min="13200" max="13200" customWidth="1" width="8.85546875"/>
    <col min="13201" max="13201" customWidth="1" width="8.85546875"/>
    <col min="13202" max="13202" customWidth="1" width="8.85546875"/>
    <col min="13203" max="13203" customWidth="1" width="8.85546875"/>
    <col min="13204" max="13204" customWidth="1" width="8.85546875"/>
    <col min="13205" max="13205" customWidth="1" width="8.85546875"/>
    <col min="13206" max="13206" customWidth="1" width="8.85546875"/>
    <col min="13207" max="13207" customWidth="1" width="8.85546875"/>
    <col min="13208" max="13208" customWidth="1" width="8.85546875"/>
    <col min="13209" max="13209" customWidth="1" width="8.85546875"/>
    <col min="13210" max="13210" customWidth="1" width="8.85546875"/>
    <col min="13211" max="13211" customWidth="1" width="8.85546875"/>
    <col min="13212" max="13212" customWidth="1" width="8.85546875"/>
    <col min="13213" max="13213" customWidth="1" width="8.85546875"/>
    <col min="13214" max="13214" customWidth="1" width="8.85546875"/>
    <col min="13215" max="13215" customWidth="1" width="8.85546875"/>
    <col min="13216" max="13216" customWidth="1" width="8.85546875"/>
    <col min="13217" max="13217" customWidth="1" width="8.85546875"/>
    <col min="13218" max="13218" customWidth="1" width="8.85546875"/>
    <col min="13219" max="13219" customWidth="1" width="8.85546875"/>
    <col min="13220" max="13220" customWidth="1" width="8.85546875"/>
    <col min="13221" max="13221" customWidth="1" width="8.85546875"/>
    <col min="13222" max="13222" customWidth="1" width="8.85546875"/>
    <col min="13223" max="13223" customWidth="1" width="8.85546875"/>
    <col min="13224" max="13224" customWidth="1" width="8.85546875"/>
    <col min="13225" max="13225" customWidth="1" width="8.85546875"/>
    <col min="13226" max="13226" customWidth="1" width="8.85546875"/>
    <col min="13227" max="13227" customWidth="1" width="8.85546875"/>
    <col min="13228" max="13228" customWidth="1" width="8.85546875"/>
    <col min="13229" max="13229" customWidth="1" width="8.85546875"/>
    <col min="13230" max="13230" customWidth="1" width="8.85546875"/>
    <col min="13231" max="13231" customWidth="1" width="8.85546875"/>
    <col min="13232" max="13232" customWidth="1" width="8.85546875"/>
    <col min="13233" max="13233" customWidth="1" width="8.85546875"/>
    <col min="13234" max="13234" customWidth="1" width="8.85546875"/>
    <col min="13235" max="13235" customWidth="1" width="8.85546875"/>
    <col min="13236" max="13236" customWidth="1" width="8.85546875"/>
    <col min="13237" max="13237" customWidth="1" width="8.85546875"/>
    <col min="13238" max="13238" customWidth="1" width="8.85546875"/>
    <col min="13239" max="13239" customWidth="1" width="8.85546875"/>
    <col min="13240" max="13240" customWidth="1" width="8.85546875"/>
    <col min="13241" max="13241" customWidth="1" width="8.85546875"/>
    <col min="13242" max="13242" customWidth="1" width="8.85546875"/>
    <col min="13243" max="13243" customWidth="1" width="8.85546875"/>
    <col min="13244" max="13244" customWidth="1" width="8.85546875"/>
    <col min="13245" max="13245" customWidth="1" width="8.85546875"/>
    <col min="13246" max="13246" customWidth="1" width="8.85546875"/>
    <col min="13247" max="13247" customWidth="1" width="8.85546875"/>
    <col min="13248" max="13248" customWidth="1" width="8.85546875"/>
    <col min="13249" max="13249" customWidth="1" width="8.85546875"/>
    <col min="13250" max="13250" customWidth="1" width="8.85546875"/>
    <col min="13251" max="13251" customWidth="1" width="8.85546875"/>
    <col min="13252" max="13252" customWidth="1" width="8.85546875"/>
    <col min="13253" max="13253" customWidth="1" width="8.85546875"/>
    <col min="13254" max="13254" customWidth="1" width="8.85546875"/>
    <col min="13255" max="13255" customWidth="1" width="8.85546875"/>
    <col min="13256" max="13256" customWidth="1" width="8.85546875"/>
    <col min="13257" max="13257" customWidth="1" width="8.85546875"/>
    <col min="13258" max="13258" customWidth="1" width="8.85546875"/>
    <col min="13259" max="13259" customWidth="1" width="8.85546875"/>
    <col min="13260" max="13260" customWidth="1" width="8.85546875"/>
    <col min="13261" max="13261" customWidth="1" width="8.85546875"/>
    <col min="13262" max="13262" customWidth="1" width="8.85546875"/>
    <col min="13263" max="13263" customWidth="1" width="8.85546875"/>
    <col min="13264" max="13264" customWidth="1" width="8.85546875"/>
    <col min="13265" max="13265" customWidth="1" width="8.85546875"/>
    <col min="13266" max="13266" customWidth="1" width="8.85546875"/>
    <col min="13267" max="13267" customWidth="1" width="8.85546875"/>
    <col min="13268" max="13268" customWidth="1" width="8.85546875"/>
    <col min="13269" max="13269" customWidth="1" width="8.85546875"/>
    <col min="13270" max="13270" customWidth="1" width="8.85546875"/>
    <col min="13271" max="13271" customWidth="1" width="8.85546875"/>
    <col min="13272" max="13272" customWidth="1" width="8.85546875"/>
    <col min="13273" max="13273" customWidth="1" width="8.85546875"/>
    <col min="13274" max="13274" customWidth="1" width="8.85546875"/>
    <col min="13275" max="13275" customWidth="1" width="8.85546875"/>
    <col min="13276" max="13276" customWidth="1" width="8.85546875"/>
    <col min="13277" max="13277" customWidth="1" width="8.85546875"/>
    <col min="13278" max="13278" customWidth="1" width="8.85546875"/>
    <col min="13279" max="13279" customWidth="1" width="8.85546875"/>
    <col min="13280" max="13280" customWidth="1" width="8.85546875"/>
    <col min="13281" max="13281" customWidth="1" width="8.85546875"/>
    <col min="13282" max="13282" customWidth="1" width="8.85546875"/>
    <col min="13283" max="13283" customWidth="1" width="8.85546875"/>
    <col min="13284" max="13284" customWidth="1" width="8.85546875"/>
    <col min="13285" max="13285" customWidth="1" width="8.85546875"/>
    <col min="13286" max="13286" customWidth="1" width="8.85546875"/>
    <col min="13287" max="13287" customWidth="1" width="8.85546875"/>
    <col min="13288" max="13288" customWidth="1" width="8.85546875"/>
    <col min="13289" max="13289" customWidth="1" width="8.85546875"/>
    <col min="13290" max="13290" customWidth="1" width="8.85546875"/>
    <col min="13291" max="13291" customWidth="1" width="8.85546875"/>
    <col min="13292" max="13292" customWidth="1" width="8.85546875"/>
    <col min="13293" max="13293" customWidth="1" width="8.85546875"/>
    <col min="13294" max="13294" customWidth="1" width="8.85546875"/>
    <col min="13295" max="13295" customWidth="1" width="8.85546875"/>
    <col min="13296" max="13296" customWidth="1" width="8.85546875"/>
    <col min="13297" max="13297" customWidth="1" width="8.85546875"/>
    <col min="13298" max="13298" customWidth="1" width="8.85546875"/>
    <col min="13299" max="13299" customWidth="1" width="8.85546875"/>
    <col min="13300" max="13300" customWidth="1" width="8.85546875"/>
    <col min="13301" max="13301" customWidth="1" width="8.85546875"/>
    <col min="13302" max="13302" customWidth="1" width="8.85546875"/>
    <col min="13303" max="13303" customWidth="1" width="8.85546875"/>
    <col min="13304" max="13304" customWidth="1" width="8.85546875"/>
    <col min="13305" max="13305" customWidth="1" width="8.85546875"/>
    <col min="13306" max="13306" customWidth="1" width="8.85546875"/>
    <col min="13307" max="13307" customWidth="1" width="8.85546875"/>
    <col min="13308" max="13308" customWidth="1" width="8.85546875"/>
    <col min="13309" max="13309" customWidth="1" width="8.85546875"/>
    <col min="13310" max="13310" customWidth="1" width="8.85546875"/>
    <col min="13311" max="13311" customWidth="1" width="8.85546875"/>
    <col min="13312" max="13312" customWidth="1" width="8.85546875"/>
    <col min="13313" max="13313" customWidth="1" width="8.85546875"/>
    <col min="13314" max="13314" customWidth="1" width="8.85546875"/>
    <col min="13315" max="13315" customWidth="1" width="8.85546875"/>
    <col min="13316" max="13316" customWidth="1" width="8.85546875"/>
    <col min="13317" max="13317" customWidth="1" width="8.85546875"/>
    <col min="13318" max="13318" customWidth="1" width="8.85546875"/>
    <col min="13319" max="13319" customWidth="1" width="8.85546875"/>
    <col min="13320" max="13320" customWidth="1" width="8.85546875"/>
    <col min="13321" max="13321" customWidth="1" width="8.85546875"/>
    <col min="13322" max="13322" customWidth="1" width="8.85546875"/>
    <col min="13323" max="13323" customWidth="1" width="8.85546875"/>
    <col min="13324" max="13324" customWidth="1" width="8.85546875"/>
    <col min="13325" max="13325" customWidth="1" width="8.85546875"/>
    <col min="13326" max="13326" customWidth="1" width="8.85546875"/>
    <col min="13327" max="13327" customWidth="1" width="8.85546875"/>
    <col min="13328" max="13328" customWidth="1" width="8.85546875"/>
    <col min="13329" max="13329" customWidth="1" width="8.85546875"/>
    <col min="13330" max="13330" customWidth="1" width="8.85546875"/>
    <col min="13331" max="13331" customWidth="1" width="8.85546875"/>
    <col min="13332" max="13332" customWidth="1" width="8.85546875"/>
    <col min="13333" max="13333" customWidth="1" width="8.85546875"/>
    <col min="13334" max="13334" customWidth="1" width="8.85546875"/>
    <col min="13335" max="13335" customWidth="1" width="8.85546875"/>
    <col min="13336" max="13336" customWidth="1" width="8.85546875"/>
    <col min="13337" max="13337" customWidth="1" width="8.85546875"/>
    <col min="13338" max="13338" customWidth="1" width="8.85546875"/>
    <col min="13339" max="13339" customWidth="1" width="8.85546875"/>
    <col min="13340" max="13340" customWidth="1" width="8.85546875"/>
    <col min="13341" max="13341" customWidth="1" width="8.85546875"/>
    <col min="13342" max="13342" customWidth="1" width="8.85546875"/>
    <col min="13343" max="13343" customWidth="1" width="8.85546875"/>
    <col min="13344" max="13344" customWidth="1" width="8.85546875"/>
    <col min="13345" max="13345" customWidth="1" width="8.85546875"/>
    <col min="13346" max="13346" customWidth="1" width="8.85546875"/>
    <col min="13347" max="13347" customWidth="1" width="8.85546875"/>
    <col min="13348" max="13348" customWidth="1" width="8.85546875"/>
    <col min="13349" max="13349" customWidth="1" width="8.85546875"/>
    <col min="13350" max="13350" customWidth="1" width="8.85546875"/>
    <col min="13351" max="13351" customWidth="1" width="8.85546875"/>
    <col min="13352" max="13352" customWidth="1" width="8.85546875"/>
    <col min="13353" max="13353" customWidth="1" width="8.85546875"/>
    <col min="13354" max="13354" customWidth="1" width="8.85546875"/>
    <col min="13355" max="13355" customWidth="1" width="8.85546875"/>
    <col min="13356" max="13356" customWidth="1" width="8.85546875"/>
    <col min="13357" max="13357" customWidth="1" width="8.85546875"/>
    <col min="13358" max="13358" customWidth="1" width="8.85546875"/>
    <col min="13359" max="13359" customWidth="1" width="8.85546875"/>
    <col min="13360" max="13360" customWidth="1" width="8.85546875"/>
    <col min="13361" max="13361" customWidth="1" width="8.85546875"/>
    <col min="13362" max="13362" customWidth="1" width="8.85546875"/>
    <col min="13363" max="13363" customWidth="1" width="8.85546875"/>
    <col min="13364" max="13364" customWidth="1" width="8.85546875"/>
    <col min="13365" max="13365" customWidth="1" width="8.85546875"/>
    <col min="13366" max="13366" customWidth="1" width="8.85546875"/>
    <col min="13367" max="13367" customWidth="1" width="8.85546875"/>
    <col min="13368" max="13368" customWidth="1" width="8.85546875"/>
    <col min="13369" max="13369" customWidth="1" width="8.85546875"/>
    <col min="13370" max="13370" customWidth="1" width="8.85546875"/>
    <col min="13371" max="13371" customWidth="1" width="8.85546875"/>
    <col min="13372" max="13372" customWidth="1" width="8.85546875"/>
    <col min="13373" max="13373" customWidth="1" width="8.85546875"/>
    <col min="13374" max="13374" customWidth="1" width="8.85546875"/>
    <col min="13375" max="13375" customWidth="1" width="8.85546875"/>
    <col min="13376" max="13376" customWidth="1" width="8.85546875"/>
    <col min="13377" max="13377" customWidth="1" width="8.85546875"/>
    <col min="13378" max="13378" customWidth="1" width="8.85546875"/>
    <col min="13379" max="13379" customWidth="1" width="8.85546875"/>
    <col min="13380" max="13380" customWidth="1" width="8.85546875"/>
    <col min="13381" max="13381" customWidth="1" width="8.85546875"/>
    <col min="13382" max="13382" customWidth="1" width="8.85546875"/>
    <col min="13383" max="13383" customWidth="1" width="8.85546875"/>
    <col min="13384" max="13384" customWidth="1" width="8.85546875"/>
    <col min="13385" max="13385" customWidth="1" width="8.85546875"/>
    <col min="13386" max="13386" customWidth="1" width="8.85546875"/>
    <col min="13387" max="13387" customWidth="1" width="8.85546875"/>
    <col min="13388" max="13388" customWidth="1" width="8.85546875"/>
    <col min="13389" max="13389" customWidth="1" width="8.85546875"/>
    <col min="13390" max="13390" customWidth="1" width="8.85546875"/>
    <col min="13391" max="13391" customWidth="1" width="8.85546875"/>
    <col min="13392" max="13392" customWidth="1" width="8.85546875"/>
    <col min="13393" max="13393" customWidth="1" width="8.85546875"/>
    <col min="13394" max="13394" customWidth="1" width="8.85546875"/>
    <col min="13395" max="13395" customWidth="1" width="8.85546875"/>
    <col min="13396" max="13396" customWidth="1" width="8.85546875"/>
    <col min="13397" max="13397" customWidth="1" width="8.85546875"/>
    <col min="13398" max="13398" customWidth="1" width="8.85546875"/>
    <col min="13399" max="13399" customWidth="1" width="8.85546875"/>
    <col min="13400" max="13400" customWidth="1" width="8.85546875"/>
    <col min="13401" max="13401" customWidth="1" width="8.85546875"/>
    <col min="13402" max="13402" customWidth="1" width="8.85546875"/>
    <col min="13403" max="13403" customWidth="1" width="8.85546875"/>
    <col min="13404" max="13404" customWidth="1" width="8.85546875"/>
    <col min="13405" max="13405" customWidth="1" width="8.85546875"/>
    <col min="13406" max="13406" customWidth="1" width="8.85546875"/>
    <col min="13407" max="13407" customWidth="1" width="8.85546875"/>
    <col min="13408" max="13408" customWidth="1" width="8.85546875"/>
    <col min="13409" max="13409" customWidth="1" width="8.85546875"/>
    <col min="13410" max="13410" customWidth="1" width="8.85546875"/>
    <col min="13411" max="13411" customWidth="1" width="8.85546875"/>
    <col min="13412" max="13412" customWidth="1" width="8.85546875"/>
    <col min="13413" max="13413" customWidth="1" width="8.85546875"/>
    <col min="13414" max="13414" customWidth="1" width="8.85546875"/>
    <col min="13415" max="13415" customWidth="1" width="8.85546875"/>
    <col min="13416" max="13416" customWidth="1" width="8.85546875"/>
    <col min="13417" max="13417" customWidth="1" width="8.85546875"/>
    <col min="13418" max="13418" customWidth="1" width="8.85546875"/>
    <col min="13419" max="13419" customWidth="1" width="8.85546875"/>
    <col min="13420" max="13420" customWidth="1" width="8.85546875"/>
    <col min="13421" max="13421" customWidth="1" width="8.85546875"/>
    <col min="13422" max="13422" customWidth="1" width="8.85546875"/>
    <col min="13423" max="13423" customWidth="1" width="8.85546875"/>
    <col min="13424" max="13424" customWidth="1" width="8.85546875"/>
    <col min="13425" max="13425" customWidth="1" width="8.85546875"/>
    <col min="13426" max="13426" customWidth="1" width="8.85546875"/>
    <col min="13427" max="13427" customWidth="1" width="8.85546875"/>
    <col min="13428" max="13428" customWidth="1" width="8.85546875"/>
    <col min="13429" max="13429" customWidth="1" width="8.85546875"/>
    <col min="13430" max="13430" customWidth="1" width="8.85546875"/>
    <col min="13431" max="13431" customWidth="1" width="8.85546875"/>
    <col min="13432" max="13432" customWidth="1" width="8.85546875"/>
    <col min="13433" max="13433" customWidth="1" width="8.85546875"/>
    <col min="13434" max="13434" customWidth="1" width="8.85546875"/>
    <col min="13435" max="13435" customWidth="1" width="8.85546875"/>
    <col min="13436" max="13436" customWidth="1" width="8.85546875"/>
    <col min="13437" max="13437" customWidth="1" width="8.85546875"/>
    <col min="13438" max="13438" customWidth="1" width="8.85546875"/>
    <col min="13439" max="13439" customWidth="1" width="8.85546875"/>
    <col min="13440" max="13440" customWidth="1" width="8.85546875"/>
    <col min="13441" max="13441" customWidth="1" width="8.85546875"/>
    <col min="13442" max="13442" customWidth="1" width="8.85546875"/>
    <col min="13443" max="13443" customWidth="1" width="8.85546875"/>
    <col min="13444" max="13444" customWidth="1" width="8.85546875"/>
    <col min="13445" max="13445" customWidth="1" width="8.85546875"/>
    <col min="13446" max="13446" customWidth="1" width="8.85546875"/>
    <col min="13447" max="13447" customWidth="1" width="8.85546875"/>
    <col min="13448" max="13448" customWidth="1" width="8.85546875"/>
    <col min="13449" max="13449" customWidth="1" width="8.85546875"/>
    <col min="13450" max="13450" customWidth="1" width="8.85546875"/>
    <col min="13451" max="13451" customWidth="1" width="8.85546875"/>
    <col min="13452" max="13452" customWidth="1" width="8.85546875"/>
    <col min="13453" max="13453" customWidth="1" width="8.85546875"/>
    <col min="13454" max="13454" customWidth="1" width="8.85546875"/>
    <col min="13455" max="13455" customWidth="1" width="8.85546875"/>
    <col min="13456" max="13456" customWidth="1" width="8.85546875"/>
    <col min="13457" max="13457" customWidth="1" width="8.85546875"/>
    <col min="13458" max="13458" customWidth="1" width="8.85546875"/>
    <col min="13459" max="13459" customWidth="1" width="8.85546875"/>
    <col min="13460" max="13460" customWidth="1" width="8.85546875"/>
    <col min="13461" max="13461" customWidth="1" width="8.85546875"/>
    <col min="13462" max="13462" customWidth="1" width="8.85546875"/>
    <col min="13463" max="13463" customWidth="1" width="8.85546875"/>
    <col min="13464" max="13464" customWidth="1" width="8.85546875"/>
    <col min="13465" max="13465" customWidth="1" width="8.85546875"/>
    <col min="13466" max="13466" customWidth="1" width="8.85546875"/>
    <col min="13467" max="13467" customWidth="1" width="8.85546875"/>
    <col min="13468" max="13468" customWidth="1" width="8.85546875"/>
    <col min="13469" max="13469" customWidth="1" width="8.85546875"/>
    <col min="13470" max="13470" customWidth="1" width="8.85546875"/>
    <col min="13471" max="13471" customWidth="1" width="8.85546875"/>
    <col min="13472" max="13472" customWidth="1" width="8.85546875"/>
    <col min="13473" max="13473" customWidth="1" width="8.85546875"/>
    <col min="13474" max="13474" customWidth="1" width="8.85546875"/>
    <col min="13475" max="13475" customWidth="1" width="8.85546875"/>
    <col min="13476" max="13476" customWidth="1" width="8.85546875"/>
    <col min="13477" max="13477" customWidth="1" width="8.85546875"/>
    <col min="13478" max="13478" customWidth="1" width="8.85546875"/>
    <col min="13479" max="13479" customWidth="1" width="8.85546875"/>
    <col min="13480" max="13480" customWidth="1" width="8.85546875"/>
    <col min="13481" max="13481" customWidth="1" width="8.85546875"/>
    <col min="13482" max="13482" customWidth="1" width="8.85546875"/>
    <col min="13483" max="13483" customWidth="1" width="8.85546875"/>
    <col min="13484" max="13484" customWidth="1" width="8.85546875"/>
    <col min="13485" max="13485" customWidth="1" width="8.85546875"/>
    <col min="13486" max="13486" customWidth="1" width="8.85546875"/>
    <col min="13487" max="13487" customWidth="1" width="8.85546875"/>
    <col min="13488" max="13488" customWidth="1" width="8.85546875"/>
    <col min="13489" max="13489" customWidth="1" width="8.85546875"/>
    <col min="13490" max="13490" customWidth="1" width="8.85546875"/>
    <col min="13491" max="13491" customWidth="1" width="8.85546875"/>
    <col min="13492" max="13492" customWidth="1" width="8.85546875"/>
    <col min="13493" max="13493" customWidth="1" width="8.85546875"/>
    <col min="13494" max="13494" customWidth="1" width="8.85546875"/>
    <col min="13495" max="13495" customWidth="1" width="8.85546875"/>
    <col min="13496" max="13496" customWidth="1" width="8.85546875"/>
    <col min="13497" max="13497" customWidth="1" width="8.85546875"/>
    <col min="13498" max="13498" customWidth="1" width="8.85546875"/>
    <col min="13499" max="13499" customWidth="1" width="8.85546875"/>
    <col min="13500" max="13500" customWidth="1" width="8.85546875"/>
    <col min="13501" max="13501" customWidth="1" width="8.85546875"/>
    <col min="13502" max="13502" customWidth="1" width="8.85546875"/>
    <col min="13503" max="13503" customWidth="1" width="8.85546875"/>
    <col min="13504" max="13504" customWidth="1" width="8.85546875"/>
    <col min="13505" max="13505" customWidth="1" width="8.85546875"/>
    <col min="13506" max="13506" customWidth="1" width="8.85546875"/>
    <col min="13507" max="13507" customWidth="1" width="8.85546875"/>
    <col min="13508" max="13508" customWidth="1" width="8.85546875"/>
    <col min="13509" max="13509" customWidth="1" width="8.85546875"/>
    <col min="13510" max="13510" customWidth="1" width="8.85546875"/>
    <col min="13511" max="13511" customWidth="1" width="8.85546875"/>
    <col min="13512" max="13512" customWidth="1" width="8.85546875"/>
    <col min="13513" max="13513" customWidth="1" width="8.85546875"/>
    <col min="13514" max="13514" customWidth="1" width="8.85546875"/>
    <col min="13515" max="13515" customWidth="1" width="8.85546875"/>
    <col min="13516" max="13516" customWidth="1" width="8.85546875"/>
    <col min="13517" max="13517" customWidth="1" width="8.85546875"/>
    <col min="13518" max="13518" customWidth="1" width="8.85546875"/>
    <col min="13519" max="13519" customWidth="1" width="8.85546875"/>
    <col min="13520" max="13520" customWidth="1" width="8.85546875"/>
    <col min="13521" max="13521" customWidth="1" width="8.85546875"/>
    <col min="13522" max="13522" customWidth="1" width="8.85546875"/>
    <col min="13523" max="13523" customWidth="1" width="8.85546875"/>
    <col min="13524" max="13524" customWidth="1" width="8.85546875"/>
    <col min="13525" max="13525" customWidth="1" width="8.85546875"/>
    <col min="13526" max="13526" customWidth="1" width="8.85546875"/>
    <col min="13527" max="13527" customWidth="1" width="8.85546875"/>
    <col min="13528" max="13528" customWidth="1" width="8.85546875"/>
    <col min="13529" max="13529" customWidth="1" width="8.85546875"/>
    <col min="13530" max="13530" customWidth="1" width="8.85546875"/>
    <col min="13531" max="13531" customWidth="1" width="8.85546875"/>
    <col min="13532" max="13532" customWidth="1" width="8.85546875"/>
    <col min="13533" max="13533" customWidth="1" width="8.85546875"/>
    <col min="13534" max="13534" customWidth="1" width="8.85546875"/>
    <col min="13535" max="13535" customWidth="1" width="8.85546875"/>
    <col min="13536" max="13536" customWidth="1" width="8.85546875"/>
    <col min="13537" max="13537" customWidth="1" width="8.85546875"/>
    <col min="13538" max="13538" customWidth="1" width="8.85546875"/>
    <col min="13539" max="13539" customWidth="1" width="8.85546875"/>
    <col min="13540" max="13540" customWidth="1" width="8.85546875"/>
    <col min="13541" max="13541" customWidth="1" width="8.85546875"/>
    <col min="13542" max="13542" customWidth="1" width="8.85546875"/>
    <col min="13543" max="13543" customWidth="1" width="8.85546875"/>
    <col min="13544" max="13544" customWidth="1" width="8.85546875"/>
    <col min="13545" max="13545" customWidth="1" width="8.85546875"/>
    <col min="13546" max="13546" customWidth="1" width="8.85546875"/>
    <col min="13547" max="13547" customWidth="1" width="8.85546875"/>
    <col min="13548" max="13548" customWidth="1" width="8.85546875"/>
    <col min="13549" max="13549" customWidth="1" width="8.85546875"/>
    <col min="13550" max="13550" customWidth="1" width="8.85546875"/>
    <col min="13551" max="13551" customWidth="1" width="8.85546875"/>
    <col min="13552" max="13552" customWidth="1" width="8.85546875"/>
    <col min="13553" max="13553" customWidth="1" width="8.85546875"/>
    <col min="13554" max="13554" customWidth="1" width="8.85546875"/>
    <col min="13555" max="13555" customWidth="1" width="8.85546875"/>
    <col min="13556" max="13556" customWidth="1" width="8.85546875"/>
    <col min="13557" max="13557" customWidth="1" width="8.85546875"/>
    <col min="13558" max="13558" customWidth="1" width="8.85546875"/>
    <col min="13559" max="13559" customWidth="1" width="8.85546875"/>
    <col min="13560" max="13560" customWidth="1" width="8.85546875"/>
    <col min="13561" max="13561" customWidth="1" width="8.85546875"/>
    <col min="13562" max="13562" customWidth="1" width="8.85546875"/>
    <col min="13563" max="13563" customWidth="1" width="8.85546875"/>
    <col min="13564" max="13564" customWidth="1" width="8.85546875"/>
    <col min="13565" max="13565" customWidth="1" width="8.85546875"/>
    <col min="13566" max="13566" customWidth="1" width="8.85546875"/>
    <col min="13567" max="13567" customWidth="1" width="8.85546875"/>
    <col min="13568" max="13568" customWidth="1" width="8.85546875"/>
    <col min="13569" max="13569" customWidth="1" width="8.85546875"/>
    <col min="13570" max="13570" customWidth="1" width="8.85546875"/>
    <col min="13571" max="13571" customWidth="1" width="8.85546875"/>
    <col min="13572" max="13572" customWidth="1" width="8.85546875"/>
    <col min="13573" max="13573" customWidth="1" width="8.85546875"/>
    <col min="13574" max="13574" customWidth="1" width="8.85546875"/>
    <col min="13575" max="13575" customWidth="1" width="8.85546875"/>
    <col min="13576" max="13576" customWidth="1" width="8.85546875"/>
    <col min="13577" max="13577" customWidth="1" width="8.85546875"/>
    <col min="13578" max="13578" customWidth="1" width="8.85546875"/>
    <col min="13579" max="13579" customWidth="1" width="8.85546875"/>
    <col min="13580" max="13580" customWidth="1" width="8.85546875"/>
    <col min="13581" max="13581" customWidth="1" width="8.85546875"/>
    <col min="13582" max="13582" customWidth="1" width="8.85546875"/>
    <col min="13583" max="13583" customWidth="1" width="8.85546875"/>
    <col min="13584" max="13584" customWidth="1" width="8.85546875"/>
    <col min="13585" max="13585" customWidth="1" width="8.85546875"/>
    <col min="13586" max="13586" customWidth="1" width="8.85546875"/>
    <col min="13587" max="13587" customWidth="1" width="8.85546875"/>
    <col min="13588" max="13588" customWidth="1" width="8.85546875"/>
    <col min="13589" max="13589" customWidth="1" width="8.85546875"/>
    <col min="13590" max="13590" customWidth="1" width="8.85546875"/>
    <col min="13591" max="13591" customWidth="1" width="8.85546875"/>
    <col min="13592" max="13592" customWidth="1" width="8.85546875"/>
    <col min="13593" max="13593" customWidth="1" width="8.85546875"/>
    <col min="13594" max="13594" customWidth="1" width="8.85546875"/>
    <col min="13595" max="13595" customWidth="1" width="8.85546875"/>
    <col min="13596" max="13596" customWidth="1" width="8.85546875"/>
    <col min="13597" max="13597" customWidth="1" width="8.85546875"/>
    <col min="13598" max="13598" customWidth="1" width="8.85546875"/>
    <col min="13599" max="13599" customWidth="1" width="8.85546875"/>
    <col min="13600" max="13600" customWidth="1" width="8.85546875"/>
    <col min="13601" max="13601" customWidth="1" width="8.85546875"/>
    <col min="13602" max="13602" customWidth="1" width="8.85546875"/>
    <col min="13603" max="13603" customWidth="1" width="8.85546875"/>
    <col min="13604" max="13604" customWidth="1" width="8.85546875"/>
    <col min="13605" max="13605" customWidth="1" width="8.85546875"/>
    <col min="13606" max="13606" customWidth="1" width="8.85546875"/>
    <col min="13607" max="13607" customWidth="1" width="8.85546875"/>
    <col min="13608" max="13608" customWidth="1" width="8.85546875"/>
    <col min="13609" max="13609" customWidth="1" width="8.85546875"/>
    <col min="13610" max="13610" customWidth="1" width="8.85546875"/>
    <col min="13611" max="13611" customWidth="1" width="8.85546875"/>
    <col min="13612" max="13612" customWidth="1" width="8.85546875"/>
    <col min="13613" max="13613" customWidth="1" width="8.85546875"/>
    <col min="13614" max="13614" customWidth="1" width="8.85546875"/>
    <col min="13615" max="13615" customWidth="1" width="8.85546875"/>
    <col min="13616" max="13616" customWidth="1" width="8.85546875"/>
    <col min="13617" max="13617" customWidth="1" width="8.85546875"/>
    <col min="13618" max="13618" customWidth="1" width="8.85546875"/>
    <col min="13619" max="13619" customWidth="1" width="8.85546875"/>
    <col min="13620" max="13620" customWidth="1" width="8.85546875"/>
    <col min="13621" max="13621" customWidth="1" width="8.85546875"/>
    <col min="13622" max="13622" customWidth="1" width="8.85546875"/>
    <col min="13623" max="13623" customWidth="1" width="8.85546875"/>
    <col min="13624" max="13624" customWidth="1" width="8.85546875"/>
    <col min="13625" max="13625" customWidth="1" width="8.85546875"/>
    <col min="13626" max="13626" customWidth="1" width="8.85546875"/>
    <col min="13627" max="13627" customWidth="1" width="8.85546875"/>
    <col min="13628" max="13628" customWidth="1" width="8.85546875"/>
    <col min="13629" max="13629" customWidth="1" width="8.85546875"/>
    <col min="13630" max="13630" customWidth="1" width="8.85546875"/>
    <col min="13631" max="13631" customWidth="1" width="8.85546875"/>
    <col min="13632" max="13632" customWidth="1" width="8.85546875"/>
    <col min="13633" max="13633" customWidth="1" width="8.85546875"/>
    <col min="13634" max="13634" customWidth="1" width="8.85546875"/>
    <col min="13635" max="13635" customWidth="1" width="8.85546875"/>
    <col min="13636" max="13636" customWidth="1" width="8.85546875"/>
    <col min="13637" max="13637" customWidth="1" width="8.85546875"/>
    <col min="13638" max="13638" customWidth="1" width="8.85546875"/>
    <col min="13639" max="13639" customWidth="1" width="8.85546875"/>
    <col min="13640" max="13640" customWidth="1" width="8.85546875"/>
    <col min="13641" max="13641" customWidth="1" width="8.85546875"/>
    <col min="13642" max="13642" customWidth="1" width="8.85546875"/>
    <col min="13643" max="13643" customWidth="1" width="8.85546875"/>
    <col min="13644" max="13644" customWidth="1" width="8.85546875"/>
    <col min="13645" max="13645" customWidth="1" width="8.85546875"/>
    <col min="13646" max="13646" customWidth="1" width="8.85546875"/>
    <col min="13647" max="13647" customWidth="1" width="8.85546875"/>
    <col min="13648" max="13648" customWidth="1" width="8.85546875"/>
    <col min="13649" max="13649" customWidth="1" width="8.85546875"/>
    <col min="13650" max="13650" customWidth="1" width="8.85546875"/>
    <col min="13651" max="13651" customWidth="1" width="8.85546875"/>
    <col min="13652" max="13652" customWidth="1" width="8.85546875"/>
    <col min="13653" max="13653" customWidth="1" width="8.85546875"/>
    <col min="13654" max="13654" customWidth="1" width="8.85546875"/>
    <col min="13655" max="13655" customWidth="1" width="8.85546875"/>
    <col min="13656" max="13656" customWidth="1" width="8.85546875"/>
    <col min="13657" max="13657" customWidth="1" width="8.85546875"/>
    <col min="13658" max="13658" customWidth="1" width="8.85546875"/>
    <col min="13659" max="13659" customWidth="1" width="8.85546875"/>
    <col min="13660" max="13660" customWidth="1" width="8.85546875"/>
    <col min="13661" max="13661" customWidth="1" width="8.85546875"/>
    <col min="13662" max="13662" customWidth="1" width="8.85546875"/>
    <col min="13663" max="13663" customWidth="1" width="8.85546875"/>
    <col min="13664" max="13664" customWidth="1" width="8.85546875"/>
    <col min="13665" max="13665" customWidth="1" width="8.85546875"/>
    <col min="13666" max="13666" customWidth="1" width="8.85546875"/>
    <col min="13667" max="13667" customWidth="1" width="8.85546875"/>
    <col min="13668" max="13668" customWidth="1" width="8.85546875"/>
    <col min="13669" max="13669" customWidth="1" width="8.85546875"/>
    <col min="13670" max="13670" customWidth="1" width="8.85546875"/>
    <col min="13671" max="13671" customWidth="1" width="8.85546875"/>
    <col min="13672" max="13672" customWidth="1" width="8.85546875"/>
    <col min="13673" max="13673" customWidth="1" width="8.85546875"/>
    <col min="13674" max="13674" customWidth="1" width="8.85546875"/>
    <col min="13675" max="13675" customWidth="1" width="8.85546875"/>
    <col min="13676" max="13676" customWidth="1" width="8.85546875"/>
    <col min="13677" max="13677" customWidth="1" width="8.85546875"/>
    <col min="13678" max="13678" customWidth="1" width="8.85546875"/>
    <col min="13679" max="13679" customWidth="1" width="8.85546875"/>
    <col min="13680" max="13680" customWidth="1" width="8.85546875"/>
    <col min="13681" max="13681" customWidth="1" width="8.85546875"/>
    <col min="13682" max="13682" customWidth="1" width="8.85546875"/>
    <col min="13683" max="13683" customWidth="1" width="8.85546875"/>
    <col min="13684" max="13684" customWidth="1" width="8.85546875"/>
    <col min="13685" max="13685" customWidth="1" width="8.85546875"/>
    <col min="13686" max="13686" customWidth="1" width="8.85546875"/>
    <col min="13687" max="13687" customWidth="1" width="8.85546875"/>
    <col min="13688" max="13688" customWidth="1" width="8.85546875"/>
    <col min="13689" max="13689" customWidth="1" width="8.85546875"/>
    <col min="13690" max="13690" customWidth="1" width="8.85546875"/>
    <col min="13691" max="13691" customWidth="1" width="8.85546875"/>
    <col min="13692" max="13692" customWidth="1" width="8.85546875"/>
    <col min="13693" max="13693" customWidth="1" width="8.85546875"/>
    <col min="13694" max="13694" customWidth="1" width="8.85546875"/>
    <col min="13695" max="13695" customWidth="1" width="8.85546875"/>
    <col min="13696" max="13696" customWidth="1" width="8.85546875"/>
    <col min="13697" max="13697" customWidth="1" width="8.85546875"/>
    <col min="13698" max="13698" customWidth="1" width="8.85546875"/>
    <col min="13699" max="13699" customWidth="1" width="8.85546875"/>
    <col min="13700" max="13700" customWidth="1" width="8.85546875"/>
    <col min="13701" max="13701" customWidth="1" width="8.85546875"/>
    <col min="13702" max="13702" customWidth="1" width="8.85546875"/>
    <col min="13703" max="13703" customWidth="1" width="8.85546875"/>
    <col min="13704" max="13704" customWidth="1" width="8.85546875"/>
    <col min="13705" max="13705" customWidth="1" width="8.85546875"/>
    <col min="13706" max="13706" customWidth="1" width="8.85546875"/>
    <col min="13707" max="13707" customWidth="1" width="8.85546875"/>
    <col min="13708" max="13708" customWidth="1" width="8.85546875"/>
    <col min="13709" max="13709" customWidth="1" width="8.85546875"/>
    <col min="13710" max="13710" customWidth="1" width="8.85546875"/>
    <col min="13711" max="13711" customWidth="1" width="8.85546875"/>
    <col min="13712" max="13712" customWidth="1" width="8.85546875"/>
    <col min="13713" max="13713" customWidth="1" width="8.85546875"/>
    <col min="13714" max="13714" customWidth="1" width="8.85546875"/>
    <col min="13715" max="13715" customWidth="1" width="8.85546875"/>
    <col min="13716" max="13716" customWidth="1" width="8.85546875"/>
    <col min="13717" max="13717" customWidth="1" width="8.85546875"/>
    <col min="13718" max="13718" customWidth="1" width="8.85546875"/>
    <col min="13719" max="13719" customWidth="1" width="8.85546875"/>
    <col min="13720" max="13720" customWidth="1" width="8.85546875"/>
    <col min="13721" max="13721" customWidth="1" width="8.85546875"/>
    <col min="13722" max="13722" customWidth="1" width="8.85546875"/>
    <col min="13723" max="13723" customWidth="1" width="8.85546875"/>
    <col min="13724" max="13724" customWidth="1" width="8.85546875"/>
    <col min="13725" max="13725" customWidth="1" width="8.85546875"/>
    <col min="13726" max="13726" customWidth="1" width="8.85546875"/>
    <col min="13727" max="13727" customWidth="1" width="8.85546875"/>
    <col min="13728" max="13728" customWidth="1" width="8.85546875"/>
    <col min="13729" max="13729" customWidth="1" width="8.85546875"/>
    <col min="13730" max="13730" customWidth="1" width="8.85546875"/>
    <col min="13731" max="13731" customWidth="1" width="8.85546875"/>
    <col min="13732" max="13732" customWidth="1" width="8.85546875"/>
    <col min="13733" max="13733" customWidth="1" width="8.85546875"/>
    <col min="13734" max="13734" customWidth="1" width="8.85546875"/>
    <col min="13735" max="13735" customWidth="1" width="8.85546875"/>
    <col min="13736" max="13736" customWidth="1" width="8.85546875"/>
    <col min="13737" max="13737" customWidth="1" width="8.85546875"/>
    <col min="13738" max="13738" customWidth="1" width="8.85546875"/>
    <col min="13739" max="13739" customWidth="1" width="8.85546875"/>
    <col min="13740" max="13740" customWidth="1" width="8.85546875"/>
    <col min="13741" max="13741" customWidth="1" width="8.85546875"/>
    <col min="13742" max="13742" customWidth="1" width="8.85546875"/>
    <col min="13743" max="13743" customWidth="1" width="8.85546875"/>
    <col min="13744" max="13744" customWidth="1" width="8.85546875"/>
    <col min="13745" max="13745" customWidth="1" width="8.85546875"/>
    <col min="13746" max="13746" customWidth="1" width="8.85546875"/>
    <col min="13747" max="13747" customWidth="1" width="8.85546875"/>
    <col min="13748" max="13748" customWidth="1" width="8.85546875"/>
    <col min="13749" max="13749" customWidth="1" width="8.85546875"/>
    <col min="13750" max="13750" customWidth="1" width="8.85546875"/>
    <col min="13751" max="13751" customWidth="1" width="8.85546875"/>
    <col min="13752" max="13752" customWidth="1" width="8.85546875"/>
    <col min="13753" max="13753" customWidth="1" width="8.85546875"/>
    <col min="13754" max="13754" customWidth="1" width="8.85546875"/>
    <col min="13755" max="13755" customWidth="1" width="8.85546875"/>
    <col min="13756" max="13756" customWidth="1" width="8.85546875"/>
    <col min="13757" max="13757" customWidth="1" width="8.85546875"/>
    <col min="13758" max="13758" customWidth="1" width="8.85546875"/>
    <col min="13759" max="13759" customWidth="1" width="8.85546875"/>
    <col min="13760" max="13760" customWidth="1" width="8.85546875"/>
    <col min="13761" max="13761" customWidth="1" width="8.85546875"/>
    <col min="13762" max="13762" customWidth="1" width="8.85546875"/>
    <col min="13763" max="13763" customWidth="1" width="8.85546875"/>
    <col min="13764" max="13764" customWidth="1" width="8.85546875"/>
    <col min="13765" max="13765" customWidth="1" width="8.85546875"/>
    <col min="13766" max="13766" customWidth="1" width="8.85546875"/>
    <col min="13767" max="13767" customWidth="1" width="8.85546875"/>
    <col min="13768" max="13768" customWidth="1" width="8.85546875"/>
    <col min="13769" max="13769" customWidth="1" width="8.85546875"/>
    <col min="13770" max="13770" customWidth="1" width="8.85546875"/>
    <col min="13771" max="13771" customWidth="1" width="8.85546875"/>
    <col min="13772" max="13772" customWidth="1" width="8.85546875"/>
    <col min="13773" max="13773" customWidth="1" width="8.85546875"/>
    <col min="13774" max="13774" customWidth="1" width="8.85546875"/>
    <col min="13775" max="13775" customWidth="1" width="8.85546875"/>
    <col min="13776" max="13776" customWidth="1" width="8.85546875"/>
    <col min="13777" max="13777" customWidth="1" width="8.85546875"/>
    <col min="13778" max="13778" customWidth="1" width="8.85546875"/>
    <col min="13779" max="13779" customWidth="1" width="8.85546875"/>
    <col min="13780" max="13780" customWidth="1" width="8.85546875"/>
    <col min="13781" max="13781" customWidth="1" width="8.85546875"/>
    <col min="13782" max="13782" customWidth="1" width="8.85546875"/>
    <col min="13783" max="13783" customWidth="1" width="8.85546875"/>
    <col min="13784" max="13784" customWidth="1" width="8.85546875"/>
    <col min="13785" max="13785" customWidth="1" width="8.85546875"/>
    <col min="13786" max="13786" customWidth="1" width="8.85546875"/>
    <col min="13787" max="13787" customWidth="1" width="8.85546875"/>
    <col min="13788" max="13788" customWidth="1" width="8.85546875"/>
    <col min="13789" max="13789" customWidth="1" width="8.85546875"/>
    <col min="13790" max="13790" customWidth="1" width="8.85546875"/>
    <col min="13791" max="13791" customWidth="1" width="8.85546875"/>
    <col min="13792" max="13792" customWidth="1" width="8.85546875"/>
    <col min="13793" max="13793" customWidth="1" width="8.85546875"/>
    <col min="13794" max="13794" customWidth="1" width="8.85546875"/>
    <col min="13795" max="13795" customWidth="1" width="8.85546875"/>
    <col min="13796" max="13796" customWidth="1" width="8.85546875"/>
    <col min="13797" max="13797" customWidth="1" width="8.85546875"/>
    <col min="13798" max="13798" customWidth="1" width="8.85546875"/>
    <col min="13799" max="13799" customWidth="1" width="8.85546875"/>
    <col min="13800" max="13800" customWidth="1" width="8.85546875"/>
    <col min="13801" max="13801" customWidth="1" width="8.85546875"/>
    <col min="13802" max="13802" customWidth="1" width="8.85546875"/>
    <col min="13803" max="13803" customWidth="1" width="8.85546875"/>
    <col min="13804" max="13804" customWidth="1" width="8.85546875"/>
    <col min="13805" max="13805" customWidth="1" width="8.85546875"/>
    <col min="13806" max="13806" customWidth="1" width="8.85546875"/>
    <col min="13807" max="13807" customWidth="1" width="8.85546875"/>
    <col min="13808" max="13808" customWidth="1" width="8.85546875"/>
    <col min="13809" max="13809" customWidth="1" width="8.85546875"/>
    <col min="13810" max="13810" customWidth="1" width="8.85546875"/>
    <col min="13811" max="13811" customWidth="1" width="8.85546875"/>
    <col min="13812" max="13812" customWidth="1" width="8.85546875"/>
    <col min="13813" max="13813" customWidth="1" width="8.85546875"/>
    <col min="13814" max="13814" customWidth="1" width="8.85546875"/>
    <col min="13815" max="13815" customWidth="1" width="8.85546875"/>
    <col min="13816" max="13816" customWidth="1" width="8.85546875"/>
    <col min="13817" max="13817" customWidth="1" width="8.85546875"/>
    <col min="13818" max="13818" customWidth="1" width="8.85546875"/>
    <col min="13819" max="13819" customWidth="1" width="8.85546875"/>
    <col min="13820" max="13820" customWidth="1" width="8.85546875"/>
    <col min="13821" max="13821" customWidth="1" width="8.85546875"/>
    <col min="13822" max="13822" customWidth="1" width="8.85546875"/>
    <col min="13823" max="13823" customWidth="1" width="8.85546875"/>
    <col min="13824" max="13824" customWidth="1" width="8.85546875"/>
    <col min="13825" max="13825" customWidth="1" width="8.85546875"/>
    <col min="13826" max="13826" customWidth="1" width="8.85546875"/>
    <col min="13827" max="13827" customWidth="1" width="8.85546875"/>
    <col min="13828" max="13828" customWidth="1" width="8.85546875"/>
    <col min="13829" max="13829" customWidth="1" width="8.85546875"/>
    <col min="13830" max="13830" customWidth="1" width="8.85546875"/>
    <col min="13831" max="13831" customWidth="1" width="8.85546875"/>
    <col min="13832" max="13832" customWidth="1" width="8.85546875"/>
    <col min="13833" max="13833" customWidth="1" width="8.85546875"/>
    <col min="13834" max="13834" customWidth="1" width="8.85546875"/>
    <col min="13835" max="13835" customWidth="1" width="8.85546875"/>
    <col min="13836" max="13836" customWidth="1" width="8.85546875"/>
    <col min="13837" max="13837" customWidth="1" width="8.85546875"/>
    <col min="13838" max="13838" customWidth="1" width="8.85546875"/>
    <col min="13839" max="13839" customWidth="1" width="8.85546875"/>
    <col min="13840" max="13840" customWidth="1" width="8.85546875"/>
    <col min="13841" max="13841" customWidth="1" width="8.85546875"/>
    <col min="13842" max="13842" customWidth="1" width="8.85546875"/>
    <col min="13843" max="13843" customWidth="1" width="8.85546875"/>
    <col min="13844" max="13844" customWidth="1" width="8.85546875"/>
    <col min="13845" max="13845" customWidth="1" width="8.85546875"/>
    <col min="13846" max="13846" customWidth="1" width="8.85546875"/>
    <col min="13847" max="13847" customWidth="1" width="8.85546875"/>
    <col min="13848" max="13848" customWidth="1" width="8.85546875"/>
    <col min="13849" max="13849" customWidth="1" width="8.85546875"/>
    <col min="13850" max="13850" customWidth="1" width="8.85546875"/>
    <col min="13851" max="13851" customWidth="1" width="8.85546875"/>
    <col min="13852" max="13852" customWidth="1" width="8.85546875"/>
    <col min="13853" max="13853" customWidth="1" width="8.85546875"/>
    <col min="13854" max="13854" customWidth="1" width="8.85546875"/>
    <col min="13855" max="13855" customWidth="1" width="8.85546875"/>
    <col min="13856" max="13856" customWidth="1" width="8.85546875"/>
    <col min="13857" max="13857" customWidth="1" width="8.85546875"/>
    <col min="13858" max="13858" customWidth="1" width="8.85546875"/>
    <col min="13859" max="13859" customWidth="1" width="8.85546875"/>
    <col min="13860" max="13860" customWidth="1" width="8.85546875"/>
    <col min="13861" max="13861" customWidth="1" width="8.85546875"/>
    <col min="13862" max="13862" customWidth="1" width="8.85546875"/>
    <col min="13863" max="13863" customWidth="1" width="8.85546875"/>
    <col min="13864" max="13864" customWidth="1" width="8.85546875"/>
    <col min="13865" max="13865" customWidth="1" width="8.85546875"/>
    <col min="13866" max="13866" customWidth="1" width="8.85546875"/>
    <col min="13867" max="13867" customWidth="1" width="8.85546875"/>
    <col min="13868" max="13868" customWidth="1" width="8.85546875"/>
    <col min="13869" max="13869" customWidth="1" width="8.85546875"/>
    <col min="13870" max="13870" customWidth="1" width="8.85546875"/>
    <col min="13871" max="13871" customWidth="1" width="8.85546875"/>
    <col min="13872" max="13872" customWidth="1" width="8.85546875"/>
    <col min="13873" max="13873" customWidth="1" width="8.85546875"/>
    <col min="13874" max="13874" customWidth="1" width="8.85546875"/>
    <col min="13875" max="13875" customWidth="1" width="8.85546875"/>
    <col min="13876" max="13876" customWidth="1" width="8.85546875"/>
    <col min="13877" max="13877" customWidth="1" width="8.85546875"/>
    <col min="13878" max="13878" customWidth="1" width="8.85546875"/>
    <col min="13879" max="13879" customWidth="1" width="8.85546875"/>
    <col min="13880" max="13880" customWidth="1" width="8.85546875"/>
    <col min="13881" max="13881" customWidth="1" width="8.85546875"/>
    <col min="13882" max="13882" customWidth="1" width="8.85546875"/>
    <col min="13883" max="13883" customWidth="1" width="8.85546875"/>
    <col min="13884" max="13884" customWidth="1" width="8.85546875"/>
    <col min="13885" max="13885" customWidth="1" width="8.85546875"/>
    <col min="13886" max="13886" customWidth="1" width="8.85546875"/>
    <col min="13887" max="13887" customWidth="1" width="8.85546875"/>
    <col min="13888" max="13888" customWidth="1" width="8.85546875"/>
    <col min="13889" max="13889" customWidth="1" width="8.85546875"/>
    <col min="13890" max="13890" customWidth="1" width="8.85546875"/>
    <col min="13891" max="13891" customWidth="1" width="8.85546875"/>
    <col min="13892" max="13892" customWidth="1" width="8.85546875"/>
    <col min="13893" max="13893" customWidth="1" width="8.85546875"/>
    <col min="13894" max="13894" customWidth="1" width="8.85546875"/>
    <col min="13895" max="13895" customWidth="1" width="8.85546875"/>
    <col min="13896" max="13896" customWidth="1" width="8.85546875"/>
    <col min="13897" max="13897" customWidth="1" width="8.85546875"/>
    <col min="13898" max="13898" customWidth="1" width="8.85546875"/>
    <col min="13899" max="13899" customWidth="1" width="8.85546875"/>
    <col min="13900" max="13900" customWidth="1" width="8.85546875"/>
    <col min="13901" max="13901" customWidth="1" width="8.85546875"/>
    <col min="13902" max="13902" customWidth="1" width="8.85546875"/>
    <col min="13903" max="13903" customWidth="1" width="8.85546875"/>
    <col min="13904" max="13904" customWidth="1" width="8.85546875"/>
    <col min="13905" max="13905" customWidth="1" width="8.85546875"/>
    <col min="13906" max="13906" customWidth="1" width="8.85546875"/>
    <col min="13907" max="13907" customWidth="1" width="8.85546875"/>
    <col min="13908" max="13908" customWidth="1" width="8.85546875"/>
    <col min="13909" max="13909" customWidth="1" width="8.85546875"/>
    <col min="13910" max="13910" customWidth="1" width="8.85546875"/>
    <col min="13911" max="13911" customWidth="1" width="8.85546875"/>
    <col min="13912" max="13912" customWidth="1" width="8.85546875"/>
    <col min="13913" max="13913" customWidth="1" width="8.85546875"/>
    <col min="13914" max="13914" customWidth="1" width="8.85546875"/>
    <col min="13915" max="13915" customWidth="1" width="8.85546875"/>
    <col min="13916" max="13916" customWidth="1" width="8.85546875"/>
    <col min="13917" max="13917" customWidth="1" width="8.85546875"/>
    <col min="13918" max="13918" customWidth="1" width="8.85546875"/>
    <col min="13919" max="13919" customWidth="1" width="8.85546875"/>
    <col min="13920" max="13920" customWidth="1" width="8.85546875"/>
    <col min="13921" max="13921" customWidth="1" width="8.85546875"/>
    <col min="13922" max="13922" customWidth="1" width="8.85546875"/>
    <col min="13923" max="13923" customWidth="1" width="8.85546875"/>
    <col min="13924" max="13924" customWidth="1" width="8.85546875"/>
    <col min="13925" max="13925" customWidth="1" width="8.85546875"/>
    <col min="13926" max="13926" customWidth="1" width="8.85546875"/>
    <col min="13927" max="13927" customWidth="1" width="8.85546875"/>
    <col min="13928" max="13928" customWidth="1" width="8.85546875"/>
    <col min="13929" max="13929" customWidth="1" width="8.85546875"/>
    <col min="13930" max="13930" customWidth="1" width="8.85546875"/>
    <col min="13931" max="13931" customWidth="1" width="8.85546875"/>
    <col min="13932" max="13932" customWidth="1" width="8.85546875"/>
    <col min="13933" max="13933" customWidth="1" width="8.85546875"/>
    <col min="13934" max="13934" customWidth="1" width="8.85546875"/>
    <col min="13935" max="13935" customWidth="1" width="8.85546875"/>
    <col min="13936" max="13936" customWidth="1" width="8.85546875"/>
    <col min="13937" max="13937" customWidth="1" width="8.85546875"/>
    <col min="13938" max="13938" customWidth="1" width="8.85546875"/>
    <col min="13939" max="13939" customWidth="1" width="8.85546875"/>
    <col min="13940" max="13940" customWidth="1" width="8.85546875"/>
    <col min="13941" max="13941" customWidth="1" width="8.85546875"/>
    <col min="13942" max="13942" customWidth="1" width="8.85546875"/>
    <col min="13943" max="13943" customWidth="1" width="8.85546875"/>
    <col min="13944" max="13944" customWidth="1" width="8.85546875"/>
    <col min="13945" max="13945" customWidth="1" width="8.85546875"/>
    <col min="13946" max="13946" customWidth="1" width="8.85546875"/>
    <col min="13947" max="13947" customWidth="1" width="8.85546875"/>
    <col min="13948" max="13948" customWidth="1" width="8.85546875"/>
    <col min="13949" max="13949" customWidth="1" width="8.85546875"/>
    <col min="13950" max="13950" customWidth="1" width="8.85546875"/>
    <col min="13951" max="13951" customWidth="1" width="8.85546875"/>
    <col min="13952" max="13952" customWidth="1" width="8.85546875"/>
    <col min="13953" max="13953" customWidth="1" width="8.85546875"/>
    <col min="13954" max="13954" customWidth="1" width="8.85546875"/>
    <col min="13955" max="13955" customWidth="1" width="8.85546875"/>
    <col min="13956" max="13956" customWidth="1" width="8.85546875"/>
    <col min="13957" max="13957" customWidth="1" width="8.85546875"/>
    <col min="13958" max="13958" customWidth="1" width="8.85546875"/>
    <col min="13959" max="13959" customWidth="1" width="8.85546875"/>
    <col min="13960" max="13960" customWidth="1" width="8.85546875"/>
    <col min="13961" max="13961" customWidth="1" width="8.85546875"/>
    <col min="13962" max="13962" customWidth="1" width="8.85546875"/>
    <col min="13963" max="13963" customWidth="1" width="8.85546875"/>
    <col min="13964" max="13964" customWidth="1" width="8.85546875"/>
    <col min="13965" max="13965" customWidth="1" width="8.85546875"/>
    <col min="13966" max="13966" customWidth="1" width="8.85546875"/>
    <col min="13967" max="13967" customWidth="1" width="8.85546875"/>
    <col min="13968" max="13968" customWidth="1" width="8.85546875"/>
    <col min="13969" max="13969" customWidth="1" width="8.85546875"/>
    <col min="13970" max="13970" customWidth="1" width="8.85546875"/>
    <col min="13971" max="13971" customWidth="1" width="8.85546875"/>
    <col min="13972" max="13972" customWidth="1" width="8.85546875"/>
    <col min="13973" max="13973" customWidth="1" width="8.85546875"/>
    <col min="13974" max="13974" customWidth="1" width="8.85546875"/>
    <col min="13975" max="13975" customWidth="1" width="8.85546875"/>
    <col min="13976" max="13976" customWidth="1" width="8.85546875"/>
    <col min="13977" max="13977" customWidth="1" width="8.85546875"/>
    <col min="13978" max="13978" customWidth="1" width="8.85546875"/>
    <col min="13979" max="13979" customWidth="1" width="8.85546875"/>
    <col min="13980" max="13980" customWidth="1" width="8.85546875"/>
    <col min="13981" max="13981" customWidth="1" width="8.85546875"/>
    <col min="13982" max="13982" customWidth="1" width="8.85546875"/>
    <col min="13983" max="13983" customWidth="1" width="8.85546875"/>
    <col min="13984" max="13984" customWidth="1" width="8.85546875"/>
    <col min="13985" max="13985" customWidth="1" width="8.85546875"/>
    <col min="13986" max="13986" customWidth="1" width="8.85546875"/>
    <col min="13987" max="13987" customWidth="1" width="8.85546875"/>
    <col min="13988" max="13988" customWidth="1" width="8.85546875"/>
    <col min="13989" max="13989" customWidth="1" width="8.85546875"/>
    <col min="13990" max="13990" customWidth="1" width="8.85546875"/>
    <col min="13991" max="13991" customWidth="1" width="8.85546875"/>
    <col min="13992" max="13992" customWidth="1" width="8.85546875"/>
    <col min="13993" max="13993" customWidth="1" width="8.85546875"/>
    <col min="13994" max="13994" customWidth="1" width="8.85546875"/>
    <col min="13995" max="13995" customWidth="1" width="8.85546875"/>
    <col min="13996" max="13996" customWidth="1" width="8.85546875"/>
    <col min="13997" max="13997" customWidth="1" width="8.85546875"/>
    <col min="13998" max="13998" customWidth="1" width="8.85546875"/>
    <col min="13999" max="13999" customWidth="1" width="8.85546875"/>
    <col min="14000" max="14000" customWidth="1" width="8.85546875"/>
    <col min="14001" max="14001" customWidth="1" width="8.85546875"/>
    <col min="14002" max="14002" customWidth="1" width="8.85546875"/>
    <col min="14003" max="14003" customWidth="1" width="8.85546875"/>
    <col min="14004" max="14004" customWidth="1" width="8.85546875"/>
    <col min="14005" max="14005" customWidth="1" width="8.85546875"/>
    <col min="14006" max="14006" customWidth="1" width="8.85546875"/>
    <col min="14007" max="14007" customWidth="1" width="8.85546875"/>
    <col min="14008" max="14008" customWidth="1" width="8.85546875"/>
    <col min="14009" max="14009" customWidth="1" width="8.85546875"/>
    <col min="14010" max="14010" customWidth="1" width="8.85546875"/>
    <col min="14011" max="14011" customWidth="1" width="8.85546875"/>
    <col min="14012" max="14012" customWidth="1" width="8.85546875"/>
    <col min="14013" max="14013" customWidth="1" width="8.85546875"/>
    <col min="14014" max="14014" customWidth="1" width="8.85546875"/>
    <col min="14015" max="14015" customWidth="1" width="8.85546875"/>
    <col min="14016" max="14016" customWidth="1" width="8.85546875"/>
    <col min="14017" max="14017" customWidth="1" width="8.85546875"/>
    <col min="14018" max="14018" customWidth="1" width="8.85546875"/>
    <col min="14019" max="14019" customWidth="1" width="8.85546875"/>
    <col min="14020" max="14020" customWidth="1" width="8.85546875"/>
    <col min="14021" max="14021" customWidth="1" width="8.85546875"/>
    <col min="14022" max="14022" customWidth="1" width="8.85546875"/>
    <col min="14023" max="14023" customWidth="1" width="8.85546875"/>
    <col min="14024" max="14024" customWidth="1" width="8.85546875"/>
    <col min="14025" max="14025" customWidth="1" width="8.85546875"/>
    <col min="14026" max="14026" customWidth="1" width="8.85546875"/>
    <col min="14027" max="14027" customWidth="1" width="8.85546875"/>
    <col min="14028" max="14028" customWidth="1" width="8.85546875"/>
    <col min="14029" max="14029" customWidth="1" width="8.85546875"/>
    <col min="14030" max="14030" customWidth="1" width="8.85546875"/>
    <col min="14031" max="14031" customWidth="1" width="8.85546875"/>
    <col min="14032" max="14032" customWidth="1" width="8.85546875"/>
    <col min="14033" max="14033" customWidth="1" width="8.85546875"/>
    <col min="14034" max="14034" customWidth="1" width="8.85546875"/>
    <col min="14035" max="14035" customWidth="1" width="8.85546875"/>
    <col min="14036" max="14036" customWidth="1" width="8.85546875"/>
    <col min="14037" max="14037" customWidth="1" width="8.85546875"/>
    <col min="14038" max="14038" customWidth="1" width="8.85546875"/>
    <col min="14039" max="14039" customWidth="1" width="8.85546875"/>
    <col min="14040" max="14040" customWidth="1" width="8.85546875"/>
    <col min="14041" max="14041" customWidth="1" width="8.85546875"/>
    <col min="14042" max="14042" customWidth="1" width="8.85546875"/>
    <col min="14043" max="14043" customWidth="1" width="8.85546875"/>
    <col min="14044" max="14044" customWidth="1" width="8.85546875"/>
    <col min="14045" max="14045" customWidth="1" width="8.85546875"/>
    <col min="14046" max="14046" customWidth="1" width="8.85546875"/>
    <col min="14047" max="14047" customWidth="1" width="8.85546875"/>
    <col min="14048" max="14048" customWidth="1" width="8.85546875"/>
    <col min="14049" max="14049" customWidth="1" width="8.85546875"/>
    <col min="14050" max="14050" customWidth="1" width="8.85546875"/>
    <col min="14051" max="14051" customWidth="1" width="8.85546875"/>
    <col min="14052" max="14052" customWidth="1" width="8.85546875"/>
    <col min="14053" max="14053" customWidth="1" width="8.85546875"/>
    <col min="14054" max="14054" customWidth="1" width="8.85546875"/>
    <col min="14055" max="14055" customWidth="1" width="8.85546875"/>
    <col min="14056" max="14056" customWidth="1" width="8.85546875"/>
    <col min="14057" max="14057" customWidth="1" width="8.85546875"/>
    <col min="14058" max="14058" customWidth="1" width="8.85546875"/>
    <col min="14059" max="14059" customWidth="1" width="8.85546875"/>
    <col min="14060" max="14060" customWidth="1" width="8.85546875"/>
    <col min="14061" max="14061" customWidth="1" width="8.85546875"/>
    <col min="14062" max="14062" customWidth="1" width="8.85546875"/>
    <col min="14063" max="14063" customWidth="1" width="8.85546875"/>
    <col min="14064" max="14064" customWidth="1" width="8.85546875"/>
    <col min="14065" max="14065" customWidth="1" width="8.85546875"/>
    <col min="14066" max="14066" customWidth="1" width="8.85546875"/>
    <col min="14067" max="14067" customWidth="1" width="8.85546875"/>
    <col min="14068" max="14068" customWidth="1" width="8.85546875"/>
    <col min="14069" max="14069" customWidth="1" width="8.85546875"/>
    <col min="14070" max="14070" customWidth="1" width="8.85546875"/>
    <col min="14071" max="14071" customWidth="1" width="8.85546875"/>
    <col min="14072" max="14072" customWidth="1" width="8.85546875"/>
    <col min="14073" max="14073" customWidth="1" width="8.85546875"/>
    <col min="14074" max="14074" customWidth="1" width="8.85546875"/>
    <col min="14075" max="14075" customWidth="1" width="8.85546875"/>
    <col min="14076" max="14076" customWidth="1" width="8.85546875"/>
    <col min="14077" max="14077" customWidth="1" width="8.85546875"/>
    <col min="14078" max="14078" customWidth="1" width="8.85546875"/>
    <col min="14079" max="14079" customWidth="1" width="8.85546875"/>
    <col min="14080" max="14080" customWidth="1" width="8.85546875"/>
    <col min="14081" max="14081" customWidth="1" width="8.85546875"/>
    <col min="14082" max="14082" customWidth="1" width="8.85546875"/>
    <col min="14083" max="14083" customWidth="1" width="8.85546875"/>
    <col min="14084" max="14084" customWidth="1" width="8.85546875"/>
    <col min="14085" max="14085" customWidth="1" width="8.85546875"/>
    <col min="14086" max="14086" customWidth="1" width="8.85546875"/>
    <col min="14087" max="14087" customWidth="1" width="8.85546875"/>
    <col min="14088" max="14088" customWidth="1" width="8.85546875"/>
    <col min="14089" max="14089" customWidth="1" width="8.85546875"/>
    <col min="14090" max="14090" customWidth="1" width="8.85546875"/>
    <col min="14091" max="14091" customWidth="1" width="8.85546875"/>
    <col min="14092" max="14092" customWidth="1" width="8.85546875"/>
    <col min="14093" max="14093" customWidth="1" width="8.85546875"/>
    <col min="14094" max="14094" customWidth="1" width="8.85546875"/>
    <col min="14095" max="14095" customWidth="1" width="8.85546875"/>
    <col min="14096" max="14096" customWidth="1" width="8.85546875"/>
    <col min="14097" max="14097" customWidth="1" width="8.85546875"/>
    <col min="14098" max="14098" customWidth="1" width="8.85546875"/>
    <col min="14099" max="14099" customWidth="1" width="8.85546875"/>
    <col min="14100" max="14100" customWidth="1" width="8.85546875"/>
    <col min="14101" max="14101" customWidth="1" width="8.85546875"/>
    <col min="14102" max="14102" customWidth="1" width="8.85546875"/>
    <col min="14103" max="14103" customWidth="1" width="8.85546875"/>
    <col min="14104" max="14104" customWidth="1" width="8.85546875"/>
    <col min="14105" max="14105" customWidth="1" width="8.85546875"/>
    <col min="14106" max="14106" customWidth="1" width="8.85546875"/>
    <col min="14107" max="14107" customWidth="1" width="8.85546875"/>
    <col min="14108" max="14108" customWidth="1" width="8.85546875"/>
    <col min="14109" max="14109" customWidth="1" width="8.85546875"/>
    <col min="14110" max="14110" customWidth="1" width="8.85546875"/>
    <col min="14111" max="14111" customWidth="1" width="8.85546875"/>
    <col min="14112" max="14112" customWidth="1" width="8.85546875"/>
    <col min="14113" max="14113" customWidth="1" width="8.85546875"/>
    <col min="14114" max="14114" customWidth="1" width="8.85546875"/>
    <col min="14115" max="14115" customWidth="1" width="8.85546875"/>
    <col min="14116" max="14116" customWidth="1" width="8.85546875"/>
    <col min="14117" max="14117" customWidth="1" width="8.85546875"/>
    <col min="14118" max="14118" customWidth="1" width="8.85546875"/>
    <col min="14119" max="14119" customWidth="1" width="8.85546875"/>
    <col min="14120" max="14120" customWidth="1" width="8.85546875"/>
    <col min="14121" max="14121" customWidth="1" width="8.85546875"/>
    <col min="14122" max="14122" customWidth="1" width="8.85546875"/>
    <col min="14123" max="14123" customWidth="1" width="8.85546875"/>
    <col min="14124" max="14124" customWidth="1" width="8.85546875"/>
    <col min="14125" max="14125" customWidth="1" width="8.85546875"/>
    <col min="14126" max="14126" customWidth="1" width="8.85546875"/>
    <col min="14127" max="14127" customWidth="1" width="8.85546875"/>
    <col min="14128" max="14128" customWidth="1" width="8.85546875"/>
    <col min="14129" max="14129" customWidth="1" width="8.85546875"/>
    <col min="14130" max="14130" customWidth="1" width="8.85546875"/>
    <col min="14131" max="14131" customWidth="1" width="8.85546875"/>
    <col min="14132" max="14132" customWidth="1" width="8.85546875"/>
    <col min="14133" max="14133" customWidth="1" width="8.85546875"/>
    <col min="14134" max="14134" customWidth="1" width="8.85546875"/>
    <col min="14135" max="14135" customWidth="1" width="8.85546875"/>
    <col min="14136" max="14136" customWidth="1" width="8.85546875"/>
    <col min="14137" max="14137" customWidth="1" width="8.85546875"/>
    <col min="14138" max="14138" customWidth="1" width="8.85546875"/>
    <col min="14139" max="14139" customWidth="1" width="8.85546875"/>
    <col min="14140" max="14140" customWidth="1" width="8.85546875"/>
    <col min="14141" max="14141" customWidth="1" width="8.85546875"/>
    <col min="14142" max="14142" customWidth="1" width="8.85546875"/>
    <col min="14143" max="14143" customWidth="1" width="8.85546875"/>
    <col min="14144" max="14144" customWidth="1" width="8.85546875"/>
    <col min="14145" max="14145" customWidth="1" width="8.85546875"/>
    <col min="14146" max="14146" customWidth="1" width="8.85546875"/>
    <col min="14147" max="14147" customWidth="1" width="8.85546875"/>
    <col min="14148" max="14148" customWidth="1" width="8.85546875"/>
    <col min="14149" max="14149" customWidth="1" width="8.85546875"/>
    <col min="14150" max="14150" customWidth="1" width="8.85546875"/>
    <col min="14151" max="14151" customWidth="1" width="8.85546875"/>
    <col min="14152" max="14152" customWidth="1" width="8.85546875"/>
    <col min="14153" max="14153" customWidth="1" width="8.85546875"/>
    <col min="14154" max="14154" customWidth="1" width="8.85546875"/>
    <col min="14155" max="14155" customWidth="1" width="8.85546875"/>
    <col min="14156" max="14156" customWidth="1" width="8.85546875"/>
    <col min="14157" max="14157" customWidth="1" width="8.85546875"/>
    <col min="14158" max="14158" customWidth="1" width="8.85546875"/>
    <col min="14159" max="14159" customWidth="1" width="8.85546875"/>
    <col min="14160" max="14160" customWidth="1" width="8.85546875"/>
    <col min="14161" max="14161" customWidth="1" width="8.85546875"/>
    <col min="14162" max="14162" customWidth="1" width="8.85546875"/>
    <col min="14163" max="14163" customWidth="1" width="8.85546875"/>
    <col min="14164" max="14164" customWidth="1" width="8.85546875"/>
    <col min="14165" max="14165" customWidth="1" width="8.85546875"/>
    <col min="14166" max="14166" customWidth="1" width="8.85546875"/>
    <col min="14167" max="14167" customWidth="1" width="8.85546875"/>
    <col min="14168" max="14168" customWidth="1" width="8.85546875"/>
    <col min="14169" max="14169" customWidth="1" width="8.85546875"/>
    <col min="14170" max="14170" customWidth="1" width="8.85546875"/>
    <col min="14171" max="14171" customWidth="1" width="8.85546875"/>
    <col min="14172" max="14172" customWidth="1" width="8.85546875"/>
    <col min="14173" max="14173" customWidth="1" width="8.85546875"/>
    <col min="14174" max="14174" customWidth="1" width="8.85546875"/>
    <col min="14175" max="14175" customWidth="1" width="8.85546875"/>
    <col min="14176" max="14176" customWidth="1" width="8.85546875"/>
    <col min="14177" max="14177" customWidth="1" width="8.85546875"/>
    <col min="14178" max="14178" customWidth="1" width="8.85546875"/>
    <col min="14179" max="14179" customWidth="1" width="8.85546875"/>
    <col min="14180" max="14180" customWidth="1" width="8.85546875"/>
    <col min="14181" max="14181" customWidth="1" width="8.85546875"/>
    <col min="14182" max="14182" customWidth="1" width="8.85546875"/>
    <col min="14183" max="14183" customWidth="1" width="8.85546875"/>
    <col min="14184" max="14184" customWidth="1" width="8.85546875"/>
    <col min="14185" max="14185" customWidth="1" width="8.85546875"/>
    <col min="14186" max="14186" customWidth="1" width="8.85546875"/>
    <col min="14187" max="14187" customWidth="1" width="8.85546875"/>
    <col min="14188" max="14188" customWidth="1" width="8.85546875"/>
    <col min="14189" max="14189" customWidth="1" width="8.85546875"/>
    <col min="14190" max="14190" customWidth="1" width="8.85546875"/>
    <col min="14191" max="14191" customWidth="1" width="8.85546875"/>
    <col min="14192" max="14192" customWidth="1" width="8.85546875"/>
    <col min="14193" max="14193" customWidth="1" width="8.85546875"/>
    <col min="14194" max="14194" customWidth="1" width="8.85546875"/>
    <col min="14195" max="14195" customWidth="1" width="8.85546875"/>
    <col min="14196" max="14196" customWidth="1" width="8.85546875"/>
    <col min="14197" max="14197" customWidth="1" width="8.85546875"/>
    <col min="14198" max="14198" customWidth="1" width="8.85546875"/>
    <col min="14199" max="14199" customWidth="1" width="8.85546875"/>
    <col min="14200" max="14200" customWidth="1" width="8.85546875"/>
    <col min="14201" max="14201" customWidth="1" width="8.85546875"/>
    <col min="14202" max="14202" customWidth="1" width="8.85546875"/>
    <col min="14203" max="14203" customWidth="1" width="8.85546875"/>
    <col min="14204" max="14204" customWidth="1" width="8.85546875"/>
    <col min="14205" max="14205" customWidth="1" width="8.85546875"/>
    <col min="14206" max="14206" customWidth="1" width="8.85546875"/>
    <col min="14207" max="14207" customWidth="1" width="8.85546875"/>
    <col min="14208" max="14208" customWidth="1" width="8.85546875"/>
    <col min="14209" max="14209" customWidth="1" width="8.85546875"/>
    <col min="14210" max="14210" customWidth="1" width="8.85546875"/>
    <col min="14211" max="14211" customWidth="1" width="8.85546875"/>
    <col min="14212" max="14212" customWidth="1" width="8.85546875"/>
    <col min="14213" max="14213" customWidth="1" width="8.85546875"/>
    <col min="14214" max="14214" customWidth="1" width="8.85546875"/>
    <col min="14215" max="14215" customWidth="1" width="8.85546875"/>
    <col min="14216" max="14216" customWidth="1" width="8.85546875"/>
    <col min="14217" max="14217" customWidth="1" width="8.85546875"/>
    <col min="14218" max="14218" customWidth="1" width="8.85546875"/>
    <col min="14219" max="14219" customWidth="1" width="8.85546875"/>
    <col min="14220" max="14220" customWidth="1" width="8.85546875"/>
    <col min="14221" max="14221" customWidth="1" width="8.85546875"/>
    <col min="14222" max="14222" customWidth="1" width="8.85546875"/>
    <col min="14223" max="14223" customWidth="1" width="8.85546875"/>
    <col min="14224" max="14224" customWidth="1" width="8.85546875"/>
    <col min="14225" max="14225" customWidth="1" width="8.85546875"/>
    <col min="14226" max="14226" customWidth="1" width="8.85546875"/>
    <col min="14227" max="14227" customWidth="1" width="8.85546875"/>
    <col min="14228" max="14228" customWidth="1" width="8.85546875"/>
    <col min="14229" max="14229" customWidth="1" width="8.85546875"/>
    <col min="14230" max="14230" customWidth="1" width="8.85546875"/>
    <col min="14231" max="14231" customWidth="1" width="8.85546875"/>
    <col min="14232" max="14232" customWidth="1" width="8.85546875"/>
    <col min="14233" max="14233" customWidth="1" width="8.85546875"/>
    <col min="14234" max="14234" customWidth="1" width="8.85546875"/>
    <col min="14235" max="14235" customWidth="1" width="8.85546875"/>
    <col min="14236" max="14236" customWidth="1" width="8.85546875"/>
    <col min="14237" max="14237" customWidth="1" width="8.85546875"/>
    <col min="14238" max="14238" customWidth="1" width="8.85546875"/>
    <col min="14239" max="14239" customWidth="1" width="8.85546875"/>
    <col min="14240" max="14240" customWidth="1" width="8.85546875"/>
    <col min="14241" max="14241" customWidth="1" width="8.85546875"/>
    <col min="14242" max="14242" customWidth="1" width="8.85546875"/>
    <col min="14243" max="14243" customWidth="1" width="8.85546875"/>
    <col min="14244" max="14244" customWidth="1" width="8.85546875"/>
    <col min="14245" max="14245" customWidth="1" width="8.85546875"/>
    <col min="14246" max="14246" customWidth="1" width="8.85546875"/>
    <col min="14247" max="14247" customWidth="1" width="8.85546875"/>
    <col min="14248" max="14248" customWidth="1" width="8.85546875"/>
    <col min="14249" max="14249" customWidth="1" width="8.85546875"/>
    <col min="14250" max="14250" customWidth="1" width="8.85546875"/>
    <col min="14251" max="14251" customWidth="1" width="8.85546875"/>
    <col min="14252" max="14252" customWidth="1" width="8.85546875"/>
    <col min="14253" max="14253" customWidth="1" width="8.85546875"/>
    <col min="14254" max="14254" customWidth="1" width="8.85546875"/>
    <col min="14255" max="14255" customWidth="1" width="8.85546875"/>
    <col min="14256" max="14256" customWidth="1" width="8.85546875"/>
    <col min="14257" max="14257" customWidth="1" width="8.85546875"/>
    <col min="14258" max="14258" customWidth="1" width="8.85546875"/>
    <col min="14259" max="14259" customWidth="1" width="8.85546875"/>
    <col min="14260" max="14260" customWidth="1" width="8.85546875"/>
    <col min="14261" max="14261" customWidth="1" width="8.85546875"/>
    <col min="14262" max="14262" customWidth="1" width="8.85546875"/>
    <col min="14263" max="14263" customWidth="1" width="8.85546875"/>
    <col min="14264" max="14264" customWidth="1" width="8.85546875"/>
    <col min="14265" max="14265" customWidth="1" width="8.85546875"/>
    <col min="14266" max="14266" customWidth="1" width="8.85546875"/>
    <col min="14267" max="14267" customWidth="1" width="8.85546875"/>
    <col min="14268" max="14268" customWidth="1" width="8.85546875"/>
    <col min="14269" max="14269" customWidth="1" width="8.85546875"/>
    <col min="14270" max="14270" customWidth="1" width="8.85546875"/>
    <col min="14271" max="14271" customWidth="1" width="8.85546875"/>
    <col min="14272" max="14272" customWidth="1" width="8.85546875"/>
    <col min="14273" max="14273" customWidth="1" width="8.85546875"/>
    <col min="14274" max="14274" customWidth="1" width="8.85546875"/>
    <col min="14275" max="14275" customWidth="1" width="8.85546875"/>
    <col min="14276" max="14276" customWidth="1" width="8.85546875"/>
    <col min="14277" max="14277" customWidth="1" width="8.85546875"/>
    <col min="14278" max="14278" customWidth="1" width="8.85546875"/>
    <col min="14279" max="14279" customWidth="1" width="8.85546875"/>
    <col min="14280" max="14280" customWidth="1" width="8.85546875"/>
    <col min="14281" max="14281" customWidth="1" width="8.85546875"/>
    <col min="14282" max="14282" customWidth="1" width="8.85546875"/>
    <col min="14283" max="14283" customWidth="1" width="8.85546875"/>
    <col min="14284" max="14284" customWidth="1" width="8.85546875"/>
    <col min="14285" max="14285" customWidth="1" width="8.85546875"/>
    <col min="14286" max="14286" customWidth="1" width="8.85546875"/>
    <col min="14287" max="14287" customWidth="1" width="8.85546875"/>
    <col min="14288" max="14288" customWidth="1" width="8.85546875"/>
    <col min="14289" max="14289" customWidth="1" width="8.85546875"/>
    <col min="14290" max="14290" customWidth="1" width="8.85546875"/>
    <col min="14291" max="14291" customWidth="1" width="8.85546875"/>
    <col min="14292" max="14292" customWidth="1" width="8.85546875"/>
    <col min="14293" max="14293" customWidth="1" width="8.85546875"/>
    <col min="14294" max="14294" customWidth="1" width="8.85546875"/>
    <col min="14295" max="14295" customWidth="1" width="8.85546875"/>
    <col min="14296" max="14296" customWidth="1" width="8.85546875"/>
    <col min="14297" max="14297" customWidth="1" width="8.85546875"/>
    <col min="14298" max="14298" customWidth="1" width="8.85546875"/>
    <col min="14299" max="14299" customWidth="1" width="8.85546875"/>
    <col min="14300" max="14300" customWidth="1" width="8.85546875"/>
    <col min="14301" max="14301" customWidth="1" width="8.85546875"/>
    <col min="14302" max="14302" customWidth="1" width="8.85546875"/>
    <col min="14303" max="14303" customWidth="1" width="8.85546875"/>
    <col min="14304" max="14304" customWidth="1" width="8.85546875"/>
    <col min="14305" max="14305" customWidth="1" width="8.85546875"/>
    <col min="14306" max="14306" customWidth="1" width="8.85546875"/>
    <col min="14307" max="14307" customWidth="1" width="8.85546875"/>
    <col min="14308" max="14308" customWidth="1" width="8.85546875"/>
    <col min="14309" max="14309" customWidth="1" width="8.85546875"/>
    <col min="14310" max="14310" customWidth="1" width="8.85546875"/>
    <col min="14311" max="14311" customWidth="1" width="8.85546875"/>
    <col min="14312" max="14312" customWidth="1" width="8.85546875"/>
    <col min="14313" max="14313" customWidth="1" width="8.85546875"/>
    <col min="14314" max="14314" customWidth="1" width="8.85546875"/>
    <col min="14315" max="14315" customWidth="1" width="8.85546875"/>
    <col min="14316" max="14316" customWidth="1" width="8.85546875"/>
    <col min="14317" max="14317" customWidth="1" width="8.85546875"/>
    <col min="14318" max="14318" customWidth="1" width="8.85546875"/>
    <col min="14319" max="14319" customWidth="1" width="8.85546875"/>
    <col min="14320" max="14320" customWidth="1" width="8.85546875"/>
    <col min="14321" max="14321" customWidth="1" width="8.85546875"/>
    <col min="14322" max="14322" customWidth="1" width="8.85546875"/>
    <col min="14323" max="14323" customWidth="1" width="8.85546875"/>
    <col min="14324" max="14324" customWidth="1" width="8.85546875"/>
    <col min="14325" max="14325" customWidth="1" width="8.85546875"/>
    <col min="14326" max="14326" customWidth="1" width="8.85546875"/>
    <col min="14327" max="14327" customWidth="1" width="8.85546875"/>
    <col min="14328" max="14328" customWidth="1" width="8.85546875"/>
    <col min="14329" max="14329" customWidth="1" width="8.85546875"/>
    <col min="14330" max="14330" customWidth="1" width="8.85546875"/>
    <col min="14331" max="14331" customWidth="1" width="8.85546875"/>
    <col min="14332" max="14332" customWidth="1" width="8.85546875"/>
    <col min="14333" max="14333" customWidth="1" width="8.85546875"/>
    <col min="14334" max="14334" customWidth="1" width="8.85546875"/>
    <col min="14335" max="14335" customWidth="1" width="8.85546875"/>
    <col min="14336" max="14336" customWidth="1" width="8.85546875"/>
    <col min="14337" max="14337" customWidth="1" width="8.85546875"/>
    <col min="14338" max="14338" customWidth="1" width="8.85546875"/>
    <col min="14339" max="14339" customWidth="1" width="8.85546875"/>
    <col min="14340" max="14340" customWidth="1" width="8.85546875"/>
    <col min="14341" max="14341" customWidth="1" width="8.85546875"/>
    <col min="14342" max="14342" customWidth="1" width="8.85546875"/>
    <col min="14343" max="14343" customWidth="1" width="8.85546875"/>
    <col min="14344" max="14344" customWidth="1" width="8.85546875"/>
    <col min="14345" max="14345" customWidth="1" width="8.85546875"/>
    <col min="14346" max="14346" customWidth="1" width="8.85546875"/>
    <col min="14347" max="14347" customWidth="1" width="8.85546875"/>
    <col min="14348" max="14348" customWidth="1" width="8.85546875"/>
    <col min="14349" max="14349" customWidth="1" width="8.85546875"/>
    <col min="14350" max="14350" customWidth="1" width="8.85546875"/>
    <col min="14351" max="14351" customWidth="1" width="8.85546875"/>
    <col min="14352" max="14352" customWidth="1" width="8.85546875"/>
    <col min="14353" max="14353" customWidth="1" width="8.85546875"/>
    <col min="14354" max="14354" customWidth="1" width="8.85546875"/>
    <col min="14355" max="14355" customWidth="1" width="8.85546875"/>
    <col min="14356" max="14356" customWidth="1" width="8.85546875"/>
    <col min="14357" max="14357" customWidth="1" width="8.85546875"/>
    <col min="14358" max="14358" customWidth="1" width="8.85546875"/>
    <col min="14359" max="14359" customWidth="1" width="8.85546875"/>
    <col min="14360" max="14360" customWidth="1" width="8.85546875"/>
    <col min="14361" max="14361" customWidth="1" width="8.85546875"/>
    <col min="14362" max="14362" customWidth="1" width="8.85546875"/>
    <col min="14363" max="14363" customWidth="1" width="8.85546875"/>
    <col min="14364" max="14364" customWidth="1" width="8.85546875"/>
    <col min="14365" max="14365" customWidth="1" width="8.85546875"/>
    <col min="14366" max="14366" customWidth="1" width="8.85546875"/>
    <col min="14367" max="14367" customWidth="1" width="8.85546875"/>
    <col min="14368" max="14368" customWidth="1" width="8.85546875"/>
    <col min="14369" max="14369" customWidth="1" width="8.85546875"/>
    <col min="14370" max="14370" customWidth="1" width="8.85546875"/>
    <col min="14371" max="14371" customWidth="1" width="8.85546875"/>
    <col min="14372" max="14372" customWidth="1" width="8.85546875"/>
    <col min="14373" max="14373" customWidth="1" width="8.85546875"/>
    <col min="14374" max="14374" customWidth="1" width="8.85546875"/>
    <col min="14375" max="14375" customWidth="1" width="8.85546875"/>
    <col min="14376" max="14376" customWidth="1" width="8.85546875"/>
    <col min="14377" max="14377" customWidth="1" width="8.85546875"/>
    <col min="14378" max="14378" customWidth="1" width="8.85546875"/>
    <col min="14379" max="14379" customWidth="1" width="8.85546875"/>
    <col min="14380" max="14380" customWidth="1" width="8.85546875"/>
    <col min="14381" max="14381" customWidth="1" width="8.85546875"/>
    <col min="14382" max="14382" customWidth="1" width="8.85546875"/>
    <col min="14383" max="14383" customWidth="1" width="8.85546875"/>
    <col min="14384" max="14384" customWidth="1" width="8.85546875"/>
    <col min="14385" max="14385" customWidth="1" width="8.85546875"/>
    <col min="14386" max="14386" customWidth="1" width="8.85546875"/>
    <col min="14387" max="14387" customWidth="1" width="8.85546875"/>
    <col min="14388" max="14388" customWidth="1" width="8.85546875"/>
    <col min="14389" max="14389" customWidth="1" width="8.85546875"/>
    <col min="14390" max="14390" customWidth="1" width="8.85546875"/>
    <col min="14391" max="14391" customWidth="1" width="8.85546875"/>
    <col min="14392" max="14392" customWidth="1" width="8.85546875"/>
    <col min="14393" max="14393" customWidth="1" width="8.85546875"/>
    <col min="14394" max="14394" customWidth="1" width="8.85546875"/>
    <col min="14395" max="14395" customWidth="1" width="8.85546875"/>
    <col min="14396" max="14396" customWidth="1" width="8.85546875"/>
    <col min="14397" max="14397" customWidth="1" width="8.85546875"/>
    <col min="14398" max="14398" customWidth="1" width="8.85546875"/>
    <col min="14399" max="14399" customWidth="1" width="8.85546875"/>
    <col min="14400" max="14400" customWidth="1" width="8.85546875"/>
    <col min="14401" max="14401" customWidth="1" width="8.85546875"/>
    <col min="14402" max="14402" customWidth="1" width="8.85546875"/>
    <col min="14403" max="14403" customWidth="1" width="8.85546875"/>
    <col min="14404" max="14404" customWidth="1" width="8.85546875"/>
    <col min="14405" max="14405" customWidth="1" width="8.85546875"/>
    <col min="14406" max="14406" customWidth="1" width="8.85546875"/>
    <col min="14407" max="14407" customWidth="1" width="8.85546875"/>
    <col min="14408" max="14408" customWidth="1" width="8.85546875"/>
    <col min="14409" max="14409" customWidth="1" width="8.85546875"/>
    <col min="14410" max="14410" customWidth="1" width="8.85546875"/>
    <col min="14411" max="14411" customWidth="1" width="8.85546875"/>
    <col min="14412" max="14412" customWidth="1" width="8.85546875"/>
    <col min="14413" max="14413" customWidth="1" width="8.85546875"/>
    <col min="14414" max="14414" customWidth="1" width="8.85546875"/>
    <col min="14415" max="14415" customWidth="1" width="8.85546875"/>
    <col min="14416" max="14416" customWidth="1" width="8.85546875"/>
    <col min="14417" max="14417" customWidth="1" width="8.85546875"/>
    <col min="14418" max="14418" customWidth="1" width="8.85546875"/>
    <col min="14419" max="14419" customWidth="1" width="8.85546875"/>
    <col min="14420" max="14420" customWidth="1" width="8.85546875"/>
    <col min="14421" max="14421" customWidth="1" width="8.85546875"/>
    <col min="14422" max="14422" customWidth="1" width="8.85546875"/>
    <col min="14423" max="14423" customWidth="1" width="8.85546875"/>
    <col min="14424" max="14424" customWidth="1" width="8.85546875"/>
    <col min="14425" max="14425" customWidth="1" width="8.85546875"/>
    <col min="14426" max="14426" customWidth="1" width="8.85546875"/>
    <col min="14427" max="14427" customWidth="1" width="8.85546875"/>
    <col min="14428" max="14428" customWidth="1" width="8.85546875"/>
    <col min="14429" max="14429" customWidth="1" width="8.85546875"/>
    <col min="14430" max="14430" customWidth="1" width="8.85546875"/>
    <col min="14431" max="14431" customWidth="1" width="8.85546875"/>
    <col min="14432" max="14432" customWidth="1" width="8.85546875"/>
    <col min="14433" max="14433" customWidth="1" width="8.85546875"/>
    <col min="14434" max="14434" customWidth="1" width="8.85546875"/>
    <col min="14435" max="14435" customWidth="1" width="8.85546875"/>
    <col min="14436" max="14436" customWidth="1" width="8.85546875"/>
    <col min="14437" max="14437" customWidth="1" width="8.85546875"/>
    <col min="14438" max="14438" customWidth="1" width="8.85546875"/>
    <col min="14439" max="14439" customWidth="1" width="8.85546875"/>
    <col min="14440" max="14440" customWidth="1" width="8.85546875"/>
    <col min="14441" max="14441" customWidth="1" width="8.85546875"/>
    <col min="14442" max="14442" customWidth="1" width="8.85546875"/>
    <col min="14443" max="14443" customWidth="1" width="8.85546875"/>
    <col min="14444" max="14444" customWidth="1" width="8.85546875"/>
    <col min="14445" max="14445" customWidth="1" width="8.85546875"/>
    <col min="14446" max="14446" customWidth="1" width="8.85546875"/>
    <col min="14447" max="14447" customWidth="1" width="8.85546875"/>
    <col min="14448" max="14448" customWidth="1" width="8.85546875"/>
    <col min="14449" max="14449" customWidth="1" width="8.85546875"/>
    <col min="14450" max="14450" customWidth="1" width="8.85546875"/>
    <col min="14451" max="14451" customWidth="1" width="8.85546875"/>
    <col min="14452" max="14452" customWidth="1" width="8.85546875"/>
    <col min="14453" max="14453" customWidth="1" width="8.85546875"/>
    <col min="14454" max="14454" customWidth="1" width="8.85546875"/>
    <col min="14455" max="14455" customWidth="1" width="8.85546875"/>
    <col min="14456" max="14456" customWidth="1" width="8.85546875"/>
    <col min="14457" max="14457" customWidth="1" width="8.85546875"/>
    <col min="14458" max="14458" customWidth="1" width="8.85546875"/>
    <col min="14459" max="14459" customWidth="1" width="8.85546875"/>
    <col min="14460" max="14460" customWidth="1" width="8.85546875"/>
    <col min="14461" max="14461" customWidth="1" width="8.85546875"/>
    <col min="14462" max="14462" customWidth="1" width="8.85546875"/>
    <col min="14463" max="14463" customWidth="1" width="8.85546875"/>
    <col min="14464" max="14464" customWidth="1" width="8.85546875"/>
    <col min="14465" max="14465" customWidth="1" width="8.85546875"/>
    <col min="14466" max="14466" customWidth="1" width="8.85546875"/>
    <col min="14467" max="14467" customWidth="1" width="8.85546875"/>
    <col min="14468" max="14468" customWidth="1" width="8.85546875"/>
    <col min="14469" max="14469" customWidth="1" width="8.85546875"/>
    <col min="14470" max="14470" customWidth="1" width="8.85546875"/>
    <col min="14471" max="14471" customWidth="1" width="8.85546875"/>
    <col min="14472" max="14472" customWidth="1" width="8.85546875"/>
    <col min="14473" max="14473" customWidth="1" width="8.85546875"/>
    <col min="14474" max="14474" customWidth="1" width="8.85546875"/>
    <col min="14475" max="14475" customWidth="1" width="8.85546875"/>
    <col min="14476" max="14476" customWidth="1" width="8.85546875"/>
    <col min="14477" max="14477" customWidth="1" width="8.85546875"/>
    <col min="14478" max="14478" customWidth="1" width="8.85546875"/>
    <col min="14479" max="14479" customWidth="1" width="8.85546875"/>
    <col min="14480" max="14480" customWidth="1" width="8.85546875"/>
    <col min="14481" max="14481" customWidth="1" width="8.85546875"/>
    <col min="14482" max="14482" customWidth="1" width="8.85546875"/>
    <col min="14483" max="14483" customWidth="1" width="8.85546875"/>
    <col min="14484" max="14484" customWidth="1" width="8.85546875"/>
    <col min="14485" max="14485" customWidth="1" width="8.85546875"/>
    <col min="14486" max="14486" customWidth="1" width="8.85546875"/>
    <col min="14487" max="14487" customWidth="1" width="8.85546875"/>
    <col min="14488" max="14488" customWidth="1" width="8.85546875"/>
    <col min="14489" max="14489" customWidth="1" width="8.85546875"/>
    <col min="14490" max="14490" customWidth="1" width="8.85546875"/>
    <col min="14491" max="14491" customWidth="1" width="8.85546875"/>
    <col min="14492" max="14492" customWidth="1" width="8.85546875"/>
    <col min="14493" max="14493" customWidth="1" width="8.85546875"/>
    <col min="14494" max="14494" customWidth="1" width="8.85546875"/>
    <col min="14495" max="14495" customWidth="1" width="8.85546875"/>
    <col min="14496" max="14496" customWidth="1" width="8.85546875"/>
    <col min="14497" max="14497" customWidth="1" width="8.85546875"/>
    <col min="14498" max="14498" customWidth="1" width="8.85546875"/>
    <col min="14499" max="14499" customWidth="1" width="8.85546875"/>
    <col min="14500" max="14500" customWidth="1" width="8.85546875"/>
    <col min="14501" max="14501" customWidth="1" width="8.85546875"/>
    <col min="14502" max="14502" customWidth="1" width="8.85546875"/>
    <col min="14503" max="14503" customWidth="1" width="8.85546875"/>
    <col min="14504" max="14504" customWidth="1" width="8.85546875"/>
    <col min="14505" max="14505" customWidth="1" width="8.85546875"/>
    <col min="14506" max="14506" customWidth="1" width="8.85546875"/>
    <col min="14507" max="14507" customWidth="1" width="8.85546875"/>
    <col min="14508" max="14508" customWidth="1" width="8.85546875"/>
    <col min="14509" max="14509" customWidth="1" width="8.85546875"/>
    <col min="14510" max="14510" customWidth="1" width="8.85546875"/>
    <col min="14511" max="14511" customWidth="1" width="8.85546875"/>
    <col min="14512" max="14512" customWidth="1" width="8.85546875"/>
    <col min="14513" max="14513" customWidth="1" width="8.85546875"/>
    <col min="14514" max="14514" customWidth="1" width="8.85546875"/>
    <col min="14515" max="14515" customWidth="1" width="8.85546875"/>
    <col min="14516" max="14516" customWidth="1" width="8.85546875"/>
    <col min="14517" max="14517" customWidth="1" width="8.85546875"/>
    <col min="14518" max="14518" customWidth="1" width="8.85546875"/>
    <col min="14519" max="14519" customWidth="1" width="8.85546875"/>
    <col min="14520" max="14520" customWidth="1" width="8.85546875"/>
    <col min="14521" max="14521" customWidth="1" width="8.85546875"/>
    <col min="14522" max="14522" customWidth="1" width="8.85546875"/>
    <col min="14523" max="14523" customWidth="1" width="8.85546875"/>
    <col min="14524" max="14524" customWidth="1" width="8.85546875"/>
    <col min="14525" max="14525" customWidth="1" width="8.85546875"/>
    <col min="14526" max="14526" customWidth="1" width="8.85546875"/>
    <col min="14527" max="14527" customWidth="1" width="8.85546875"/>
    <col min="14528" max="14528" customWidth="1" width="8.85546875"/>
    <col min="14529" max="14529" customWidth="1" width="8.85546875"/>
    <col min="14530" max="14530" customWidth="1" width="8.85546875"/>
    <col min="14531" max="14531" customWidth="1" width="8.85546875"/>
    <col min="14532" max="14532" customWidth="1" width="8.85546875"/>
    <col min="14533" max="14533" customWidth="1" width="8.85546875"/>
    <col min="14534" max="14534" customWidth="1" width="8.85546875"/>
    <col min="14535" max="14535" customWidth="1" width="8.85546875"/>
    <col min="14536" max="14536" customWidth="1" width="8.85546875"/>
    <col min="14537" max="14537" customWidth="1" width="8.85546875"/>
    <col min="14538" max="14538" customWidth="1" width="8.85546875"/>
    <col min="14539" max="14539" customWidth="1" width="8.85546875"/>
    <col min="14540" max="14540" customWidth="1" width="8.85546875"/>
    <col min="14541" max="14541" customWidth="1" width="8.85546875"/>
    <col min="14542" max="14542" customWidth="1" width="8.85546875"/>
    <col min="14543" max="14543" customWidth="1" width="8.85546875"/>
    <col min="14544" max="14544" customWidth="1" width="8.85546875"/>
    <col min="14545" max="14545" customWidth="1" width="8.85546875"/>
    <col min="14546" max="14546" customWidth="1" width="8.85546875"/>
    <col min="14547" max="14547" customWidth="1" width="8.85546875"/>
    <col min="14548" max="14548" customWidth="1" width="8.85546875"/>
    <col min="14549" max="14549" customWidth="1" width="8.85546875"/>
    <col min="14550" max="14550" customWidth="1" width="8.85546875"/>
    <col min="14551" max="14551" customWidth="1" width="8.85546875"/>
    <col min="14552" max="14552" customWidth="1" width="8.85546875"/>
    <col min="14553" max="14553" customWidth="1" width="8.85546875"/>
    <col min="14554" max="14554" customWidth="1" width="8.85546875"/>
    <col min="14555" max="14555" customWidth="1" width="8.85546875"/>
    <col min="14556" max="14556" customWidth="1" width="8.85546875"/>
    <col min="14557" max="14557" customWidth="1" width="8.85546875"/>
    <col min="14558" max="14558" customWidth="1" width="8.85546875"/>
    <col min="14559" max="14559" customWidth="1" width="8.85546875"/>
    <col min="14560" max="14560" customWidth="1" width="8.85546875"/>
    <col min="14561" max="14561" customWidth="1" width="8.85546875"/>
    <col min="14562" max="14562" customWidth="1" width="8.85546875"/>
    <col min="14563" max="14563" customWidth="1" width="8.85546875"/>
    <col min="14564" max="14564" customWidth="1" width="8.85546875"/>
    <col min="14565" max="14565" customWidth="1" width="8.85546875"/>
    <col min="14566" max="14566" customWidth="1" width="8.85546875"/>
    <col min="14567" max="14567" customWidth="1" width="8.85546875"/>
    <col min="14568" max="14568" customWidth="1" width="8.85546875"/>
    <col min="14569" max="14569" customWidth="1" width="8.85546875"/>
    <col min="14570" max="14570" customWidth="1" width="8.85546875"/>
    <col min="14571" max="14571" customWidth="1" width="8.85546875"/>
    <col min="14572" max="14572" customWidth="1" width="8.85546875"/>
    <col min="14573" max="14573" customWidth="1" width="8.85546875"/>
    <col min="14574" max="14574" customWidth="1" width="8.85546875"/>
    <col min="14575" max="14575" customWidth="1" width="8.85546875"/>
    <col min="14576" max="14576" customWidth="1" width="8.85546875"/>
    <col min="14577" max="14577" customWidth="1" width="8.85546875"/>
    <col min="14578" max="14578" customWidth="1" width="8.85546875"/>
    <col min="14579" max="14579" customWidth="1" width="8.85546875"/>
    <col min="14580" max="14580" customWidth="1" width="8.85546875"/>
    <col min="14581" max="14581" customWidth="1" width="8.85546875"/>
    <col min="14582" max="14582" customWidth="1" width="8.85546875"/>
    <col min="14583" max="14583" customWidth="1" width="8.85546875"/>
    <col min="14584" max="14584" customWidth="1" width="8.85546875"/>
    <col min="14585" max="14585" customWidth="1" width="8.85546875"/>
    <col min="14586" max="14586" customWidth="1" width="8.85546875"/>
    <col min="14587" max="14587" customWidth="1" width="8.85546875"/>
    <col min="14588" max="14588" customWidth="1" width="8.85546875"/>
    <col min="14589" max="14589" customWidth="1" width="8.85546875"/>
    <col min="14590" max="14590" customWidth="1" width="8.85546875"/>
    <col min="14591" max="14591" customWidth="1" width="8.85546875"/>
    <col min="14592" max="14592" customWidth="1" width="8.85546875"/>
    <col min="14593" max="14593" customWidth="1" width="8.85546875"/>
    <col min="14594" max="14594" customWidth="1" width="8.85546875"/>
    <col min="14595" max="14595" customWidth="1" width="8.85546875"/>
    <col min="14596" max="14596" customWidth="1" width="8.85546875"/>
    <col min="14597" max="14597" customWidth="1" width="8.85546875"/>
    <col min="14598" max="14598" customWidth="1" width="8.85546875"/>
    <col min="14599" max="14599" customWidth="1" width="8.85546875"/>
    <col min="14600" max="14600" customWidth="1" width="8.85546875"/>
    <col min="14601" max="14601" customWidth="1" width="8.85546875"/>
    <col min="14602" max="14602" customWidth="1" width="8.85546875"/>
    <col min="14603" max="14603" customWidth="1" width="8.85546875"/>
    <col min="14604" max="14604" customWidth="1" width="8.85546875"/>
    <col min="14605" max="14605" customWidth="1" width="8.85546875"/>
    <col min="14606" max="14606" customWidth="1" width="8.85546875"/>
    <col min="14607" max="14607" customWidth="1" width="8.85546875"/>
    <col min="14608" max="14608" customWidth="1" width="8.85546875"/>
    <col min="14609" max="14609" customWidth="1" width="8.85546875"/>
    <col min="14610" max="14610" customWidth="1" width="8.85546875"/>
    <col min="14611" max="14611" customWidth="1" width="8.85546875"/>
    <col min="14612" max="14612" customWidth="1" width="8.85546875"/>
    <col min="14613" max="14613" customWidth="1" width="8.85546875"/>
    <col min="14614" max="14614" customWidth="1" width="8.85546875"/>
    <col min="14615" max="14615" customWidth="1" width="8.85546875"/>
    <col min="14616" max="14616" customWidth="1" width="8.85546875"/>
    <col min="14617" max="14617" customWidth="1" width="8.85546875"/>
    <col min="14618" max="14618" customWidth="1" width="8.85546875"/>
    <col min="14619" max="14619" customWidth="1" width="8.85546875"/>
    <col min="14620" max="14620" customWidth="1" width="8.85546875"/>
    <col min="14621" max="14621" customWidth="1" width="8.85546875"/>
    <col min="14622" max="14622" customWidth="1" width="8.85546875"/>
    <col min="14623" max="14623" customWidth="1" width="8.85546875"/>
    <col min="14624" max="14624" customWidth="1" width="8.85546875"/>
    <col min="14625" max="14625" customWidth="1" width="8.85546875"/>
    <col min="14626" max="14626" customWidth="1" width="8.85546875"/>
    <col min="14627" max="14627" customWidth="1" width="8.85546875"/>
    <col min="14628" max="14628" customWidth="1" width="8.85546875"/>
    <col min="14629" max="14629" customWidth="1" width="8.85546875"/>
    <col min="14630" max="14630" customWidth="1" width="8.85546875"/>
    <col min="14631" max="14631" customWidth="1" width="8.85546875"/>
    <col min="14632" max="14632" customWidth="1" width="8.85546875"/>
    <col min="14633" max="14633" customWidth="1" width="8.85546875"/>
    <col min="14634" max="14634" customWidth="1" width="8.85546875"/>
    <col min="14635" max="14635" customWidth="1" width="8.85546875"/>
    <col min="14636" max="14636" customWidth="1" width="8.85546875"/>
    <col min="14637" max="14637" customWidth="1" width="8.85546875"/>
    <col min="14638" max="14638" customWidth="1" width="8.85546875"/>
    <col min="14639" max="14639" customWidth="1" width="8.85546875"/>
    <col min="14640" max="14640" customWidth="1" width="8.85546875"/>
    <col min="14641" max="14641" customWidth="1" width="8.85546875"/>
    <col min="14642" max="14642" customWidth="1" width="8.85546875"/>
    <col min="14643" max="14643" customWidth="1" width="8.85546875"/>
    <col min="14644" max="14644" customWidth="1" width="8.85546875"/>
    <col min="14645" max="14645" customWidth="1" width="8.85546875"/>
    <col min="14646" max="14646" customWidth="1" width="8.85546875"/>
    <col min="14647" max="14647" customWidth="1" width="8.85546875"/>
    <col min="14648" max="14648" customWidth="1" width="8.85546875"/>
    <col min="14649" max="14649" customWidth="1" width="8.85546875"/>
    <col min="14650" max="14650" customWidth="1" width="8.85546875"/>
    <col min="14651" max="14651" customWidth="1" width="8.85546875"/>
    <col min="14652" max="14652" customWidth="1" width="8.85546875"/>
    <col min="14653" max="14653" customWidth="1" width="8.85546875"/>
    <col min="14654" max="14654" customWidth="1" width="8.85546875"/>
    <col min="14655" max="14655" customWidth="1" width="8.85546875"/>
    <col min="14656" max="14656" customWidth="1" width="8.85546875"/>
    <col min="14657" max="14657" customWidth="1" width="8.85546875"/>
    <col min="14658" max="14658" customWidth="1" width="8.85546875"/>
    <col min="14659" max="14659" customWidth="1" width="8.85546875"/>
    <col min="14660" max="14660" customWidth="1" width="8.85546875"/>
    <col min="14661" max="14661" customWidth="1" width="8.85546875"/>
    <col min="14662" max="14662" customWidth="1" width="8.85546875"/>
    <col min="14663" max="14663" customWidth="1" width="8.85546875"/>
    <col min="14664" max="14664" customWidth="1" width="8.85546875"/>
    <col min="14665" max="14665" customWidth="1" width="8.85546875"/>
    <col min="14666" max="14666" customWidth="1" width="8.85546875"/>
    <col min="14667" max="14667" customWidth="1" width="8.85546875"/>
    <col min="14668" max="14668" customWidth="1" width="8.85546875"/>
    <col min="14669" max="14669" customWidth="1" width="8.85546875"/>
    <col min="14670" max="14670" customWidth="1" width="8.85546875"/>
    <col min="14671" max="14671" customWidth="1" width="8.85546875"/>
    <col min="14672" max="14672" customWidth="1" width="8.85546875"/>
    <col min="14673" max="14673" customWidth="1" width="8.85546875"/>
    <col min="14674" max="14674" customWidth="1" width="8.85546875"/>
    <col min="14675" max="14675" customWidth="1" width="8.85546875"/>
    <col min="14676" max="14676" customWidth="1" width="8.85546875"/>
    <col min="14677" max="14677" customWidth="1" width="8.85546875"/>
    <col min="14678" max="14678" customWidth="1" width="8.85546875"/>
    <col min="14679" max="14679" customWidth="1" width="8.85546875"/>
    <col min="14680" max="14680" customWidth="1" width="8.85546875"/>
    <col min="14681" max="14681" customWidth="1" width="8.85546875"/>
    <col min="14682" max="14682" customWidth="1" width="8.85546875"/>
    <col min="14683" max="14683" customWidth="1" width="8.85546875"/>
    <col min="14684" max="14684" customWidth="1" width="8.85546875"/>
    <col min="14685" max="14685" customWidth="1" width="8.85546875"/>
    <col min="14686" max="14686" customWidth="1" width="8.85546875"/>
    <col min="14687" max="14687" customWidth="1" width="8.85546875"/>
    <col min="14688" max="14688" customWidth="1" width="8.85546875"/>
    <col min="14689" max="14689" customWidth="1" width="8.85546875"/>
    <col min="14690" max="14690" customWidth="1" width="8.85546875"/>
    <col min="14691" max="14691" customWidth="1" width="8.85546875"/>
    <col min="14692" max="14692" customWidth="1" width="8.85546875"/>
    <col min="14693" max="14693" customWidth="1" width="8.85546875"/>
    <col min="14694" max="14694" customWidth="1" width="8.85546875"/>
    <col min="14695" max="14695" customWidth="1" width="8.85546875"/>
    <col min="14696" max="14696" customWidth="1" width="8.85546875"/>
    <col min="14697" max="14697" customWidth="1" width="8.85546875"/>
    <col min="14698" max="14698" customWidth="1" width="8.85546875"/>
    <col min="14699" max="14699" customWidth="1" width="8.85546875"/>
    <col min="14700" max="14700" customWidth="1" width="8.85546875"/>
    <col min="14701" max="14701" customWidth="1" width="8.85546875"/>
    <col min="14702" max="14702" customWidth="1" width="8.85546875"/>
    <col min="14703" max="14703" customWidth="1" width="8.85546875"/>
    <col min="14704" max="14704" customWidth="1" width="8.85546875"/>
    <col min="14705" max="14705" customWidth="1" width="8.85546875"/>
    <col min="14706" max="14706" customWidth="1" width="8.85546875"/>
    <col min="14707" max="14707" customWidth="1" width="8.85546875"/>
    <col min="14708" max="14708" customWidth="1" width="8.85546875"/>
    <col min="14709" max="14709" customWidth="1" width="8.85546875"/>
    <col min="14710" max="14710" customWidth="1" width="8.85546875"/>
    <col min="14711" max="14711" customWidth="1" width="8.85546875"/>
    <col min="14712" max="14712" customWidth="1" width="8.85546875"/>
    <col min="14713" max="14713" customWidth="1" width="8.85546875"/>
    <col min="14714" max="14714" customWidth="1" width="8.85546875"/>
    <col min="14715" max="14715" customWidth="1" width="8.85546875"/>
    <col min="14716" max="14716" customWidth="1" width="8.85546875"/>
    <col min="14717" max="14717" customWidth="1" width="8.85546875"/>
    <col min="14718" max="14718" customWidth="1" width="8.85546875"/>
    <col min="14719" max="14719" customWidth="1" width="8.85546875"/>
    <col min="14720" max="14720" customWidth="1" width="8.85546875"/>
    <col min="14721" max="14721" customWidth="1" width="8.85546875"/>
    <col min="14722" max="14722" customWidth="1" width="8.85546875"/>
    <col min="14723" max="14723" customWidth="1" width="8.85546875"/>
    <col min="14724" max="14724" customWidth="1" width="8.85546875"/>
    <col min="14725" max="14725" customWidth="1" width="8.85546875"/>
    <col min="14726" max="14726" customWidth="1" width="8.85546875"/>
    <col min="14727" max="14727" customWidth="1" width="8.85546875"/>
    <col min="14728" max="14728" customWidth="1" width="8.85546875"/>
    <col min="14729" max="14729" customWidth="1" width="8.85546875"/>
    <col min="14730" max="14730" customWidth="1" width="8.85546875"/>
    <col min="14731" max="14731" customWidth="1" width="8.85546875"/>
    <col min="14732" max="14732" customWidth="1" width="8.85546875"/>
    <col min="14733" max="14733" customWidth="1" width="8.85546875"/>
    <col min="14734" max="14734" customWidth="1" width="8.85546875"/>
    <col min="14735" max="14735" customWidth="1" width="8.85546875"/>
    <col min="14736" max="14736" customWidth="1" width="8.85546875"/>
    <col min="14737" max="14737" customWidth="1" width="8.85546875"/>
    <col min="14738" max="14738" customWidth="1" width="8.85546875"/>
    <col min="14739" max="14739" customWidth="1" width="8.85546875"/>
    <col min="14740" max="14740" customWidth="1" width="8.85546875"/>
    <col min="14741" max="14741" customWidth="1" width="8.85546875"/>
    <col min="14742" max="14742" customWidth="1" width="8.85546875"/>
    <col min="14743" max="14743" customWidth="1" width="8.85546875"/>
    <col min="14744" max="14744" customWidth="1" width="8.85546875"/>
    <col min="14745" max="14745" customWidth="1" width="8.85546875"/>
    <col min="14746" max="14746" customWidth="1" width="8.85546875"/>
    <col min="14747" max="14747" customWidth="1" width="8.85546875"/>
    <col min="14748" max="14748" customWidth="1" width="8.85546875"/>
    <col min="14749" max="14749" customWidth="1" width="8.85546875"/>
    <col min="14750" max="14750" customWidth="1" width="8.85546875"/>
    <col min="14751" max="14751" customWidth="1" width="8.85546875"/>
    <col min="14752" max="14752" customWidth="1" width="8.85546875"/>
    <col min="14753" max="14753" customWidth="1" width="8.85546875"/>
    <col min="14754" max="14754" customWidth="1" width="8.85546875"/>
    <col min="14755" max="14755" customWidth="1" width="8.85546875"/>
    <col min="14756" max="14756" customWidth="1" width="8.85546875"/>
    <col min="14757" max="14757" customWidth="1" width="8.85546875"/>
    <col min="14758" max="14758" customWidth="1" width="8.85546875"/>
    <col min="14759" max="14759" customWidth="1" width="8.85546875"/>
    <col min="14760" max="14760" customWidth="1" width="8.85546875"/>
    <col min="14761" max="14761" customWidth="1" width="8.85546875"/>
    <col min="14762" max="14762" customWidth="1" width="8.85546875"/>
    <col min="14763" max="14763" customWidth="1" width="8.85546875"/>
    <col min="14764" max="14764" customWidth="1" width="8.85546875"/>
    <col min="14765" max="14765" customWidth="1" width="8.85546875"/>
    <col min="14766" max="14766" customWidth="1" width="8.85546875"/>
    <col min="14767" max="14767" customWidth="1" width="8.85546875"/>
    <col min="14768" max="14768" customWidth="1" width="8.85546875"/>
    <col min="14769" max="14769" customWidth="1" width="8.85546875"/>
    <col min="14770" max="14770" customWidth="1" width="8.85546875"/>
    <col min="14771" max="14771" customWidth="1" width="8.85546875"/>
    <col min="14772" max="14772" customWidth="1" width="8.85546875"/>
    <col min="14773" max="14773" customWidth="1" width="8.85546875"/>
    <col min="14774" max="14774" customWidth="1" width="8.85546875"/>
    <col min="14775" max="14775" customWidth="1" width="8.85546875"/>
    <col min="14776" max="14776" customWidth="1" width="8.85546875"/>
    <col min="14777" max="14777" customWidth="1" width="8.85546875"/>
    <col min="14778" max="14778" customWidth="1" width="8.85546875"/>
    <col min="14779" max="14779" customWidth="1" width="8.85546875"/>
    <col min="14780" max="14780" customWidth="1" width="8.85546875"/>
    <col min="14781" max="14781" customWidth="1" width="8.85546875"/>
    <col min="14782" max="14782" customWidth="1" width="8.85546875"/>
    <col min="14783" max="14783" customWidth="1" width="8.85546875"/>
    <col min="14784" max="14784" customWidth="1" width="8.85546875"/>
    <col min="14785" max="14785" customWidth="1" width="8.85546875"/>
    <col min="14786" max="14786" customWidth="1" width="8.85546875"/>
    <col min="14787" max="14787" customWidth="1" width="8.85546875"/>
    <col min="14788" max="14788" customWidth="1" width="8.85546875"/>
    <col min="14789" max="14789" customWidth="1" width="8.85546875"/>
    <col min="14790" max="14790" customWidth="1" width="8.85546875"/>
    <col min="14791" max="14791" customWidth="1" width="8.85546875"/>
    <col min="14792" max="14792" customWidth="1" width="8.85546875"/>
    <col min="14793" max="14793" customWidth="1" width="8.85546875"/>
    <col min="14794" max="14794" customWidth="1" width="8.85546875"/>
    <col min="14795" max="14795" customWidth="1" width="8.85546875"/>
    <col min="14796" max="14796" customWidth="1" width="8.85546875"/>
    <col min="14797" max="14797" customWidth="1" width="8.85546875"/>
    <col min="14798" max="14798" customWidth="1" width="8.85546875"/>
    <col min="14799" max="14799" customWidth="1" width="8.85546875"/>
    <col min="14800" max="14800" customWidth="1" width="8.85546875"/>
    <col min="14801" max="14801" customWidth="1" width="8.85546875"/>
    <col min="14802" max="14802" customWidth="1" width="8.85546875"/>
    <col min="14803" max="14803" customWidth="1" width="8.85546875"/>
    <col min="14804" max="14804" customWidth="1" width="8.85546875"/>
    <col min="14805" max="14805" customWidth="1" width="8.85546875"/>
    <col min="14806" max="14806" customWidth="1" width="8.85546875"/>
    <col min="14807" max="14807" customWidth="1" width="8.85546875"/>
    <col min="14808" max="14808" customWidth="1" width="8.85546875"/>
    <col min="14809" max="14809" customWidth="1" width="8.85546875"/>
    <col min="14810" max="14810" customWidth="1" width="8.85546875"/>
    <col min="14811" max="14811" customWidth="1" width="8.85546875"/>
    <col min="14812" max="14812" customWidth="1" width="8.85546875"/>
    <col min="14813" max="14813" customWidth="1" width="8.85546875"/>
    <col min="14814" max="14814" customWidth="1" width="8.85546875"/>
    <col min="14815" max="14815" customWidth="1" width="8.85546875"/>
    <col min="14816" max="14816" customWidth="1" width="8.85546875"/>
    <col min="14817" max="14817" customWidth="1" width="8.85546875"/>
    <col min="14818" max="14818" customWidth="1" width="8.85546875"/>
    <col min="14819" max="14819" customWidth="1" width="8.85546875"/>
    <col min="14820" max="14820" customWidth="1" width="8.85546875"/>
    <col min="14821" max="14821" customWidth="1" width="8.85546875"/>
    <col min="14822" max="14822" customWidth="1" width="8.85546875"/>
    <col min="14823" max="14823" customWidth="1" width="8.85546875"/>
    <col min="14824" max="14824" customWidth="1" width="8.85546875"/>
    <col min="14825" max="14825" customWidth="1" width="8.85546875"/>
    <col min="14826" max="14826" customWidth="1" width="8.85546875"/>
    <col min="14827" max="14827" customWidth="1" width="8.85546875"/>
    <col min="14828" max="14828" customWidth="1" width="8.85546875"/>
    <col min="14829" max="14829" customWidth="1" width="8.85546875"/>
    <col min="14830" max="14830" customWidth="1" width="8.85546875"/>
    <col min="14831" max="14831" customWidth="1" width="8.85546875"/>
    <col min="14832" max="14832" customWidth="1" width="8.85546875"/>
    <col min="14833" max="14833" customWidth="1" width="8.85546875"/>
    <col min="14834" max="14834" customWidth="1" width="8.85546875"/>
    <col min="14835" max="14835" customWidth="1" width="8.85546875"/>
    <col min="14836" max="14836" customWidth="1" width="8.85546875"/>
    <col min="14837" max="14837" customWidth="1" width="8.85546875"/>
    <col min="14838" max="14838" customWidth="1" width="8.85546875"/>
    <col min="14839" max="14839" customWidth="1" width="8.85546875"/>
    <col min="14840" max="14840" customWidth="1" width="8.85546875"/>
    <col min="14841" max="14841" customWidth="1" width="8.85546875"/>
    <col min="14842" max="14842" customWidth="1" width="8.85546875"/>
    <col min="14843" max="14843" customWidth="1" width="8.85546875"/>
    <col min="14844" max="14844" customWidth="1" width="8.85546875"/>
    <col min="14845" max="14845" customWidth="1" width="8.85546875"/>
    <col min="14846" max="14846" customWidth="1" width="8.85546875"/>
    <col min="14847" max="14847" customWidth="1" width="8.85546875"/>
    <col min="14848" max="14848" customWidth="1" width="8.85546875"/>
    <col min="14849" max="14849" customWidth="1" width="8.85546875"/>
    <col min="14850" max="14850" customWidth="1" width="8.85546875"/>
    <col min="14851" max="14851" customWidth="1" width="8.85546875"/>
    <col min="14852" max="14852" customWidth="1" width="8.85546875"/>
    <col min="14853" max="14853" customWidth="1" width="8.85546875"/>
    <col min="14854" max="14854" customWidth="1" width="8.85546875"/>
    <col min="14855" max="14855" customWidth="1" width="8.85546875"/>
    <col min="14856" max="14856" customWidth="1" width="8.85546875"/>
    <col min="14857" max="14857" customWidth="1" width="8.85546875"/>
    <col min="14858" max="14858" customWidth="1" width="8.85546875"/>
    <col min="14859" max="14859" customWidth="1" width="8.85546875"/>
    <col min="14860" max="14860" customWidth="1" width="8.85546875"/>
    <col min="14861" max="14861" customWidth="1" width="8.85546875"/>
    <col min="14862" max="14862" customWidth="1" width="8.85546875"/>
    <col min="14863" max="14863" customWidth="1" width="8.85546875"/>
    <col min="14864" max="14864" customWidth="1" width="8.85546875"/>
    <col min="14865" max="14865" customWidth="1" width="8.85546875"/>
    <col min="14866" max="14866" customWidth="1" width="8.85546875"/>
    <col min="14867" max="14867" customWidth="1" width="8.85546875"/>
    <col min="14868" max="14868" customWidth="1" width="8.85546875"/>
    <col min="14869" max="14869" customWidth="1" width="8.85546875"/>
    <col min="14870" max="14870" customWidth="1" width="8.85546875"/>
    <col min="14871" max="14871" customWidth="1" width="8.85546875"/>
    <col min="14872" max="14872" customWidth="1" width="8.85546875"/>
    <col min="14873" max="14873" customWidth="1" width="8.85546875"/>
    <col min="14874" max="14874" customWidth="1" width="8.85546875"/>
    <col min="14875" max="14875" customWidth="1" width="8.85546875"/>
    <col min="14876" max="14876" customWidth="1" width="8.85546875"/>
    <col min="14877" max="14877" customWidth="1" width="8.85546875"/>
    <col min="14878" max="14878" customWidth="1" width="8.85546875"/>
    <col min="14879" max="14879" customWidth="1" width="8.85546875"/>
    <col min="14880" max="14880" customWidth="1" width="8.85546875"/>
    <col min="14881" max="14881" customWidth="1" width="8.85546875"/>
    <col min="14882" max="14882" customWidth="1" width="8.85546875"/>
    <col min="14883" max="14883" customWidth="1" width="8.85546875"/>
    <col min="14884" max="14884" customWidth="1" width="8.85546875"/>
    <col min="14885" max="14885" customWidth="1" width="8.85546875"/>
    <col min="14886" max="14886" customWidth="1" width="8.85546875"/>
    <col min="14887" max="14887" customWidth="1" width="8.85546875"/>
    <col min="14888" max="14888" customWidth="1" width="8.85546875"/>
    <col min="14889" max="14889" customWidth="1" width="8.85546875"/>
    <col min="14890" max="14890" customWidth="1" width="8.85546875"/>
    <col min="14891" max="14891" customWidth="1" width="8.85546875"/>
    <col min="14892" max="14892" customWidth="1" width="8.85546875"/>
    <col min="14893" max="14893" customWidth="1" width="8.85546875"/>
    <col min="14894" max="14894" customWidth="1" width="8.85546875"/>
    <col min="14895" max="14895" customWidth="1" width="8.85546875"/>
    <col min="14896" max="14896" customWidth="1" width="8.85546875"/>
    <col min="14897" max="14897" customWidth="1" width="8.85546875"/>
    <col min="14898" max="14898" customWidth="1" width="8.85546875"/>
    <col min="14899" max="14899" customWidth="1" width="8.85546875"/>
    <col min="14900" max="14900" customWidth="1" width="8.85546875"/>
    <col min="14901" max="14901" customWidth="1" width="8.85546875"/>
    <col min="14902" max="14902" customWidth="1" width="8.85546875"/>
    <col min="14903" max="14903" customWidth="1" width="8.85546875"/>
    <col min="14904" max="14904" customWidth="1" width="8.85546875"/>
    <col min="14905" max="14905" customWidth="1" width="8.85546875"/>
    <col min="14906" max="14906" customWidth="1" width="8.85546875"/>
    <col min="14907" max="14907" customWidth="1" width="8.85546875"/>
    <col min="14908" max="14908" customWidth="1" width="8.85546875"/>
    <col min="14909" max="14909" customWidth="1" width="8.85546875"/>
    <col min="14910" max="14910" customWidth="1" width="8.85546875"/>
    <col min="14911" max="14911" customWidth="1" width="8.85546875"/>
    <col min="14912" max="14912" customWidth="1" width="8.85546875"/>
    <col min="14913" max="14913" customWidth="1" width="8.85546875"/>
    <col min="14914" max="14914" customWidth="1" width="8.85546875"/>
    <col min="14915" max="14915" customWidth="1" width="8.85546875"/>
    <col min="14916" max="14916" customWidth="1" width="8.85546875"/>
    <col min="14917" max="14917" customWidth="1" width="8.85546875"/>
    <col min="14918" max="14918" customWidth="1" width="8.85546875"/>
    <col min="14919" max="14919" customWidth="1" width="8.85546875"/>
    <col min="14920" max="14920" customWidth="1" width="8.85546875"/>
    <col min="14921" max="14921" customWidth="1" width="8.85546875"/>
    <col min="14922" max="14922" customWidth="1" width="8.85546875"/>
    <col min="14923" max="14923" customWidth="1" width="8.85546875"/>
    <col min="14924" max="14924" customWidth="1" width="8.85546875"/>
    <col min="14925" max="14925" customWidth="1" width="8.85546875"/>
    <col min="14926" max="14926" customWidth="1" width="8.85546875"/>
    <col min="14927" max="14927" customWidth="1" width="8.85546875"/>
    <col min="14928" max="14928" customWidth="1" width="8.85546875"/>
    <col min="14929" max="14929" customWidth="1" width="8.85546875"/>
    <col min="14930" max="14930" customWidth="1" width="8.85546875"/>
    <col min="14931" max="14931" customWidth="1" width="8.85546875"/>
    <col min="14932" max="14932" customWidth="1" width="8.85546875"/>
    <col min="14933" max="14933" customWidth="1" width="8.85546875"/>
    <col min="14934" max="14934" customWidth="1" width="8.85546875"/>
    <col min="14935" max="14935" customWidth="1" width="8.85546875"/>
    <col min="14936" max="14936" customWidth="1" width="8.85546875"/>
    <col min="14937" max="14937" customWidth="1" width="8.85546875"/>
    <col min="14938" max="14938" customWidth="1" width="8.85546875"/>
    <col min="14939" max="14939" customWidth="1" width="8.85546875"/>
    <col min="14940" max="14940" customWidth="1" width="8.85546875"/>
    <col min="14941" max="14941" customWidth="1" width="8.85546875"/>
    <col min="14942" max="14942" customWidth="1" width="8.85546875"/>
    <col min="14943" max="14943" customWidth="1" width="8.85546875"/>
    <col min="14944" max="14944" customWidth="1" width="8.85546875"/>
    <col min="14945" max="14945" customWidth="1" width="8.85546875"/>
    <col min="14946" max="14946" customWidth="1" width="8.85546875"/>
    <col min="14947" max="14947" customWidth="1" width="8.85546875"/>
    <col min="14948" max="14948" customWidth="1" width="8.85546875"/>
    <col min="14949" max="14949" customWidth="1" width="8.85546875"/>
    <col min="14950" max="14950" customWidth="1" width="8.85546875"/>
    <col min="14951" max="14951" customWidth="1" width="8.85546875"/>
    <col min="14952" max="14952" customWidth="1" width="8.85546875"/>
    <col min="14953" max="14953" customWidth="1" width="8.85546875"/>
    <col min="14954" max="14954" customWidth="1" width="8.85546875"/>
    <col min="14955" max="14955" customWidth="1" width="8.85546875"/>
    <col min="14956" max="14956" customWidth="1" width="8.85546875"/>
    <col min="14957" max="14957" customWidth="1" width="8.85546875"/>
    <col min="14958" max="14958" customWidth="1" width="8.85546875"/>
    <col min="14959" max="14959" customWidth="1" width="8.85546875"/>
    <col min="14960" max="14960" customWidth="1" width="8.85546875"/>
    <col min="14961" max="14961" customWidth="1" width="8.85546875"/>
    <col min="14962" max="14962" customWidth="1" width="8.85546875"/>
    <col min="14963" max="14963" customWidth="1" width="8.85546875"/>
    <col min="14964" max="14964" customWidth="1" width="8.85546875"/>
    <col min="14965" max="14965" customWidth="1" width="8.85546875"/>
    <col min="14966" max="14966" customWidth="1" width="8.85546875"/>
    <col min="14967" max="14967" customWidth="1" width="8.85546875"/>
    <col min="14968" max="14968" customWidth="1" width="8.85546875"/>
    <col min="14969" max="14969" customWidth="1" width="8.85546875"/>
    <col min="14970" max="14970" customWidth="1" width="8.85546875"/>
    <col min="14971" max="14971" customWidth="1" width="8.85546875"/>
    <col min="14972" max="14972" customWidth="1" width="8.85546875"/>
    <col min="14973" max="14973" customWidth="1" width="8.85546875"/>
    <col min="14974" max="14974" customWidth="1" width="8.85546875"/>
    <col min="14975" max="14975" customWidth="1" width="8.85546875"/>
    <col min="14976" max="14976" customWidth="1" width="8.85546875"/>
    <col min="14977" max="14977" customWidth="1" width="8.85546875"/>
    <col min="14978" max="14978" customWidth="1" width="8.85546875"/>
    <col min="14979" max="14979" customWidth="1" width="8.85546875"/>
    <col min="14980" max="14980" customWidth="1" width="8.85546875"/>
    <col min="14981" max="14981" customWidth="1" width="8.85546875"/>
    <col min="14982" max="14982" customWidth="1" width="8.85546875"/>
    <col min="14983" max="14983" customWidth="1" width="8.85546875"/>
    <col min="14984" max="14984" customWidth="1" width="8.85546875"/>
    <col min="14985" max="14985" customWidth="1" width="8.85546875"/>
    <col min="14986" max="14986" customWidth="1" width="8.85546875"/>
    <col min="14987" max="14987" customWidth="1" width="8.85546875"/>
    <col min="14988" max="14988" customWidth="1" width="8.85546875"/>
    <col min="14989" max="14989" customWidth="1" width="8.85546875"/>
    <col min="14990" max="14990" customWidth="1" width="8.85546875"/>
    <col min="14991" max="14991" customWidth="1" width="8.85546875"/>
    <col min="14992" max="14992" customWidth="1" width="8.85546875"/>
    <col min="14993" max="14993" customWidth="1" width="8.85546875"/>
    <col min="14994" max="14994" customWidth="1" width="8.85546875"/>
    <col min="14995" max="14995" customWidth="1" width="8.85546875"/>
    <col min="14996" max="14996" customWidth="1" width="8.85546875"/>
    <col min="14997" max="14997" customWidth="1" width="8.85546875"/>
    <col min="14998" max="14998" customWidth="1" width="8.85546875"/>
    <col min="14999" max="14999" customWidth="1" width="8.85546875"/>
    <col min="15000" max="15000" customWidth="1" width="8.85546875"/>
    <col min="15001" max="15001" customWidth="1" width="8.85546875"/>
    <col min="15002" max="15002" customWidth="1" width="8.85546875"/>
    <col min="15003" max="15003" customWidth="1" width="8.85546875"/>
    <col min="15004" max="15004" customWidth="1" width="8.85546875"/>
    <col min="15005" max="15005" customWidth="1" width="8.85546875"/>
    <col min="15006" max="15006" customWidth="1" width="8.85546875"/>
    <col min="15007" max="15007" customWidth="1" width="8.85546875"/>
    <col min="15008" max="15008" customWidth="1" width="8.85546875"/>
    <col min="15009" max="15009" customWidth="1" width="8.85546875"/>
    <col min="15010" max="15010" customWidth="1" width="8.85546875"/>
    <col min="15011" max="15011" customWidth="1" width="8.85546875"/>
    <col min="15012" max="15012" customWidth="1" width="8.85546875"/>
    <col min="15013" max="15013" customWidth="1" width="8.85546875"/>
    <col min="15014" max="15014" customWidth="1" width="8.85546875"/>
    <col min="15015" max="15015" customWidth="1" width="8.85546875"/>
    <col min="15016" max="15016" customWidth="1" width="8.85546875"/>
    <col min="15017" max="15017" customWidth="1" width="8.85546875"/>
    <col min="15018" max="15018" customWidth="1" width="8.85546875"/>
    <col min="15019" max="15019" customWidth="1" width="8.85546875"/>
    <col min="15020" max="15020" customWidth="1" width="8.85546875"/>
    <col min="15021" max="15021" customWidth="1" width="8.85546875"/>
    <col min="15022" max="15022" customWidth="1" width="8.85546875"/>
    <col min="15023" max="15023" customWidth="1" width="8.85546875"/>
    <col min="15024" max="15024" customWidth="1" width="8.85546875"/>
    <col min="15025" max="15025" customWidth="1" width="8.85546875"/>
    <col min="15026" max="15026" customWidth="1" width="8.85546875"/>
    <col min="15027" max="15027" customWidth="1" width="8.85546875"/>
    <col min="15028" max="15028" customWidth="1" width="8.85546875"/>
    <col min="15029" max="15029" customWidth="1" width="8.85546875"/>
    <col min="15030" max="15030" customWidth="1" width="8.85546875"/>
    <col min="15031" max="15031" customWidth="1" width="8.85546875"/>
    <col min="15032" max="15032" customWidth="1" width="8.85546875"/>
    <col min="15033" max="15033" customWidth="1" width="8.85546875"/>
    <col min="15034" max="15034" customWidth="1" width="8.85546875"/>
    <col min="15035" max="15035" customWidth="1" width="8.85546875"/>
    <col min="15036" max="15036" customWidth="1" width="8.85546875"/>
    <col min="15037" max="15037" customWidth="1" width="8.85546875"/>
    <col min="15038" max="15038" customWidth="1" width="8.85546875"/>
    <col min="15039" max="15039" customWidth="1" width="8.85546875"/>
    <col min="15040" max="15040" customWidth="1" width="8.85546875"/>
    <col min="15041" max="15041" customWidth="1" width="8.85546875"/>
    <col min="15042" max="15042" customWidth="1" width="8.85546875"/>
    <col min="15043" max="15043" customWidth="1" width="8.85546875"/>
    <col min="15044" max="15044" customWidth="1" width="8.85546875"/>
    <col min="15045" max="15045" customWidth="1" width="8.85546875"/>
    <col min="15046" max="15046" customWidth="1" width="8.85546875"/>
    <col min="15047" max="15047" customWidth="1" width="8.85546875"/>
    <col min="15048" max="15048" customWidth="1" width="8.85546875"/>
    <col min="15049" max="15049" customWidth="1" width="8.85546875"/>
    <col min="15050" max="15050" customWidth="1" width="8.85546875"/>
    <col min="15051" max="15051" customWidth="1" width="8.85546875"/>
    <col min="15052" max="15052" customWidth="1" width="8.85546875"/>
    <col min="15053" max="15053" customWidth="1" width="8.85546875"/>
    <col min="15054" max="15054" customWidth="1" width="8.85546875"/>
    <col min="15055" max="15055" customWidth="1" width="8.85546875"/>
    <col min="15056" max="15056" customWidth="1" width="8.85546875"/>
    <col min="15057" max="15057" customWidth="1" width="8.85546875"/>
    <col min="15058" max="15058" customWidth="1" width="8.85546875"/>
    <col min="15059" max="15059" customWidth="1" width="8.85546875"/>
    <col min="15060" max="15060" customWidth="1" width="8.85546875"/>
    <col min="15061" max="15061" customWidth="1" width="8.85546875"/>
    <col min="15062" max="15062" customWidth="1" width="8.85546875"/>
    <col min="15063" max="15063" customWidth="1" width="8.85546875"/>
    <col min="15064" max="15064" customWidth="1" width="8.85546875"/>
    <col min="15065" max="15065" customWidth="1" width="8.85546875"/>
    <col min="15066" max="15066" customWidth="1" width="8.85546875"/>
    <col min="15067" max="15067" customWidth="1" width="8.85546875"/>
    <col min="15068" max="15068" customWidth="1" width="8.85546875"/>
    <col min="15069" max="15069" customWidth="1" width="8.85546875"/>
    <col min="15070" max="15070" customWidth="1" width="8.85546875"/>
    <col min="15071" max="15071" customWidth="1" width="8.85546875"/>
    <col min="15072" max="15072" customWidth="1" width="8.85546875"/>
    <col min="15073" max="15073" customWidth="1" width="8.85546875"/>
    <col min="15074" max="15074" customWidth="1" width="8.85546875"/>
    <col min="15075" max="15075" customWidth="1" width="8.85546875"/>
    <col min="15076" max="15076" customWidth="1" width="8.85546875"/>
    <col min="15077" max="15077" customWidth="1" width="8.85546875"/>
    <col min="15078" max="15078" customWidth="1" width="8.85546875"/>
    <col min="15079" max="15079" customWidth="1" width="8.85546875"/>
    <col min="15080" max="15080" customWidth="1" width="8.85546875"/>
    <col min="15081" max="15081" customWidth="1" width="8.85546875"/>
    <col min="15082" max="15082" customWidth="1" width="8.85546875"/>
    <col min="15083" max="15083" customWidth="1" width="8.85546875"/>
    <col min="15084" max="15084" customWidth="1" width="8.85546875"/>
    <col min="15085" max="15085" customWidth="1" width="8.85546875"/>
    <col min="15086" max="15086" customWidth="1" width="8.85546875"/>
    <col min="15087" max="15087" customWidth="1" width="8.85546875"/>
    <col min="15088" max="15088" customWidth="1" width="8.85546875"/>
    <col min="15089" max="15089" customWidth="1" width="8.85546875"/>
    <col min="15090" max="15090" customWidth="1" width="8.85546875"/>
    <col min="15091" max="15091" customWidth="1" width="8.85546875"/>
    <col min="15092" max="15092" customWidth="1" width="8.85546875"/>
    <col min="15093" max="15093" customWidth="1" width="8.85546875"/>
    <col min="15094" max="15094" customWidth="1" width="8.85546875"/>
    <col min="15095" max="15095" customWidth="1" width="8.85546875"/>
    <col min="15096" max="15096" customWidth="1" width="8.85546875"/>
    <col min="15097" max="15097" customWidth="1" width="8.85546875"/>
    <col min="15098" max="15098" customWidth="1" width="8.85546875"/>
    <col min="15099" max="15099" customWidth="1" width="8.85546875"/>
    <col min="15100" max="15100" customWidth="1" width="8.85546875"/>
    <col min="15101" max="15101" customWidth="1" width="8.85546875"/>
    <col min="15102" max="15102" customWidth="1" width="8.85546875"/>
    <col min="15103" max="15103" customWidth="1" width="8.85546875"/>
    <col min="15104" max="15104" customWidth="1" width="8.85546875"/>
    <col min="15105" max="15105" customWidth="1" width="8.85546875"/>
    <col min="15106" max="15106" customWidth="1" width="8.85546875"/>
    <col min="15107" max="15107" customWidth="1" width="8.85546875"/>
    <col min="15108" max="15108" customWidth="1" width="8.85546875"/>
    <col min="15109" max="15109" customWidth="1" width="8.85546875"/>
    <col min="15110" max="15110" customWidth="1" width="8.85546875"/>
    <col min="15111" max="15111" customWidth="1" width="8.85546875"/>
    <col min="15112" max="15112" customWidth="1" width="8.85546875"/>
    <col min="15113" max="15113" customWidth="1" width="8.85546875"/>
    <col min="15114" max="15114" customWidth="1" width="8.85546875"/>
    <col min="15115" max="15115" customWidth="1" width="8.85546875"/>
    <col min="15116" max="15116" customWidth="1" width="8.85546875"/>
    <col min="15117" max="15117" customWidth="1" width="8.85546875"/>
    <col min="15118" max="15118" customWidth="1" width="8.85546875"/>
    <col min="15119" max="15119" customWidth="1" width="8.85546875"/>
    <col min="15120" max="15120" customWidth="1" width="8.85546875"/>
    <col min="15121" max="15121" customWidth="1" width="8.85546875"/>
    <col min="15122" max="15122" customWidth="1" width="8.85546875"/>
    <col min="15123" max="15123" customWidth="1" width="8.85546875"/>
    <col min="15124" max="15124" customWidth="1" width="8.85546875"/>
    <col min="15125" max="15125" customWidth="1" width="8.85546875"/>
    <col min="15126" max="15126" customWidth="1" width="8.85546875"/>
    <col min="15127" max="15127" customWidth="1" width="8.85546875"/>
    <col min="15128" max="15128" customWidth="1" width="8.85546875"/>
    <col min="15129" max="15129" customWidth="1" width="8.85546875"/>
    <col min="15130" max="15130" customWidth="1" width="8.85546875"/>
    <col min="15131" max="15131" customWidth="1" width="8.85546875"/>
    <col min="15132" max="15132" customWidth="1" width="8.85546875"/>
    <col min="15133" max="15133" customWidth="1" width="8.85546875"/>
    <col min="15134" max="15134" customWidth="1" width="8.85546875"/>
    <col min="15135" max="15135" customWidth="1" width="8.85546875"/>
    <col min="15136" max="15136" customWidth="1" width="8.85546875"/>
    <col min="15137" max="15137" customWidth="1" width="8.85546875"/>
    <col min="15138" max="15138" customWidth="1" width="8.85546875"/>
    <col min="15139" max="15139" customWidth="1" width="8.85546875"/>
    <col min="15140" max="15140" customWidth="1" width="8.85546875"/>
    <col min="15141" max="15141" customWidth="1" width="8.85546875"/>
    <col min="15142" max="15142" customWidth="1" width="8.85546875"/>
    <col min="15143" max="15143" customWidth="1" width="8.85546875"/>
    <col min="15144" max="15144" customWidth="1" width="8.85546875"/>
    <col min="15145" max="15145" customWidth="1" width="8.85546875"/>
    <col min="15146" max="15146" customWidth="1" width="8.85546875"/>
    <col min="15147" max="15147" customWidth="1" width="8.85546875"/>
    <col min="15148" max="15148" customWidth="1" width="8.85546875"/>
    <col min="15149" max="15149" customWidth="1" width="8.85546875"/>
    <col min="15150" max="15150" customWidth="1" width="8.85546875"/>
    <col min="15151" max="15151" customWidth="1" width="8.85546875"/>
    <col min="15152" max="15152" customWidth="1" width="8.85546875"/>
    <col min="15153" max="15153" customWidth="1" width="8.85546875"/>
    <col min="15154" max="15154" customWidth="1" width="8.85546875"/>
    <col min="15155" max="15155" customWidth="1" width="8.85546875"/>
    <col min="15156" max="15156" customWidth="1" width="8.85546875"/>
    <col min="15157" max="15157" customWidth="1" width="8.85546875"/>
    <col min="15158" max="15158" customWidth="1" width="8.85546875"/>
    <col min="15159" max="15159" customWidth="1" width="8.85546875"/>
    <col min="15160" max="15160" customWidth="1" width="8.85546875"/>
    <col min="15161" max="15161" customWidth="1" width="8.85546875"/>
    <col min="15162" max="15162" customWidth="1" width="8.85546875"/>
    <col min="15163" max="15163" customWidth="1" width="8.85546875"/>
    <col min="15164" max="15164" customWidth="1" width="8.85546875"/>
    <col min="15165" max="15165" customWidth="1" width="8.85546875"/>
    <col min="15166" max="15166" customWidth="1" width="8.85546875"/>
    <col min="15167" max="15167" customWidth="1" width="8.85546875"/>
    <col min="15168" max="15168" customWidth="1" width="8.85546875"/>
    <col min="15169" max="15169" customWidth="1" width="8.85546875"/>
    <col min="15170" max="15170" customWidth="1" width="8.85546875"/>
    <col min="15171" max="15171" customWidth="1" width="8.85546875"/>
    <col min="15172" max="15172" customWidth="1" width="8.85546875"/>
    <col min="15173" max="15173" customWidth="1" width="8.85546875"/>
    <col min="15174" max="15174" customWidth="1" width="8.85546875"/>
    <col min="15175" max="15175" customWidth="1" width="8.85546875"/>
    <col min="15176" max="15176" customWidth="1" width="8.85546875"/>
    <col min="15177" max="15177" customWidth="1" width="8.85546875"/>
    <col min="15178" max="15178" customWidth="1" width="8.85546875"/>
    <col min="15179" max="15179" customWidth="1" width="8.85546875"/>
    <col min="15180" max="15180" customWidth="1" width="8.85546875"/>
    <col min="15181" max="15181" customWidth="1" width="8.85546875"/>
    <col min="15182" max="15182" customWidth="1" width="8.85546875"/>
    <col min="15183" max="15183" customWidth="1" width="8.85546875"/>
    <col min="15184" max="15184" customWidth="1" width="8.85546875"/>
    <col min="15185" max="15185" customWidth="1" width="8.85546875"/>
    <col min="15186" max="15186" customWidth="1" width="8.85546875"/>
    <col min="15187" max="15187" customWidth="1" width="8.85546875"/>
    <col min="15188" max="15188" customWidth="1" width="8.85546875"/>
    <col min="15189" max="15189" customWidth="1" width="8.85546875"/>
    <col min="15190" max="15190" customWidth="1" width="8.85546875"/>
    <col min="15191" max="15191" customWidth="1" width="8.85546875"/>
    <col min="15192" max="15192" customWidth="1" width="8.85546875"/>
    <col min="15193" max="15193" customWidth="1" width="8.85546875"/>
    <col min="15194" max="15194" customWidth="1" width="8.85546875"/>
    <col min="15195" max="15195" customWidth="1" width="8.85546875"/>
    <col min="15196" max="15196" customWidth="1" width="8.85546875"/>
    <col min="15197" max="15197" customWidth="1" width="8.85546875"/>
    <col min="15198" max="15198" customWidth="1" width="8.85546875"/>
    <col min="15199" max="15199" customWidth="1" width="8.85546875"/>
    <col min="15200" max="15200" customWidth="1" width="8.85546875"/>
    <col min="15201" max="15201" customWidth="1" width="8.85546875"/>
    <col min="15202" max="15202" customWidth="1" width="8.85546875"/>
    <col min="15203" max="15203" customWidth="1" width="8.85546875"/>
    <col min="15204" max="15204" customWidth="1" width="8.85546875"/>
    <col min="15205" max="15205" customWidth="1" width="8.85546875"/>
    <col min="15206" max="15206" customWidth="1" width="8.85546875"/>
    <col min="15207" max="15207" customWidth="1" width="8.85546875"/>
    <col min="15208" max="15208" customWidth="1" width="8.85546875"/>
    <col min="15209" max="15209" customWidth="1" width="8.85546875"/>
    <col min="15210" max="15210" customWidth="1" width="8.85546875"/>
    <col min="15211" max="15211" customWidth="1" width="8.85546875"/>
    <col min="15212" max="15212" customWidth="1" width="8.85546875"/>
    <col min="15213" max="15213" customWidth="1" width="8.85546875"/>
    <col min="15214" max="15214" customWidth="1" width="8.85546875"/>
    <col min="15215" max="15215" customWidth="1" width="8.85546875"/>
    <col min="15216" max="15216" customWidth="1" width="8.85546875"/>
    <col min="15217" max="15217" customWidth="1" width="8.85546875"/>
    <col min="15218" max="15218" customWidth="1" width="8.85546875"/>
    <col min="15219" max="15219" customWidth="1" width="8.85546875"/>
    <col min="15220" max="15220" customWidth="1" width="8.85546875"/>
    <col min="15221" max="15221" customWidth="1" width="8.85546875"/>
    <col min="15222" max="15222" customWidth="1" width="8.85546875"/>
    <col min="15223" max="15223" customWidth="1" width="8.85546875"/>
    <col min="15224" max="15224" customWidth="1" width="8.85546875"/>
    <col min="15225" max="15225" customWidth="1" width="8.85546875"/>
    <col min="15226" max="15226" customWidth="1" width="8.85546875"/>
    <col min="15227" max="15227" customWidth="1" width="8.85546875"/>
    <col min="15228" max="15228" customWidth="1" width="8.85546875"/>
    <col min="15229" max="15229" customWidth="1" width="8.85546875"/>
    <col min="15230" max="15230" customWidth="1" width="8.85546875"/>
    <col min="15231" max="15231" customWidth="1" width="8.85546875"/>
    <col min="15232" max="15232" customWidth="1" width="8.85546875"/>
    <col min="15233" max="15233" customWidth="1" width="8.85546875"/>
    <col min="15234" max="15234" customWidth="1" width="8.85546875"/>
    <col min="15235" max="15235" customWidth="1" width="8.85546875"/>
    <col min="15236" max="15236" customWidth="1" width="8.85546875"/>
    <col min="15237" max="15237" customWidth="1" width="8.85546875"/>
    <col min="15238" max="15238" customWidth="1" width="8.85546875"/>
    <col min="15239" max="15239" customWidth="1" width="8.85546875"/>
    <col min="15240" max="15240" customWidth="1" width="8.85546875"/>
    <col min="15241" max="15241" customWidth="1" width="8.85546875"/>
    <col min="15242" max="15242" customWidth="1" width="8.85546875"/>
    <col min="15243" max="15243" customWidth="1" width="8.85546875"/>
    <col min="15244" max="15244" customWidth="1" width="8.85546875"/>
    <col min="15245" max="15245" customWidth="1" width="8.85546875"/>
    <col min="15246" max="15246" customWidth="1" width="8.85546875"/>
    <col min="15247" max="15247" customWidth="1" width="8.85546875"/>
    <col min="15248" max="15248" customWidth="1" width="8.85546875"/>
    <col min="15249" max="15249" customWidth="1" width="8.85546875"/>
    <col min="15250" max="15250" customWidth="1" width="8.85546875"/>
    <col min="15251" max="15251" customWidth="1" width="8.85546875"/>
    <col min="15252" max="15252" customWidth="1" width="8.85546875"/>
    <col min="15253" max="15253" customWidth="1" width="8.85546875"/>
    <col min="15254" max="15254" customWidth="1" width="8.85546875"/>
    <col min="15255" max="15255" customWidth="1" width="8.85546875"/>
    <col min="15256" max="15256" customWidth="1" width="8.85546875"/>
    <col min="15257" max="15257" customWidth="1" width="8.85546875"/>
    <col min="15258" max="15258" customWidth="1" width="8.85546875"/>
    <col min="15259" max="15259" customWidth="1" width="8.85546875"/>
    <col min="15260" max="15260" customWidth="1" width="8.85546875"/>
    <col min="15261" max="15261" customWidth="1" width="8.85546875"/>
    <col min="15262" max="15262" customWidth="1" width="8.85546875"/>
    <col min="15263" max="15263" customWidth="1" width="8.85546875"/>
    <col min="15264" max="15264" customWidth="1" width="8.85546875"/>
    <col min="15265" max="15265" customWidth="1" width="8.85546875"/>
    <col min="15266" max="15266" customWidth="1" width="8.85546875"/>
    <col min="15267" max="15267" customWidth="1" width="8.85546875"/>
    <col min="15268" max="15268" customWidth="1" width="8.85546875"/>
    <col min="15269" max="15269" customWidth="1" width="8.85546875"/>
    <col min="15270" max="15270" customWidth="1" width="8.85546875"/>
    <col min="15271" max="15271" customWidth="1" width="8.85546875"/>
    <col min="15272" max="15272" customWidth="1" width="8.85546875"/>
    <col min="15273" max="15273" customWidth="1" width="8.85546875"/>
    <col min="15274" max="15274" customWidth="1" width="8.85546875"/>
    <col min="15275" max="15275" customWidth="1" width="8.85546875"/>
    <col min="15276" max="15276" customWidth="1" width="8.85546875"/>
    <col min="15277" max="15277" customWidth="1" width="8.85546875"/>
    <col min="15278" max="15278" customWidth="1" width="8.85546875"/>
    <col min="15279" max="15279" customWidth="1" width="8.85546875"/>
    <col min="15280" max="15280" customWidth="1" width="8.85546875"/>
    <col min="15281" max="15281" customWidth="1" width="8.85546875"/>
    <col min="15282" max="15282" customWidth="1" width="8.85546875"/>
    <col min="15283" max="15283" customWidth="1" width="8.85546875"/>
    <col min="15284" max="15284" customWidth="1" width="8.85546875"/>
    <col min="15285" max="15285" customWidth="1" width="8.85546875"/>
    <col min="15286" max="15286" customWidth="1" width="8.85546875"/>
    <col min="15287" max="15287" customWidth="1" width="8.85546875"/>
    <col min="15288" max="15288" customWidth="1" width="8.85546875"/>
    <col min="15289" max="15289" customWidth="1" width="8.85546875"/>
    <col min="15290" max="15290" customWidth="1" width="8.85546875"/>
    <col min="15291" max="15291" customWidth="1" width="8.85546875"/>
    <col min="15292" max="15292" customWidth="1" width="8.85546875"/>
    <col min="15293" max="15293" customWidth="1" width="8.85546875"/>
    <col min="15294" max="15294" customWidth="1" width="8.85546875"/>
    <col min="15295" max="15295" customWidth="1" width="8.85546875"/>
    <col min="15296" max="15296" customWidth="1" width="8.85546875"/>
    <col min="15297" max="15297" customWidth="1" width="8.85546875"/>
    <col min="15298" max="15298" customWidth="1" width="8.85546875"/>
    <col min="15299" max="15299" customWidth="1" width="8.85546875"/>
    <col min="15300" max="15300" customWidth="1" width="8.85546875"/>
    <col min="15301" max="15301" customWidth="1" width="8.85546875"/>
    <col min="15302" max="15302" customWidth="1" width="8.85546875"/>
    <col min="15303" max="15303" customWidth="1" width="8.85546875"/>
    <col min="15304" max="15304" customWidth="1" width="8.85546875"/>
    <col min="15305" max="15305" customWidth="1" width="8.85546875"/>
    <col min="15306" max="15306" customWidth="1" width="8.85546875"/>
    <col min="15307" max="15307" customWidth="1" width="8.85546875"/>
    <col min="15308" max="15308" customWidth="1" width="8.85546875"/>
    <col min="15309" max="15309" customWidth="1" width="8.85546875"/>
    <col min="15310" max="15310" customWidth="1" width="8.85546875"/>
    <col min="15311" max="15311" customWidth="1" width="8.85546875"/>
    <col min="15312" max="15312" customWidth="1" width="8.85546875"/>
    <col min="15313" max="15313" customWidth="1" width="8.85546875"/>
    <col min="15314" max="15314" customWidth="1" width="8.85546875"/>
    <col min="15315" max="15315" customWidth="1" width="8.85546875"/>
    <col min="15316" max="15316" customWidth="1" width="8.85546875"/>
    <col min="15317" max="15317" customWidth="1" width="8.85546875"/>
    <col min="15318" max="15318" customWidth="1" width="8.85546875"/>
    <col min="15319" max="15319" customWidth="1" width="8.85546875"/>
    <col min="15320" max="15320" customWidth="1" width="8.85546875"/>
    <col min="15321" max="15321" customWidth="1" width="8.85546875"/>
    <col min="15322" max="15322" customWidth="1" width="8.85546875"/>
    <col min="15323" max="15323" customWidth="1" width="8.85546875"/>
    <col min="15324" max="15324" customWidth="1" width="8.85546875"/>
    <col min="15325" max="15325" customWidth="1" width="8.85546875"/>
    <col min="15326" max="15326" customWidth="1" width="8.85546875"/>
    <col min="15327" max="15327" customWidth="1" width="8.85546875"/>
    <col min="15328" max="15328" customWidth="1" width="8.85546875"/>
    <col min="15329" max="15329" customWidth="1" width="8.85546875"/>
    <col min="15330" max="15330" customWidth="1" width="8.85546875"/>
    <col min="15331" max="15331" customWidth="1" width="8.85546875"/>
    <col min="15332" max="15332" customWidth="1" width="8.85546875"/>
    <col min="15333" max="15333" customWidth="1" width="8.85546875"/>
    <col min="15334" max="15334" customWidth="1" width="8.85546875"/>
    <col min="15335" max="15335" customWidth="1" width="8.85546875"/>
    <col min="15336" max="15336" customWidth="1" width="8.85546875"/>
    <col min="15337" max="15337" customWidth="1" width="8.85546875"/>
    <col min="15338" max="15338" customWidth="1" width="8.85546875"/>
    <col min="15339" max="15339" customWidth="1" width="8.85546875"/>
    <col min="15340" max="15340" customWidth="1" width="8.85546875"/>
    <col min="15341" max="15341" customWidth="1" width="8.85546875"/>
    <col min="15342" max="15342" customWidth="1" width="8.85546875"/>
    <col min="15343" max="15343" customWidth="1" width="8.85546875"/>
    <col min="15344" max="15344" customWidth="1" width="8.85546875"/>
    <col min="15345" max="15345" customWidth="1" width="8.85546875"/>
    <col min="15346" max="15346" customWidth="1" width="8.85546875"/>
    <col min="15347" max="15347" customWidth="1" width="8.85546875"/>
    <col min="15348" max="15348" customWidth="1" width="8.85546875"/>
    <col min="15349" max="15349" customWidth="1" width="8.85546875"/>
    <col min="15350" max="15350" customWidth="1" width="8.85546875"/>
    <col min="15351" max="15351" customWidth="1" width="8.85546875"/>
    <col min="15352" max="15352" customWidth="1" width="8.85546875"/>
    <col min="15353" max="15353" customWidth="1" width="8.85546875"/>
    <col min="15354" max="15354" customWidth="1" width="8.85546875"/>
    <col min="15355" max="15355" customWidth="1" width="8.85546875"/>
    <col min="15356" max="15356" customWidth="1" width="8.85546875"/>
    <col min="15357" max="15357" customWidth="1" width="8.85546875"/>
    <col min="15358" max="15358" customWidth="1" width="8.85546875"/>
    <col min="15359" max="15359" customWidth="1" width="8.85546875"/>
    <col min="15360" max="15360" customWidth="1" width="8.85546875"/>
    <col min="15361" max="15361" customWidth="1" width="8.85546875"/>
    <col min="15362" max="15362" customWidth="1" width="8.85546875"/>
    <col min="15363" max="15363" customWidth="1" width="8.85546875"/>
    <col min="15364" max="15364" customWidth="1" width="8.85546875"/>
    <col min="15365" max="15365" customWidth="1" width="8.85546875"/>
    <col min="15366" max="15366" customWidth="1" width="8.85546875"/>
    <col min="15367" max="15367" customWidth="1" width="8.85546875"/>
    <col min="15368" max="15368" customWidth="1" width="8.85546875"/>
    <col min="15369" max="15369" customWidth="1" width="8.85546875"/>
    <col min="15370" max="15370" customWidth="1" width="8.85546875"/>
    <col min="15371" max="15371" customWidth="1" width="8.85546875"/>
    <col min="15372" max="15372" customWidth="1" width="8.85546875"/>
    <col min="15373" max="15373" customWidth="1" width="8.85546875"/>
    <col min="15374" max="15374" customWidth="1" width="8.85546875"/>
    <col min="15375" max="15375" customWidth="1" width="8.85546875"/>
    <col min="15376" max="15376" customWidth="1" width="8.85546875"/>
    <col min="15377" max="15377" customWidth="1" width="8.85546875"/>
    <col min="15378" max="15378" customWidth="1" width="8.85546875"/>
    <col min="15379" max="15379" customWidth="1" width="8.85546875"/>
    <col min="15380" max="15380" customWidth="1" width="8.85546875"/>
    <col min="15381" max="15381" customWidth="1" width="8.85546875"/>
    <col min="15382" max="15382" customWidth="1" width="8.85546875"/>
    <col min="15383" max="15383" customWidth="1" width="8.85546875"/>
    <col min="15384" max="15384" customWidth="1" width="8.85546875"/>
    <col min="15385" max="15385" customWidth="1" width="8.85546875"/>
    <col min="15386" max="15386" customWidth="1" width="8.85546875"/>
    <col min="15387" max="15387" customWidth="1" width="8.85546875"/>
    <col min="15388" max="15388" customWidth="1" width="8.85546875"/>
    <col min="15389" max="15389" customWidth="1" width="8.85546875"/>
    <col min="15390" max="15390" customWidth="1" width="8.85546875"/>
    <col min="15391" max="15391" customWidth="1" width="8.85546875"/>
    <col min="15392" max="15392" customWidth="1" width="8.85546875"/>
    <col min="15393" max="15393" customWidth="1" width="8.85546875"/>
    <col min="15394" max="15394" customWidth="1" width="8.85546875"/>
    <col min="15395" max="15395" customWidth="1" width="8.85546875"/>
    <col min="15396" max="15396" customWidth="1" width="8.85546875"/>
    <col min="15397" max="15397" customWidth="1" width="8.85546875"/>
    <col min="15398" max="15398" customWidth="1" width="8.85546875"/>
    <col min="15399" max="15399" customWidth="1" width="8.85546875"/>
    <col min="15400" max="15400" customWidth="1" width="8.85546875"/>
    <col min="15401" max="15401" customWidth="1" width="8.85546875"/>
    <col min="15402" max="15402" customWidth="1" width="8.85546875"/>
    <col min="15403" max="15403" customWidth="1" width="8.85546875"/>
    <col min="15404" max="15404" customWidth="1" width="8.85546875"/>
    <col min="15405" max="15405" customWidth="1" width="8.85546875"/>
    <col min="15406" max="15406" customWidth="1" width="8.85546875"/>
    <col min="15407" max="15407" customWidth="1" width="8.85546875"/>
    <col min="15408" max="15408" customWidth="1" width="8.85546875"/>
    <col min="15409" max="15409" customWidth="1" width="8.85546875"/>
    <col min="15410" max="15410" customWidth="1" width="8.85546875"/>
    <col min="15411" max="15411" customWidth="1" width="8.85546875"/>
    <col min="15412" max="15412" customWidth="1" width="8.85546875"/>
    <col min="15413" max="15413" customWidth="1" width="8.85546875"/>
    <col min="15414" max="15414" customWidth="1" width="8.85546875"/>
    <col min="15415" max="15415" customWidth="1" width="8.85546875"/>
    <col min="15416" max="15416" customWidth="1" width="8.85546875"/>
    <col min="15417" max="15417" customWidth="1" width="8.85546875"/>
    <col min="15418" max="15418" customWidth="1" width="8.85546875"/>
    <col min="15419" max="15419" customWidth="1" width="8.85546875"/>
    <col min="15420" max="15420" customWidth="1" width="8.85546875"/>
    <col min="15421" max="15421" customWidth="1" width="8.85546875"/>
    <col min="15422" max="15422" customWidth="1" width="8.85546875"/>
    <col min="15423" max="15423" customWidth="1" width="8.85546875"/>
    <col min="15424" max="15424" customWidth="1" width="8.85546875"/>
    <col min="15425" max="15425" customWidth="1" width="8.85546875"/>
    <col min="15426" max="15426" customWidth="1" width="8.85546875"/>
    <col min="15427" max="15427" customWidth="1" width="8.85546875"/>
    <col min="15428" max="15428" customWidth="1" width="8.85546875"/>
    <col min="15429" max="15429" customWidth="1" width="8.85546875"/>
    <col min="15430" max="15430" customWidth="1" width="8.85546875"/>
    <col min="15431" max="15431" customWidth="1" width="8.85546875"/>
    <col min="15432" max="15432" customWidth="1" width="8.85546875"/>
    <col min="15433" max="15433" customWidth="1" width="8.85546875"/>
    <col min="15434" max="15434" customWidth="1" width="8.85546875"/>
    <col min="15435" max="15435" customWidth="1" width="8.85546875"/>
    <col min="15436" max="15436" customWidth="1" width="8.85546875"/>
    <col min="15437" max="15437" customWidth="1" width="8.85546875"/>
    <col min="15438" max="15438" customWidth="1" width="8.85546875"/>
    <col min="15439" max="15439" customWidth="1" width="8.85546875"/>
    <col min="15440" max="15440" customWidth="1" width="8.85546875"/>
    <col min="15441" max="15441" customWidth="1" width="8.85546875"/>
    <col min="15442" max="15442" customWidth="1" width="8.85546875"/>
    <col min="15443" max="15443" customWidth="1" width="8.85546875"/>
    <col min="15444" max="15444" customWidth="1" width="8.85546875"/>
    <col min="15445" max="15445" customWidth="1" width="8.85546875"/>
    <col min="15446" max="15446" customWidth="1" width="8.85546875"/>
    <col min="15447" max="15447" customWidth="1" width="8.85546875"/>
    <col min="15448" max="15448" customWidth="1" width="8.85546875"/>
    <col min="15449" max="15449" customWidth="1" width="8.85546875"/>
    <col min="15450" max="15450" customWidth="1" width="8.85546875"/>
    <col min="15451" max="15451" customWidth="1" width="8.85546875"/>
    <col min="15452" max="15452" customWidth="1" width="8.85546875"/>
    <col min="15453" max="15453" customWidth="1" width="8.85546875"/>
    <col min="15454" max="15454" customWidth="1" width="8.85546875"/>
    <col min="15455" max="15455" customWidth="1" width="8.85546875"/>
    <col min="15456" max="15456" customWidth="1" width="8.85546875"/>
    <col min="15457" max="15457" customWidth="1" width="8.85546875"/>
    <col min="15458" max="15458" customWidth="1" width="8.85546875"/>
    <col min="15459" max="15459" customWidth="1" width="8.85546875"/>
    <col min="15460" max="15460" customWidth="1" width="8.85546875"/>
    <col min="15461" max="15461" customWidth="1" width="8.85546875"/>
    <col min="15462" max="15462" customWidth="1" width="8.85546875"/>
    <col min="15463" max="15463" customWidth="1" width="8.85546875"/>
    <col min="15464" max="15464" customWidth="1" width="8.85546875"/>
    <col min="15465" max="15465" customWidth="1" width="8.85546875"/>
    <col min="15466" max="15466" customWidth="1" width="8.85546875"/>
    <col min="15467" max="15467" customWidth="1" width="8.85546875"/>
    <col min="15468" max="15468" customWidth="1" width="8.85546875"/>
    <col min="15469" max="15469" customWidth="1" width="8.85546875"/>
    <col min="15470" max="15470" customWidth="1" width="8.85546875"/>
    <col min="15471" max="15471" customWidth="1" width="8.85546875"/>
    <col min="15472" max="15472" customWidth="1" width="8.85546875"/>
    <col min="15473" max="15473" customWidth="1" width="8.85546875"/>
    <col min="15474" max="15474" customWidth="1" width="8.85546875"/>
    <col min="15475" max="15475" customWidth="1" width="8.85546875"/>
    <col min="15476" max="15476" customWidth="1" width="8.85546875"/>
    <col min="15477" max="15477" customWidth="1" width="8.85546875"/>
    <col min="15478" max="15478" customWidth="1" width="8.85546875"/>
    <col min="15479" max="15479" customWidth="1" width="8.85546875"/>
    <col min="15480" max="15480" customWidth="1" width="8.85546875"/>
    <col min="15481" max="15481" customWidth="1" width="8.85546875"/>
    <col min="15482" max="15482" customWidth="1" width="8.85546875"/>
    <col min="15483" max="15483" customWidth="1" width="8.85546875"/>
    <col min="15484" max="15484" customWidth="1" width="8.85546875"/>
    <col min="15485" max="15485" customWidth="1" width="8.85546875"/>
    <col min="15486" max="15486" customWidth="1" width="8.85546875"/>
    <col min="15487" max="15487" customWidth="1" width="8.85546875"/>
    <col min="15488" max="15488" customWidth="1" width="8.85546875"/>
    <col min="15489" max="15489" customWidth="1" width="8.85546875"/>
    <col min="15490" max="15490" customWidth="1" width="8.85546875"/>
    <col min="15491" max="15491" customWidth="1" width="8.85546875"/>
    <col min="15492" max="15492" customWidth="1" width="8.85546875"/>
    <col min="15493" max="15493" customWidth="1" width="8.85546875"/>
    <col min="15494" max="15494" customWidth="1" width="8.85546875"/>
    <col min="15495" max="15495" customWidth="1" width="8.85546875"/>
    <col min="15496" max="15496" customWidth="1" width="8.85546875"/>
    <col min="15497" max="15497" customWidth="1" width="8.85546875"/>
    <col min="15498" max="15498" customWidth="1" width="8.85546875"/>
    <col min="15499" max="15499" customWidth="1" width="8.85546875"/>
    <col min="15500" max="15500" customWidth="1" width="8.85546875"/>
    <col min="15501" max="15501" customWidth="1" width="8.85546875"/>
    <col min="15502" max="15502" customWidth="1" width="8.85546875"/>
    <col min="15503" max="15503" customWidth="1" width="8.85546875"/>
    <col min="15504" max="15504" customWidth="1" width="8.85546875"/>
    <col min="15505" max="15505" customWidth="1" width="8.85546875"/>
    <col min="15506" max="15506" customWidth="1" width="8.85546875"/>
    <col min="15507" max="15507" customWidth="1" width="8.85546875"/>
    <col min="15508" max="15508" customWidth="1" width="8.85546875"/>
    <col min="15509" max="15509" customWidth="1" width="8.85546875"/>
    <col min="15510" max="15510" customWidth="1" width="8.85546875"/>
    <col min="15511" max="15511" customWidth="1" width="8.85546875"/>
    <col min="15512" max="15512" customWidth="1" width="8.85546875"/>
    <col min="15513" max="15513" customWidth="1" width="8.85546875"/>
    <col min="15514" max="15514" customWidth="1" width="8.85546875"/>
    <col min="15515" max="15515" customWidth="1" width="8.85546875"/>
    <col min="15516" max="15516" customWidth="1" width="8.85546875"/>
    <col min="15517" max="15517" customWidth="1" width="8.85546875"/>
    <col min="15518" max="15518" customWidth="1" width="8.85546875"/>
    <col min="15519" max="15519" customWidth="1" width="8.85546875"/>
    <col min="15520" max="15520" customWidth="1" width="8.85546875"/>
    <col min="15521" max="15521" customWidth="1" width="8.85546875"/>
    <col min="15522" max="15522" customWidth="1" width="8.85546875"/>
    <col min="15523" max="15523" customWidth="1" width="8.85546875"/>
    <col min="15524" max="15524" customWidth="1" width="8.85546875"/>
    <col min="15525" max="15525" customWidth="1" width="8.85546875"/>
    <col min="15526" max="15526" customWidth="1" width="8.85546875"/>
    <col min="15527" max="15527" customWidth="1" width="8.85546875"/>
    <col min="15528" max="15528" customWidth="1" width="8.85546875"/>
    <col min="15529" max="15529" customWidth="1" width="8.85546875"/>
    <col min="15530" max="15530" customWidth="1" width="8.85546875"/>
    <col min="15531" max="15531" customWidth="1" width="8.85546875"/>
    <col min="15532" max="15532" customWidth="1" width="8.85546875"/>
    <col min="15533" max="15533" customWidth="1" width="8.85546875"/>
    <col min="15534" max="15534" customWidth="1" width="8.85546875"/>
    <col min="15535" max="15535" customWidth="1" width="8.85546875"/>
    <col min="15536" max="15536" customWidth="1" width="8.85546875"/>
    <col min="15537" max="15537" customWidth="1" width="8.85546875"/>
    <col min="15538" max="15538" customWidth="1" width="8.85546875"/>
    <col min="15539" max="15539" customWidth="1" width="8.85546875"/>
    <col min="15540" max="15540" customWidth="1" width="8.85546875"/>
    <col min="15541" max="15541" customWidth="1" width="8.85546875"/>
    <col min="15542" max="15542" customWidth="1" width="8.85546875"/>
    <col min="15543" max="15543" customWidth="1" width="8.85546875"/>
    <col min="15544" max="15544" customWidth="1" width="8.85546875"/>
    <col min="15545" max="15545" customWidth="1" width="8.85546875"/>
    <col min="15546" max="15546" customWidth="1" width="8.85546875"/>
    <col min="15547" max="15547" customWidth="1" width="8.85546875"/>
    <col min="15548" max="15548" customWidth="1" width="8.85546875"/>
    <col min="15549" max="15549" customWidth="1" width="8.85546875"/>
    <col min="15550" max="15550" customWidth="1" width="8.85546875"/>
    <col min="15551" max="15551" customWidth="1" width="8.85546875"/>
    <col min="15552" max="15552" customWidth="1" width="8.85546875"/>
    <col min="15553" max="15553" customWidth="1" width="8.85546875"/>
    <col min="15554" max="15554" customWidth="1" width="8.85546875"/>
    <col min="15555" max="15555" customWidth="1" width="8.85546875"/>
    <col min="15556" max="15556" customWidth="1" width="8.85546875"/>
    <col min="15557" max="15557" customWidth="1" width="8.85546875"/>
    <col min="15558" max="15558" customWidth="1" width="8.85546875"/>
    <col min="15559" max="15559" customWidth="1" width="8.85546875"/>
    <col min="15560" max="15560" customWidth="1" width="8.85546875"/>
    <col min="15561" max="15561" customWidth="1" width="8.85546875"/>
    <col min="15562" max="15562" customWidth="1" width="8.85546875"/>
    <col min="15563" max="15563" customWidth="1" width="8.85546875"/>
    <col min="15564" max="15564" customWidth="1" width="8.85546875"/>
    <col min="15565" max="15565" customWidth="1" width="8.85546875"/>
    <col min="15566" max="15566" customWidth="1" width="8.85546875"/>
    <col min="15567" max="15567" customWidth="1" width="8.85546875"/>
    <col min="15568" max="15568" customWidth="1" width="8.85546875"/>
    <col min="15569" max="15569" customWidth="1" width="8.85546875"/>
    <col min="15570" max="15570" customWidth="1" width="8.85546875"/>
    <col min="15571" max="15571" customWidth="1" width="8.85546875"/>
    <col min="15572" max="15572" customWidth="1" width="8.85546875"/>
    <col min="15573" max="15573" customWidth="1" width="8.85546875"/>
    <col min="15574" max="15574" customWidth="1" width="8.85546875"/>
    <col min="15575" max="15575" customWidth="1" width="8.85546875"/>
    <col min="15576" max="15576" customWidth="1" width="8.85546875"/>
    <col min="15577" max="15577" customWidth="1" width="8.85546875"/>
    <col min="15578" max="15578" customWidth="1" width="8.85546875"/>
    <col min="15579" max="15579" customWidth="1" width="8.85546875"/>
    <col min="15580" max="15580" customWidth="1" width="8.85546875"/>
    <col min="15581" max="15581" customWidth="1" width="8.85546875"/>
    <col min="15582" max="15582" customWidth="1" width="8.85546875"/>
    <col min="15583" max="15583" customWidth="1" width="8.85546875"/>
    <col min="15584" max="15584" customWidth="1" width="8.85546875"/>
    <col min="15585" max="15585" customWidth="1" width="8.85546875"/>
    <col min="15586" max="15586" customWidth="1" width="8.85546875"/>
    <col min="15587" max="15587" customWidth="1" width="8.85546875"/>
    <col min="15588" max="15588" customWidth="1" width="8.85546875"/>
    <col min="15589" max="15589" customWidth="1" width="8.85546875"/>
    <col min="15590" max="15590" customWidth="1" width="8.85546875"/>
    <col min="15591" max="15591" customWidth="1" width="8.85546875"/>
    <col min="15592" max="15592" customWidth="1" width="8.85546875"/>
    <col min="15593" max="15593" customWidth="1" width="8.85546875"/>
    <col min="15594" max="15594" customWidth="1" width="8.85546875"/>
    <col min="15595" max="15595" customWidth="1" width="8.85546875"/>
    <col min="15596" max="15596" customWidth="1" width="8.85546875"/>
    <col min="15597" max="15597" customWidth="1" width="8.85546875"/>
    <col min="15598" max="15598" customWidth="1" width="8.85546875"/>
    <col min="15599" max="15599" customWidth="1" width="8.85546875"/>
    <col min="15600" max="15600" customWidth="1" width="8.85546875"/>
    <col min="15601" max="15601" customWidth="1" width="8.85546875"/>
    <col min="15602" max="15602" customWidth="1" width="8.85546875"/>
    <col min="15603" max="15603" customWidth="1" width="8.85546875"/>
    <col min="15604" max="15604" customWidth="1" width="8.85546875"/>
    <col min="15605" max="15605" customWidth="1" width="8.85546875"/>
    <col min="15606" max="15606" customWidth="1" width="8.85546875"/>
    <col min="15607" max="15607" customWidth="1" width="8.85546875"/>
    <col min="15608" max="15608" customWidth="1" width="8.85546875"/>
    <col min="15609" max="15609" customWidth="1" width="8.85546875"/>
    <col min="15610" max="15610" customWidth="1" width="8.85546875"/>
    <col min="15611" max="15611" customWidth="1" width="8.85546875"/>
    <col min="15612" max="15612" customWidth="1" width="8.85546875"/>
    <col min="15613" max="15613" customWidth="1" width="8.85546875"/>
    <col min="15614" max="15614" customWidth="1" width="8.85546875"/>
    <col min="15615" max="15615" customWidth="1" width="8.85546875"/>
    <col min="15616" max="15616" customWidth="1" width="8.85546875"/>
    <col min="15617" max="15617" customWidth="1" width="8.85546875"/>
    <col min="15618" max="15618" customWidth="1" width="8.85546875"/>
    <col min="15619" max="15619" customWidth="1" width="8.85546875"/>
    <col min="15620" max="15620" customWidth="1" width="8.85546875"/>
    <col min="15621" max="15621" customWidth="1" width="8.85546875"/>
    <col min="15622" max="15622" customWidth="1" width="8.85546875"/>
    <col min="15623" max="15623" customWidth="1" width="8.85546875"/>
    <col min="15624" max="15624" customWidth="1" width="8.85546875"/>
    <col min="15625" max="15625" customWidth="1" width="8.85546875"/>
    <col min="15626" max="15626" customWidth="1" width="8.85546875"/>
    <col min="15627" max="15627" customWidth="1" width="8.85546875"/>
    <col min="15628" max="15628" customWidth="1" width="8.85546875"/>
    <col min="15629" max="15629" customWidth="1" width="8.85546875"/>
    <col min="15630" max="15630" customWidth="1" width="8.85546875"/>
    <col min="15631" max="15631" customWidth="1" width="8.85546875"/>
    <col min="15632" max="15632" customWidth="1" width="8.85546875"/>
    <col min="15633" max="15633" customWidth="1" width="8.85546875"/>
    <col min="15634" max="15634" customWidth="1" width="8.85546875"/>
    <col min="15635" max="15635" customWidth="1" width="8.85546875"/>
    <col min="15636" max="15636" customWidth="1" width="8.85546875"/>
    <col min="15637" max="15637" customWidth="1" width="8.85546875"/>
    <col min="15638" max="15638" customWidth="1" width="8.85546875"/>
    <col min="15639" max="15639" customWidth="1" width="8.85546875"/>
    <col min="15640" max="15640" customWidth="1" width="8.85546875"/>
    <col min="15641" max="15641" customWidth="1" width="8.85546875"/>
    <col min="15642" max="15642" customWidth="1" width="8.85546875"/>
    <col min="15643" max="15643" customWidth="1" width="8.85546875"/>
    <col min="15644" max="15644" customWidth="1" width="8.85546875"/>
    <col min="15645" max="15645" customWidth="1" width="8.85546875"/>
    <col min="15646" max="15646" customWidth="1" width="8.85546875"/>
    <col min="15647" max="15647" customWidth="1" width="8.85546875"/>
    <col min="15648" max="15648" customWidth="1" width="8.85546875"/>
    <col min="15649" max="15649" customWidth="1" width="8.85546875"/>
    <col min="15650" max="15650" customWidth="1" width="8.85546875"/>
    <col min="15651" max="15651" customWidth="1" width="8.85546875"/>
    <col min="15652" max="15652" customWidth="1" width="8.85546875"/>
    <col min="15653" max="15653" customWidth="1" width="8.85546875"/>
    <col min="15654" max="15654" customWidth="1" width="8.85546875"/>
    <col min="15655" max="15655" customWidth="1" width="8.85546875"/>
    <col min="15656" max="15656" customWidth="1" width="8.85546875"/>
    <col min="15657" max="15657" customWidth="1" width="8.85546875"/>
    <col min="15658" max="15658" customWidth="1" width="8.85546875"/>
    <col min="15659" max="15659" customWidth="1" width="8.85546875"/>
    <col min="15660" max="15660" customWidth="1" width="8.85546875"/>
    <col min="15661" max="15661" customWidth="1" width="8.85546875"/>
    <col min="15662" max="15662" customWidth="1" width="8.85546875"/>
    <col min="15663" max="15663" customWidth="1" width="8.85546875"/>
    <col min="15664" max="15664" customWidth="1" width="8.85546875"/>
    <col min="15665" max="15665" customWidth="1" width="8.85546875"/>
    <col min="15666" max="15666" customWidth="1" width="8.85546875"/>
    <col min="15667" max="15667" customWidth="1" width="8.85546875"/>
    <col min="15668" max="15668" customWidth="1" width="8.85546875"/>
    <col min="15669" max="15669" customWidth="1" width="8.85546875"/>
    <col min="15670" max="15670" customWidth="1" width="8.85546875"/>
    <col min="15671" max="15671" customWidth="1" width="8.85546875"/>
    <col min="15672" max="15672" customWidth="1" width="8.85546875"/>
    <col min="15673" max="15673" customWidth="1" width="8.85546875"/>
    <col min="15674" max="15674" customWidth="1" width="8.85546875"/>
    <col min="15675" max="15675" customWidth="1" width="8.85546875"/>
    <col min="15676" max="15676" customWidth="1" width="8.85546875"/>
    <col min="15677" max="15677" customWidth="1" width="8.85546875"/>
    <col min="15678" max="15678" customWidth="1" width="8.85546875"/>
    <col min="15679" max="15679" customWidth="1" width="8.85546875"/>
    <col min="15680" max="15680" customWidth="1" width="8.85546875"/>
    <col min="15681" max="15681" customWidth="1" width="8.85546875"/>
    <col min="15682" max="15682" customWidth="1" width="8.85546875"/>
    <col min="15683" max="15683" customWidth="1" width="8.85546875"/>
    <col min="15684" max="15684" customWidth="1" width="8.85546875"/>
    <col min="15685" max="15685" customWidth="1" width="8.85546875"/>
    <col min="15686" max="15686" customWidth="1" width="8.85546875"/>
    <col min="15687" max="15687" customWidth="1" width="8.85546875"/>
    <col min="15688" max="15688" customWidth="1" width="8.85546875"/>
    <col min="15689" max="15689" customWidth="1" width="8.85546875"/>
    <col min="15690" max="15690" customWidth="1" width="8.85546875"/>
    <col min="15691" max="15691" customWidth="1" width="8.85546875"/>
    <col min="15692" max="15692" customWidth="1" width="8.85546875"/>
    <col min="15693" max="15693" customWidth="1" width="8.85546875"/>
    <col min="15694" max="15694" customWidth="1" width="8.85546875"/>
    <col min="15695" max="15695" customWidth="1" width="8.85546875"/>
    <col min="15696" max="15696" customWidth="1" width="8.85546875"/>
    <col min="15697" max="15697" customWidth="1" width="8.85546875"/>
    <col min="15698" max="15698" customWidth="1" width="8.85546875"/>
    <col min="15699" max="15699" customWidth="1" width="8.85546875"/>
    <col min="15700" max="15700" customWidth="1" width="8.85546875"/>
    <col min="15701" max="15701" customWidth="1" width="8.85546875"/>
    <col min="15702" max="15702" customWidth="1" width="8.85546875"/>
    <col min="15703" max="15703" customWidth="1" width="8.85546875"/>
    <col min="15704" max="15704" customWidth="1" width="8.85546875"/>
    <col min="15705" max="15705" customWidth="1" width="8.85546875"/>
    <col min="15706" max="15706" customWidth="1" width="8.85546875"/>
    <col min="15707" max="15707" customWidth="1" width="8.85546875"/>
    <col min="15708" max="15708" customWidth="1" width="8.85546875"/>
    <col min="15709" max="15709" customWidth="1" width="8.85546875"/>
    <col min="15710" max="15710" customWidth="1" width="8.85546875"/>
    <col min="15711" max="15711" customWidth="1" width="8.85546875"/>
    <col min="15712" max="15712" customWidth="1" width="8.85546875"/>
    <col min="15713" max="15713" customWidth="1" width="8.85546875"/>
    <col min="15714" max="15714" customWidth="1" width="8.85546875"/>
    <col min="15715" max="15715" customWidth="1" width="8.85546875"/>
    <col min="15716" max="15716" customWidth="1" width="8.85546875"/>
    <col min="15717" max="15717" customWidth="1" width="8.85546875"/>
    <col min="15718" max="15718" customWidth="1" width="8.85546875"/>
    <col min="15719" max="15719" customWidth="1" width="8.85546875"/>
    <col min="15720" max="15720" customWidth="1" width="8.85546875"/>
    <col min="15721" max="15721" customWidth="1" width="8.85546875"/>
    <col min="15722" max="15722" customWidth="1" width="8.85546875"/>
    <col min="15723" max="15723" customWidth="1" width="8.85546875"/>
    <col min="15724" max="15724" customWidth="1" width="8.85546875"/>
    <col min="15725" max="15725" customWidth="1" width="8.85546875"/>
    <col min="15726" max="15726" customWidth="1" width="8.85546875"/>
    <col min="15727" max="15727" customWidth="1" width="8.85546875"/>
    <col min="15728" max="15728" customWidth="1" width="8.85546875"/>
    <col min="15729" max="15729" customWidth="1" width="8.85546875"/>
    <col min="15730" max="15730" customWidth="1" width="8.85546875"/>
    <col min="15731" max="15731" customWidth="1" width="8.85546875"/>
    <col min="15732" max="15732" customWidth="1" width="8.85546875"/>
    <col min="15733" max="15733" customWidth="1" width="8.85546875"/>
    <col min="15734" max="15734" customWidth="1" width="8.85546875"/>
    <col min="15735" max="15735" customWidth="1" width="8.85546875"/>
    <col min="15736" max="15736" customWidth="1" width="8.85546875"/>
    <col min="15737" max="15737" customWidth="1" width="8.85546875"/>
    <col min="15738" max="15738" customWidth="1" width="8.85546875"/>
    <col min="15739" max="15739" customWidth="1" width="8.85546875"/>
    <col min="15740" max="15740" customWidth="1" width="8.85546875"/>
    <col min="15741" max="15741" customWidth="1" width="8.85546875"/>
    <col min="15742" max="15742" customWidth="1" width="8.85546875"/>
    <col min="15743" max="15743" customWidth="1" width="8.85546875"/>
    <col min="15744" max="15744" customWidth="1" width="8.85546875"/>
    <col min="15745" max="15745" customWidth="1" width="8.85546875"/>
    <col min="15746" max="15746" customWidth="1" width="8.85546875"/>
    <col min="15747" max="15747" customWidth="1" width="8.85546875"/>
    <col min="15748" max="15748" customWidth="1" width="8.85546875"/>
    <col min="15749" max="15749" customWidth="1" width="8.85546875"/>
    <col min="15750" max="15750" customWidth="1" width="8.85546875"/>
    <col min="15751" max="15751" customWidth="1" width="8.85546875"/>
    <col min="15752" max="15752" customWidth="1" width="8.85546875"/>
    <col min="15753" max="15753" customWidth="1" width="8.85546875"/>
    <col min="15754" max="15754" customWidth="1" width="8.85546875"/>
    <col min="15755" max="15755" customWidth="1" width="8.85546875"/>
    <col min="15756" max="15756" customWidth="1" width="8.85546875"/>
    <col min="15757" max="15757" customWidth="1" width="8.85546875"/>
    <col min="15758" max="15758" customWidth="1" width="8.85546875"/>
    <col min="15759" max="15759" customWidth="1" width="8.85546875"/>
    <col min="15760" max="15760" customWidth="1" width="8.85546875"/>
    <col min="15761" max="15761" customWidth="1" width="8.85546875"/>
    <col min="15762" max="15762" customWidth="1" width="8.85546875"/>
    <col min="15763" max="15763" customWidth="1" width="8.85546875"/>
    <col min="15764" max="15764" customWidth="1" width="8.85546875"/>
    <col min="15765" max="15765" customWidth="1" width="8.85546875"/>
    <col min="15766" max="15766" customWidth="1" width="8.85546875"/>
    <col min="15767" max="15767" customWidth="1" width="8.85546875"/>
    <col min="15768" max="15768" customWidth="1" width="8.85546875"/>
    <col min="15769" max="15769" customWidth="1" width="8.85546875"/>
    <col min="15770" max="15770" customWidth="1" width="8.85546875"/>
    <col min="15771" max="15771" customWidth="1" width="8.85546875"/>
    <col min="15772" max="15772" customWidth="1" width="8.85546875"/>
    <col min="15773" max="15773" customWidth="1" width="8.85546875"/>
    <col min="15774" max="15774" customWidth="1" width="8.85546875"/>
    <col min="15775" max="15775" customWidth="1" width="8.85546875"/>
    <col min="15776" max="15776" customWidth="1" width="8.85546875"/>
    <col min="15777" max="15777" customWidth="1" width="8.85546875"/>
    <col min="15778" max="15778" customWidth="1" width="8.85546875"/>
    <col min="15779" max="15779" customWidth="1" width="8.85546875"/>
    <col min="15780" max="15780" customWidth="1" width="8.85546875"/>
    <col min="15781" max="15781" customWidth="1" width="8.85546875"/>
    <col min="15782" max="15782" customWidth="1" width="8.85546875"/>
    <col min="15783" max="15783" customWidth="1" width="8.85546875"/>
    <col min="15784" max="15784" customWidth="1" width="8.85546875"/>
    <col min="15785" max="15785" customWidth="1" width="8.85546875"/>
    <col min="15786" max="15786" customWidth="1" width="8.85546875"/>
    <col min="15787" max="15787" customWidth="1" width="8.85546875"/>
    <col min="15788" max="15788" customWidth="1" width="8.85546875"/>
    <col min="15789" max="15789" customWidth="1" width="8.85546875"/>
    <col min="15790" max="15790" customWidth="1" width="8.85546875"/>
    <col min="15791" max="15791" customWidth="1" width="8.85546875"/>
    <col min="15792" max="15792" customWidth="1" width="8.85546875"/>
    <col min="15793" max="15793" customWidth="1" width="8.85546875"/>
    <col min="15794" max="15794" customWidth="1" width="8.85546875"/>
    <col min="15795" max="15795" customWidth="1" width="8.85546875"/>
    <col min="15796" max="15796" customWidth="1" width="8.85546875"/>
    <col min="15797" max="15797" customWidth="1" width="8.85546875"/>
    <col min="15798" max="15798" customWidth="1" width="8.85546875"/>
    <col min="15799" max="15799" customWidth="1" width="8.85546875"/>
    <col min="15800" max="15800" customWidth="1" width="8.85546875"/>
    <col min="15801" max="15801" customWidth="1" width="8.85546875"/>
    <col min="15802" max="15802" customWidth="1" width="8.85546875"/>
    <col min="15803" max="15803" customWidth="1" width="8.85546875"/>
    <col min="15804" max="15804" customWidth="1" width="8.85546875"/>
    <col min="15805" max="15805" customWidth="1" width="8.85546875"/>
    <col min="15806" max="15806" customWidth="1" width="8.85546875"/>
    <col min="15807" max="15807" customWidth="1" width="8.85546875"/>
    <col min="15808" max="15808" customWidth="1" width="8.85546875"/>
    <col min="15809" max="15809" customWidth="1" width="8.85546875"/>
    <col min="15810" max="15810" customWidth="1" width="8.85546875"/>
    <col min="15811" max="15811" customWidth="1" width="8.85546875"/>
    <col min="15812" max="15812" customWidth="1" width="8.85546875"/>
    <col min="15813" max="15813" customWidth="1" width="8.85546875"/>
    <col min="15814" max="15814" customWidth="1" width="8.85546875"/>
    <col min="15815" max="15815" customWidth="1" width="8.85546875"/>
    <col min="15816" max="15816" customWidth="1" width="8.85546875"/>
    <col min="15817" max="15817" customWidth="1" width="8.85546875"/>
    <col min="15818" max="15818" customWidth="1" width="8.85546875"/>
    <col min="15819" max="15819" customWidth="1" width="8.85546875"/>
    <col min="15820" max="15820" customWidth="1" width="8.85546875"/>
    <col min="15821" max="15821" customWidth="1" width="8.85546875"/>
    <col min="15822" max="15822" customWidth="1" width="8.85546875"/>
    <col min="15823" max="15823" customWidth="1" width="8.85546875"/>
    <col min="15824" max="15824" customWidth="1" width="8.85546875"/>
    <col min="15825" max="15825" customWidth="1" width="8.85546875"/>
    <col min="15826" max="15826" customWidth="1" width="8.85546875"/>
    <col min="15827" max="15827" customWidth="1" width="8.85546875"/>
    <col min="15828" max="15828" customWidth="1" width="8.85546875"/>
    <col min="15829" max="15829" customWidth="1" width="8.85546875"/>
    <col min="15830" max="15830" customWidth="1" width="8.85546875"/>
    <col min="15831" max="15831" customWidth="1" width="8.85546875"/>
    <col min="15832" max="15832" customWidth="1" width="8.85546875"/>
    <col min="15833" max="15833" customWidth="1" width="8.85546875"/>
    <col min="15834" max="15834" customWidth="1" width="8.85546875"/>
    <col min="15835" max="15835" customWidth="1" width="8.85546875"/>
    <col min="15836" max="15836" customWidth="1" width="8.85546875"/>
    <col min="15837" max="15837" customWidth="1" width="8.85546875"/>
    <col min="15838" max="15838" customWidth="1" width="8.85546875"/>
    <col min="15839" max="15839" customWidth="1" width="8.85546875"/>
    <col min="15840" max="15840" customWidth="1" width="8.85546875"/>
    <col min="15841" max="15841" customWidth="1" width="8.85546875"/>
    <col min="15842" max="15842" customWidth="1" width="8.85546875"/>
    <col min="15843" max="15843" customWidth="1" width="8.85546875"/>
    <col min="15844" max="15844" customWidth="1" width="8.85546875"/>
    <col min="15845" max="15845" customWidth="1" width="8.85546875"/>
    <col min="15846" max="15846" customWidth="1" width="8.85546875"/>
    <col min="15847" max="15847" customWidth="1" width="8.85546875"/>
    <col min="15848" max="15848" customWidth="1" width="8.85546875"/>
    <col min="15849" max="15849" customWidth="1" width="8.85546875"/>
    <col min="15850" max="15850" customWidth="1" width="8.85546875"/>
    <col min="15851" max="15851" customWidth="1" width="8.85546875"/>
    <col min="15852" max="15852" customWidth="1" width="8.85546875"/>
    <col min="15853" max="15853" customWidth="1" width="8.85546875"/>
    <col min="15854" max="15854" customWidth="1" width="8.85546875"/>
    <col min="15855" max="15855" customWidth="1" width="8.85546875"/>
    <col min="15856" max="15856" customWidth="1" width="8.85546875"/>
    <col min="15857" max="15857" customWidth="1" width="8.85546875"/>
    <col min="15858" max="15858" customWidth="1" width="8.85546875"/>
    <col min="15859" max="15859" customWidth="1" width="8.85546875"/>
    <col min="15860" max="15860" customWidth="1" width="8.85546875"/>
    <col min="15861" max="15861" customWidth="1" width="8.85546875"/>
    <col min="15862" max="15862" customWidth="1" width="8.85546875"/>
    <col min="15863" max="15863" customWidth="1" width="8.85546875"/>
    <col min="15864" max="15864" customWidth="1" width="8.85546875"/>
    <col min="15865" max="15865" customWidth="1" width="8.85546875"/>
    <col min="15866" max="15866" customWidth="1" width="8.85546875"/>
    <col min="15867" max="15867" customWidth="1" width="8.85546875"/>
    <col min="15868" max="15868" customWidth="1" width="8.85546875"/>
    <col min="15869" max="15869" customWidth="1" width="8.85546875"/>
    <col min="15870" max="15870" customWidth="1" width="8.85546875"/>
    <col min="15871" max="15871" customWidth="1" width="8.85546875"/>
    <col min="15872" max="15872" customWidth="1" width="8.85546875"/>
    <col min="15873" max="15873" customWidth="1" width="8.85546875"/>
    <col min="15874" max="15874" customWidth="1" width="8.85546875"/>
    <col min="15875" max="15875" customWidth="1" width="8.85546875"/>
    <col min="15876" max="15876" customWidth="1" width="8.85546875"/>
    <col min="15877" max="15877" customWidth="1" width="8.85546875"/>
    <col min="15878" max="15878" customWidth="1" width="8.85546875"/>
    <col min="15879" max="15879" customWidth="1" width="8.85546875"/>
    <col min="15880" max="15880" customWidth="1" width="8.85546875"/>
    <col min="15881" max="15881" customWidth="1" width="8.85546875"/>
    <col min="15882" max="15882" customWidth="1" width="8.85546875"/>
    <col min="15883" max="15883" customWidth="1" width="8.85546875"/>
    <col min="15884" max="15884" customWidth="1" width="8.85546875"/>
    <col min="15885" max="15885" customWidth="1" width="8.85546875"/>
    <col min="15886" max="15886" customWidth="1" width="8.85546875"/>
    <col min="15887" max="15887" customWidth="1" width="8.85546875"/>
    <col min="15888" max="15888" customWidth="1" width="8.85546875"/>
    <col min="15889" max="15889" customWidth="1" width="8.85546875"/>
    <col min="15890" max="15890" customWidth="1" width="8.85546875"/>
    <col min="15891" max="15891" customWidth="1" width="8.85546875"/>
    <col min="15892" max="15892" customWidth="1" width="8.85546875"/>
    <col min="15893" max="15893" customWidth="1" width="8.85546875"/>
    <col min="15894" max="15894" customWidth="1" width="8.85546875"/>
    <col min="15895" max="15895" customWidth="1" width="8.85546875"/>
    <col min="15896" max="15896" customWidth="1" width="8.85546875"/>
    <col min="15897" max="15897" customWidth="1" width="8.85546875"/>
    <col min="15898" max="15898" customWidth="1" width="8.85546875"/>
    <col min="15899" max="15899" customWidth="1" width="8.85546875"/>
    <col min="15900" max="15900" customWidth="1" width="8.85546875"/>
    <col min="15901" max="15901" customWidth="1" width="8.85546875"/>
    <col min="15902" max="15902" customWidth="1" width="8.85546875"/>
    <col min="15903" max="15903" customWidth="1" width="8.85546875"/>
    <col min="15904" max="15904" customWidth="1" width="8.85546875"/>
    <col min="15905" max="15905" customWidth="1" width="8.85546875"/>
    <col min="15906" max="15906" customWidth="1" width="8.85546875"/>
    <col min="15907" max="15907" customWidth="1" width="8.85546875"/>
    <col min="15908" max="15908" customWidth="1" width="8.85546875"/>
    <col min="15909" max="15909" customWidth="1" width="8.85546875"/>
    <col min="15910" max="15910" customWidth="1" width="8.85546875"/>
    <col min="15911" max="15911" customWidth="1" width="8.85546875"/>
    <col min="15912" max="15912" customWidth="1" width="8.85546875"/>
    <col min="15913" max="15913" customWidth="1" width="8.85546875"/>
    <col min="15914" max="15914" customWidth="1" width="8.85546875"/>
    <col min="15915" max="15915" customWidth="1" width="8.85546875"/>
    <col min="15916" max="15916" customWidth="1" width="8.85546875"/>
    <col min="15917" max="15917" customWidth="1" width="8.85546875"/>
    <col min="15918" max="15918" customWidth="1" width="8.85546875"/>
    <col min="15919" max="15919" customWidth="1" width="8.85546875"/>
    <col min="15920" max="15920" customWidth="1" width="8.85546875"/>
    <col min="15921" max="15921" customWidth="1" width="8.85546875"/>
    <col min="15922" max="15922" customWidth="1" width="8.85546875"/>
    <col min="15923" max="15923" customWidth="1" width="8.85546875"/>
    <col min="15924" max="15924" customWidth="1" width="8.85546875"/>
    <col min="15925" max="15925" customWidth="1" width="8.85546875"/>
    <col min="15926" max="15926" customWidth="1" width="8.85546875"/>
    <col min="15927" max="15927" customWidth="1" width="8.85546875"/>
    <col min="15928" max="15928" customWidth="1" width="8.85546875"/>
    <col min="15929" max="15929" customWidth="1" width="8.85546875"/>
    <col min="15930" max="15930" customWidth="1" width="8.85546875"/>
    <col min="15931" max="15931" customWidth="1" width="8.85546875"/>
    <col min="15932" max="15932" customWidth="1" width="8.85546875"/>
    <col min="15933" max="15933" customWidth="1" width="8.85546875"/>
    <col min="15934" max="15934" customWidth="1" width="8.85546875"/>
    <col min="15935" max="15935" customWidth="1" width="8.85546875"/>
    <col min="15936" max="15936" customWidth="1" width="8.85546875"/>
    <col min="15937" max="15937" customWidth="1" width="8.85546875"/>
    <col min="15938" max="15938" customWidth="1" width="8.85546875"/>
    <col min="15939" max="15939" customWidth="1" width="8.85546875"/>
    <col min="15940" max="15940" customWidth="1" width="8.85546875"/>
    <col min="15941" max="15941" customWidth="1" width="8.85546875"/>
    <col min="15942" max="15942" customWidth="1" width="8.85546875"/>
    <col min="15943" max="15943" customWidth="1" width="8.85546875"/>
    <col min="15944" max="15944" customWidth="1" width="8.85546875"/>
    <col min="15945" max="15945" customWidth="1" width="8.85546875"/>
    <col min="15946" max="15946" customWidth="1" width="8.85546875"/>
    <col min="15947" max="15947" customWidth="1" width="8.85546875"/>
    <col min="15948" max="15948" customWidth="1" width="8.85546875"/>
    <col min="15949" max="15949" customWidth="1" width="8.85546875"/>
    <col min="15950" max="15950" customWidth="1" width="8.85546875"/>
    <col min="15951" max="15951" customWidth="1" width="8.85546875"/>
    <col min="15952" max="15952" customWidth="1" width="8.85546875"/>
    <col min="15953" max="15953" customWidth="1" width="8.85546875"/>
    <col min="15954" max="15954" customWidth="1" width="8.85546875"/>
    <col min="15955" max="15955" customWidth="1" width="8.85546875"/>
    <col min="15956" max="15956" customWidth="1" width="8.85546875"/>
    <col min="15957" max="15957" customWidth="1" width="8.85546875"/>
    <col min="15958" max="15958" customWidth="1" width="8.85546875"/>
    <col min="15959" max="15959" customWidth="1" width="8.85546875"/>
    <col min="15960" max="15960" customWidth="1" width="8.85546875"/>
    <col min="15961" max="15961" customWidth="1" width="8.85546875"/>
    <col min="15962" max="15962" customWidth="1" width="8.85546875"/>
    <col min="15963" max="15963" customWidth="1" width="8.85546875"/>
    <col min="15964" max="15964" customWidth="1" width="8.85546875"/>
    <col min="15965" max="15965" customWidth="1" width="8.85546875"/>
    <col min="15966" max="15966" customWidth="1" width="8.85546875"/>
    <col min="15967" max="15967" customWidth="1" width="8.85546875"/>
    <col min="15968" max="15968" customWidth="1" width="8.85546875"/>
    <col min="15969" max="15969" customWidth="1" width="8.85546875"/>
    <col min="15970" max="15970" customWidth="1" width="8.85546875"/>
    <col min="15971" max="15971" customWidth="1" width="8.85546875"/>
    <col min="15972" max="15972" customWidth="1" width="8.85546875"/>
    <col min="15973" max="15973" customWidth="1" width="8.85546875"/>
    <col min="15974" max="15974" customWidth="1" width="8.85546875"/>
    <col min="15975" max="15975" customWidth="1" width="8.85546875"/>
    <col min="15976" max="15976" customWidth="1" width="8.85546875"/>
    <col min="15977" max="15977" customWidth="1" width="8.85546875"/>
    <col min="15978" max="15978" customWidth="1" width="8.85546875"/>
    <col min="15979" max="15979" customWidth="1" width="8.85546875"/>
    <col min="15980" max="15980" customWidth="1" width="8.85546875"/>
    <col min="15981" max="15981" customWidth="1" width="8.85546875"/>
    <col min="15982" max="15982" customWidth="1" width="8.85546875"/>
    <col min="15983" max="15983" customWidth="1" width="8.85546875"/>
    <col min="15984" max="15984" customWidth="1" width="8.85546875"/>
    <col min="15985" max="15985" customWidth="1" width="8.85546875"/>
    <col min="15986" max="15986" customWidth="1" width="8.85546875"/>
    <col min="15987" max="15987" customWidth="1" width="8.85546875"/>
    <col min="15988" max="15988" customWidth="1" width="8.85546875"/>
    <col min="15989" max="15989" customWidth="1" width="8.85546875"/>
    <col min="15990" max="15990" customWidth="1" width="8.85546875"/>
    <col min="15991" max="15991" customWidth="1" width="8.85546875"/>
    <col min="15992" max="15992" customWidth="1" width="8.85546875"/>
    <col min="15993" max="15993" customWidth="1" width="8.85546875"/>
    <col min="15994" max="15994" customWidth="1" width="8.85546875"/>
    <col min="15995" max="15995" customWidth="1" width="8.85546875"/>
    <col min="15996" max="15996" customWidth="1" width="8.85546875"/>
    <col min="15997" max="15997" customWidth="1" width="8.85546875"/>
    <col min="15998" max="15998" customWidth="1" width="8.85546875"/>
    <col min="15999" max="15999" customWidth="1" width="8.85546875"/>
    <col min="16000" max="16000" customWidth="1" width="8.85546875"/>
    <col min="16001" max="16001" customWidth="1" width="8.85546875"/>
    <col min="16002" max="16002" customWidth="1" width="8.85546875"/>
    <col min="16003" max="16003" customWidth="1" width="8.85546875"/>
    <col min="16004" max="16004" customWidth="1" width="8.85546875"/>
    <col min="16005" max="16005" customWidth="1" width="8.85546875"/>
    <col min="16006" max="16006" customWidth="1" width="8.85546875"/>
    <col min="16007" max="16007" customWidth="1" width="8.85546875"/>
    <col min="16008" max="16008" customWidth="1" width="8.85546875"/>
    <col min="16009" max="16009" customWidth="1" width="8.85546875"/>
    <col min="16010" max="16010" customWidth="1" width="8.85546875"/>
    <col min="16011" max="16011" customWidth="1" width="8.85546875"/>
    <col min="16012" max="16012" customWidth="1" width="8.85546875"/>
    <col min="16013" max="16013" customWidth="1" width="8.85546875"/>
    <col min="16014" max="16014" customWidth="1" width="8.85546875"/>
    <col min="16015" max="16015" customWidth="1" width="8.85546875"/>
    <col min="16016" max="16016" customWidth="1" width="8.85546875"/>
    <col min="16017" max="16017" customWidth="1" width="8.85546875"/>
    <col min="16018" max="16018" customWidth="1" width="8.85546875"/>
    <col min="16019" max="16019" customWidth="1" width="8.85546875"/>
    <col min="16020" max="16020" customWidth="1" width="8.85546875"/>
    <col min="16021" max="16021" customWidth="1" width="8.85546875"/>
    <col min="16022" max="16022" customWidth="1" width="8.85546875"/>
    <col min="16023" max="16023" customWidth="1" width="8.85546875"/>
    <col min="16024" max="16024" customWidth="1" width="8.85546875"/>
    <col min="16025" max="16025" customWidth="1" width="8.85546875"/>
    <col min="16026" max="16026" customWidth="1" width="8.85546875"/>
    <col min="16027" max="16027" customWidth="1" width="8.85546875"/>
    <col min="16028" max="16028" customWidth="1" width="8.85546875"/>
    <col min="16029" max="16029" customWidth="1" width="8.85546875"/>
    <col min="16030" max="16030" customWidth="1" width="8.85546875"/>
    <col min="16031" max="16031" customWidth="1" width="8.85546875"/>
    <col min="16032" max="16032" customWidth="1" width="8.85546875"/>
    <col min="16033" max="16033" customWidth="1" width="8.85546875"/>
    <col min="16034" max="16034" customWidth="1" width="8.85546875"/>
    <col min="16035" max="16035" customWidth="1" width="8.85546875"/>
    <col min="16036" max="16036" customWidth="1" width="8.85546875"/>
    <col min="16037" max="16037" customWidth="1" width="8.85546875"/>
    <col min="16038" max="16038" customWidth="1" width="8.85546875"/>
    <col min="16039" max="16039" customWidth="1" width="8.85546875"/>
    <col min="16040" max="16040" customWidth="1" width="8.85546875"/>
    <col min="16041" max="16041" customWidth="1" width="8.85546875"/>
    <col min="16042" max="16042" customWidth="1" width="8.85546875"/>
    <col min="16043" max="16043" customWidth="1" width="8.85546875"/>
    <col min="16044" max="16044" customWidth="1" width="8.85546875"/>
    <col min="16045" max="16045" customWidth="1" width="8.85546875"/>
    <col min="16046" max="16046" customWidth="1" width="8.85546875"/>
    <col min="16047" max="16047" customWidth="1" width="8.85546875"/>
    <col min="16048" max="16048" customWidth="1" width="8.85546875"/>
    <col min="16049" max="16049" customWidth="1" width="8.85546875"/>
    <col min="16050" max="16050" customWidth="1" width="8.85546875"/>
    <col min="16051" max="16051" customWidth="1" width="8.85546875"/>
    <col min="16052" max="16052" customWidth="1" width="8.85546875"/>
    <col min="16053" max="16053" customWidth="1" width="8.85546875"/>
    <col min="16054" max="16054" customWidth="1" width="8.85546875"/>
    <col min="16055" max="16055" customWidth="1" width="8.85546875"/>
    <col min="16056" max="16056" customWidth="1" width="8.85546875"/>
    <col min="16057" max="16057" customWidth="1" width="8.85546875"/>
    <col min="16058" max="16058" customWidth="1" width="8.85546875"/>
    <col min="16059" max="16059" customWidth="1" width="8.85546875"/>
    <col min="16060" max="16060" customWidth="1" width="8.85546875"/>
    <col min="16061" max="16061" customWidth="1" width="8.85546875"/>
    <col min="16062" max="16062" customWidth="1" width="8.85546875"/>
    <col min="16063" max="16063" customWidth="1" width="8.85546875"/>
    <col min="16064" max="16064" customWidth="1" width="8.85546875"/>
    <col min="16065" max="16065" customWidth="1" width="8.85546875"/>
    <col min="16066" max="16066" customWidth="1" width="8.85546875"/>
    <col min="16067" max="16067" customWidth="1" width="8.85546875"/>
    <col min="16068" max="16068" customWidth="1" width="8.85546875"/>
    <col min="16069" max="16069" customWidth="1" width="8.85546875"/>
    <col min="16070" max="16070" customWidth="1" width="8.85546875"/>
    <col min="16071" max="16071" customWidth="1" width="8.85546875"/>
    <col min="16072" max="16072" customWidth="1" width="8.85546875"/>
    <col min="16073" max="16073" customWidth="1" width="8.85546875"/>
    <col min="16074" max="16074" customWidth="1" width="8.85546875"/>
    <col min="16075" max="16075" customWidth="1" width="8.85546875"/>
    <col min="16076" max="16076" customWidth="1" width="8.85546875"/>
    <col min="16077" max="16077" customWidth="1" width="8.85546875"/>
    <col min="16078" max="16078" customWidth="1" width="8.85546875"/>
    <col min="16079" max="16079" customWidth="1" width="8.85546875"/>
    <col min="16080" max="16080" customWidth="1" width="8.85546875"/>
    <col min="16081" max="16081" customWidth="1" width="8.85546875"/>
    <col min="16082" max="16082" customWidth="1" width="8.85546875"/>
    <col min="16083" max="16083" customWidth="1" width="8.85546875"/>
    <col min="16084" max="16084" customWidth="1" width="8.85546875"/>
    <col min="16085" max="16085" customWidth="1" width="8.85546875"/>
    <col min="16086" max="16086" customWidth="1" width="8.85546875"/>
    <col min="16087" max="16087" customWidth="1" width="8.85546875"/>
    <col min="16088" max="16088" customWidth="1" width="8.85546875"/>
    <col min="16089" max="16089" customWidth="1" width="8.85546875"/>
    <col min="16090" max="16090" customWidth="1" width="8.85546875"/>
    <col min="16091" max="16091" customWidth="1" width="8.85546875"/>
    <col min="16092" max="16092" customWidth="1" width="8.85546875"/>
    <col min="16093" max="16093" customWidth="1" width="8.85546875"/>
    <col min="16094" max="16094" customWidth="1" width="8.85546875"/>
    <col min="16095" max="16095" customWidth="1" width="8.85546875"/>
    <col min="16096" max="16096" customWidth="1" width="8.85546875"/>
    <col min="16097" max="16097" customWidth="1" width="8.85546875"/>
    <col min="16098" max="16098" customWidth="1" width="8.85546875"/>
    <col min="16099" max="16099" customWidth="1" width="8.85546875"/>
    <col min="16100" max="16100" customWidth="1" width="8.85546875"/>
    <col min="16101" max="16101" customWidth="1" width="8.85546875"/>
    <col min="16102" max="16102" customWidth="1" width="8.85546875"/>
    <col min="16103" max="16103" customWidth="1" width="8.85546875"/>
    <col min="16104" max="16104" customWidth="1" width="8.85546875"/>
    <col min="16105" max="16105" customWidth="1" width="8.85546875"/>
    <col min="16106" max="16106" customWidth="1" width="8.85546875"/>
    <col min="16107" max="16107" customWidth="1" width="8.85546875"/>
    <col min="16108" max="16108" customWidth="1" width="8.85546875"/>
    <col min="16109" max="16109" customWidth="1" width="8.85546875"/>
    <col min="16110" max="16110" customWidth="1" width="8.85546875"/>
    <col min="16111" max="16111" customWidth="1" width="8.85546875"/>
    <col min="16112" max="16112" customWidth="1" width="8.85546875"/>
    <col min="16113" max="16113" customWidth="1" width="8.85546875"/>
    <col min="16114" max="16114" customWidth="1" width="8.85546875"/>
    <col min="16115" max="16115" customWidth="1" width="8.85546875"/>
    <col min="16116" max="16116" customWidth="1" width="8.85546875"/>
    <col min="16117" max="16117" customWidth="1" width="8.85546875"/>
    <col min="16118" max="16118" customWidth="1" width="8.85546875"/>
    <col min="16119" max="16119" customWidth="1" width="8.85546875"/>
    <col min="16120" max="16120" customWidth="1" width="8.85546875"/>
    <col min="16121" max="16121" customWidth="1" width="8.85546875"/>
    <col min="16122" max="16122" customWidth="1" width="8.85546875"/>
    <col min="16123" max="16123" customWidth="1" width="8.85546875"/>
    <col min="16124" max="16124" customWidth="1" width="8.85546875"/>
    <col min="16125" max="16125" customWidth="1" width="8.85546875"/>
    <col min="16126" max="16126" customWidth="1" width="8.85546875"/>
    <col min="16127" max="16127" customWidth="1" width="8.85546875"/>
    <col min="16128" max="16128" customWidth="1" width="8.85546875"/>
    <col min="16129" max="16129" customWidth="1" width="8.85546875"/>
    <col min="16130" max="16130" customWidth="1" width="8.85546875"/>
    <col min="16131" max="16131" customWidth="1" width="8.85546875"/>
    <col min="16132" max="16132" customWidth="1" width="8.85546875"/>
    <col min="16133" max="16133" customWidth="1" width="8.85546875"/>
    <col min="16134" max="16134" customWidth="1" width="8.85546875"/>
    <col min="16135" max="16135" customWidth="1" width="8.85546875"/>
    <col min="16136" max="16136" customWidth="1" width="8.85546875"/>
    <col min="16137" max="16137" customWidth="1" width="8.85546875"/>
    <col min="16138" max="16138" customWidth="1" width="8.85546875"/>
    <col min="16139" max="16139" customWidth="1" width="8.85546875"/>
    <col min="16140" max="16140" customWidth="1" width="8.85546875"/>
    <col min="16141" max="16141" customWidth="1" width="8.85546875"/>
    <col min="16142" max="16142" customWidth="1" width="8.85546875"/>
    <col min="16143" max="16143" customWidth="1" width="8.85546875"/>
    <col min="16144" max="16144" customWidth="1" width="8.85546875"/>
    <col min="16145" max="16145" customWidth="1" width="8.85546875"/>
    <col min="16146" max="16146" customWidth="1" width="8.85546875"/>
    <col min="16147" max="16147" customWidth="1" width="8.85546875"/>
    <col min="16148" max="16148" customWidth="1" width="8.85546875"/>
    <col min="16149" max="16149" customWidth="1" width="8.85546875"/>
    <col min="16150" max="16150" customWidth="1" width="8.85546875"/>
    <col min="16151" max="16151" customWidth="1" width="8.85546875"/>
    <col min="16152" max="16152" customWidth="1" width="8.85546875"/>
    <col min="16153" max="16153" customWidth="1" width="8.85546875"/>
    <col min="16154" max="16154" customWidth="1" width="8.85546875"/>
    <col min="16155" max="16155" customWidth="1" width="8.85546875"/>
    <col min="16156" max="16156" customWidth="1" width="8.85546875"/>
    <col min="16157" max="16157" customWidth="1" width="8.85546875"/>
    <col min="16158" max="16158" customWidth="1" width="8.85546875"/>
    <col min="16159" max="16159" customWidth="1" width="8.85546875"/>
    <col min="16160" max="16160" customWidth="1" width="8.85546875"/>
    <col min="16161" max="16161" customWidth="1" width="8.85546875"/>
    <col min="16162" max="16162" customWidth="1" width="8.85546875"/>
    <col min="16163" max="16163" customWidth="1" width="8.85546875"/>
    <col min="16164" max="16164" customWidth="1" width="8.85546875"/>
    <col min="16165" max="16165" customWidth="1" width="8.85546875"/>
    <col min="16166" max="16166" customWidth="1" width="8.85546875"/>
    <col min="16167" max="16167" customWidth="1" width="8.85546875"/>
    <col min="16168" max="16168" customWidth="1" width="8.85546875"/>
    <col min="16169" max="16169" customWidth="1" width="8.85546875"/>
    <col min="16170" max="16170" customWidth="1" width="8.85546875"/>
    <col min="16171" max="16171" customWidth="1" width="8.85546875"/>
    <col min="16172" max="16172" customWidth="1" width="8.85546875"/>
    <col min="16173" max="16173" customWidth="1" width="8.85546875"/>
    <col min="16174" max="16174" customWidth="1" width="8.85546875"/>
    <col min="16175" max="16175" customWidth="1" width="8.85546875"/>
    <col min="16176" max="16176" customWidth="1" width="8.85546875"/>
    <col min="16177" max="16177" customWidth="1" width="8.85546875"/>
    <col min="16178" max="16178" customWidth="1" width="8.85546875"/>
    <col min="16179" max="16179" customWidth="1" width="8.85546875"/>
    <col min="16180" max="16180" customWidth="1" width="8.85546875"/>
    <col min="16181" max="16181" customWidth="1" width="8.85546875"/>
    <col min="16182" max="16182" customWidth="1" width="8.85546875"/>
    <col min="16183" max="16183" customWidth="1" width="8.85546875"/>
    <col min="16184" max="16184" customWidth="1" width="8.85546875"/>
    <col min="16185" max="16185" customWidth="1" width="8.85546875"/>
    <col min="16186" max="16186" customWidth="1" width="8.85546875"/>
    <col min="16187" max="16187" customWidth="1" width="8.85546875"/>
    <col min="16188" max="16188" customWidth="1" width="8.85546875"/>
    <col min="16189" max="16189" customWidth="1" width="8.85546875"/>
    <col min="16190" max="16190" customWidth="1" width="8.85546875"/>
    <col min="16191" max="16191" customWidth="1" width="8.85546875"/>
    <col min="16192" max="16192" customWidth="1" width="8.85546875"/>
    <col min="16193" max="16193" customWidth="1" width="8.85546875"/>
    <col min="16194" max="16194" customWidth="1" width="8.85546875"/>
    <col min="16195" max="16195" customWidth="1" width="8.85546875"/>
    <col min="16196" max="16196" customWidth="1" width="8.85546875"/>
    <col min="16197" max="16197" customWidth="1" width="8.85546875"/>
    <col min="16198" max="16198" customWidth="1" width="8.85546875"/>
    <col min="16199" max="16199" customWidth="1" width="8.85546875"/>
    <col min="16200" max="16200" customWidth="1" width="8.85546875"/>
    <col min="16201" max="16201" customWidth="1" width="8.85546875"/>
    <col min="16202" max="16202" customWidth="1" width="8.85546875"/>
    <col min="16203" max="16203" customWidth="1" width="8.85546875"/>
    <col min="16204" max="16204" customWidth="1" width="8.85546875"/>
    <col min="16205" max="16205" customWidth="1" width="8.85546875"/>
    <col min="16206" max="16206" customWidth="1" width="8.85546875"/>
    <col min="16207" max="16207" customWidth="1" width="8.85546875"/>
    <col min="16208" max="16208" customWidth="1" width="8.85546875"/>
    <col min="16209" max="16209" customWidth="1" width="8.85546875"/>
    <col min="16210" max="16210" customWidth="1" width="8.85546875"/>
    <col min="16211" max="16211" customWidth="1" width="8.85546875"/>
    <col min="16212" max="16212" customWidth="1" width="8.85546875"/>
    <col min="16213" max="16213" customWidth="1" width="8.85546875"/>
    <col min="16214" max="16214" customWidth="1" width="8.85546875"/>
    <col min="16215" max="16215" customWidth="1" width="8.85546875"/>
    <col min="16216" max="16216" customWidth="1" width="8.85546875"/>
    <col min="16217" max="16217" customWidth="1" width="8.85546875"/>
    <col min="16218" max="16218" customWidth="1" width="8.85546875"/>
    <col min="16219" max="16219" customWidth="1" width="8.85546875"/>
    <col min="16220" max="16220" customWidth="1" width="8.85546875"/>
    <col min="16221" max="16221" customWidth="1" width="8.85546875"/>
    <col min="16222" max="16222" customWidth="1" width="8.85546875"/>
    <col min="16223" max="16223" customWidth="1" width="8.85546875"/>
    <col min="16224" max="16224" customWidth="1" width="8.85546875"/>
    <col min="16225" max="16225" customWidth="1" width="8.85546875"/>
    <col min="16226" max="16226" customWidth="1" width="8.85546875"/>
    <col min="16227" max="16227" customWidth="1" width="8.85546875"/>
    <col min="16228" max="16228" customWidth="1" width="8.85546875"/>
    <col min="16229" max="16229" customWidth="1" width="8.85546875"/>
    <col min="16230" max="16230" customWidth="1" width="8.85546875"/>
    <col min="16231" max="16231" customWidth="1" width="8.85546875"/>
    <col min="16232" max="16232" customWidth="1" width="8.85546875"/>
    <col min="16233" max="16233" customWidth="1" width="8.85546875"/>
    <col min="16234" max="16234" customWidth="1" width="8.85546875"/>
    <col min="16235" max="16235" customWidth="1" width="8.85546875"/>
    <col min="16236" max="16236" customWidth="1" width="8.85546875"/>
    <col min="16237" max="16237" customWidth="1" width="8.85546875"/>
    <col min="16238" max="16238" customWidth="1" width="8.85546875"/>
    <col min="16239" max="16239" customWidth="1" width="8.85546875"/>
    <col min="16240" max="16240" customWidth="1" width="8.85546875"/>
    <col min="16241" max="16241" customWidth="1" width="8.85546875"/>
    <col min="16242" max="16242" customWidth="1" width="8.85546875"/>
    <col min="16243" max="16243" customWidth="1" width="8.85546875"/>
    <col min="16244" max="16244" customWidth="1" width="8.85546875"/>
    <col min="16245" max="16245" customWidth="1" width="8.85546875"/>
    <col min="16246" max="16246" customWidth="1" width="8.85546875"/>
    <col min="16247" max="16247" customWidth="1" width="8.85546875"/>
    <col min="16248" max="16248" customWidth="1" width="8.85546875"/>
    <col min="16249" max="16249" customWidth="1" width="8.85546875"/>
    <col min="16250" max="16250" customWidth="1" width="8.85546875"/>
    <col min="16251" max="16251" customWidth="1" width="8.85546875"/>
    <col min="16252" max="16252" customWidth="1" width="8.85546875"/>
    <col min="16253" max="16253" customWidth="1" width="8.85546875"/>
    <col min="16254" max="16254" customWidth="1" width="8.85546875"/>
    <col min="16255" max="16255" customWidth="1" width="8.85546875"/>
    <col min="16256" max="16256" customWidth="1" width="8.85546875"/>
    <col min="16257" max="16257" customWidth="1" width="8.85546875"/>
    <col min="16258" max="16258" customWidth="1" width="8.85546875"/>
    <col min="16259" max="16259" customWidth="1" width="8.85546875"/>
    <col min="16260" max="16260" customWidth="1" width="8.85546875"/>
    <col min="16261" max="16261" customWidth="1" width="8.85546875"/>
    <col min="16262" max="16262" customWidth="1" width="8.85546875"/>
    <col min="16263" max="16263" customWidth="1" width="8.85546875"/>
    <col min="16264" max="16264" customWidth="1" width="8.85546875"/>
    <col min="16265" max="16265" customWidth="1" width="8.85546875"/>
    <col min="16266" max="16266" customWidth="1" width="8.85546875"/>
    <col min="16267" max="16267" customWidth="1" width="8.85546875"/>
    <col min="16268" max="16268" customWidth="1" width="8.85546875"/>
    <col min="16269" max="16269" customWidth="1" width="8.85546875"/>
    <col min="16270" max="16270" customWidth="1" width="8.85546875"/>
    <col min="16271" max="16271" customWidth="1" width="8.85546875"/>
    <col min="16272" max="16272" customWidth="1" width="8.85546875"/>
    <col min="16273" max="16273" customWidth="1" width="8.85546875"/>
    <col min="16274" max="16274" customWidth="1" width="8.85546875"/>
    <col min="16275" max="16275" customWidth="1" width="8.85546875"/>
    <col min="16276" max="16276" customWidth="1" width="8.85546875"/>
    <col min="16277" max="16277" customWidth="1" width="8.85546875"/>
    <col min="16278" max="16278" customWidth="1" width="8.85546875"/>
    <col min="16279" max="16279" customWidth="1" width="8.85546875"/>
    <col min="16280" max="16280" customWidth="1" width="8.85546875"/>
    <col min="16281" max="16281" customWidth="1" width="8.85546875"/>
    <col min="16282" max="16282" customWidth="1" width="8.85546875"/>
    <col min="16283" max="16283" customWidth="1" width="8.85546875"/>
    <col min="16284" max="16284" customWidth="1" width="8.85546875"/>
    <col min="16285" max="16285" customWidth="1" width="8.85546875"/>
    <col min="16286" max="16286" customWidth="1" width="8.85546875"/>
    <col min="16287" max="16287" customWidth="1" width="8.85546875"/>
    <col min="16288" max="16288" customWidth="1" width="8.85546875"/>
    <col min="16289" max="16289" customWidth="1" width="8.85546875"/>
    <col min="16290" max="16290" customWidth="1" width="8.85546875"/>
    <col min="16291" max="16291" customWidth="1" width="8.85546875"/>
    <col min="16292" max="16292" customWidth="1" width="8.85546875"/>
    <col min="16293" max="16293" customWidth="1" width="8.85546875"/>
    <col min="16294" max="16294" customWidth="1" width="8.85546875"/>
    <col min="16295" max="16295" customWidth="1" width="8.85546875"/>
    <col min="16296" max="16296" customWidth="1" width="8.85546875"/>
    <col min="16297" max="16297" customWidth="1" width="8.85546875"/>
    <col min="16298" max="16298" customWidth="1" width="8.85546875"/>
    <col min="16299" max="16299" customWidth="1" width="8.85546875"/>
    <col min="16300" max="16300" customWidth="1" width="8.85546875"/>
    <col min="16301" max="16301" customWidth="1" width="8.85546875"/>
    <col min="16302" max="16302" customWidth="1" width="8.85546875"/>
    <col min="16303" max="16303" customWidth="1" width="8.85546875"/>
    <col min="16304" max="16304" customWidth="1" width="8.85546875"/>
    <col min="16305" max="16305" customWidth="1" width="8.85546875"/>
    <col min="16306" max="16306" customWidth="1" width="8.85546875"/>
    <col min="16307" max="16307" customWidth="1" width="8.85546875"/>
    <col min="16308" max="16308" customWidth="1" width="8.85546875"/>
    <col min="16309" max="16309" customWidth="1" width="8.85546875"/>
    <col min="16310" max="16310" customWidth="1" width="8.85546875"/>
    <col min="16311" max="16311" customWidth="1" width="8.85546875"/>
    <col min="16312" max="16312" customWidth="1" width="8.85546875"/>
    <col min="16313" max="16313" customWidth="1" width="8.85546875"/>
    <col min="16314" max="16314" customWidth="1" width="8.85546875"/>
    <col min="16315" max="16315" customWidth="1" width="8.85546875"/>
    <col min="16316" max="16316" customWidth="1" width="8.85546875"/>
    <col min="16317" max="16317" customWidth="1" width="8.85546875"/>
    <col min="16318" max="16318" customWidth="1" width="8.85546875"/>
    <col min="16319" max="16319" customWidth="1" width="8.85546875"/>
    <col min="16320" max="16320" customWidth="1" width="8.85546875"/>
    <col min="16321" max="16321" customWidth="1" width="8.85546875"/>
    <col min="16322" max="16322" customWidth="1" width="8.85546875"/>
    <col min="16323" max="16323" customWidth="1" width="8.85546875"/>
    <col min="16324" max="16324" customWidth="1" width="8.85546875"/>
    <col min="16325" max="16325" customWidth="1" width="8.85546875"/>
    <col min="16326" max="16326" customWidth="1" width="8.85546875"/>
    <col min="16327" max="16327" customWidth="1" width="8.85546875"/>
    <col min="16328" max="16328" customWidth="1" width="8.85546875"/>
    <col min="16329" max="16329" customWidth="1" width="8.85546875"/>
    <col min="16330" max="16330" customWidth="1" width="8.85546875"/>
    <col min="16331" max="16331" customWidth="1" width="8.85546875"/>
    <col min="16332" max="16332" customWidth="1" width="8.85546875"/>
    <col min="16333" max="16333" customWidth="1" width="8.85546875"/>
    <col min="16334" max="16334" customWidth="1" width="8.85546875"/>
    <col min="16335" max="16335" customWidth="1" width="8.85546875"/>
    <col min="16336" max="16336" customWidth="1" width="8.85546875"/>
    <col min="16337" max="16337" customWidth="1" width="8.85546875"/>
    <col min="16338" max="16338" customWidth="1" width="8.85546875"/>
    <col min="16339" max="16339" customWidth="1" width="8.85546875"/>
    <col min="16340" max="16340" customWidth="1" width="8.85546875"/>
    <col min="16341" max="16341" customWidth="1" width="8.85546875"/>
    <col min="16342" max="16342" customWidth="1" width="8.85546875"/>
    <col min="16343" max="16343" customWidth="1" width="8.85546875"/>
    <col min="16344" max="16344" customWidth="1" width="8.85546875"/>
    <col min="16345" max="16345" customWidth="1" width="8.85546875"/>
    <col min="16346" max="16346" customWidth="1" width="8.85546875"/>
    <col min="16347" max="16347" customWidth="1" width="8.85546875"/>
    <col min="16348" max="16348" customWidth="1" width="8.85546875"/>
    <col min="16349" max="16349" customWidth="1" width="8.85546875"/>
    <col min="16350" max="16350" customWidth="1" width="8.85546875"/>
    <col min="16351" max="16351" customWidth="1" width="8.85546875"/>
    <col min="16352" max="16352" customWidth="1" width="8.85546875"/>
    <col min="16353" max="16353" customWidth="1" width="8.85546875"/>
    <col min="16354" max="16354" customWidth="1" width="8.85546875"/>
    <col min="16355" max="16355" customWidth="1" width="8.85546875"/>
    <col min="16356" max="16356" customWidth="1" width="8.85546875"/>
    <col min="16357" max="16357" customWidth="1" width="8.85546875"/>
    <col min="16358" max="16358" customWidth="1" width="8.85546875"/>
    <col min="16359" max="16359" customWidth="1" width="8.85546875"/>
    <col min="16360" max="16360" customWidth="1" width="8.85546875"/>
    <col min="16361" max="16361" customWidth="1" width="8.85546875"/>
    <col min="16362" max="16362" customWidth="1" width="8.85546875"/>
    <col min="16363" max="16363" customWidth="1" width="8.85546875"/>
    <col min="16364" max="16364" customWidth="1" width="8.85546875"/>
    <col min="16365" max="16365" customWidth="1" width="8.85546875"/>
    <col min="16366" max="16366" customWidth="1" width="8.85546875"/>
    <col min="16367" max="16367" customWidth="1" width="8.85546875"/>
    <col min="16368" max="16368" customWidth="1" width="8.85546875"/>
    <col min="16369" max="16369" customWidth="1" width="8.85546875"/>
    <col min="16370" max="16370" customWidth="1" width="8.85546875"/>
    <col min="16371" max="16371" customWidth="1" width="8.85546875"/>
    <col min="16372" max="16372" customWidth="1" width="8.85546875"/>
    <col min="16373" max="16373" customWidth="1" width="8.85546875"/>
    <col min="16374" max="16374" customWidth="1" width="8.85546875"/>
    <col min="16375" max="16375" customWidth="1" width="8.85546875"/>
    <col min="16376" max="16376" customWidth="1" width="8.85546875"/>
    <col min="16377" max="16377" customWidth="1" width="8.85546875"/>
    <col min="16378" max="16378" customWidth="1" width="8.85546875"/>
    <col min="16379" max="16379" customWidth="1" width="8.85546875"/>
    <col min="16380" max="16380" customWidth="1" width="8.85546875"/>
    <col min="16381" max="16381" customWidth="1" width="8.85546875"/>
    <col min="16382" max="16382" customWidth="1" width="8.85546875"/>
    <col min="16383" max="16383" customWidth="1" width="8.85546875"/>
    <col min="16384" max="16384" customWidth="1" width="8.85546875"/>
  </cols>
  <sheetData>
    <row r="1"/>
    <row r="2"/>
    <row r="3"/>
    <row r="4"/>
    <row r="5"/>
    <row r="6">
      <c r="A6" t="str">
        <v>CONDITIONS D’UTILISATION DE L’OUTIL D’EVALUATION SRI</v>
      </c>
    </row>
    <row r="7" ht="60.75" customHeight="1" xml:space="preserve">
      <c r="A7" t="str" xml:space="preserve">
        <v xml:space="preserve">Phase de test français de l’indicateur européen SRI_x000d_
« SmartReadiness Indicator » _x000d_
(Indicateur du potentiel d’intelligence)</v>
      </c>
    </row>
    <row r="8" ht="12" customHeight="1" xml:space="preserve">
      <c r="A8" t="str" xml:space="preserve">
        <v xml:space="preserve">Nous vous remercions de l'intérêt que vous portez au test français sur la mise en œuvre du SRI, l’indicateur du potentiel d’intelligence des bâtiments._x000d_
_x000d_
Dans le cadre du test, un outil d’évaluation contenant la procédure de calcul du SRI, sous forme de tableur Excel, a été développé pour la commission européenne et adapté par la France pour prendre en compte les spécificités françaises. Il a été réalisé sur la base d’études techniques et divers travaux européens, enfin il retranscrit les dispositions des textes légaux._x000d_
_x000d_
La France comme la commission européenne ne peuvent être tenue responsable de l'usage qui pourrait être fait des informations qu'il contient. L'utilisation de cet outil en autoévaluation ne peut en aucun cas permettre de prétendre à un score ou à un certificat formel pour un bâtiment, seule l’utilisation de l’outil par une tierce partie indépendante agréée par le ministère de la transition écologique peut donner à une valeur certifiée du score SRI._x000d_
_x000d_
Cet outil de calcul est directement disponible sur la page SRI du site RT-RE Bâtiment du ministère de la transition écologique._x000d_
_x000d_
Lorsque que le score SRI d’un bâtiment est calculé dans le cadre d’une évaluation certifiée (avec tierce partie indépendante), les utilisateurs s'engagent à fournir un retour d'information aux services de l’Etat pour lui permettre d’émettre un certificat officiel et de faire une analyse de la phase de test. Le retour d'information est réalisé par la fourniture de données détaillées sur les évaluations réelles en partageant avec l'équipe d’assistance technique toutes les saisies et tous les résultats de l’évaluation. Il s’agira :_x000d_
_x000d_
•Obligatoirement, de transmettre l’outil d’évaluation complété au format excel._x000d_
•Optionnellement, d’un retour d'information sur la méthodologie et/ou d'autres aspects techniques de la méthodologie._x000d_
•Sur demande, d’un échange pour réaliser un contrôle de l’évaluation du score SRI du bâtiment._x000d_
_x000d_
L’outil de calcul est fourni tel quel et fera l'objet de mises à jour ultérieures. Les suggestions ad hoc, les questions et les demandes de correction de bugs peuvent être envoyées à l'équipe d'assistance : boite support.SRI@cerema.fr. Veillez à vous identifier, à indiquer le projet ou l'initiative de test auquel vous participez et à mentionner le numéro de version de la feuille de calcul que vous utilisez. _x000d_
_x000d_
A noter, l’outil de la commission européenne est disponible qu'après enregistrement sur le site de la Commission : https://ec.europa.eu/energy/topics/energy-efficiency/energy-efficient-buildings/smart-readiness-indicator_en. Cela permet aux services de la Commission et à l’équipe technique de suivre l'utilisation de cet outil, de recueillir des commentaires et d'informer la communauté des testeurs sur les nouvelles itérations du cadre de calcul. Il ne comporte pas les spécificités françaises et ne peut pas être utilisé pour certification l’evaluation SRI dans le cadre du test français. </v>
      </c>
    </row>
    <row r="9" ht="12" customHeight="1"/>
    <row r="10" ht="12" customHeight="1"/>
    <row r="11" ht="12" customHeight="1"/>
    <row r="12" ht="12" customHeight="1"/>
    <row r="13" ht="12" customHeight="1"/>
    <row r="14" ht="12" customHeight="1"/>
    <row r="15" ht="12" customHeight="1"/>
    <row r="16" ht="12" customHeight="1"/>
    <row r="17" ht="12" customHeight="1"/>
    <row r="18" ht="12" customHeight="1"/>
    <row r="19" ht="12" customHeight="1"/>
    <row r="20" ht="12" customHeight="1"/>
    <row r="21" ht="12" customHeight="1"/>
    <row r="22" ht="12" customHeight="1"/>
    <row r="23" ht="12" customHeight="1"/>
    <row r="24" ht="12" customHeight="1"/>
    <row r="25" ht="12" customHeight="1"/>
    <row r="26" ht="12" customHeight="1"/>
    <row r="27" ht="12" customHeight="1"/>
    <row r="28" ht="12" customHeight="1"/>
    <row r="29" ht="12" customHeight="1"/>
    <row r="30" ht="12" customHeight="1"/>
    <row r="31" ht="12" customHeight="1"/>
    <row r="32" ht="12" customHeight="1"/>
    <row r="33" ht="12" customHeight="1"/>
    <row r="34" ht="12" customHeight="1"/>
    <row r="35" ht="12" customHeight="1"/>
    <row r="36" ht="12" customHeight="1"/>
    <row r="37" ht="12" customHeight="1"/>
    <row r="38" ht="12" customHeight="1"/>
    <row r="39" ht="12" customHeight="1"/>
    <row r="40" ht="12" customHeight="1"/>
    <row r="41" ht="12" customHeight="1"/>
    <row r="42" ht="12" customHeight="1"/>
    <row r="43" ht="12" customHeight="1"/>
    <row r="44" ht="12" customHeight="1"/>
    <row r="45" ht="12" customHeight="1"/>
    <row r="46" ht="12" customHeight="1"/>
    <row r="47" ht="12" customHeight="1"/>
    <row r="48"/>
    <row r="49"/>
    <row r="50"/>
    <row r="51"/>
    <row r="52"/>
    <row r="53"/>
    <row r="54"/>
  </sheetData>
  <mergeCells count="3">
    <mergeCell ref="A8:N47"/>
    <mergeCell ref="A6:N6"/>
    <mergeCell ref="A7:N7"/>
  </mergeCells>
  <pageMargins left="0.7" right="0.7" top="0.75" bottom="0.75" header="0.3" footer="0.3"/>
  <ignoredErrors>
    <ignoredError numberStoredAsText="1" sqref="A1:N54"/>
  </ignoredErrors>
</worksheet>
</file>

<file path=xl/worksheets/sheet4.xml><?xml version="1.0" encoding="utf-8"?>
<worksheet xmlns="http://schemas.openxmlformats.org/spreadsheetml/2006/main" xmlns:r="http://schemas.openxmlformats.org/officeDocument/2006/relationships">
  <dimension ref="A1:P72"/>
  <sheetViews>
    <sheetView workbookViewId="0" rightToLeft="0"/>
  </sheetViews>
  <cols>
    <col min="1" max="1" customWidth="1" width="42.7109375"/>
    <col min="2" max="2" customWidth="1" width="8.140625"/>
    <col min="3" max="3" customWidth="1" width="8.85546875"/>
    <col min="4" max="4" customWidth="1" width="8.85546875"/>
    <col min="5" max="5" customWidth="1" width="20.28515625"/>
    <col min="6" max="6" customWidth="1" width="5.28515625"/>
    <col min="7" max="7" customWidth="1" width="30.5703125"/>
    <col min="8" max="8" customWidth="1" width="4.42578125"/>
    <col min="9" max="9" customWidth="1" width="9"/>
    <col min="10" max="10" customWidth="1" width="14.28515625"/>
    <col min="11" max="11" customWidth="1" width="12.42578125"/>
    <col min="12" max="12" customWidth="1" width="8.7109375"/>
    <col min="13" max="13" customWidth="1" width="8.7109375"/>
    <col min="14" max="14" customWidth="1" width="19.7109375"/>
    <col min="15" max="15" customWidth="1" width="19.7109375"/>
    <col min="16" max="16" customWidth="1" width="8.7109375"/>
    <col min="17" max="17" customWidth="1" width="8.7109375"/>
    <col min="18" max="18" customWidth="1" width="8.7109375"/>
    <col min="19" max="19" customWidth="1" width="8.7109375"/>
    <col min="20" max="20" customWidth="1" width="8.7109375"/>
    <col min="21" max="21" customWidth="1" width="8.7109375"/>
    <col min="22" max="22" customWidth="1" width="8.7109375"/>
    <col min="23" max="23" customWidth="1" width="8.7109375"/>
    <col min="24" max="24" customWidth="1" width="8.7109375"/>
    <col min="25" max="25" customWidth="1" width="8.7109375"/>
    <col min="26" max="26" customWidth="1" width="8.7109375"/>
    <col min="27" max="27" customWidth="1" width="8.7109375"/>
    <col min="28" max="28" customWidth="1" width="8.7109375"/>
    <col min="29" max="29" customWidth="1" width="8.7109375"/>
    <col min="30" max="30" customWidth="1" width="8.7109375"/>
    <col min="31" max="31" customWidth="1" width="8.7109375"/>
    <col min="32" max="32" customWidth="1" width="8.7109375"/>
    <col min="33" max="33" customWidth="1" width="8.7109375"/>
    <col min="34" max="34" customWidth="1" width="8.7109375"/>
    <col min="35" max="35" customWidth="1" width="8.7109375"/>
    <col min="36" max="36" customWidth="1" width="8.7109375"/>
    <col min="37" max="37" customWidth="1" width="8.7109375"/>
    <col min="38" max="38" customWidth="1" width="8.7109375"/>
    <col min="39" max="39" customWidth="1" width="8.7109375"/>
    <col min="40" max="40" customWidth="1" width="8.7109375"/>
    <col min="41" max="41" customWidth="1" width="8.7109375"/>
    <col min="42" max="42" customWidth="1" width="8.7109375"/>
    <col min="43" max="43" customWidth="1" width="8.7109375"/>
    <col min="44" max="44" customWidth="1" width="8.7109375"/>
    <col min="45" max="45" customWidth="1" width="8.7109375"/>
    <col min="46" max="46" customWidth="1" width="8.7109375"/>
    <col min="47" max="47" customWidth="1" width="8.7109375"/>
    <col min="48" max="48" customWidth="1" width="8.7109375"/>
    <col min="49" max="49" customWidth="1" width="8.7109375"/>
    <col min="50" max="50" customWidth="1" width="8.7109375"/>
    <col min="51" max="51" customWidth="1" width="8.7109375"/>
    <col min="52" max="52" customWidth="1" width="8.7109375"/>
    <col min="53" max="53" customWidth="1" width="8.7109375"/>
    <col min="54" max="54" customWidth="1" width="8.7109375"/>
    <col min="55" max="55" customWidth="1" width="8.7109375"/>
    <col min="56" max="56" customWidth="1" width="8.7109375"/>
    <col min="57" max="57" customWidth="1" width="8.7109375"/>
    <col min="58" max="58" customWidth="1" width="8.7109375"/>
    <col min="59" max="59" customWidth="1" width="8.7109375"/>
    <col min="60" max="60" customWidth="1" width="8.7109375"/>
    <col min="61" max="61" customWidth="1" width="8.7109375"/>
    <col min="62" max="62" customWidth="1" width="8.7109375"/>
    <col min="63" max="63" customWidth="1" width="8.7109375"/>
    <col min="64" max="64" customWidth="1" width="8.7109375"/>
    <col min="65" max="65" customWidth="1" width="8.7109375"/>
    <col min="66" max="66" customWidth="1" width="8.7109375"/>
    <col min="67" max="67" customWidth="1" width="8.7109375"/>
    <col min="68" max="68" customWidth="1" width="8.7109375"/>
    <col min="69" max="69" customWidth="1" width="8.7109375"/>
    <col min="70" max="70" customWidth="1" width="8.7109375"/>
    <col min="71" max="71" customWidth="1" width="8.7109375"/>
    <col min="72" max="72" customWidth="1" width="8.7109375"/>
    <col min="73" max="73" customWidth="1" width="8.7109375"/>
    <col min="74" max="74" customWidth="1" width="8.7109375"/>
    <col min="75" max="75" customWidth="1" width="8.7109375"/>
    <col min="76" max="76" customWidth="1" width="8.7109375"/>
    <col min="77" max="77" customWidth="1" width="8.7109375"/>
    <col min="78" max="78" customWidth="1" width="8.7109375"/>
    <col min="79" max="79" customWidth="1" width="8.7109375"/>
    <col min="80" max="80" customWidth="1" width="8.7109375"/>
    <col min="81" max="81" customWidth="1" width="8.7109375"/>
    <col min="82" max="82" customWidth="1" width="8.7109375"/>
    <col min="83" max="83" customWidth="1" width="8.7109375"/>
    <col min="84" max="84" customWidth="1" width="8.7109375"/>
    <col min="85" max="85" customWidth="1" width="8.7109375"/>
    <col min="86" max="86" customWidth="1" width="8.7109375"/>
    <col min="87" max="87" customWidth="1" width="8.7109375"/>
    <col min="88" max="88" customWidth="1" width="8.7109375"/>
    <col min="89" max="89" customWidth="1" width="8.7109375"/>
    <col min="90" max="90" customWidth="1" width="8.7109375"/>
    <col min="91" max="91" customWidth="1" width="8.7109375"/>
    <col min="92" max="92" customWidth="1" width="8.7109375"/>
    <col min="93" max="93" customWidth="1" width="8.7109375"/>
    <col min="94" max="94" customWidth="1" width="8.7109375"/>
    <col min="95" max="95" customWidth="1" width="8.7109375"/>
    <col min="96" max="96" customWidth="1" width="8.7109375"/>
    <col min="97" max="97" customWidth="1" width="8.7109375"/>
    <col min="98" max="98" customWidth="1" width="8.7109375"/>
    <col min="99" max="99" customWidth="1" width="8.7109375"/>
    <col min="100" max="100" customWidth="1" width="8.7109375"/>
    <col min="101" max="101" customWidth="1" width="8.7109375"/>
    <col min="102" max="102" customWidth="1" width="8.7109375"/>
    <col min="103" max="103" customWidth="1" width="8.7109375"/>
    <col min="104" max="104" customWidth="1" width="8.7109375"/>
    <col min="105" max="105" customWidth="1" width="8.7109375"/>
    <col min="106" max="106" customWidth="1" width="8.7109375"/>
    <col min="107" max="107" customWidth="1" width="8.7109375"/>
    <col min="108" max="108" customWidth="1" width="8.7109375"/>
    <col min="109" max="109" customWidth="1" width="8.7109375"/>
    <col min="110" max="110" customWidth="1" width="8.7109375"/>
    <col min="111" max="111" customWidth="1" width="8.7109375"/>
    <col min="112" max="112" customWidth="1" width="8.7109375"/>
    <col min="113" max="113" customWidth="1" width="8.7109375"/>
    <col min="114" max="114" customWidth="1" width="8.7109375"/>
    <col min="115" max="115" customWidth="1" width="8.7109375"/>
    <col min="116" max="116" customWidth="1" width="8.7109375"/>
    <col min="117" max="117" customWidth="1" width="8.7109375"/>
    <col min="118" max="118" customWidth="1" width="8.7109375"/>
    <col min="119" max="119" customWidth="1" width="8.7109375"/>
    <col min="120" max="120" customWidth="1" width="8.7109375"/>
    <col min="121" max="121" customWidth="1" width="8.7109375"/>
    <col min="122" max="122" customWidth="1" width="8.7109375"/>
    <col min="123" max="123" customWidth="1" width="8.7109375"/>
    <col min="124" max="124" customWidth="1" width="8.7109375"/>
    <col min="125" max="125" customWidth="1" width="8.7109375"/>
    <col min="126" max="126" customWidth="1" width="8.7109375"/>
    <col min="127" max="127" customWidth="1" width="8.7109375"/>
    <col min="128" max="128" customWidth="1" width="8.7109375"/>
    <col min="129" max="129" customWidth="1" width="8.7109375"/>
    <col min="130" max="130" customWidth="1" width="8.7109375"/>
    <col min="131" max="131" customWidth="1" width="8.7109375"/>
    <col min="132" max="132" customWidth="1" width="8.7109375"/>
    <col min="133" max="133" customWidth="1" width="8.7109375"/>
    <col min="134" max="134" customWidth="1" width="8.7109375"/>
    <col min="135" max="135" customWidth="1" width="8.7109375"/>
    <col min="136" max="136" customWidth="1" width="8.7109375"/>
    <col min="137" max="137" customWidth="1" width="8.7109375"/>
    <col min="138" max="138" customWidth="1" width="8.7109375"/>
    <col min="139" max="139" customWidth="1" width="8.7109375"/>
    <col min="140" max="140" customWidth="1" width="8.7109375"/>
    <col min="141" max="141" customWidth="1" width="8.7109375"/>
    <col min="142" max="142" customWidth="1" width="8.7109375"/>
    <col min="143" max="143" customWidth="1" width="8.7109375"/>
    <col min="144" max="144" customWidth="1" width="8.7109375"/>
    <col min="145" max="145" customWidth="1" width="8.7109375"/>
    <col min="146" max="146" customWidth="1" width="8.7109375"/>
    <col min="147" max="147" customWidth="1" width="8.7109375"/>
    <col min="148" max="148" customWidth="1" width="8.7109375"/>
    <col min="149" max="149" customWidth="1" width="8.7109375"/>
    <col min="150" max="150" customWidth="1" width="8.7109375"/>
    <col min="151" max="151" customWidth="1" width="8.7109375"/>
    <col min="152" max="152" customWidth="1" width="8.7109375"/>
    <col min="153" max="153" customWidth="1" width="8.7109375"/>
    <col min="154" max="154" customWidth="1" width="8.7109375"/>
    <col min="155" max="155" customWidth="1" width="8.7109375"/>
    <col min="156" max="156" customWidth="1" width="8.7109375"/>
    <col min="157" max="157" customWidth="1" width="8.7109375"/>
    <col min="158" max="158" customWidth="1" width="8.7109375"/>
    <col min="159" max="159" customWidth="1" width="8.7109375"/>
    <col min="160" max="160" customWidth="1" width="8.7109375"/>
    <col min="161" max="161" customWidth="1" width="8.7109375"/>
    <col min="162" max="162" customWidth="1" width="8.7109375"/>
    <col min="163" max="163" customWidth="1" width="8.7109375"/>
    <col min="164" max="164" customWidth="1" width="8.7109375"/>
    <col min="165" max="165" customWidth="1" width="8.7109375"/>
    <col min="166" max="166" customWidth="1" width="8.7109375"/>
    <col min="167" max="167" customWidth="1" width="8.7109375"/>
    <col min="168" max="168" customWidth="1" width="8.7109375"/>
    <col min="169" max="169" customWidth="1" width="8.7109375"/>
    <col min="170" max="170" customWidth="1" width="8.7109375"/>
    <col min="171" max="171" customWidth="1" width="8.7109375"/>
    <col min="172" max="172" customWidth="1" width="8.7109375"/>
    <col min="173" max="173" customWidth="1" width="8.7109375"/>
    <col min="174" max="174" customWidth="1" width="8.7109375"/>
    <col min="175" max="175" customWidth="1" width="8.7109375"/>
    <col min="176" max="176" customWidth="1" width="8.7109375"/>
    <col min="177" max="177" customWidth="1" width="8.7109375"/>
    <col min="178" max="178" customWidth="1" width="8.7109375"/>
    <col min="179" max="179" customWidth="1" width="8.7109375"/>
    <col min="180" max="180" customWidth="1" width="8.7109375"/>
    <col min="181" max="181" customWidth="1" width="8.7109375"/>
    <col min="182" max="182" customWidth="1" width="8.7109375"/>
    <col min="183" max="183" customWidth="1" width="8.7109375"/>
    <col min="184" max="184" customWidth="1" width="8.7109375"/>
    <col min="185" max="185" customWidth="1" width="8.7109375"/>
    <col min="186" max="186" customWidth="1" width="8.7109375"/>
    <col min="187" max="187" customWidth="1" width="8.7109375"/>
    <col min="188" max="188" customWidth="1" width="8.7109375"/>
    <col min="189" max="189" customWidth="1" width="8.7109375"/>
    <col min="190" max="190" customWidth="1" width="8.7109375"/>
    <col min="191" max="191" customWidth="1" width="8.7109375"/>
    <col min="192" max="192" customWidth="1" width="8.7109375"/>
    <col min="193" max="193" customWidth="1" width="8.7109375"/>
    <col min="194" max="194" customWidth="1" width="8.7109375"/>
    <col min="195" max="195" customWidth="1" width="8.7109375"/>
    <col min="196" max="196" customWidth="1" width="8.7109375"/>
    <col min="197" max="197" customWidth="1" width="8.7109375"/>
    <col min="198" max="198" customWidth="1" width="8.7109375"/>
    <col min="199" max="199" customWidth="1" width="8.7109375"/>
    <col min="200" max="200" customWidth="1" width="8.7109375"/>
    <col min="201" max="201" customWidth="1" width="8.7109375"/>
    <col min="202" max="202" customWidth="1" width="8.7109375"/>
    <col min="203" max="203" customWidth="1" width="8.7109375"/>
    <col min="204" max="204" customWidth="1" width="8.7109375"/>
    <col min="205" max="205" customWidth="1" width="8.7109375"/>
    <col min="206" max="206" customWidth="1" width="8.7109375"/>
    <col min="207" max="207" customWidth="1" width="8.7109375"/>
    <col min="208" max="208" customWidth="1" width="8.7109375"/>
    <col min="209" max="209" customWidth="1" width="8.7109375"/>
    <col min="210" max="210" customWidth="1" width="8.7109375"/>
    <col min="211" max="211" customWidth="1" width="8.7109375"/>
    <col min="212" max="212" customWidth="1" width="8.7109375"/>
    <col min="213" max="213" customWidth="1" width="8.7109375"/>
    <col min="214" max="214" customWidth="1" width="8.7109375"/>
    <col min="215" max="215" customWidth="1" width="8.7109375"/>
    <col min="216" max="216" customWidth="1" width="8.7109375"/>
    <col min="217" max="217" customWidth="1" width="8.7109375"/>
    <col min="218" max="218" customWidth="1" width="8.7109375"/>
    <col min="219" max="219" customWidth="1" width="8.7109375"/>
    <col min="220" max="220" customWidth="1" width="8.7109375"/>
    <col min="221" max="221" customWidth="1" width="8.7109375"/>
    <col min="222" max="222" customWidth="1" width="8.7109375"/>
    <col min="223" max="223" customWidth="1" width="8.7109375"/>
    <col min="224" max="224" customWidth="1" width="8.7109375"/>
    <col min="225" max="225" customWidth="1" width="8.7109375"/>
    <col min="226" max="226" customWidth="1" width="8.7109375"/>
    <col min="227" max="227" customWidth="1" width="8.7109375"/>
    <col min="228" max="228" customWidth="1" width="8.7109375"/>
    <col min="229" max="229" customWidth="1" width="8.7109375"/>
    <col min="230" max="230" customWidth="1" width="8.7109375"/>
    <col min="231" max="231" customWidth="1" width="8.7109375"/>
    <col min="232" max="232" customWidth="1" width="8.7109375"/>
    <col min="233" max="233" customWidth="1" width="8.7109375"/>
    <col min="234" max="234" customWidth="1" width="8.7109375"/>
    <col min="235" max="235" customWidth="1" width="8.7109375"/>
    <col min="236" max="236" customWidth="1" width="8.7109375"/>
    <col min="237" max="237" customWidth="1" width="8.7109375"/>
    <col min="238" max="238" customWidth="1" width="8.7109375"/>
    <col min="239" max="239" customWidth="1" width="8.7109375"/>
    <col min="240" max="240" customWidth="1" width="8.7109375"/>
    <col min="241" max="241" customWidth="1" width="8.7109375"/>
    <col min="242" max="242" customWidth="1" width="8.7109375"/>
    <col min="243" max="243" customWidth="1" width="8.7109375"/>
    <col min="244" max="244" customWidth="1" width="8.7109375"/>
    <col min="245" max="245" customWidth="1" width="8.7109375"/>
    <col min="246" max="246" customWidth="1" width="8.7109375"/>
    <col min="247" max="247" customWidth="1" width="8.7109375"/>
    <col min="248" max="248" customWidth="1" width="8.7109375"/>
    <col min="249" max="249" customWidth="1" width="8.7109375"/>
    <col min="250" max="250" customWidth="1" width="8.7109375"/>
    <col min="251" max="251" customWidth="1" width="8.7109375"/>
    <col min="252" max="252" customWidth="1" width="8.7109375"/>
    <col min="253" max="253" customWidth="1" width="8.7109375"/>
    <col min="254" max="254" customWidth="1" width="8.7109375"/>
    <col min="255" max="255" customWidth="1" width="8.7109375"/>
    <col min="256" max="256" customWidth="1" width="8.7109375"/>
    <col min="257" max="257" customWidth="1" width="8.7109375"/>
    <col min="258" max="258" customWidth="1" width="8.7109375"/>
    <col min="259" max="259" customWidth="1" width="8.7109375"/>
    <col min="260" max="260" customWidth="1" width="8.7109375"/>
    <col min="261" max="261" customWidth="1" width="8.7109375"/>
    <col min="262" max="262" customWidth="1" width="8.7109375"/>
    <col min="263" max="263" customWidth="1" width="8.7109375"/>
    <col min="264" max="264" customWidth="1" width="8.7109375"/>
    <col min="265" max="265" customWidth="1" width="8.7109375"/>
    <col min="266" max="266" customWidth="1" width="8.7109375"/>
    <col min="267" max="267" customWidth="1" width="8.7109375"/>
    <col min="268" max="268" customWidth="1" width="8.7109375"/>
    <col min="269" max="269" customWidth="1" width="8.7109375"/>
    <col min="270" max="270" customWidth="1" width="8.7109375"/>
    <col min="271" max="271" customWidth="1" width="8.7109375"/>
    <col min="272" max="272" customWidth="1" width="8.7109375"/>
    <col min="273" max="273" customWidth="1" width="8.7109375"/>
    <col min="274" max="274" customWidth="1" width="8.7109375"/>
    <col min="275" max="275" customWidth="1" width="8.7109375"/>
    <col min="276" max="276" customWidth="1" width="8.7109375"/>
    <col min="277" max="277" customWidth="1" width="8.7109375"/>
    <col min="278" max="278" customWidth="1" width="8.7109375"/>
    <col min="279" max="279" customWidth="1" width="8.7109375"/>
    <col min="280" max="280" customWidth="1" width="8.7109375"/>
    <col min="281" max="281" customWidth="1" width="8.7109375"/>
    <col min="282" max="282" customWidth="1" width="8.7109375"/>
    <col min="283" max="283" customWidth="1" width="8.7109375"/>
    <col min="284" max="284" customWidth="1" width="8.7109375"/>
    <col min="285" max="285" customWidth="1" width="8.7109375"/>
    <col min="286" max="286" customWidth="1" width="8.7109375"/>
    <col min="287" max="287" customWidth="1" width="8.7109375"/>
    <col min="288" max="288" customWidth="1" width="8.7109375"/>
    <col min="289" max="289" customWidth="1" width="8.7109375"/>
    <col min="290" max="290" customWidth="1" width="8.7109375"/>
    <col min="291" max="291" customWidth="1" width="8.7109375"/>
    <col min="292" max="292" customWidth="1" width="8.7109375"/>
    <col min="293" max="293" customWidth="1" width="8.7109375"/>
    <col min="294" max="294" customWidth="1" width="8.7109375"/>
    <col min="295" max="295" customWidth="1" width="8.7109375"/>
    <col min="296" max="296" customWidth="1" width="8.7109375"/>
    <col min="297" max="297" customWidth="1" width="8.7109375"/>
    <col min="298" max="298" customWidth="1" width="8.7109375"/>
    <col min="299" max="299" customWidth="1" width="8.7109375"/>
    <col min="300" max="300" customWidth="1" width="8.7109375"/>
    <col min="301" max="301" customWidth="1" width="8.7109375"/>
    <col min="302" max="302" customWidth="1" width="8.7109375"/>
    <col min="303" max="303" customWidth="1" width="8.7109375"/>
    <col min="304" max="304" customWidth="1" width="8.7109375"/>
    <col min="305" max="305" customWidth="1" width="8.7109375"/>
    <col min="306" max="306" customWidth="1" width="8.7109375"/>
    <col min="307" max="307" customWidth="1" width="8.7109375"/>
    <col min="308" max="308" customWidth="1" width="8.7109375"/>
    <col min="309" max="309" customWidth="1" width="8.7109375"/>
    <col min="310" max="310" customWidth="1" width="8.7109375"/>
    <col min="311" max="311" customWidth="1" width="8.7109375"/>
    <col min="312" max="312" customWidth="1" width="8.7109375"/>
    <col min="313" max="313" customWidth="1" width="8.7109375"/>
    <col min="314" max="314" customWidth="1" width="8.7109375"/>
    <col min="315" max="315" customWidth="1" width="8.7109375"/>
    <col min="316" max="316" customWidth="1" width="8.7109375"/>
    <col min="317" max="317" customWidth="1" width="8.7109375"/>
    <col min="318" max="318" customWidth="1" width="8.7109375"/>
    <col min="319" max="319" customWidth="1" width="8.7109375"/>
    <col min="320" max="320" customWidth="1" width="8.7109375"/>
    <col min="321" max="321" customWidth="1" width="8.7109375"/>
    <col min="322" max="322" customWidth="1" width="8.7109375"/>
    <col min="323" max="323" customWidth="1" width="8.7109375"/>
    <col min="324" max="324" customWidth="1" width="8.7109375"/>
    <col min="325" max="325" customWidth="1" width="8.7109375"/>
    <col min="326" max="326" customWidth="1" width="8.7109375"/>
    <col min="327" max="327" customWidth="1" width="8.7109375"/>
    <col min="328" max="328" customWidth="1" width="8.7109375"/>
    <col min="329" max="329" customWidth="1" width="8.7109375"/>
    <col min="330" max="330" customWidth="1" width="8.7109375"/>
    <col min="331" max="331" customWidth="1" width="8.7109375"/>
    <col min="332" max="332" customWidth="1" width="8.7109375"/>
    <col min="333" max="333" customWidth="1" width="8.7109375"/>
    <col min="334" max="334" customWidth="1" width="8.7109375"/>
    <col min="335" max="335" customWidth="1" width="8.7109375"/>
    <col min="336" max="336" customWidth="1" width="8.7109375"/>
    <col min="337" max="337" customWidth="1" width="8.7109375"/>
    <col min="338" max="338" customWidth="1" width="8.7109375"/>
    <col min="339" max="339" customWidth="1" width="8.7109375"/>
    <col min="340" max="340" customWidth="1" width="8.7109375"/>
    <col min="341" max="341" customWidth="1" width="8.7109375"/>
    <col min="342" max="342" customWidth="1" width="8.7109375"/>
    <col min="343" max="343" customWidth="1" width="8.7109375"/>
    <col min="344" max="344" customWidth="1" width="8.7109375"/>
    <col min="345" max="345" customWidth="1" width="8.7109375"/>
    <col min="346" max="346" customWidth="1" width="8.7109375"/>
    <col min="347" max="347" customWidth="1" width="8.7109375"/>
    <col min="348" max="348" customWidth="1" width="8.7109375"/>
    <col min="349" max="349" customWidth="1" width="8.7109375"/>
    <col min="350" max="350" customWidth="1" width="8.7109375"/>
    <col min="351" max="351" customWidth="1" width="8.7109375"/>
    <col min="352" max="352" customWidth="1" width="8.7109375"/>
    <col min="353" max="353" customWidth="1" width="8.7109375"/>
    <col min="354" max="354" customWidth="1" width="8.7109375"/>
    <col min="355" max="355" customWidth="1" width="8.7109375"/>
    <col min="356" max="356" customWidth="1" width="8.7109375"/>
    <col min="357" max="357" customWidth="1" width="8.7109375"/>
    <col min="358" max="358" customWidth="1" width="8.7109375"/>
    <col min="359" max="359" customWidth="1" width="8.7109375"/>
    <col min="360" max="360" customWidth="1" width="8.7109375"/>
    <col min="361" max="361" customWidth="1" width="8.7109375"/>
    <col min="362" max="362" customWidth="1" width="8.7109375"/>
    <col min="363" max="363" customWidth="1" width="8.7109375"/>
    <col min="364" max="364" customWidth="1" width="8.7109375"/>
    <col min="365" max="365" customWidth="1" width="8.7109375"/>
    <col min="366" max="366" customWidth="1" width="8.7109375"/>
    <col min="367" max="367" customWidth="1" width="8.7109375"/>
    <col min="368" max="368" customWidth="1" width="8.7109375"/>
    <col min="369" max="369" customWidth="1" width="8.7109375"/>
    <col min="370" max="370" customWidth="1" width="8.7109375"/>
    <col min="371" max="371" customWidth="1" width="8.7109375"/>
    <col min="372" max="372" customWidth="1" width="8.7109375"/>
    <col min="373" max="373" customWidth="1" width="8.7109375"/>
    <col min="374" max="374" customWidth="1" width="8.7109375"/>
    <col min="375" max="375" customWidth="1" width="8.7109375"/>
    <col min="376" max="376" customWidth="1" width="8.7109375"/>
    <col min="377" max="377" customWidth="1" width="8.7109375"/>
    <col min="378" max="378" customWidth="1" width="8.7109375"/>
    <col min="379" max="379" customWidth="1" width="8.7109375"/>
    <col min="380" max="380" customWidth="1" width="8.7109375"/>
    <col min="381" max="381" customWidth="1" width="8.7109375"/>
    <col min="382" max="382" customWidth="1" width="8.7109375"/>
    <col min="383" max="383" customWidth="1" width="8.7109375"/>
    <col min="384" max="384" customWidth="1" width="8.7109375"/>
    <col min="385" max="385" customWidth="1" width="8.7109375"/>
    <col min="386" max="386" customWidth="1" width="8.7109375"/>
    <col min="387" max="387" customWidth="1" width="8.7109375"/>
    <col min="388" max="388" customWidth="1" width="8.7109375"/>
    <col min="389" max="389" customWidth="1" width="8.7109375"/>
    <col min="390" max="390" customWidth="1" width="8.7109375"/>
    <col min="391" max="391" customWidth="1" width="8.7109375"/>
    <col min="392" max="392" customWidth="1" width="8.7109375"/>
    <col min="393" max="393" customWidth="1" width="8.7109375"/>
    <col min="394" max="394" customWidth="1" width="8.7109375"/>
    <col min="395" max="395" customWidth="1" width="8.7109375"/>
    <col min="396" max="396" customWidth="1" width="8.7109375"/>
    <col min="397" max="397" customWidth="1" width="8.7109375"/>
    <col min="398" max="398" customWidth="1" width="8.7109375"/>
    <col min="399" max="399" customWidth="1" width="8.7109375"/>
    <col min="400" max="400" customWidth="1" width="8.7109375"/>
    <col min="401" max="401" customWidth="1" width="8.7109375"/>
    <col min="402" max="402" customWidth="1" width="8.7109375"/>
    <col min="403" max="403" customWidth="1" width="8.7109375"/>
    <col min="404" max="404" customWidth="1" width="8.7109375"/>
    <col min="405" max="405" customWidth="1" width="8.7109375"/>
    <col min="406" max="406" customWidth="1" width="8.7109375"/>
    <col min="407" max="407" customWidth="1" width="8.7109375"/>
    <col min="408" max="408" customWidth="1" width="8.7109375"/>
    <col min="409" max="409" customWidth="1" width="8.7109375"/>
    <col min="410" max="410" customWidth="1" width="8.7109375"/>
    <col min="411" max="411" customWidth="1" width="8.7109375"/>
    <col min="412" max="412" customWidth="1" width="8.7109375"/>
    <col min="413" max="413" customWidth="1" width="8.7109375"/>
    <col min="414" max="414" customWidth="1" width="8.7109375"/>
    <col min="415" max="415" customWidth="1" width="8.7109375"/>
    <col min="416" max="416" customWidth="1" width="8.7109375"/>
    <col min="417" max="417" customWidth="1" width="8.7109375"/>
    <col min="418" max="418" customWidth="1" width="8.7109375"/>
    <col min="419" max="419" customWidth="1" width="8.7109375"/>
    <col min="420" max="420" customWidth="1" width="8.7109375"/>
    <col min="421" max="421" customWidth="1" width="8.7109375"/>
    <col min="422" max="422" customWidth="1" width="8.7109375"/>
    <col min="423" max="423" customWidth="1" width="8.7109375"/>
    <col min="424" max="424" customWidth="1" width="8.7109375"/>
    <col min="425" max="425" customWidth="1" width="8.7109375"/>
    <col min="426" max="426" customWidth="1" width="8.7109375"/>
    <col min="427" max="427" customWidth="1" width="8.7109375"/>
    <col min="428" max="428" customWidth="1" width="8.7109375"/>
    <col min="429" max="429" customWidth="1" width="8.7109375"/>
    <col min="430" max="430" customWidth="1" width="8.7109375"/>
    <col min="431" max="431" customWidth="1" width="8.7109375"/>
    <col min="432" max="432" customWidth="1" width="8.7109375"/>
    <col min="433" max="433" customWidth="1" width="8.7109375"/>
    <col min="434" max="434" customWidth="1" width="8.7109375"/>
    <col min="435" max="435" customWidth="1" width="8.7109375"/>
    <col min="436" max="436" customWidth="1" width="8.7109375"/>
    <col min="437" max="437" customWidth="1" width="8.7109375"/>
    <col min="438" max="438" customWidth="1" width="8.7109375"/>
    <col min="439" max="439" customWidth="1" width="8.7109375"/>
    <col min="440" max="440" customWidth="1" width="8.7109375"/>
    <col min="441" max="441" customWidth="1" width="8.7109375"/>
    <col min="442" max="442" customWidth="1" width="8.7109375"/>
    <col min="443" max="443" customWidth="1" width="8.7109375"/>
    <col min="444" max="444" customWidth="1" width="8.7109375"/>
    <col min="445" max="445" customWidth="1" width="8.7109375"/>
    <col min="446" max="446" customWidth="1" width="8.7109375"/>
    <col min="447" max="447" customWidth="1" width="8.7109375"/>
    <col min="448" max="448" customWidth="1" width="8.7109375"/>
    <col min="449" max="449" customWidth="1" width="8.7109375"/>
    <col min="450" max="450" customWidth="1" width="8.7109375"/>
    <col min="451" max="451" customWidth="1" width="8.7109375"/>
    <col min="452" max="452" customWidth="1" width="8.7109375"/>
    <col min="453" max="453" customWidth="1" width="8.7109375"/>
    <col min="454" max="454" customWidth="1" width="8.7109375"/>
    <col min="455" max="455" customWidth="1" width="8.7109375"/>
    <col min="456" max="456" customWidth="1" width="8.7109375"/>
    <col min="457" max="457" customWidth="1" width="8.7109375"/>
    <col min="458" max="458" customWidth="1" width="8.7109375"/>
    <col min="459" max="459" customWidth="1" width="8.7109375"/>
    <col min="460" max="460" customWidth="1" width="8.7109375"/>
    <col min="461" max="461" customWidth="1" width="8.7109375"/>
    <col min="462" max="462" customWidth="1" width="8.7109375"/>
    <col min="463" max="463" customWidth="1" width="8.7109375"/>
    <col min="464" max="464" customWidth="1" width="8.7109375"/>
    <col min="465" max="465" customWidth="1" width="8.7109375"/>
    <col min="466" max="466" customWidth="1" width="8.7109375"/>
    <col min="467" max="467" customWidth="1" width="8.7109375"/>
    <col min="468" max="468" customWidth="1" width="8.7109375"/>
    <col min="469" max="469" customWidth="1" width="8.7109375"/>
    <col min="470" max="470" customWidth="1" width="8.7109375"/>
    <col min="471" max="471" customWidth="1" width="8.7109375"/>
    <col min="472" max="472" customWidth="1" width="8.7109375"/>
    <col min="473" max="473" customWidth="1" width="8.7109375"/>
    <col min="474" max="474" customWidth="1" width="8.7109375"/>
    <col min="475" max="475" customWidth="1" width="8.7109375"/>
    <col min="476" max="476" customWidth="1" width="8.7109375"/>
    <col min="477" max="477" customWidth="1" width="8.7109375"/>
    <col min="478" max="478" customWidth="1" width="8.7109375"/>
    <col min="479" max="479" customWidth="1" width="8.7109375"/>
    <col min="480" max="480" customWidth="1" width="8.7109375"/>
    <col min="481" max="481" customWidth="1" width="8.7109375"/>
    <col min="482" max="482" customWidth="1" width="8.7109375"/>
    <col min="483" max="483" customWidth="1" width="8.7109375"/>
    <col min="484" max="484" customWidth="1" width="8.7109375"/>
    <col min="485" max="485" customWidth="1" width="8.7109375"/>
    <col min="486" max="486" customWidth="1" width="8.7109375"/>
    <col min="487" max="487" customWidth="1" width="8.7109375"/>
    <col min="488" max="488" customWidth="1" width="8.7109375"/>
    <col min="489" max="489" customWidth="1" width="8.7109375"/>
    <col min="490" max="490" customWidth="1" width="8.7109375"/>
    <col min="491" max="491" customWidth="1" width="8.7109375"/>
    <col min="492" max="492" customWidth="1" width="8.7109375"/>
    <col min="493" max="493" customWidth="1" width="8.7109375"/>
    <col min="494" max="494" customWidth="1" width="8.7109375"/>
    <col min="495" max="495" customWidth="1" width="8.7109375"/>
    <col min="496" max="496" customWidth="1" width="8.7109375"/>
    <col min="497" max="497" customWidth="1" width="8.7109375"/>
    <col min="498" max="498" customWidth="1" width="8.7109375"/>
    <col min="499" max="499" customWidth="1" width="8.7109375"/>
    <col min="500" max="500" customWidth="1" width="8.7109375"/>
    <col min="501" max="501" customWidth="1" width="8.7109375"/>
    <col min="502" max="502" customWidth="1" width="8.7109375"/>
    <col min="503" max="503" customWidth="1" width="8.7109375"/>
    <col min="504" max="504" customWidth="1" width="8.7109375"/>
    <col min="505" max="505" customWidth="1" width="8.7109375"/>
    <col min="506" max="506" customWidth="1" width="8.7109375"/>
    <col min="507" max="507" customWidth="1" width="8.7109375"/>
    <col min="508" max="508" customWidth="1" width="8.7109375"/>
    <col min="509" max="509" customWidth="1" width="8.7109375"/>
    <col min="510" max="510" customWidth="1" width="8.7109375"/>
    <col min="511" max="511" customWidth="1" width="8.7109375"/>
    <col min="512" max="512" customWidth="1" width="8.7109375"/>
    <col min="513" max="513" customWidth="1" width="8.7109375"/>
    <col min="514" max="514" customWidth="1" width="8.7109375"/>
    <col min="515" max="515" customWidth="1" width="8.7109375"/>
    <col min="516" max="516" customWidth="1" width="8.7109375"/>
    <col min="517" max="517" customWidth="1" width="8.7109375"/>
    <col min="518" max="518" customWidth="1" width="8.7109375"/>
    <col min="519" max="519" customWidth="1" width="8.7109375"/>
    <col min="520" max="520" customWidth="1" width="8.7109375"/>
    <col min="521" max="521" customWidth="1" width="8.7109375"/>
    <col min="522" max="522" customWidth="1" width="8.7109375"/>
    <col min="523" max="523" customWidth="1" width="8.7109375"/>
    <col min="524" max="524" customWidth="1" width="8.7109375"/>
    <col min="525" max="525" customWidth="1" width="8.7109375"/>
    <col min="526" max="526" customWidth="1" width="8.7109375"/>
    <col min="527" max="527" customWidth="1" width="8.7109375"/>
    <col min="528" max="528" customWidth="1" width="8.7109375"/>
    <col min="529" max="529" customWidth="1" width="8.7109375"/>
    <col min="530" max="530" customWidth="1" width="8.7109375"/>
    <col min="531" max="531" customWidth="1" width="8.7109375"/>
    <col min="532" max="532" customWidth="1" width="8.7109375"/>
    <col min="533" max="533" customWidth="1" width="8.7109375"/>
    <col min="534" max="534" customWidth="1" width="8.7109375"/>
    <col min="535" max="535" customWidth="1" width="8.7109375"/>
    <col min="536" max="536" customWidth="1" width="8.7109375"/>
    <col min="537" max="537" customWidth="1" width="8.7109375"/>
    <col min="538" max="538" customWidth="1" width="8.7109375"/>
    <col min="539" max="539" customWidth="1" width="8.7109375"/>
    <col min="540" max="540" customWidth="1" width="8.7109375"/>
    <col min="541" max="541" customWidth="1" width="8.7109375"/>
    <col min="542" max="542" customWidth="1" width="8.7109375"/>
    <col min="543" max="543" customWidth="1" width="8.7109375"/>
    <col min="544" max="544" customWidth="1" width="8.7109375"/>
    <col min="545" max="545" customWidth="1" width="8.7109375"/>
    <col min="546" max="546" customWidth="1" width="8.7109375"/>
    <col min="547" max="547" customWidth="1" width="8.7109375"/>
    <col min="548" max="548" customWidth="1" width="8.7109375"/>
    <col min="549" max="549" customWidth="1" width="8.7109375"/>
    <col min="550" max="550" customWidth="1" width="8.7109375"/>
    <col min="551" max="551" customWidth="1" width="8.7109375"/>
    <col min="552" max="552" customWidth="1" width="8.7109375"/>
    <col min="553" max="553" customWidth="1" width="8.7109375"/>
    <col min="554" max="554" customWidth="1" width="8.7109375"/>
    <col min="555" max="555" customWidth="1" width="8.7109375"/>
    <col min="556" max="556" customWidth="1" width="8.7109375"/>
    <col min="557" max="557" customWidth="1" width="8.7109375"/>
    <col min="558" max="558" customWidth="1" width="8.7109375"/>
    <col min="559" max="559" customWidth="1" width="8.7109375"/>
    <col min="560" max="560" customWidth="1" width="8.7109375"/>
    <col min="561" max="561" customWidth="1" width="8.7109375"/>
    <col min="562" max="562" customWidth="1" width="8.7109375"/>
    <col min="563" max="563" customWidth="1" width="8.7109375"/>
    <col min="564" max="564" customWidth="1" width="8.7109375"/>
    <col min="565" max="565" customWidth="1" width="8.7109375"/>
    <col min="566" max="566" customWidth="1" width="8.7109375"/>
    <col min="567" max="567" customWidth="1" width="8.7109375"/>
    <col min="568" max="568" customWidth="1" width="8.7109375"/>
    <col min="569" max="569" customWidth="1" width="8.7109375"/>
    <col min="570" max="570" customWidth="1" width="8.7109375"/>
    <col min="571" max="571" customWidth="1" width="8.7109375"/>
    <col min="572" max="572" customWidth="1" width="8.7109375"/>
    <col min="573" max="573" customWidth="1" width="8.7109375"/>
    <col min="574" max="574" customWidth="1" width="8.7109375"/>
    <col min="575" max="575" customWidth="1" width="8.7109375"/>
    <col min="576" max="576" customWidth="1" width="8.7109375"/>
    <col min="577" max="577" customWidth="1" width="8.7109375"/>
    <col min="578" max="578" customWidth="1" width="8.7109375"/>
    <col min="579" max="579" customWidth="1" width="8.7109375"/>
    <col min="580" max="580" customWidth="1" width="8.7109375"/>
    <col min="581" max="581" customWidth="1" width="8.7109375"/>
    <col min="582" max="582" customWidth="1" width="8.7109375"/>
    <col min="583" max="583" customWidth="1" width="8.7109375"/>
    <col min="584" max="584" customWidth="1" width="8.7109375"/>
    <col min="585" max="585" customWidth="1" width="8.7109375"/>
    <col min="586" max="586" customWidth="1" width="8.7109375"/>
    <col min="587" max="587" customWidth="1" width="8.7109375"/>
    <col min="588" max="588" customWidth="1" width="8.7109375"/>
    <col min="589" max="589" customWidth="1" width="8.7109375"/>
    <col min="590" max="590" customWidth="1" width="8.7109375"/>
    <col min="591" max="591" customWidth="1" width="8.7109375"/>
    <col min="592" max="592" customWidth="1" width="8.7109375"/>
    <col min="593" max="593" customWidth="1" width="8.7109375"/>
    <col min="594" max="594" customWidth="1" width="8.7109375"/>
    <col min="595" max="595" customWidth="1" width="8.7109375"/>
    <col min="596" max="596" customWidth="1" width="8.7109375"/>
    <col min="597" max="597" customWidth="1" width="8.7109375"/>
    <col min="598" max="598" customWidth="1" width="8.7109375"/>
    <col min="599" max="599" customWidth="1" width="8.7109375"/>
    <col min="600" max="600" customWidth="1" width="8.7109375"/>
    <col min="601" max="601" customWidth="1" width="8.7109375"/>
    <col min="602" max="602" customWidth="1" width="8.7109375"/>
    <col min="603" max="603" customWidth="1" width="8.7109375"/>
    <col min="604" max="604" customWidth="1" width="8.7109375"/>
    <col min="605" max="605" customWidth="1" width="8.7109375"/>
    <col min="606" max="606" customWidth="1" width="8.7109375"/>
    <col min="607" max="607" customWidth="1" width="8.7109375"/>
    <col min="608" max="608" customWidth="1" width="8.7109375"/>
    <col min="609" max="609" customWidth="1" width="8.7109375"/>
    <col min="610" max="610" customWidth="1" width="8.7109375"/>
    <col min="611" max="611" customWidth="1" width="8.7109375"/>
    <col min="612" max="612" customWidth="1" width="8.7109375"/>
    <col min="613" max="613" customWidth="1" width="8.7109375"/>
    <col min="614" max="614" customWidth="1" width="8.7109375"/>
    <col min="615" max="615" customWidth="1" width="8.7109375"/>
    <col min="616" max="616" customWidth="1" width="8.7109375"/>
    <col min="617" max="617" customWidth="1" width="8.7109375"/>
    <col min="618" max="618" customWidth="1" width="8.7109375"/>
    <col min="619" max="619" customWidth="1" width="8.7109375"/>
    <col min="620" max="620" customWidth="1" width="8.7109375"/>
    <col min="621" max="621" customWidth="1" width="8.7109375"/>
    <col min="622" max="622" customWidth="1" width="8.7109375"/>
    <col min="623" max="623" customWidth="1" width="8.7109375"/>
    <col min="624" max="624" customWidth="1" width="8.7109375"/>
    <col min="625" max="625" customWidth="1" width="8.7109375"/>
    <col min="626" max="626" customWidth="1" width="8.7109375"/>
    <col min="627" max="627" customWidth="1" width="8.7109375"/>
    <col min="628" max="628" customWidth="1" width="8.7109375"/>
    <col min="629" max="629" customWidth="1" width="8.7109375"/>
    <col min="630" max="630" customWidth="1" width="8.7109375"/>
    <col min="631" max="631" customWidth="1" width="8.7109375"/>
    <col min="632" max="632" customWidth="1" width="8.7109375"/>
    <col min="633" max="633" customWidth="1" width="8.7109375"/>
    <col min="634" max="634" customWidth="1" width="8.7109375"/>
    <col min="635" max="635" customWidth="1" width="8.7109375"/>
    <col min="636" max="636" customWidth="1" width="8.7109375"/>
    <col min="637" max="637" customWidth="1" width="8.7109375"/>
    <col min="638" max="638" customWidth="1" width="8.7109375"/>
    <col min="639" max="639" customWidth="1" width="8.7109375"/>
    <col min="640" max="640" customWidth="1" width="8.7109375"/>
    <col min="641" max="641" customWidth="1" width="8.7109375"/>
    <col min="642" max="642" customWidth="1" width="8.7109375"/>
    <col min="643" max="643" customWidth="1" width="8.7109375"/>
    <col min="644" max="644" customWidth="1" width="8.7109375"/>
    <col min="645" max="645" customWidth="1" width="8.7109375"/>
    <col min="646" max="646" customWidth="1" width="8.7109375"/>
    <col min="647" max="647" customWidth="1" width="8.7109375"/>
    <col min="648" max="648" customWidth="1" width="8.7109375"/>
    <col min="649" max="649" customWidth="1" width="8.7109375"/>
    <col min="650" max="650" customWidth="1" width="8.7109375"/>
    <col min="651" max="651" customWidth="1" width="8.7109375"/>
    <col min="652" max="652" customWidth="1" width="8.7109375"/>
    <col min="653" max="653" customWidth="1" width="8.7109375"/>
    <col min="654" max="654" customWidth="1" width="8.7109375"/>
    <col min="655" max="655" customWidth="1" width="8.7109375"/>
    <col min="656" max="656" customWidth="1" width="8.7109375"/>
    <col min="657" max="657" customWidth="1" width="8.7109375"/>
    <col min="658" max="658" customWidth="1" width="8.7109375"/>
    <col min="659" max="659" customWidth="1" width="8.7109375"/>
    <col min="660" max="660" customWidth="1" width="8.7109375"/>
    <col min="661" max="661" customWidth="1" width="8.7109375"/>
    <col min="662" max="662" customWidth="1" width="8.7109375"/>
    <col min="663" max="663" customWidth="1" width="8.7109375"/>
    <col min="664" max="664" customWidth="1" width="8.7109375"/>
    <col min="665" max="665" customWidth="1" width="8.7109375"/>
    <col min="666" max="666" customWidth="1" width="8.7109375"/>
    <col min="667" max="667" customWidth="1" width="8.7109375"/>
    <col min="668" max="668" customWidth="1" width="8.7109375"/>
    <col min="669" max="669" customWidth="1" width="8.7109375"/>
    <col min="670" max="670" customWidth="1" width="8.7109375"/>
    <col min="671" max="671" customWidth="1" width="8.7109375"/>
    <col min="672" max="672" customWidth="1" width="8.7109375"/>
    <col min="673" max="673" customWidth="1" width="8.7109375"/>
    <col min="674" max="674" customWidth="1" width="8.7109375"/>
    <col min="675" max="675" customWidth="1" width="8.7109375"/>
    <col min="676" max="676" customWidth="1" width="8.7109375"/>
    <col min="677" max="677" customWidth="1" width="8.7109375"/>
    <col min="678" max="678" customWidth="1" width="8.7109375"/>
    <col min="679" max="679" customWidth="1" width="8.7109375"/>
    <col min="680" max="680" customWidth="1" width="8.7109375"/>
    <col min="681" max="681" customWidth="1" width="8.7109375"/>
    <col min="682" max="682" customWidth="1" width="8.7109375"/>
    <col min="683" max="683" customWidth="1" width="8.7109375"/>
    <col min="684" max="684" customWidth="1" width="8.7109375"/>
    <col min="685" max="685" customWidth="1" width="8.7109375"/>
    <col min="686" max="686" customWidth="1" width="8.7109375"/>
    <col min="687" max="687" customWidth="1" width="8.7109375"/>
    <col min="688" max="688" customWidth="1" width="8.7109375"/>
    <col min="689" max="689" customWidth="1" width="8.7109375"/>
    <col min="690" max="690" customWidth="1" width="8.7109375"/>
    <col min="691" max="691" customWidth="1" width="8.7109375"/>
    <col min="692" max="692" customWidth="1" width="8.7109375"/>
    <col min="693" max="693" customWidth="1" width="8.7109375"/>
    <col min="694" max="694" customWidth="1" width="8.7109375"/>
    <col min="695" max="695" customWidth="1" width="8.7109375"/>
    <col min="696" max="696" customWidth="1" width="8.7109375"/>
    <col min="697" max="697" customWidth="1" width="8.7109375"/>
    <col min="698" max="698" customWidth="1" width="8.7109375"/>
    <col min="699" max="699" customWidth="1" width="8.7109375"/>
    <col min="700" max="700" customWidth="1" width="8.7109375"/>
    <col min="701" max="701" customWidth="1" width="8.7109375"/>
    <col min="702" max="702" customWidth="1" width="8.7109375"/>
    <col min="703" max="703" customWidth="1" width="8.7109375"/>
    <col min="704" max="704" customWidth="1" width="8.7109375"/>
    <col min="705" max="705" customWidth="1" width="8.7109375"/>
    <col min="706" max="706" customWidth="1" width="8.7109375"/>
    <col min="707" max="707" customWidth="1" width="8.7109375"/>
    <col min="708" max="708" customWidth="1" width="8.7109375"/>
    <col min="709" max="709" customWidth="1" width="8.7109375"/>
    <col min="710" max="710" customWidth="1" width="8.7109375"/>
    <col min="711" max="711" customWidth="1" width="8.7109375"/>
    <col min="712" max="712" customWidth="1" width="8.7109375"/>
    <col min="713" max="713" customWidth="1" width="8.7109375"/>
    <col min="714" max="714" customWidth="1" width="8.7109375"/>
    <col min="715" max="715" customWidth="1" width="8.7109375"/>
    <col min="716" max="716" customWidth="1" width="8.7109375"/>
    <col min="717" max="717" customWidth="1" width="8.7109375"/>
    <col min="718" max="718" customWidth="1" width="8.7109375"/>
    <col min="719" max="719" customWidth="1" width="8.7109375"/>
    <col min="720" max="720" customWidth="1" width="8.7109375"/>
    <col min="721" max="721" customWidth="1" width="8.7109375"/>
    <col min="722" max="722" customWidth="1" width="8.7109375"/>
    <col min="723" max="723" customWidth="1" width="8.7109375"/>
    <col min="724" max="724" customWidth="1" width="8.7109375"/>
    <col min="725" max="725" customWidth="1" width="8.7109375"/>
    <col min="726" max="726" customWidth="1" width="8.7109375"/>
    <col min="727" max="727" customWidth="1" width="8.7109375"/>
    <col min="728" max="728" customWidth="1" width="8.7109375"/>
    <col min="729" max="729" customWidth="1" width="8.7109375"/>
    <col min="730" max="730" customWidth="1" width="8.7109375"/>
    <col min="731" max="731" customWidth="1" width="8.7109375"/>
    <col min="732" max="732" customWidth="1" width="8.7109375"/>
    <col min="733" max="733" customWidth="1" width="8.7109375"/>
    <col min="734" max="734" customWidth="1" width="8.7109375"/>
    <col min="735" max="735" customWidth="1" width="8.7109375"/>
    <col min="736" max="736" customWidth="1" width="8.7109375"/>
    <col min="737" max="737" customWidth="1" width="8.7109375"/>
    <col min="738" max="738" customWidth="1" width="8.7109375"/>
    <col min="739" max="739" customWidth="1" width="8.7109375"/>
    <col min="740" max="740" customWidth="1" width="8.7109375"/>
    <col min="741" max="741" customWidth="1" width="8.7109375"/>
    <col min="742" max="742" customWidth="1" width="8.7109375"/>
    <col min="743" max="743" customWidth="1" width="8.7109375"/>
    <col min="744" max="744" customWidth="1" width="8.7109375"/>
    <col min="745" max="745" customWidth="1" width="8.7109375"/>
    <col min="746" max="746" customWidth="1" width="8.7109375"/>
    <col min="747" max="747" customWidth="1" width="8.7109375"/>
    <col min="748" max="748" customWidth="1" width="8.7109375"/>
    <col min="749" max="749" customWidth="1" width="8.7109375"/>
    <col min="750" max="750" customWidth="1" width="8.7109375"/>
    <col min="751" max="751" customWidth="1" width="8.7109375"/>
    <col min="752" max="752" customWidth="1" width="8.7109375"/>
    <col min="753" max="753" customWidth="1" width="8.7109375"/>
    <col min="754" max="754" customWidth="1" width="8.7109375"/>
    <col min="755" max="755" customWidth="1" width="8.7109375"/>
    <col min="756" max="756" customWidth="1" width="8.7109375"/>
    <col min="757" max="757" customWidth="1" width="8.7109375"/>
    <col min="758" max="758" customWidth="1" width="8.7109375"/>
    <col min="759" max="759" customWidth="1" width="8.7109375"/>
    <col min="760" max="760" customWidth="1" width="8.7109375"/>
    <col min="761" max="761" customWidth="1" width="8.7109375"/>
    <col min="762" max="762" customWidth="1" width="8.7109375"/>
    <col min="763" max="763" customWidth="1" width="8.7109375"/>
    <col min="764" max="764" customWidth="1" width="8.7109375"/>
    <col min="765" max="765" customWidth="1" width="8.7109375"/>
    <col min="766" max="766" customWidth="1" width="8.7109375"/>
    <col min="767" max="767" customWidth="1" width="8.7109375"/>
    <col min="768" max="768" customWidth="1" width="8.7109375"/>
    <col min="769" max="769" customWidth="1" width="8.7109375"/>
    <col min="770" max="770" customWidth="1" width="8.7109375"/>
    <col min="771" max="771" customWidth="1" width="8.7109375"/>
    <col min="772" max="772" customWidth="1" width="8.7109375"/>
    <col min="773" max="773" customWidth="1" width="8.7109375"/>
    <col min="774" max="774" customWidth="1" width="8.7109375"/>
    <col min="775" max="775" customWidth="1" width="8.7109375"/>
    <col min="776" max="776" customWidth="1" width="8.7109375"/>
    <col min="777" max="777" customWidth="1" width="8.7109375"/>
    <col min="778" max="778" customWidth="1" width="8.7109375"/>
    <col min="779" max="779" customWidth="1" width="8.7109375"/>
    <col min="780" max="780" customWidth="1" width="8.7109375"/>
    <col min="781" max="781" customWidth="1" width="8.7109375"/>
    <col min="782" max="782" customWidth="1" width="8.7109375"/>
    <col min="783" max="783" customWidth="1" width="8.7109375"/>
    <col min="784" max="784" customWidth="1" width="8.7109375"/>
    <col min="785" max="785" customWidth="1" width="8.7109375"/>
    <col min="786" max="786" customWidth="1" width="8.7109375"/>
    <col min="787" max="787" customWidth="1" width="8.7109375"/>
    <col min="788" max="788" customWidth="1" width="8.7109375"/>
    <col min="789" max="789" customWidth="1" width="8.7109375"/>
    <col min="790" max="790" customWidth="1" width="8.7109375"/>
    <col min="791" max="791" customWidth="1" width="8.7109375"/>
    <col min="792" max="792" customWidth="1" width="8.7109375"/>
    <col min="793" max="793" customWidth="1" width="8.7109375"/>
    <col min="794" max="794" customWidth="1" width="8.7109375"/>
    <col min="795" max="795" customWidth="1" width="8.7109375"/>
    <col min="796" max="796" customWidth="1" width="8.7109375"/>
    <col min="797" max="797" customWidth="1" width="8.7109375"/>
    <col min="798" max="798" customWidth="1" width="8.7109375"/>
    <col min="799" max="799" customWidth="1" width="8.7109375"/>
    <col min="800" max="800" customWidth="1" width="8.7109375"/>
    <col min="801" max="801" customWidth="1" width="8.7109375"/>
    <col min="802" max="802" customWidth="1" width="8.7109375"/>
    <col min="803" max="803" customWidth="1" width="8.7109375"/>
    <col min="804" max="804" customWidth="1" width="8.7109375"/>
    <col min="805" max="805" customWidth="1" width="8.7109375"/>
    <col min="806" max="806" customWidth="1" width="8.7109375"/>
    <col min="807" max="807" customWidth="1" width="8.7109375"/>
    <col min="808" max="808" customWidth="1" width="8.7109375"/>
    <col min="809" max="809" customWidth="1" width="8.7109375"/>
    <col min="810" max="810" customWidth="1" width="8.7109375"/>
    <col min="811" max="811" customWidth="1" width="8.7109375"/>
    <col min="812" max="812" customWidth="1" width="8.7109375"/>
    <col min="813" max="813" customWidth="1" width="8.7109375"/>
    <col min="814" max="814" customWidth="1" width="8.7109375"/>
    <col min="815" max="815" customWidth="1" width="8.7109375"/>
    <col min="816" max="816" customWidth="1" width="8.7109375"/>
    <col min="817" max="817" customWidth="1" width="8.7109375"/>
    <col min="818" max="818" customWidth="1" width="8.7109375"/>
    <col min="819" max="819" customWidth="1" width="8.7109375"/>
    <col min="820" max="820" customWidth="1" width="8.7109375"/>
    <col min="821" max="821" customWidth="1" width="8.7109375"/>
    <col min="822" max="822" customWidth="1" width="8.7109375"/>
    <col min="823" max="823" customWidth="1" width="8.7109375"/>
    <col min="824" max="824" customWidth="1" width="8.7109375"/>
    <col min="825" max="825" customWidth="1" width="8.7109375"/>
    <col min="826" max="826" customWidth="1" width="8.7109375"/>
    <col min="827" max="827" customWidth="1" width="8.7109375"/>
    <col min="828" max="828" customWidth="1" width="8.7109375"/>
    <col min="829" max="829" customWidth="1" width="8.7109375"/>
    <col min="830" max="830" customWidth="1" width="8.7109375"/>
    <col min="831" max="831" customWidth="1" width="8.7109375"/>
    <col min="832" max="832" customWidth="1" width="8.7109375"/>
    <col min="833" max="833" customWidth="1" width="8.7109375"/>
    <col min="834" max="834" customWidth="1" width="8.7109375"/>
    <col min="835" max="835" customWidth="1" width="8.7109375"/>
    <col min="836" max="836" customWidth="1" width="8.7109375"/>
    <col min="837" max="837" customWidth="1" width="8.7109375"/>
    <col min="838" max="838" customWidth="1" width="8.7109375"/>
    <col min="839" max="839" customWidth="1" width="8.7109375"/>
    <col min="840" max="840" customWidth="1" width="8.7109375"/>
    <col min="841" max="841" customWidth="1" width="8.7109375"/>
    <col min="842" max="842" customWidth="1" width="8.7109375"/>
    <col min="843" max="843" customWidth="1" width="8.7109375"/>
    <col min="844" max="844" customWidth="1" width="8.7109375"/>
    <col min="845" max="845" customWidth="1" width="8.7109375"/>
    <col min="846" max="846" customWidth="1" width="8.7109375"/>
    <col min="847" max="847" customWidth="1" width="8.7109375"/>
    <col min="848" max="848" customWidth="1" width="8.7109375"/>
    <col min="849" max="849" customWidth="1" width="8.7109375"/>
    <col min="850" max="850" customWidth="1" width="8.7109375"/>
    <col min="851" max="851" customWidth="1" width="8.7109375"/>
    <col min="852" max="852" customWidth="1" width="8.7109375"/>
    <col min="853" max="853" customWidth="1" width="8.7109375"/>
    <col min="854" max="854" customWidth="1" width="8.7109375"/>
    <col min="855" max="855" customWidth="1" width="8.7109375"/>
    <col min="856" max="856" customWidth="1" width="8.7109375"/>
    <col min="857" max="857" customWidth="1" width="8.7109375"/>
    <col min="858" max="858" customWidth="1" width="8.7109375"/>
    <col min="859" max="859" customWidth="1" width="8.7109375"/>
    <col min="860" max="860" customWidth="1" width="8.7109375"/>
    <col min="861" max="861" customWidth="1" width="8.7109375"/>
    <col min="862" max="862" customWidth="1" width="8.7109375"/>
    <col min="863" max="863" customWidth="1" width="8.7109375"/>
    <col min="864" max="864" customWidth="1" width="8.7109375"/>
    <col min="865" max="865" customWidth="1" width="8.7109375"/>
    <col min="866" max="866" customWidth="1" width="8.7109375"/>
    <col min="867" max="867" customWidth="1" width="8.7109375"/>
    <col min="868" max="868" customWidth="1" width="8.7109375"/>
    <col min="869" max="869" customWidth="1" width="8.7109375"/>
    <col min="870" max="870" customWidth="1" width="8.7109375"/>
    <col min="871" max="871" customWidth="1" width="8.7109375"/>
    <col min="872" max="872" customWidth="1" width="8.7109375"/>
    <col min="873" max="873" customWidth="1" width="8.7109375"/>
    <col min="874" max="874" customWidth="1" width="8.7109375"/>
    <col min="875" max="875" customWidth="1" width="8.7109375"/>
    <col min="876" max="876" customWidth="1" width="8.7109375"/>
    <col min="877" max="877" customWidth="1" width="8.7109375"/>
    <col min="878" max="878" customWidth="1" width="8.7109375"/>
    <col min="879" max="879" customWidth="1" width="8.7109375"/>
    <col min="880" max="880" customWidth="1" width="8.7109375"/>
    <col min="881" max="881" customWidth="1" width="8.7109375"/>
    <col min="882" max="882" customWidth="1" width="8.7109375"/>
    <col min="883" max="883" customWidth="1" width="8.7109375"/>
    <col min="884" max="884" customWidth="1" width="8.7109375"/>
    <col min="885" max="885" customWidth="1" width="8.7109375"/>
    <col min="886" max="886" customWidth="1" width="8.7109375"/>
    <col min="887" max="887" customWidth="1" width="8.7109375"/>
    <col min="888" max="888" customWidth="1" width="8.7109375"/>
    <col min="889" max="889" customWidth="1" width="8.7109375"/>
    <col min="890" max="890" customWidth="1" width="8.7109375"/>
    <col min="891" max="891" customWidth="1" width="8.7109375"/>
    <col min="892" max="892" customWidth="1" width="8.7109375"/>
    <col min="893" max="893" customWidth="1" width="8.7109375"/>
    <col min="894" max="894" customWidth="1" width="8.7109375"/>
    <col min="895" max="895" customWidth="1" width="8.7109375"/>
    <col min="896" max="896" customWidth="1" width="8.7109375"/>
    <col min="897" max="897" customWidth="1" width="8.7109375"/>
    <col min="898" max="898" customWidth="1" width="8.7109375"/>
    <col min="899" max="899" customWidth="1" width="8.7109375"/>
    <col min="900" max="900" customWidth="1" width="8.7109375"/>
    <col min="901" max="901" customWidth="1" width="8.7109375"/>
    <col min="902" max="902" customWidth="1" width="8.7109375"/>
    <col min="903" max="903" customWidth="1" width="8.7109375"/>
    <col min="904" max="904" customWidth="1" width="8.7109375"/>
    <col min="905" max="905" customWidth="1" width="8.7109375"/>
    <col min="906" max="906" customWidth="1" width="8.7109375"/>
    <col min="907" max="907" customWidth="1" width="8.7109375"/>
    <col min="908" max="908" customWidth="1" width="8.7109375"/>
    <col min="909" max="909" customWidth="1" width="8.7109375"/>
    <col min="910" max="910" customWidth="1" width="8.7109375"/>
    <col min="911" max="911" customWidth="1" width="8.7109375"/>
    <col min="912" max="912" customWidth="1" width="8.7109375"/>
    <col min="913" max="913" customWidth="1" width="8.7109375"/>
    <col min="914" max="914" customWidth="1" width="8.7109375"/>
    <col min="915" max="915" customWidth="1" width="8.7109375"/>
    <col min="916" max="916" customWidth="1" width="8.7109375"/>
    <col min="917" max="917" customWidth="1" width="8.7109375"/>
    <col min="918" max="918" customWidth="1" width="8.7109375"/>
    <col min="919" max="919" customWidth="1" width="8.7109375"/>
    <col min="920" max="920" customWidth="1" width="8.7109375"/>
    <col min="921" max="921" customWidth="1" width="8.7109375"/>
    <col min="922" max="922" customWidth="1" width="8.7109375"/>
    <col min="923" max="923" customWidth="1" width="8.7109375"/>
    <col min="924" max="924" customWidth="1" width="8.7109375"/>
    <col min="925" max="925" customWidth="1" width="8.7109375"/>
    <col min="926" max="926" customWidth="1" width="8.7109375"/>
    <col min="927" max="927" customWidth="1" width="8.7109375"/>
    <col min="928" max="928" customWidth="1" width="8.7109375"/>
    <col min="929" max="929" customWidth="1" width="8.7109375"/>
    <col min="930" max="930" customWidth="1" width="8.7109375"/>
    <col min="931" max="931" customWidth="1" width="8.7109375"/>
    <col min="932" max="932" customWidth="1" width="8.7109375"/>
    <col min="933" max="933" customWidth="1" width="8.7109375"/>
    <col min="934" max="934" customWidth="1" width="8.7109375"/>
    <col min="935" max="935" customWidth="1" width="8.7109375"/>
    <col min="936" max="936" customWidth="1" width="8.7109375"/>
    <col min="937" max="937" customWidth="1" width="8.7109375"/>
    <col min="938" max="938" customWidth="1" width="8.7109375"/>
    <col min="939" max="939" customWidth="1" width="8.7109375"/>
    <col min="940" max="940" customWidth="1" width="8.7109375"/>
    <col min="941" max="941" customWidth="1" width="8.7109375"/>
    <col min="942" max="942" customWidth="1" width="8.7109375"/>
    <col min="943" max="943" customWidth="1" width="8.7109375"/>
    <col min="944" max="944" customWidth="1" width="8.7109375"/>
    <col min="945" max="945" customWidth="1" width="8.7109375"/>
    <col min="946" max="946" customWidth="1" width="8.7109375"/>
    <col min="947" max="947" customWidth="1" width="8.7109375"/>
    <col min="948" max="948" customWidth="1" width="8.7109375"/>
    <col min="949" max="949" customWidth="1" width="8.7109375"/>
    <col min="950" max="950" customWidth="1" width="8.7109375"/>
    <col min="951" max="951" customWidth="1" width="8.7109375"/>
    <col min="952" max="952" customWidth="1" width="8.7109375"/>
    <col min="953" max="953" customWidth="1" width="8.7109375"/>
    <col min="954" max="954" customWidth="1" width="8.7109375"/>
    <col min="955" max="955" customWidth="1" width="8.7109375"/>
    <col min="956" max="956" customWidth="1" width="8.7109375"/>
    <col min="957" max="957" customWidth="1" width="8.7109375"/>
    <col min="958" max="958" customWidth="1" width="8.7109375"/>
    <col min="959" max="959" customWidth="1" width="8.7109375"/>
    <col min="960" max="960" customWidth="1" width="8.7109375"/>
    <col min="961" max="961" customWidth="1" width="8.7109375"/>
    <col min="962" max="962" customWidth="1" width="8.7109375"/>
    <col min="963" max="963" customWidth="1" width="8.7109375"/>
    <col min="964" max="964" customWidth="1" width="8.7109375"/>
    <col min="965" max="965" customWidth="1" width="8.7109375"/>
    <col min="966" max="966" customWidth="1" width="8.7109375"/>
    <col min="967" max="967" customWidth="1" width="8.7109375"/>
    <col min="968" max="968" customWidth="1" width="8.7109375"/>
    <col min="969" max="969" customWidth="1" width="8.7109375"/>
    <col min="970" max="970" customWidth="1" width="8.7109375"/>
    <col min="971" max="971" customWidth="1" width="8.7109375"/>
    <col min="972" max="972" customWidth="1" width="8.7109375"/>
    <col min="973" max="973" customWidth="1" width="8.7109375"/>
    <col min="974" max="974" customWidth="1" width="8.7109375"/>
    <col min="975" max="975" customWidth="1" width="8.7109375"/>
    <col min="976" max="976" customWidth="1" width="8.7109375"/>
    <col min="977" max="977" customWidth="1" width="8.7109375"/>
    <col min="978" max="978" customWidth="1" width="8.7109375"/>
    <col min="979" max="979" customWidth="1" width="8.7109375"/>
    <col min="980" max="980" customWidth="1" width="8.7109375"/>
    <col min="981" max="981" customWidth="1" width="8.7109375"/>
    <col min="982" max="982" customWidth="1" width="8.7109375"/>
    <col min="983" max="983" customWidth="1" width="8.7109375"/>
    <col min="984" max="984" customWidth="1" width="8.7109375"/>
    <col min="985" max="985" customWidth="1" width="8.7109375"/>
    <col min="986" max="986" customWidth="1" width="8.7109375"/>
    <col min="987" max="987" customWidth="1" width="8.7109375"/>
    <col min="988" max="988" customWidth="1" width="8.7109375"/>
    <col min="989" max="989" customWidth="1" width="8.7109375"/>
    <col min="990" max="990" customWidth="1" width="8.7109375"/>
    <col min="991" max="991" customWidth="1" width="8.7109375"/>
    <col min="992" max="992" customWidth="1" width="8.7109375"/>
    <col min="993" max="993" customWidth="1" width="8.7109375"/>
    <col min="994" max="994" customWidth="1" width="8.7109375"/>
    <col min="995" max="995" customWidth="1" width="8.7109375"/>
    <col min="996" max="996" customWidth="1" width="8.7109375"/>
    <col min="997" max="997" customWidth="1" width="8.7109375"/>
    <col min="998" max="998" customWidth="1" width="8.7109375"/>
    <col min="999" max="999" customWidth="1" width="8.7109375"/>
    <col min="1000" max="1000" customWidth="1" width="8.7109375"/>
    <col min="1001" max="1001" customWidth="1" width="8.7109375"/>
    <col min="1002" max="1002" customWidth="1" width="8.7109375"/>
    <col min="1003" max="1003" customWidth="1" width="8.7109375"/>
    <col min="1004" max="1004" customWidth="1" width="8.7109375"/>
    <col min="1005" max="1005" customWidth="1" width="8.7109375"/>
    <col min="1006" max="1006" customWidth="1" width="8.7109375"/>
    <col min="1007" max="1007" customWidth="1" width="8.7109375"/>
    <col min="1008" max="1008" customWidth="1" width="8.7109375"/>
    <col min="1009" max="1009" customWidth="1" width="8.7109375"/>
    <col min="1010" max="1010" customWidth="1" width="8.7109375"/>
    <col min="1011" max="1011" customWidth="1" width="8.7109375"/>
    <col min="1012" max="1012" customWidth="1" width="8.7109375"/>
    <col min="1013" max="1013" customWidth="1" width="8.7109375"/>
    <col min="1014" max="1014" customWidth="1" width="8.7109375"/>
    <col min="1015" max="1015" customWidth="1" width="8.7109375"/>
    <col min="1016" max="1016" customWidth="1" width="8.7109375"/>
    <col min="1017" max="1017" customWidth="1" width="8.7109375"/>
    <col min="1018" max="1018" customWidth="1" width="8.7109375"/>
    <col min="1019" max="1019" customWidth="1" width="8.7109375"/>
    <col min="1020" max="1020" customWidth="1" width="8.7109375"/>
    <col min="1021" max="1021" customWidth="1" width="8.7109375"/>
    <col min="1022" max="1022" customWidth="1" width="8.7109375"/>
    <col min="1023" max="1023" customWidth="1" width="8.7109375"/>
    <col min="1024" max="1024" customWidth="1" width="8.7109375"/>
    <col min="1025" max="1025" customWidth="1" width="8.7109375"/>
    <col min="1026" max="1026" customWidth="1" width="8.7109375"/>
    <col min="1027" max="1027" customWidth="1" width="8.7109375"/>
    <col min="1028" max="1028" customWidth="1" width="8.7109375"/>
    <col min="1029" max="1029" customWidth="1" width="8.7109375"/>
    <col min="1030" max="1030" customWidth="1" width="8.7109375"/>
    <col min="1031" max="1031" customWidth="1" width="8.7109375"/>
    <col min="1032" max="1032" customWidth="1" width="8.7109375"/>
    <col min="1033" max="1033" customWidth="1" width="8.7109375"/>
    <col min="1034" max="1034" customWidth="1" width="8.7109375"/>
    <col min="1035" max="1035" customWidth="1" width="8.7109375"/>
    <col min="1036" max="1036" customWidth="1" width="8.7109375"/>
    <col min="1037" max="1037" customWidth="1" width="8.7109375"/>
    <col min="1038" max="1038" customWidth="1" width="8.7109375"/>
    <col min="1039" max="1039" customWidth="1" width="8.7109375"/>
    <col min="1040" max="1040" customWidth="1" width="8.7109375"/>
    <col min="1041" max="1041" customWidth="1" width="8.7109375"/>
    <col min="1042" max="1042" customWidth="1" width="8.7109375"/>
    <col min="1043" max="1043" customWidth="1" width="8.7109375"/>
    <col min="1044" max="1044" customWidth="1" width="8.7109375"/>
    <col min="1045" max="1045" customWidth="1" width="8.7109375"/>
    <col min="1046" max="1046" customWidth="1" width="8.7109375"/>
    <col min="1047" max="1047" customWidth="1" width="8.7109375"/>
    <col min="1048" max="1048" customWidth="1" width="8.7109375"/>
    <col min="1049" max="1049" customWidth="1" width="8.7109375"/>
    <col min="1050" max="1050" customWidth="1" width="8.7109375"/>
    <col min="1051" max="1051" customWidth="1" width="8.7109375"/>
    <col min="1052" max="1052" customWidth="1" width="8.7109375"/>
    <col min="1053" max="1053" customWidth="1" width="8.7109375"/>
    <col min="1054" max="1054" customWidth="1" width="8.7109375"/>
    <col min="1055" max="1055" customWidth="1" width="8.7109375"/>
    <col min="1056" max="1056" customWidth="1" width="8.7109375"/>
    <col min="1057" max="1057" customWidth="1" width="8.7109375"/>
    <col min="1058" max="1058" customWidth="1" width="8.7109375"/>
    <col min="1059" max="1059" customWidth="1" width="8.7109375"/>
    <col min="1060" max="1060" customWidth="1" width="8.7109375"/>
    <col min="1061" max="1061" customWidth="1" width="8.7109375"/>
    <col min="1062" max="1062" customWidth="1" width="8.7109375"/>
    <col min="1063" max="1063" customWidth="1" width="8.7109375"/>
    <col min="1064" max="1064" customWidth="1" width="8.7109375"/>
    <col min="1065" max="1065" customWidth="1" width="8.7109375"/>
    <col min="1066" max="1066" customWidth="1" width="8.7109375"/>
    <col min="1067" max="1067" customWidth="1" width="8.7109375"/>
    <col min="1068" max="1068" customWidth="1" width="8.7109375"/>
    <col min="1069" max="1069" customWidth="1" width="8.7109375"/>
    <col min="1070" max="1070" customWidth="1" width="8.7109375"/>
    <col min="1071" max="1071" customWidth="1" width="8.7109375"/>
    <col min="1072" max="1072" customWidth="1" width="8.7109375"/>
    <col min="1073" max="1073" customWidth="1" width="8.7109375"/>
    <col min="1074" max="1074" customWidth="1" width="8.7109375"/>
    <col min="1075" max="1075" customWidth="1" width="8.7109375"/>
    <col min="1076" max="1076" customWidth="1" width="8.7109375"/>
    <col min="1077" max="1077" customWidth="1" width="8.7109375"/>
    <col min="1078" max="1078" customWidth="1" width="8.7109375"/>
    <col min="1079" max="1079" customWidth="1" width="8.7109375"/>
    <col min="1080" max="1080" customWidth="1" width="8.7109375"/>
    <col min="1081" max="1081" customWidth="1" width="8.7109375"/>
    <col min="1082" max="1082" customWidth="1" width="8.7109375"/>
    <col min="1083" max="1083" customWidth="1" width="8.7109375"/>
    <col min="1084" max="1084" customWidth="1" width="8.7109375"/>
    <col min="1085" max="1085" customWidth="1" width="8.7109375"/>
    <col min="1086" max="1086" customWidth="1" width="8.7109375"/>
    <col min="1087" max="1087" customWidth="1" width="8.7109375"/>
    <col min="1088" max="1088" customWidth="1" width="8.7109375"/>
    <col min="1089" max="1089" customWidth="1" width="8.7109375"/>
    <col min="1090" max="1090" customWidth="1" width="8.7109375"/>
    <col min="1091" max="1091" customWidth="1" width="8.7109375"/>
    <col min="1092" max="1092" customWidth="1" width="8.7109375"/>
    <col min="1093" max="1093" customWidth="1" width="8.7109375"/>
    <col min="1094" max="1094" customWidth="1" width="8.7109375"/>
    <col min="1095" max="1095" customWidth="1" width="8.7109375"/>
    <col min="1096" max="1096" customWidth="1" width="8.7109375"/>
    <col min="1097" max="1097" customWidth="1" width="8.7109375"/>
    <col min="1098" max="1098" customWidth="1" width="8.7109375"/>
    <col min="1099" max="1099" customWidth="1" width="8.7109375"/>
    <col min="1100" max="1100" customWidth="1" width="8.7109375"/>
    <col min="1101" max="1101" customWidth="1" width="8.7109375"/>
    <col min="1102" max="1102" customWidth="1" width="8.7109375"/>
    <col min="1103" max="1103" customWidth="1" width="8.7109375"/>
    <col min="1104" max="1104" customWidth="1" width="8.7109375"/>
    <col min="1105" max="1105" customWidth="1" width="8.7109375"/>
    <col min="1106" max="1106" customWidth="1" width="8.7109375"/>
    <col min="1107" max="1107" customWidth="1" width="8.7109375"/>
    <col min="1108" max="1108" customWidth="1" width="8.7109375"/>
    <col min="1109" max="1109" customWidth="1" width="8.7109375"/>
    <col min="1110" max="1110" customWidth="1" width="8.7109375"/>
    <col min="1111" max="1111" customWidth="1" width="8.7109375"/>
    <col min="1112" max="1112" customWidth="1" width="8.7109375"/>
    <col min="1113" max="1113" customWidth="1" width="8.7109375"/>
    <col min="1114" max="1114" customWidth="1" width="8.7109375"/>
    <col min="1115" max="1115" customWidth="1" width="8.7109375"/>
    <col min="1116" max="1116" customWidth="1" width="8.7109375"/>
    <col min="1117" max="1117" customWidth="1" width="8.7109375"/>
    <col min="1118" max="1118" customWidth="1" width="8.7109375"/>
    <col min="1119" max="1119" customWidth="1" width="8.7109375"/>
    <col min="1120" max="1120" customWidth="1" width="8.7109375"/>
    <col min="1121" max="1121" customWidth="1" width="8.7109375"/>
    <col min="1122" max="1122" customWidth="1" width="8.7109375"/>
    <col min="1123" max="1123" customWidth="1" width="8.7109375"/>
    <col min="1124" max="1124" customWidth="1" width="8.7109375"/>
    <col min="1125" max="1125" customWidth="1" width="8.7109375"/>
    <col min="1126" max="1126" customWidth="1" width="8.7109375"/>
    <col min="1127" max="1127" customWidth="1" width="8.7109375"/>
    <col min="1128" max="1128" customWidth="1" width="8.7109375"/>
    <col min="1129" max="1129" customWidth="1" width="8.7109375"/>
    <col min="1130" max="1130" customWidth="1" width="8.7109375"/>
    <col min="1131" max="1131" customWidth="1" width="8.7109375"/>
    <col min="1132" max="1132" customWidth="1" width="8.7109375"/>
    <col min="1133" max="1133" customWidth="1" width="8.7109375"/>
    <col min="1134" max="1134" customWidth="1" width="8.7109375"/>
    <col min="1135" max="1135" customWidth="1" width="8.7109375"/>
    <col min="1136" max="1136" customWidth="1" width="8.7109375"/>
    <col min="1137" max="1137" customWidth="1" width="8.7109375"/>
    <col min="1138" max="1138" customWidth="1" width="8.7109375"/>
    <col min="1139" max="1139" customWidth="1" width="8.7109375"/>
    <col min="1140" max="1140" customWidth="1" width="8.7109375"/>
    <col min="1141" max="1141" customWidth="1" width="8.7109375"/>
    <col min="1142" max="1142" customWidth="1" width="8.7109375"/>
    <col min="1143" max="1143" customWidth="1" width="8.7109375"/>
    <col min="1144" max="1144" customWidth="1" width="8.7109375"/>
    <col min="1145" max="1145" customWidth="1" width="8.7109375"/>
    <col min="1146" max="1146" customWidth="1" width="8.7109375"/>
    <col min="1147" max="1147" customWidth="1" width="8.7109375"/>
    <col min="1148" max="1148" customWidth="1" width="8.7109375"/>
    <col min="1149" max="1149" customWidth="1" width="8.7109375"/>
    <col min="1150" max="1150" customWidth="1" width="8.7109375"/>
    <col min="1151" max="1151" customWidth="1" width="8.7109375"/>
    <col min="1152" max="1152" customWidth="1" width="8.7109375"/>
    <col min="1153" max="1153" customWidth="1" width="8.7109375"/>
    <col min="1154" max="1154" customWidth="1" width="8.7109375"/>
    <col min="1155" max="1155" customWidth="1" width="8.7109375"/>
    <col min="1156" max="1156" customWidth="1" width="8.7109375"/>
    <col min="1157" max="1157" customWidth="1" width="8.7109375"/>
    <col min="1158" max="1158" customWidth="1" width="8.7109375"/>
    <col min="1159" max="1159" customWidth="1" width="8.7109375"/>
    <col min="1160" max="1160" customWidth="1" width="8.7109375"/>
    <col min="1161" max="1161" customWidth="1" width="8.7109375"/>
    <col min="1162" max="1162" customWidth="1" width="8.7109375"/>
    <col min="1163" max="1163" customWidth="1" width="8.7109375"/>
    <col min="1164" max="1164" customWidth="1" width="8.7109375"/>
    <col min="1165" max="1165" customWidth="1" width="8.7109375"/>
    <col min="1166" max="1166" customWidth="1" width="8.7109375"/>
    <col min="1167" max="1167" customWidth="1" width="8.7109375"/>
    <col min="1168" max="1168" customWidth="1" width="8.7109375"/>
    <col min="1169" max="1169" customWidth="1" width="8.7109375"/>
    <col min="1170" max="1170" customWidth="1" width="8.7109375"/>
    <col min="1171" max="1171" customWidth="1" width="8.7109375"/>
    <col min="1172" max="1172" customWidth="1" width="8.7109375"/>
    <col min="1173" max="1173" customWidth="1" width="8.7109375"/>
    <col min="1174" max="1174" customWidth="1" width="8.7109375"/>
    <col min="1175" max="1175" customWidth="1" width="8.7109375"/>
    <col min="1176" max="1176" customWidth="1" width="8.7109375"/>
    <col min="1177" max="1177" customWidth="1" width="8.7109375"/>
    <col min="1178" max="1178" customWidth="1" width="8.7109375"/>
    <col min="1179" max="1179" customWidth="1" width="8.7109375"/>
    <col min="1180" max="1180" customWidth="1" width="8.7109375"/>
    <col min="1181" max="1181" customWidth="1" width="8.7109375"/>
    <col min="1182" max="1182" customWidth="1" width="8.7109375"/>
    <col min="1183" max="1183" customWidth="1" width="8.7109375"/>
    <col min="1184" max="1184" customWidth="1" width="8.7109375"/>
    <col min="1185" max="1185" customWidth="1" width="8.7109375"/>
    <col min="1186" max="1186" customWidth="1" width="8.7109375"/>
    <col min="1187" max="1187" customWidth="1" width="8.7109375"/>
    <col min="1188" max="1188" customWidth="1" width="8.7109375"/>
    <col min="1189" max="1189" customWidth="1" width="8.7109375"/>
    <col min="1190" max="1190" customWidth="1" width="8.7109375"/>
    <col min="1191" max="1191" customWidth="1" width="8.7109375"/>
    <col min="1192" max="1192" customWidth="1" width="8.7109375"/>
    <col min="1193" max="1193" customWidth="1" width="8.7109375"/>
    <col min="1194" max="1194" customWidth="1" width="8.7109375"/>
    <col min="1195" max="1195" customWidth="1" width="8.7109375"/>
    <col min="1196" max="1196" customWidth="1" width="8.7109375"/>
    <col min="1197" max="1197" customWidth="1" width="8.7109375"/>
    <col min="1198" max="1198" customWidth="1" width="8.7109375"/>
    <col min="1199" max="1199" customWidth="1" width="8.7109375"/>
    <col min="1200" max="1200" customWidth="1" width="8.7109375"/>
    <col min="1201" max="1201" customWidth="1" width="8.7109375"/>
    <col min="1202" max="1202" customWidth="1" width="8.7109375"/>
    <col min="1203" max="1203" customWidth="1" width="8.7109375"/>
    <col min="1204" max="1204" customWidth="1" width="8.7109375"/>
    <col min="1205" max="1205" customWidth="1" width="8.7109375"/>
    <col min="1206" max="1206" customWidth="1" width="8.7109375"/>
    <col min="1207" max="1207" customWidth="1" width="8.7109375"/>
    <col min="1208" max="1208" customWidth="1" width="8.7109375"/>
    <col min="1209" max="1209" customWidth="1" width="8.7109375"/>
    <col min="1210" max="1210" customWidth="1" width="8.7109375"/>
    <col min="1211" max="1211" customWidth="1" width="8.7109375"/>
    <col min="1212" max="1212" customWidth="1" width="8.7109375"/>
    <col min="1213" max="1213" customWidth="1" width="8.7109375"/>
    <col min="1214" max="1214" customWidth="1" width="8.7109375"/>
    <col min="1215" max="1215" customWidth="1" width="8.7109375"/>
    <col min="1216" max="1216" customWidth="1" width="8.7109375"/>
    <col min="1217" max="1217" customWidth="1" width="8.7109375"/>
    <col min="1218" max="1218" customWidth="1" width="8.7109375"/>
    <col min="1219" max="1219" customWidth="1" width="8.7109375"/>
    <col min="1220" max="1220" customWidth="1" width="8.7109375"/>
    <col min="1221" max="1221" customWidth="1" width="8.7109375"/>
    <col min="1222" max="1222" customWidth="1" width="8.7109375"/>
    <col min="1223" max="1223" customWidth="1" width="8.7109375"/>
    <col min="1224" max="1224" customWidth="1" width="8.7109375"/>
    <col min="1225" max="1225" customWidth="1" width="8.7109375"/>
    <col min="1226" max="1226" customWidth="1" width="8.7109375"/>
    <col min="1227" max="1227" customWidth="1" width="8.7109375"/>
    <col min="1228" max="1228" customWidth="1" width="8.7109375"/>
    <col min="1229" max="1229" customWidth="1" width="8.7109375"/>
    <col min="1230" max="1230" customWidth="1" width="8.7109375"/>
    <col min="1231" max="1231" customWidth="1" width="8.7109375"/>
    <col min="1232" max="1232" customWidth="1" width="8.7109375"/>
    <col min="1233" max="1233" customWidth="1" width="8.7109375"/>
    <col min="1234" max="1234" customWidth="1" width="8.7109375"/>
    <col min="1235" max="1235" customWidth="1" width="8.7109375"/>
    <col min="1236" max="1236" customWidth="1" width="8.7109375"/>
    <col min="1237" max="1237" customWidth="1" width="8.7109375"/>
    <col min="1238" max="1238" customWidth="1" width="8.7109375"/>
    <col min="1239" max="1239" customWidth="1" width="8.7109375"/>
    <col min="1240" max="1240" customWidth="1" width="8.7109375"/>
    <col min="1241" max="1241" customWidth="1" width="8.7109375"/>
    <col min="1242" max="1242" customWidth="1" width="8.7109375"/>
    <col min="1243" max="1243" customWidth="1" width="8.7109375"/>
    <col min="1244" max="1244" customWidth="1" width="8.7109375"/>
    <col min="1245" max="1245" customWidth="1" width="8.7109375"/>
    <col min="1246" max="1246" customWidth="1" width="8.7109375"/>
    <col min="1247" max="1247" customWidth="1" width="8.7109375"/>
    <col min="1248" max="1248" customWidth="1" width="8.7109375"/>
    <col min="1249" max="1249" customWidth="1" width="8.7109375"/>
    <col min="1250" max="1250" customWidth="1" width="8.7109375"/>
    <col min="1251" max="1251" customWidth="1" width="8.7109375"/>
    <col min="1252" max="1252" customWidth="1" width="8.7109375"/>
    <col min="1253" max="1253" customWidth="1" width="8.7109375"/>
    <col min="1254" max="1254" customWidth="1" width="8.7109375"/>
    <col min="1255" max="1255" customWidth="1" width="8.7109375"/>
    <col min="1256" max="1256" customWidth="1" width="8.7109375"/>
    <col min="1257" max="1257" customWidth="1" width="8.7109375"/>
    <col min="1258" max="1258" customWidth="1" width="8.7109375"/>
    <col min="1259" max="1259" customWidth="1" width="8.7109375"/>
    <col min="1260" max="1260" customWidth="1" width="8.7109375"/>
    <col min="1261" max="1261" customWidth="1" width="8.7109375"/>
    <col min="1262" max="1262" customWidth="1" width="8.7109375"/>
    <col min="1263" max="1263" customWidth="1" width="8.7109375"/>
    <col min="1264" max="1264" customWidth="1" width="8.7109375"/>
    <col min="1265" max="1265" customWidth="1" width="8.7109375"/>
    <col min="1266" max="1266" customWidth="1" width="8.7109375"/>
    <col min="1267" max="1267" customWidth="1" width="8.7109375"/>
    <col min="1268" max="1268" customWidth="1" width="8.7109375"/>
    <col min="1269" max="1269" customWidth="1" width="8.7109375"/>
    <col min="1270" max="1270" customWidth="1" width="8.7109375"/>
    <col min="1271" max="1271" customWidth="1" width="8.7109375"/>
    <col min="1272" max="1272" customWidth="1" width="8.7109375"/>
    <col min="1273" max="1273" customWidth="1" width="8.7109375"/>
    <col min="1274" max="1274" customWidth="1" width="8.7109375"/>
    <col min="1275" max="1275" customWidth="1" width="8.7109375"/>
    <col min="1276" max="1276" customWidth="1" width="8.7109375"/>
    <col min="1277" max="1277" customWidth="1" width="8.7109375"/>
    <col min="1278" max="1278" customWidth="1" width="8.7109375"/>
    <col min="1279" max="1279" customWidth="1" width="8.7109375"/>
    <col min="1280" max="1280" customWidth="1" width="8.7109375"/>
    <col min="1281" max="1281" customWidth="1" width="8.7109375"/>
    <col min="1282" max="1282" customWidth="1" width="8.7109375"/>
    <col min="1283" max="1283" customWidth="1" width="8.7109375"/>
    <col min="1284" max="1284" customWidth="1" width="8.7109375"/>
    <col min="1285" max="1285" customWidth="1" width="8.7109375"/>
    <col min="1286" max="1286" customWidth="1" width="8.7109375"/>
    <col min="1287" max="1287" customWidth="1" width="8.7109375"/>
    <col min="1288" max="1288" customWidth="1" width="8.7109375"/>
    <col min="1289" max="1289" customWidth="1" width="8.7109375"/>
    <col min="1290" max="1290" customWidth="1" width="8.7109375"/>
    <col min="1291" max="1291" customWidth="1" width="8.7109375"/>
    <col min="1292" max="1292" customWidth="1" width="8.7109375"/>
    <col min="1293" max="1293" customWidth="1" width="8.7109375"/>
    <col min="1294" max="1294" customWidth="1" width="8.7109375"/>
    <col min="1295" max="1295" customWidth="1" width="8.7109375"/>
    <col min="1296" max="1296" customWidth="1" width="8.7109375"/>
    <col min="1297" max="1297" customWidth="1" width="8.7109375"/>
    <col min="1298" max="1298" customWidth="1" width="8.7109375"/>
    <col min="1299" max="1299" customWidth="1" width="8.7109375"/>
    <col min="1300" max="1300" customWidth="1" width="8.7109375"/>
    <col min="1301" max="1301" customWidth="1" width="8.7109375"/>
    <col min="1302" max="1302" customWidth="1" width="8.7109375"/>
    <col min="1303" max="1303" customWidth="1" width="8.7109375"/>
    <col min="1304" max="1304" customWidth="1" width="8.7109375"/>
    <col min="1305" max="1305" customWidth="1" width="8.7109375"/>
    <col min="1306" max="1306" customWidth="1" width="8.7109375"/>
    <col min="1307" max="1307" customWidth="1" width="8.7109375"/>
    <col min="1308" max="1308" customWidth="1" width="8.7109375"/>
    <col min="1309" max="1309" customWidth="1" width="8.7109375"/>
    <col min="1310" max="1310" customWidth="1" width="8.7109375"/>
    <col min="1311" max="1311" customWidth="1" width="8.7109375"/>
    <col min="1312" max="1312" customWidth="1" width="8.7109375"/>
    <col min="1313" max="1313" customWidth="1" width="8.7109375"/>
    <col min="1314" max="1314" customWidth="1" width="8.7109375"/>
    <col min="1315" max="1315" customWidth="1" width="8.7109375"/>
    <col min="1316" max="1316" customWidth="1" width="8.7109375"/>
    <col min="1317" max="1317" customWidth="1" width="8.7109375"/>
    <col min="1318" max="1318" customWidth="1" width="8.7109375"/>
    <col min="1319" max="1319" customWidth="1" width="8.7109375"/>
    <col min="1320" max="1320" customWidth="1" width="8.7109375"/>
    <col min="1321" max="1321" customWidth="1" width="8.7109375"/>
    <col min="1322" max="1322" customWidth="1" width="8.7109375"/>
    <col min="1323" max="1323" customWidth="1" width="8.7109375"/>
    <col min="1324" max="1324" customWidth="1" width="8.7109375"/>
    <col min="1325" max="1325" customWidth="1" width="8.7109375"/>
    <col min="1326" max="1326" customWidth="1" width="8.7109375"/>
    <col min="1327" max="1327" customWidth="1" width="8.7109375"/>
    <col min="1328" max="1328" customWidth="1" width="8.7109375"/>
    <col min="1329" max="1329" customWidth="1" width="8.7109375"/>
    <col min="1330" max="1330" customWidth="1" width="8.7109375"/>
    <col min="1331" max="1331" customWidth="1" width="8.7109375"/>
    <col min="1332" max="1332" customWidth="1" width="8.7109375"/>
    <col min="1333" max="1333" customWidth="1" width="8.7109375"/>
    <col min="1334" max="1334" customWidth="1" width="8.7109375"/>
    <col min="1335" max="1335" customWidth="1" width="8.7109375"/>
    <col min="1336" max="1336" customWidth="1" width="8.7109375"/>
    <col min="1337" max="1337" customWidth="1" width="8.7109375"/>
    <col min="1338" max="1338" customWidth="1" width="8.7109375"/>
    <col min="1339" max="1339" customWidth="1" width="8.7109375"/>
    <col min="1340" max="1340" customWidth="1" width="8.7109375"/>
    <col min="1341" max="1341" customWidth="1" width="8.7109375"/>
    <col min="1342" max="1342" customWidth="1" width="8.7109375"/>
    <col min="1343" max="1343" customWidth="1" width="8.7109375"/>
    <col min="1344" max="1344" customWidth="1" width="8.7109375"/>
    <col min="1345" max="1345" customWidth="1" width="8.7109375"/>
    <col min="1346" max="1346" customWidth="1" width="8.7109375"/>
    <col min="1347" max="1347" customWidth="1" width="8.7109375"/>
    <col min="1348" max="1348" customWidth="1" width="8.7109375"/>
    <col min="1349" max="1349" customWidth="1" width="8.7109375"/>
    <col min="1350" max="1350" customWidth="1" width="8.7109375"/>
    <col min="1351" max="1351" customWidth="1" width="8.7109375"/>
    <col min="1352" max="1352" customWidth="1" width="8.7109375"/>
    <col min="1353" max="1353" customWidth="1" width="8.7109375"/>
    <col min="1354" max="1354" customWidth="1" width="8.7109375"/>
    <col min="1355" max="1355" customWidth="1" width="8.7109375"/>
    <col min="1356" max="1356" customWidth="1" width="8.7109375"/>
    <col min="1357" max="1357" customWidth="1" width="8.7109375"/>
    <col min="1358" max="1358" customWidth="1" width="8.7109375"/>
    <col min="1359" max="1359" customWidth="1" width="8.7109375"/>
    <col min="1360" max="1360" customWidth="1" width="8.7109375"/>
    <col min="1361" max="1361" customWidth="1" width="8.7109375"/>
    <col min="1362" max="1362" customWidth="1" width="8.7109375"/>
    <col min="1363" max="1363" customWidth="1" width="8.7109375"/>
    <col min="1364" max="1364" customWidth="1" width="8.7109375"/>
    <col min="1365" max="1365" customWidth="1" width="8.7109375"/>
    <col min="1366" max="1366" customWidth="1" width="8.7109375"/>
    <col min="1367" max="1367" customWidth="1" width="8.7109375"/>
    <col min="1368" max="1368" customWidth="1" width="8.7109375"/>
    <col min="1369" max="1369" customWidth="1" width="8.7109375"/>
    <col min="1370" max="1370" customWidth="1" width="8.7109375"/>
    <col min="1371" max="1371" customWidth="1" width="8.7109375"/>
    <col min="1372" max="1372" customWidth="1" width="8.7109375"/>
    <col min="1373" max="1373" customWidth="1" width="8.7109375"/>
    <col min="1374" max="1374" customWidth="1" width="8.7109375"/>
    <col min="1375" max="1375" customWidth="1" width="8.7109375"/>
    <col min="1376" max="1376" customWidth="1" width="8.7109375"/>
    <col min="1377" max="1377" customWidth="1" width="8.7109375"/>
    <col min="1378" max="1378" customWidth="1" width="8.7109375"/>
    <col min="1379" max="1379" customWidth="1" width="8.7109375"/>
    <col min="1380" max="1380" customWidth="1" width="8.7109375"/>
    <col min="1381" max="1381" customWidth="1" width="8.7109375"/>
    <col min="1382" max="1382" customWidth="1" width="8.7109375"/>
    <col min="1383" max="1383" customWidth="1" width="8.7109375"/>
    <col min="1384" max="1384" customWidth="1" width="8.7109375"/>
    <col min="1385" max="1385" customWidth="1" width="8.7109375"/>
    <col min="1386" max="1386" customWidth="1" width="8.7109375"/>
    <col min="1387" max="1387" customWidth="1" width="8.7109375"/>
    <col min="1388" max="1388" customWidth="1" width="8.7109375"/>
    <col min="1389" max="1389" customWidth="1" width="8.7109375"/>
    <col min="1390" max="1390" customWidth="1" width="8.7109375"/>
    <col min="1391" max="1391" customWidth="1" width="8.7109375"/>
    <col min="1392" max="1392" customWidth="1" width="8.7109375"/>
    <col min="1393" max="1393" customWidth="1" width="8.7109375"/>
    <col min="1394" max="1394" customWidth="1" width="8.7109375"/>
    <col min="1395" max="1395" customWidth="1" width="8.7109375"/>
    <col min="1396" max="1396" customWidth="1" width="8.7109375"/>
    <col min="1397" max="1397" customWidth="1" width="8.7109375"/>
    <col min="1398" max="1398" customWidth="1" width="8.7109375"/>
    <col min="1399" max="1399" customWidth="1" width="8.7109375"/>
    <col min="1400" max="1400" customWidth="1" width="8.7109375"/>
    <col min="1401" max="1401" customWidth="1" width="8.7109375"/>
    <col min="1402" max="1402" customWidth="1" width="8.7109375"/>
    <col min="1403" max="1403" customWidth="1" width="8.7109375"/>
    <col min="1404" max="1404" customWidth="1" width="8.7109375"/>
    <col min="1405" max="1405" customWidth="1" width="8.7109375"/>
    <col min="1406" max="1406" customWidth="1" width="8.7109375"/>
    <col min="1407" max="1407" customWidth="1" width="8.7109375"/>
    <col min="1408" max="1408" customWidth="1" width="8.7109375"/>
    <col min="1409" max="1409" customWidth="1" width="8.7109375"/>
    <col min="1410" max="1410" customWidth="1" width="8.7109375"/>
    <col min="1411" max="1411" customWidth="1" width="8.7109375"/>
    <col min="1412" max="1412" customWidth="1" width="8.7109375"/>
    <col min="1413" max="1413" customWidth="1" width="8.7109375"/>
    <col min="1414" max="1414" customWidth="1" width="8.7109375"/>
    <col min="1415" max="1415" customWidth="1" width="8.7109375"/>
    <col min="1416" max="1416" customWidth="1" width="8.7109375"/>
    <col min="1417" max="1417" customWidth="1" width="8.7109375"/>
    <col min="1418" max="1418" customWidth="1" width="8.7109375"/>
    <col min="1419" max="1419" customWidth="1" width="8.7109375"/>
    <col min="1420" max="1420" customWidth="1" width="8.7109375"/>
    <col min="1421" max="1421" customWidth="1" width="8.7109375"/>
    <col min="1422" max="1422" customWidth="1" width="8.7109375"/>
    <col min="1423" max="1423" customWidth="1" width="8.7109375"/>
    <col min="1424" max="1424" customWidth="1" width="8.7109375"/>
    <col min="1425" max="1425" customWidth="1" width="8.7109375"/>
    <col min="1426" max="1426" customWidth="1" width="8.7109375"/>
    <col min="1427" max="1427" customWidth="1" width="8.7109375"/>
    <col min="1428" max="1428" customWidth="1" width="8.7109375"/>
    <col min="1429" max="1429" customWidth="1" width="8.7109375"/>
    <col min="1430" max="1430" customWidth="1" width="8.7109375"/>
    <col min="1431" max="1431" customWidth="1" width="8.7109375"/>
    <col min="1432" max="1432" customWidth="1" width="8.7109375"/>
    <col min="1433" max="1433" customWidth="1" width="8.7109375"/>
    <col min="1434" max="1434" customWidth="1" width="8.7109375"/>
    <col min="1435" max="1435" customWidth="1" width="8.7109375"/>
    <col min="1436" max="1436" customWidth="1" width="8.7109375"/>
    <col min="1437" max="1437" customWidth="1" width="8.7109375"/>
    <col min="1438" max="1438" customWidth="1" width="8.7109375"/>
    <col min="1439" max="1439" customWidth="1" width="8.7109375"/>
    <col min="1440" max="1440" customWidth="1" width="8.7109375"/>
    <col min="1441" max="1441" customWidth="1" width="8.7109375"/>
    <col min="1442" max="1442" customWidth="1" width="8.7109375"/>
    <col min="1443" max="1443" customWidth="1" width="8.7109375"/>
    <col min="1444" max="1444" customWidth="1" width="8.7109375"/>
    <col min="1445" max="1445" customWidth="1" width="8.7109375"/>
    <col min="1446" max="1446" customWidth="1" width="8.7109375"/>
    <col min="1447" max="1447" customWidth="1" width="8.7109375"/>
    <col min="1448" max="1448" customWidth="1" width="8.7109375"/>
    <col min="1449" max="1449" customWidth="1" width="8.7109375"/>
    <col min="1450" max="1450" customWidth="1" width="8.7109375"/>
    <col min="1451" max="1451" customWidth="1" width="8.7109375"/>
    <col min="1452" max="1452" customWidth="1" width="8.7109375"/>
    <col min="1453" max="1453" customWidth="1" width="8.7109375"/>
    <col min="1454" max="1454" customWidth="1" width="8.7109375"/>
    <col min="1455" max="1455" customWidth="1" width="8.7109375"/>
    <col min="1456" max="1456" customWidth="1" width="8.7109375"/>
    <col min="1457" max="1457" customWidth="1" width="8.7109375"/>
    <col min="1458" max="1458" customWidth="1" width="8.7109375"/>
    <col min="1459" max="1459" customWidth="1" width="8.7109375"/>
    <col min="1460" max="1460" customWidth="1" width="8.7109375"/>
    <col min="1461" max="1461" customWidth="1" width="8.7109375"/>
    <col min="1462" max="1462" customWidth="1" width="8.7109375"/>
    <col min="1463" max="1463" customWidth="1" width="8.7109375"/>
    <col min="1464" max="1464" customWidth="1" width="8.7109375"/>
    <col min="1465" max="1465" customWidth="1" width="8.7109375"/>
    <col min="1466" max="1466" customWidth="1" width="8.7109375"/>
    <col min="1467" max="1467" customWidth="1" width="8.7109375"/>
    <col min="1468" max="1468" customWidth="1" width="8.7109375"/>
    <col min="1469" max="1469" customWidth="1" width="8.7109375"/>
    <col min="1470" max="1470" customWidth="1" width="8.7109375"/>
    <col min="1471" max="1471" customWidth="1" width="8.7109375"/>
    <col min="1472" max="1472" customWidth="1" width="8.7109375"/>
    <col min="1473" max="1473" customWidth="1" width="8.7109375"/>
    <col min="1474" max="1474" customWidth="1" width="8.7109375"/>
    <col min="1475" max="1475" customWidth="1" width="8.7109375"/>
    <col min="1476" max="1476" customWidth="1" width="8.7109375"/>
    <col min="1477" max="1477" customWidth="1" width="8.7109375"/>
    <col min="1478" max="1478" customWidth="1" width="8.7109375"/>
    <col min="1479" max="1479" customWidth="1" width="8.7109375"/>
    <col min="1480" max="1480" customWidth="1" width="8.7109375"/>
    <col min="1481" max="1481" customWidth="1" width="8.7109375"/>
    <col min="1482" max="1482" customWidth="1" width="8.7109375"/>
    <col min="1483" max="1483" customWidth="1" width="8.7109375"/>
    <col min="1484" max="1484" customWidth="1" width="8.7109375"/>
    <col min="1485" max="1485" customWidth="1" width="8.7109375"/>
    <col min="1486" max="1486" customWidth="1" width="8.7109375"/>
    <col min="1487" max="1487" customWidth="1" width="8.7109375"/>
    <col min="1488" max="1488" customWidth="1" width="8.7109375"/>
    <col min="1489" max="1489" customWidth="1" width="8.7109375"/>
    <col min="1490" max="1490" customWidth="1" width="8.7109375"/>
    <col min="1491" max="1491" customWidth="1" width="8.7109375"/>
    <col min="1492" max="1492" customWidth="1" width="8.7109375"/>
    <col min="1493" max="1493" customWidth="1" width="8.7109375"/>
    <col min="1494" max="1494" customWidth="1" width="8.7109375"/>
    <col min="1495" max="1495" customWidth="1" width="8.7109375"/>
    <col min="1496" max="1496" customWidth="1" width="8.7109375"/>
    <col min="1497" max="1497" customWidth="1" width="8.7109375"/>
    <col min="1498" max="1498" customWidth="1" width="8.7109375"/>
    <col min="1499" max="1499" customWidth="1" width="8.7109375"/>
    <col min="1500" max="1500" customWidth="1" width="8.7109375"/>
    <col min="1501" max="1501" customWidth="1" width="8.7109375"/>
    <col min="1502" max="1502" customWidth="1" width="8.7109375"/>
    <col min="1503" max="1503" customWidth="1" width="8.7109375"/>
    <col min="1504" max="1504" customWidth="1" width="8.7109375"/>
    <col min="1505" max="1505" customWidth="1" width="8.7109375"/>
    <col min="1506" max="1506" customWidth="1" width="8.7109375"/>
    <col min="1507" max="1507" customWidth="1" width="8.7109375"/>
    <col min="1508" max="1508" customWidth="1" width="8.7109375"/>
    <col min="1509" max="1509" customWidth="1" width="8.7109375"/>
    <col min="1510" max="1510" customWidth="1" width="8.7109375"/>
    <col min="1511" max="1511" customWidth="1" width="8.7109375"/>
    <col min="1512" max="1512" customWidth="1" width="8.7109375"/>
    <col min="1513" max="1513" customWidth="1" width="8.7109375"/>
    <col min="1514" max="1514" customWidth="1" width="8.7109375"/>
    <col min="1515" max="1515" customWidth="1" width="8.7109375"/>
    <col min="1516" max="1516" customWidth="1" width="8.7109375"/>
    <col min="1517" max="1517" customWidth="1" width="8.7109375"/>
    <col min="1518" max="1518" customWidth="1" width="8.7109375"/>
    <col min="1519" max="1519" customWidth="1" width="8.7109375"/>
    <col min="1520" max="1520" customWidth="1" width="8.7109375"/>
    <col min="1521" max="1521" customWidth="1" width="8.7109375"/>
    <col min="1522" max="1522" customWidth="1" width="8.7109375"/>
    <col min="1523" max="1523" customWidth="1" width="8.7109375"/>
    <col min="1524" max="1524" customWidth="1" width="8.7109375"/>
    <col min="1525" max="1525" customWidth="1" width="8.7109375"/>
    <col min="1526" max="1526" customWidth="1" width="8.7109375"/>
    <col min="1527" max="1527" customWidth="1" width="8.7109375"/>
    <col min="1528" max="1528" customWidth="1" width="8.7109375"/>
    <col min="1529" max="1529" customWidth="1" width="8.7109375"/>
    <col min="1530" max="1530" customWidth="1" width="8.7109375"/>
    <col min="1531" max="1531" customWidth="1" width="8.7109375"/>
    <col min="1532" max="1532" customWidth="1" width="8.7109375"/>
    <col min="1533" max="1533" customWidth="1" width="8.7109375"/>
    <col min="1534" max="1534" customWidth="1" width="8.7109375"/>
    <col min="1535" max="1535" customWidth="1" width="8.7109375"/>
    <col min="1536" max="1536" customWidth="1" width="8.7109375"/>
    <col min="1537" max="1537" customWidth="1" width="8.7109375"/>
    <col min="1538" max="1538" customWidth="1" width="8.7109375"/>
    <col min="1539" max="1539" customWidth="1" width="8.7109375"/>
    <col min="1540" max="1540" customWidth="1" width="8.7109375"/>
    <col min="1541" max="1541" customWidth="1" width="8.7109375"/>
    <col min="1542" max="1542" customWidth="1" width="8.7109375"/>
    <col min="1543" max="1543" customWidth="1" width="8.7109375"/>
    <col min="1544" max="1544" customWidth="1" width="8.7109375"/>
    <col min="1545" max="1545" customWidth="1" width="8.7109375"/>
    <col min="1546" max="1546" customWidth="1" width="8.7109375"/>
    <col min="1547" max="1547" customWidth="1" width="8.7109375"/>
    <col min="1548" max="1548" customWidth="1" width="8.7109375"/>
    <col min="1549" max="1549" customWidth="1" width="8.7109375"/>
    <col min="1550" max="1550" customWidth="1" width="8.7109375"/>
    <col min="1551" max="1551" customWidth="1" width="8.7109375"/>
    <col min="1552" max="1552" customWidth="1" width="8.7109375"/>
    <col min="1553" max="1553" customWidth="1" width="8.7109375"/>
    <col min="1554" max="1554" customWidth="1" width="8.7109375"/>
    <col min="1555" max="1555" customWidth="1" width="8.7109375"/>
    <col min="1556" max="1556" customWidth="1" width="8.7109375"/>
    <col min="1557" max="1557" customWidth="1" width="8.7109375"/>
    <col min="1558" max="1558" customWidth="1" width="8.7109375"/>
    <col min="1559" max="1559" customWidth="1" width="8.7109375"/>
    <col min="1560" max="1560" customWidth="1" width="8.7109375"/>
    <col min="1561" max="1561" customWidth="1" width="8.7109375"/>
    <col min="1562" max="1562" customWidth="1" width="8.7109375"/>
    <col min="1563" max="1563" customWidth="1" width="8.7109375"/>
    <col min="1564" max="1564" customWidth="1" width="8.7109375"/>
    <col min="1565" max="1565" customWidth="1" width="8.7109375"/>
    <col min="1566" max="1566" customWidth="1" width="8.7109375"/>
    <col min="1567" max="1567" customWidth="1" width="8.7109375"/>
    <col min="1568" max="1568" customWidth="1" width="8.7109375"/>
    <col min="1569" max="1569" customWidth="1" width="8.7109375"/>
    <col min="1570" max="1570" customWidth="1" width="8.7109375"/>
    <col min="1571" max="1571" customWidth="1" width="8.7109375"/>
    <col min="1572" max="1572" customWidth="1" width="8.7109375"/>
    <col min="1573" max="1573" customWidth="1" width="8.7109375"/>
    <col min="1574" max="1574" customWidth="1" width="8.7109375"/>
    <col min="1575" max="1575" customWidth="1" width="8.7109375"/>
    <col min="1576" max="1576" customWidth="1" width="8.7109375"/>
    <col min="1577" max="1577" customWidth="1" width="8.7109375"/>
    <col min="1578" max="1578" customWidth="1" width="8.7109375"/>
    <col min="1579" max="1579" customWidth="1" width="8.7109375"/>
    <col min="1580" max="1580" customWidth="1" width="8.7109375"/>
    <col min="1581" max="1581" customWidth="1" width="8.7109375"/>
    <col min="1582" max="1582" customWidth="1" width="8.7109375"/>
    <col min="1583" max="1583" customWidth="1" width="8.7109375"/>
    <col min="1584" max="1584" customWidth="1" width="8.7109375"/>
    <col min="1585" max="1585" customWidth="1" width="8.7109375"/>
    <col min="1586" max="1586" customWidth="1" width="8.7109375"/>
    <col min="1587" max="1587" customWidth="1" width="8.7109375"/>
    <col min="1588" max="1588" customWidth="1" width="8.7109375"/>
    <col min="1589" max="1589" customWidth="1" width="8.7109375"/>
    <col min="1590" max="1590" customWidth="1" width="8.7109375"/>
    <col min="1591" max="1591" customWidth="1" width="8.7109375"/>
    <col min="1592" max="1592" customWidth="1" width="8.7109375"/>
    <col min="1593" max="1593" customWidth="1" width="8.7109375"/>
    <col min="1594" max="1594" customWidth="1" width="8.7109375"/>
    <col min="1595" max="1595" customWidth="1" width="8.7109375"/>
    <col min="1596" max="1596" customWidth="1" width="8.7109375"/>
    <col min="1597" max="1597" customWidth="1" width="8.7109375"/>
    <col min="1598" max="1598" customWidth="1" width="8.7109375"/>
    <col min="1599" max="1599" customWidth="1" width="8.7109375"/>
    <col min="1600" max="1600" customWidth="1" width="8.7109375"/>
    <col min="1601" max="1601" customWidth="1" width="8.7109375"/>
    <col min="1602" max="1602" customWidth="1" width="8.7109375"/>
    <col min="1603" max="1603" customWidth="1" width="8.7109375"/>
    <col min="1604" max="1604" customWidth="1" width="8.7109375"/>
    <col min="1605" max="1605" customWidth="1" width="8.7109375"/>
    <col min="1606" max="1606" customWidth="1" width="8.7109375"/>
    <col min="1607" max="1607" customWidth="1" width="8.7109375"/>
    <col min="1608" max="1608" customWidth="1" width="8.7109375"/>
    <col min="1609" max="1609" customWidth="1" width="8.7109375"/>
    <col min="1610" max="1610" customWidth="1" width="8.7109375"/>
    <col min="1611" max="1611" customWidth="1" width="8.7109375"/>
    <col min="1612" max="1612" customWidth="1" width="8.7109375"/>
    <col min="1613" max="1613" customWidth="1" width="8.7109375"/>
    <col min="1614" max="1614" customWidth="1" width="8.7109375"/>
    <col min="1615" max="1615" customWidth="1" width="8.7109375"/>
    <col min="1616" max="1616" customWidth="1" width="8.7109375"/>
    <col min="1617" max="1617" customWidth="1" width="8.7109375"/>
    <col min="1618" max="1618" customWidth="1" width="8.7109375"/>
    <col min="1619" max="1619" customWidth="1" width="8.7109375"/>
    <col min="1620" max="1620" customWidth="1" width="8.7109375"/>
    <col min="1621" max="1621" customWidth="1" width="8.7109375"/>
    <col min="1622" max="1622" customWidth="1" width="8.7109375"/>
    <col min="1623" max="1623" customWidth="1" width="8.7109375"/>
    <col min="1624" max="1624" customWidth="1" width="8.7109375"/>
    <col min="1625" max="1625" customWidth="1" width="8.7109375"/>
    <col min="1626" max="1626" customWidth="1" width="8.7109375"/>
    <col min="1627" max="1627" customWidth="1" width="8.7109375"/>
    <col min="1628" max="1628" customWidth="1" width="8.7109375"/>
    <col min="1629" max="1629" customWidth="1" width="8.7109375"/>
    <col min="1630" max="1630" customWidth="1" width="8.7109375"/>
    <col min="1631" max="1631" customWidth="1" width="8.7109375"/>
    <col min="1632" max="1632" customWidth="1" width="8.7109375"/>
    <col min="1633" max="1633" customWidth="1" width="8.7109375"/>
    <col min="1634" max="1634" customWidth="1" width="8.7109375"/>
    <col min="1635" max="1635" customWidth="1" width="8.7109375"/>
    <col min="1636" max="1636" customWidth="1" width="8.7109375"/>
    <col min="1637" max="1637" customWidth="1" width="8.7109375"/>
    <col min="1638" max="1638" customWidth="1" width="8.7109375"/>
    <col min="1639" max="1639" customWidth="1" width="8.7109375"/>
    <col min="1640" max="1640" customWidth="1" width="8.7109375"/>
    <col min="1641" max="1641" customWidth="1" width="8.7109375"/>
    <col min="1642" max="1642" customWidth="1" width="8.7109375"/>
    <col min="1643" max="1643" customWidth="1" width="8.7109375"/>
    <col min="1644" max="1644" customWidth="1" width="8.7109375"/>
    <col min="1645" max="1645" customWidth="1" width="8.7109375"/>
    <col min="1646" max="1646" customWidth="1" width="8.7109375"/>
    <col min="1647" max="1647" customWidth="1" width="8.7109375"/>
    <col min="1648" max="1648" customWidth="1" width="8.7109375"/>
    <col min="1649" max="1649" customWidth="1" width="8.7109375"/>
    <col min="1650" max="1650" customWidth="1" width="8.7109375"/>
    <col min="1651" max="1651" customWidth="1" width="8.7109375"/>
    <col min="1652" max="1652" customWidth="1" width="8.7109375"/>
    <col min="1653" max="1653" customWidth="1" width="8.7109375"/>
    <col min="1654" max="1654" customWidth="1" width="8.7109375"/>
    <col min="1655" max="1655" customWidth="1" width="8.7109375"/>
    <col min="1656" max="1656" customWidth="1" width="8.7109375"/>
    <col min="1657" max="1657" customWidth="1" width="8.7109375"/>
    <col min="1658" max="1658" customWidth="1" width="8.7109375"/>
    <col min="1659" max="1659" customWidth="1" width="8.7109375"/>
    <col min="1660" max="1660" customWidth="1" width="8.7109375"/>
    <col min="1661" max="1661" customWidth="1" width="8.7109375"/>
    <col min="1662" max="1662" customWidth="1" width="8.7109375"/>
    <col min="1663" max="1663" customWidth="1" width="8.7109375"/>
    <col min="1664" max="1664" customWidth="1" width="8.7109375"/>
    <col min="1665" max="1665" customWidth="1" width="8.7109375"/>
    <col min="1666" max="1666" customWidth="1" width="8.7109375"/>
    <col min="1667" max="1667" customWidth="1" width="8.7109375"/>
    <col min="1668" max="1668" customWidth="1" width="8.7109375"/>
    <col min="1669" max="1669" customWidth="1" width="8.7109375"/>
    <col min="1670" max="1670" customWidth="1" width="8.7109375"/>
    <col min="1671" max="1671" customWidth="1" width="8.7109375"/>
    <col min="1672" max="1672" customWidth="1" width="8.7109375"/>
    <col min="1673" max="1673" customWidth="1" width="8.7109375"/>
    <col min="1674" max="1674" customWidth="1" width="8.7109375"/>
    <col min="1675" max="1675" customWidth="1" width="8.7109375"/>
    <col min="1676" max="1676" customWidth="1" width="8.7109375"/>
    <col min="1677" max="1677" customWidth="1" width="8.7109375"/>
    <col min="1678" max="1678" customWidth="1" width="8.7109375"/>
    <col min="1679" max="1679" customWidth="1" width="8.7109375"/>
    <col min="1680" max="1680" customWidth="1" width="8.7109375"/>
    <col min="1681" max="1681" customWidth="1" width="8.7109375"/>
    <col min="1682" max="1682" customWidth="1" width="8.7109375"/>
    <col min="1683" max="1683" customWidth="1" width="8.7109375"/>
    <col min="1684" max="1684" customWidth="1" width="8.7109375"/>
    <col min="1685" max="1685" customWidth="1" width="8.7109375"/>
    <col min="1686" max="1686" customWidth="1" width="8.7109375"/>
    <col min="1687" max="1687" customWidth="1" width="8.7109375"/>
    <col min="1688" max="1688" customWidth="1" width="8.7109375"/>
    <col min="1689" max="1689" customWidth="1" width="8.7109375"/>
    <col min="1690" max="1690" customWidth="1" width="8.7109375"/>
    <col min="1691" max="1691" customWidth="1" width="8.7109375"/>
    <col min="1692" max="1692" customWidth="1" width="8.7109375"/>
    <col min="1693" max="1693" customWidth="1" width="8.7109375"/>
    <col min="1694" max="1694" customWidth="1" width="8.7109375"/>
    <col min="1695" max="1695" customWidth="1" width="8.7109375"/>
    <col min="1696" max="1696" customWidth="1" width="8.7109375"/>
    <col min="1697" max="1697" customWidth="1" width="8.7109375"/>
    <col min="1698" max="1698" customWidth="1" width="8.7109375"/>
    <col min="1699" max="1699" customWidth="1" width="8.7109375"/>
    <col min="1700" max="1700" customWidth="1" width="8.7109375"/>
    <col min="1701" max="1701" customWidth="1" width="8.7109375"/>
    <col min="1702" max="1702" customWidth="1" width="8.7109375"/>
    <col min="1703" max="1703" customWidth="1" width="8.7109375"/>
    <col min="1704" max="1704" customWidth="1" width="8.7109375"/>
    <col min="1705" max="1705" customWidth="1" width="8.7109375"/>
    <col min="1706" max="1706" customWidth="1" width="8.7109375"/>
    <col min="1707" max="1707" customWidth="1" width="8.7109375"/>
    <col min="1708" max="1708" customWidth="1" width="8.7109375"/>
    <col min="1709" max="1709" customWidth="1" width="8.7109375"/>
    <col min="1710" max="1710" customWidth="1" width="8.7109375"/>
    <col min="1711" max="1711" customWidth="1" width="8.7109375"/>
    <col min="1712" max="1712" customWidth="1" width="8.7109375"/>
    <col min="1713" max="1713" customWidth="1" width="8.7109375"/>
    <col min="1714" max="1714" customWidth="1" width="8.7109375"/>
    <col min="1715" max="1715" customWidth="1" width="8.7109375"/>
    <col min="1716" max="1716" customWidth="1" width="8.7109375"/>
    <col min="1717" max="1717" customWidth="1" width="8.7109375"/>
    <col min="1718" max="1718" customWidth="1" width="8.7109375"/>
    <col min="1719" max="1719" customWidth="1" width="8.7109375"/>
    <col min="1720" max="1720" customWidth="1" width="8.7109375"/>
    <col min="1721" max="1721" customWidth="1" width="8.7109375"/>
    <col min="1722" max="1722" customWidth="1" width="8.7109375"/>
    <col min="1723" max="1723" customWidth="1" width="8.7109375"/>
    <col min="1724" max="1724" customWidth="1" width="8.7109375"/>
    <col min="1725" max="1725" customWidth="1" width="8.7109375"/>
    <col min="1726" max="1726" customWidth="1" width="8.7109375"/>
    <col min="1727" max="1727" customWidth="1" width="8.7109375"/>
    <col min="1728" max="1728" customWidth="1" width="8.7109375"/>
    <col min="1729" max="1729" customWidth="1" width="8.7109375"/>
    <col min="1730" max="1730" customWidth="1" width="8.7109375"/>
    <col min="1731" max="1731" customWidth="1" width="8.7109375"/>
    <col min="1732" max="1732" customWidth="1" width="8.7109375"/>
    <col min="1733" max="1733" customWidth="1" width="8.7109375"/>
    <col min="1734" max="1734" customWidth="1" width="8.7109375"/>
    <col min="1735" max="1735" customWidth="1" width="8.7109375"/>
    <col min="1736" max="1736" customWidth="1" width="8.7109375"/>
    <col min="1737" max="1737" customWidth="1" width="8.7109375"/>
    <col min="1738" max="1738" customWidth="1" width="8.7109375"/>
    <col min="1739" max="1739" customWidth="1" width="8.7109375"/>
    <col min="1740" max="1740" customWidth="1" width="8.7109375"/>
    <col min="1741" max="1741" customWidth="1" width="8.7109375"/>
    <col min="1742" max="1742" customWidth="1" width="8.7109375"/>
    <col min="1743" max="1743" customWidth="1" width="8.7109375"/>
    <col min="1744" max="1744" customWidth="1" width="8.7109375"/>
    <col min="1745" max="1745" customWidth="1" width="8.7109375"/>
    <col min="1746" max="1746" customWidth="1" width="8.7109375"/>
    <col min="1747" max="1747" customWidth="1" width="8.7109375"/>
    <col min="1748" max="1748" customWidth="1" width="8.7109375"/>
    <col min="1749" max="1749" customWidth="1" width="8.7109375"/>
    <col min="1750" max="1750" customWidth="1" width="8.7109375"/>
    <col min="1751" max="1751" customWidth="1" width="8.7109375"/>
    <col min="1752" max="1752" customWidth="1" width="8.7109375"/>
    <col min="1753" max="1753" customWidth="1" width="8.7109375"/>
    <col min="1754" max="1754" customWidth="1" width="8.7109375"/>
    <col min="1755" max="1755" customWidth="1" width="8.7109375"/>
    <col min="1756" max="1756" customWidth="1" width="8.7109375"/>
    <col min="1757" max="1757" customWidth="1" width="8.7109375"/>
    <col min="1758" max="1758" customWidth="1" width="8.7109375"/>
    <col min="1759" max="1759" customWidth="1" width="8.7109375"/>
    <col min="1760" max="1760" customWidth="1" width="8.7109375"/>
    <col min="1761" max="1761" customWidth="1" width="8.7109375"/>
    <col min="1762" max="1762" customWidth="1" width="8.7109375"/>
    <col min="1763" max="1763" customWidth="1" width="8.7109375"/>
    <col min="1764" max="1764" customWidth="1" width="8.7109375"/>
    <col min="1765" max="1765" customWidth="1" width="8.7109375"/>
    <col min="1766" max="1766" customWidth="1" width="8.7109375"/>
    <col min="1767" max="1767" customWidth="1" width="8.7109375"/>
    <col min="1768" max="1768" customWidth="1" width="8.7109375"/>
    <col min="1769" max="1769" customWidth="1" width="8.7109375"/>
    <col min="1770" max="1770" customWidth="1" width="8.7109375"/>
    <col min="1771" max="1771" customWidth="1" width="8.7109375"/>
    <col min="1772" max="1772" customWidth="1" width="8.7109375"/>
    <col min="1773" max="1773" customWidth="1" width="8.7109375"/>
    <col min="1774" max="1774" customWidth="1" width="8.7109375"/>
    <col min="1775" max="1775" customWidth="1" width="8.7109375"/>
    <col min="1776" max="1776" customWidth="1" width="8.7109375"/>
    <col min="1777" max="1777" customWidth="1" width="8.7109375"/>
    <col min="1778" max="1778" customWidth="1" width="8.7109375"/>
    <col min="1779" max="1779" customWidth="1" width="8.7109375"/>
    <col min="1780" max="1780" customWidth="1" width="8.7109375"/>
    <col min="1781" max="1781" customWidth="1" width="8.7109375"/>
    <col min="1782" max="1782" customWidth="1" width="8.7109375"/>
    <col min="1783" max="1783" customWidth="1" width="8.7109375"/>
    <col min="1784" max="1784" customWidth="1" width="8.7109375"/>
    <col min="1785" max="1785" customWidth="1" width="8.7109375"/>
    <col min="1786" max="1786" customWidth="1" width="8.7109375"/>
    <col min="1787" max="1787" customWidth="1" width="8.7109375"/>
    <col min="1788" max="1788" customWidth="1" width="8.7109375"/>
    <col min="1789" max="1789" customWidth="1" width="8.7109375"/>
    <col min="1790" max="1790" customWidth="1" width="8.7109375"/>
    <col min="1791" max="1791" customWidth="1" width="8.7109375"/>
    <col min="1792" max="1792" customWidth="1" width="8.7109375"/>
    <col min="1793" max="1793" customWidth="1" width="8.7109375"/>
    <col min="1794" max="1794" customWidth="1" width="8.7109375"/>
    <col min="1795" max="1795" customWidth="1" width="8.7109375"/>
    <col min="1796" max="1796" customWidth="1" width="8.7109375"/>
    <col min="1797" max="1797" customWidth="1" width="8.7109375"/>
    <col min="1798" max="1798" customWidth="1" width="8.7109375"/>
    <col min="1799" max="1799" customWidth="1" width="8.7109375"/>
    <col min="1800" max="1800" customWidth="1" width="8.7109375"/>
    <col min="1801" max="1801" customWidth="1" width="8.7109375"/>
    <col min="1802" max="1802" customWidth="1" width="8.7109375"/>
    <col min="1803" max="1803" customWidth="1" width="8.7109375"/>
    <col min="1804" max="1804" customWidth="1" width="8.7109375"/>
    <col min="1805" max="1805" customWidth="1" width="8.7109375"/>
    <col min="1806" max="1806" customWidth="1" width="8.7109375"/>
    <col min="1807" max="1807" customWidth="1" width="8.7109375"/>
    <col min="1808" max="1808" customWidth="1" width="8.7109375"/>
    <col min="1809" max="1809" customWidth="1" width="8.7109375"/>
    <col min="1810" max="1810" customWidth="1" width="8.7109375"/>
    <col min="1811" max="1811" customWidth="1" width="8.7109375"/>
    <col min="1812" max="1812" customWidth="1" width="8.7109375"/>
    <col min="1813" max="1813" customWidth="1" width="8.7109375"/>
    <col min="1814" max="1814" customWidth="1" width="8.7109375"/>
    <col min="1815" max="1815" customWidth="1" width="8.7109375"/>
    <col min="1816" max="1816" customWidth="1" width="8.7109375"/>
    <col min="1817" max="1817" customWidth="1" width="8.7109375"/>
    <col min="1818" max="1818" customWidth="1" width="8.7109375"/>
    <col min="1819" max="1819" customWidth="1" width="8.7109375"/>
    <col min="1820" max="1820" customWidth="1" width="8.7109375"/>
    <col min="1821" max="1821" customWidth="1" width="8.7109375"/>
    <col min="1822" max="1822" customWidth="1" width="8.7109375"/>
    <col min="1823" max="1823" customWidth="1" width="8.7109375"/>
    <col min="1824" max="1824" customWidth="1" width="8.7109375"/>
    <col min="1825" max="1825" customWidth="1" width="8.7109375"/>
    <col min="1826" max="1826" customWidth="1" width="8.7109375"/>
    <col min="1827" max="1827" customWidth="1" width="8.7109375"/>
    <col min="1828" max="1828" customWidth="1" width="8.7109375"/>
    <col min="1829" max="1829" customWidth="1" width="8.7109375"/>
    <col min="1830" max="1830" customWidth="1" width="8.7109375"/>
    <col min="1831" max="1831" customWidth="1" width="8.7109375"/>
    <col min="1832" max="1832" customWidth="1" width="8.7109375"/>
    <col min="1833" max="1833" customWidth="1" width="8.7109375"/>
    <col min="1834" max="1834" customWidth="1" width="8.7109375"/>
    <col min="1835" max="1835" customWidth="1" width="8.7109375"/>
    <col min="1836" max="1836" customWidth="1" width="8.7109375"/>
    <col min="1837" max="1837" customWidth="1" width="8.7109375"/>
    <col min="1838" max="1838" customWidth="1" width="8.7109375"/>
    <col min="1839" max="1839" customWidth="1" width="8.7109375"/>
    <col min="1840" max="1840" customWidth="1" width="8.7109375"/>
    <col min="1841" max="1841" customWidth="1" width="8.7109375"/>
    <col min="1842" max="1842" customWidth="1" width="8.7109375"/>
    <col min="1843" max="1843" customWidth="1" width="8.7109375"/>
    <col min="1844" max="1844" customWidth="1" width="8.7109375"/>
    <col min="1845" max="1845" customWidth="1" width="8.7109375"/>
    <col min="1846" max="1846" customWidth="1" width="8.7109375"/>
    <col min="1847" max="1847" customWidth="1" width="8.7109375"/>
    <col min="1848" max="1848" customWidth="1" width="8.7109375"/>
    <col min="1849" max="1849" customWidth="1" width="8.7109375"/>
    <col min="1850" max="1850" customWidth="1" width="8.7109375"/>
    <col min="1851" max="1851" customWidth="1" width="8.7109375"/>
    <col min="1852" max="1852" customWidth="1" width="8.7109375"/>
    <col min="1853" max="1853" customWidth="1" width="8.7109375"/>
    <col min="1854" max="1854" customWidth="1" width="8.7109375"/>
    <col min="1855" max="1855" customWidth="1" width="8.7109375"/>
    <col min="1856" max="1856" customWidth="1" width="8.7109375"/>
    <col min="1857" max="1857" customWidth="1" width="8.7109375"/>
    <col min="1858" max="1858" customWidth="1" width="8.7109375"/>
    <col min="1859" max="1859" customWidth="1" width="8.7109375"/>
    <col min="1860" max="1860" customWidth="1" width="8.7109375"/>
    <col min="1861" max="1861" customWidth="1" width="8.7109375"/>
    <col min="1862" max="1862" customWidth="1" width="8.7109375"/>
    <col min="1863" max="1863" customWidth="1" width="8.7109375"/>
    <col min="1864" max="1864" customWidth="1" width="8.7109375"/>
    <col min="1865" max="1865" customWidth="1" width="8.7109375"/>
    <col min="1866" max="1866" customWidth="1" width="8.7109375"/>
    <col min="1867" max="1867" customWidth="1" width="8.7109375"/>
    <col min="1868" max="1868" customWidth="1" width="8.7109375"/>
    <col min="1869" max="1869" customWidth="1" width="8.7109375"/>
    <col min="1870" max="1870" customWidth="1" width="8.7109375"/>
    <col min="1871" max="1871" customWidth="1" width="8.7109375"/>
    <col min="1872" max="1872" customWidth="1" width="8.7109375"/>
    <col min="1873" max="1873" customWidth="1" width="8.7109375"/>
    <col min="1874" max="1874" customWidth="1" width="8.7109375"/>
    <col min="1875" max="1875" customWidth="1" width="8.7109375"/>
    <col min="1876" max="1876" customWidth="1" width="8.7109375"/>
    <col min="1877" max="1877" customWidth="1" width="8.7109375"/>
    <col min="1878" max="1878" customWidth="1" width="8.7109375"/>
    <col min="1879" max="1879" customWidth="1" width="8.7109375"/>
    <col min="1880" max="1880" customWidth="1" width="8.7109375"/>
    <col min="1881" max="1881" customWidth="1" width="8.7109375"/>
    <col min="1882" max="1882" customWidth="1" width="8.7109375"/>
    <col min="1883" max="1883" customWidth="1" width="8.7109375"/>
    <col min="1884" max="1884" customWidth="1" width="8.7109375"/>
    <col min="1885" max="1885" customWidth="1" width="8.7109375"/>
    <col min="1886" max="1886" customWidth="1" width="8.7109375"/>
    <col min="1887" max="1887" customWidth="1" width="8.7109375"/>
    <col min="1888" max="1888" customWidth="1" width="8.7109375"/>
    <col min="1889" max="1889" customWidth="1" width="8.7109375"/>
    <col min="1890" max="1890" customWidth="1" width="8.7109375"/>
    <col min="1891" max="1891" customWidth="1" width="8.7109375"/>
    <col min="1892" max="1892" customWidth="1" width="8.7109375"/>
    <col min="1893" max="1893" customWidth="1" width="8.7109375"/>
    <col min="1894" max="1894" customWidth="1" width="8.7109375"/>
    <col min="1895" max="1895" customWidth="1" width="8.7109375"/>
    <col min="1896" max="1896" customWidth="1" width="8.7109375"/>
    <col min="1897" max="1897" customWidth="1" width="8.7109375"/>
    <col min="1898" max="1898" customWidth="1" width="8.7109375"/>
    <col min="1899" max="1899" customWidth="1" width="8.7109375"/>
    <col min="1900" max="1900" customWidth="1" width="8.7109375"/>
    <col min="1901" max="1901" customWidth="1" width="8.7109375"/>
    <col min="1902" max="1902" customWidth="1" width="8.7109375"/>
    <col min="1903" max="1903" customWidth="1" width="8.7109375"/>
    <col min="1904" max="1904" customWidth="1" width="8.7109375"/>
    <col min="1905" max="1905" customWidth="1" width="8.7109375"/>
    <col min="1906" max="1906" customWidth="1" width="8.7109375"/>
    <col min="1907" max="1907" customWidth="1" width="8.7109375"/>
    <col min="1908" max="1908" customWidth="1" width="8.7109375"/>
    <col min="1909" max="1909" customWidth="1" width="8.7109375"/>
    <col min="1910" max="1910" customWidth="1" width="8.7109375"/>
    <col min="1911" max="1911" customWidth="1" width="8.7109375"/>
    <col min="1912" max="1912" customWidth="1" width="8.7109375"/>
    <col min="1913" max="1913" customWidth="1" width="8.7109375"/>
    <col min="1914" max="1914" customWidth="1" width="8.7109375"/>
    <col min="1915" max="1915" customWidth="1" width="8.7109375"/>
    <col min="1916" max="1916" customWidth="1" width="8.7109375"/>
    <col min="1917" max="1917" customWidth="1" width="8.7109375"/>
    <col min="1918" max="1918" customWidth="1" width="8.7109375"/>
    <col min="1919" max="1919" customWidth="1" width="8.7109375"/>
    <col min="1920" max="1920" customWidth="1" width="8.7109375"/>
    <col min="1921" max="1921" customWidth="1" width="8.7109375"/>
    <col min="1922" max="1922" customWidth="1" width="8.7109375"/>
    <col min="1923" max="1923" customWidth="1" width="8.7109375"/>
    <col min="1924" max="1924" customWidth="1" width="8.7109375"/>
    <col min="1925" max="1925" customWidth="1" width="8.7109375"/>
    <col min="1926" max="1926" customWidth="1" width="8.7109375"/>
    <col min="1927" max="1927" customWidth="1" width="8.7109375"/>
    <col min="1928" max="1928" customWidth="1" width="8.7109375"/>
    <col min="1929" max="1929" customWidth="1" width="8.7109375"/>
    <col min="1930" max="1930" customWidth="1" width="8.7109375"/>
    <col min="1931" max="1931" customWidth="1" width="8.7109375"/>
    <col min="1932" max="1932" customWidth="1" width="8.7109375"/>
    <col min="1933" max="1933" customWidth="1" width="8.7109375"/>
    <col min="1934" max="1934" customWidth="1" width="8.7109375"/>
    <col min="1935" max="1935" customWidth="1" width="8.7109375"/>
    <col min="1936" max="1936" customWidth="1" width="8.7109375"/>
    <col min="1937" max="1937" customWidth="1" width="8.7109375"/>
    <col min="1938" max="1938" customWidth="1" width="8.7109375"/>
    <col min="1939" max="1939" customWidth="1" width="8.7109375"/>
    <col min="1940" max="1940" customWidth="1" width="8.7109375"/>
    <col min="1941" max="1941" customWidth="1" width="8.7109375"/>
    <col min="1942" max="1942" customWidth="1" width="8.7109375"/>
    <col min="1943" max="1943" customWidth="1" width="8.7109375"/>
    <col min="1944" max="1944" customWidth="1" width="8.7109375"/>
    <col min="1945" max="1945" customWidth="1" width="8.7109375"/>
    <col min="1946" max="1946" customWidth="1" width="8.7109375"/>
    <col min="1947" max="1947" customWidth="1" width="8.7109375"/>
    <col min="1948" max="1948" customWidth="1" width="8.7109375"/>
    <col min="1949" max="1949" customWidth="1" width="8.7109375"/>
    <col min="1950" max="1950" customWidth="1" width="8.7109375"/>
    <col min="1951" max="1951" customWidth="1" width="8.7109375"/>
    <col min="1952" max="1952" customWidth="1" width="8.7109375"/>
    <col min="1953" max="1953" customWidth="1" width="8.7109375"/>
    <col min="1954" max="1954" customWidth="1" width="8.7109375"/>
    <col min="1955" max="1955" customWidth="1" width="8.7109375"/>
    <col min="1956" max="1956" customWidth="1" width="8.7109375"/>
    <col min="1957" max="1957" customWidth="1" width="8.7109375"/>
    <col min="1958" max="1958" customWidth="1" width="8.7109375"/>
    <col min="1959" max="1959" customWidth="1" width="8.7109375"/>
    <col min="1960" max="1960" customWidth="1" width="8.7109375"/>
    <col min="1961" max="1961" customWidth="1" width="8.7109375"/>
    <col min="1962" max="1962" customWidth="1" width="8.7109375"/>
    <col min="1963" max="1963" customWidth="1" width="8.7109375"/>
    <col min="1964" max="1964" customWidth="1" width="8.7109375"/>
    <col min="1965" max="1965" customWidth="1" width="8.7109375"/>
    <col min="1966" max="1966" customWidth="1" width="8.7109375"/>
    <col min="1967" max="1967" customWidth="1" width="8.7109375"/>
    <col min="1968" max="1968" customWidth="1" width="8.7109375"/>
    <col min="1969" max="1969" customWidth="1" width="8.7109375"/>
    <col min="1970" max="1970" customWidth="1" width="8.7109375"/>
    <col min="1971" max="1971" customWidth="1" width="8.7109375"/>
    <col min="1972" max="1972" customWidth="1" width="8.7109375"/>
    <col min="1973" max="1973" customWidth="1" width="8.7109375"/>
    <col min="1974" max="1974" customWidth="1" width="8.7109375"/>
    <col min="1975" max="1975" customWidth="1" width="8.7109375"/>
    <col min="1976" max="1976" customWidth="1" width="8.7109375"/>
    <col min="1977" max="1977" customWidth="1" width="8.7109375"/>
    <col min="1978" max="1978" customWidth="1" width="8.7109375"/>
    <col min="1979" max="1979" customWidth="1" width="8.7109375"/>
    <col min="1980" max="1980" customWidth="1" width="8.7109375"/>
    <col min="1981" max="1981" customWidth="1" width="8.7109375"/>
    <col min="1982" max="1982" customWidth="1" width="8.7109375"/>
    <col min="1983" max="1983" customWidth="1" width="8.7109375"/>
    <col min="1984" max="1984" customWidth="1" width="8.7109375"/>
    <col min="1985" max="1985" customWidth="1" width="8.7109375"/>
    <col min="1986" max="1986" customWidth="1" width="8.7109375"/>
    <col min="1987" max="1987" customWidth="1" width="8.7109375"/>
    <col min="1988" max="1988" customWidth="1" width="8.7109375"/>
    <col min="1989" max="1989" customWidth="1" width="8.7109375"/>
    <col min="1990" max="1990" customWidth="1" width="8.7109375"/>
    <col min="1991" max="1991" customWidth="1" width="8.7109375"/>
    <col min="1992" max="1992" customWidth="1" width="8.7109375"/>
    <col min="1993" max="1993" customWidth="1" width="8.7109375"/>
    <col min="1994" max="1994" customWidth="1" width="8.7109375"/>
    <col min="1995" max="1995" customWidth="1" width="8.7109375"/>
    <col min="1996" max="1996" customWidth="1" width="8.7109375"/>
    <col min="1997" max="1997" customWidth="1" width="8.7109375"/>
    <col min="1998" max="1998" customWidth="1" width="8.7109375"/>
    <col min="1999" max="1999" customWidth="1" width="8.7109375"/>
    <col min="2000" max="2000" customWidth="1" width="8.7109375"/>
    <col min="2001" max="2001" customWidth="1" width="8.7109375"/>
    <col min="2002" max="2002" customWidth="1" width="8.7109375"/>
    <col min="2003" max="2003" customWidth="1" width="8.7109375"/>
    <col min="2004" max="2004" customWidth="1" width="8.7109375"/>
    <col min="2005" max="2005" customWidth="1" width="8.7109375"/>
    <col min="2006" max="2006" customWidth="1" width="8.7109375"/>
    <col min="2007" max="2007" customWidth="1" width="8.7109375"/>
    <col min="2008" max="2008" customWidth="1" width="8.7109375"/>
    <col min="2009" max="2009" customWidth="1" width="8.7109375"/>
    <col min="2010" max="2010" customWidth="1" width="8.7109375"/>
    <col min="2011" max="2011" customWidth="1" width="8.7109375"/>
    <col min="2012" max="2012" customWidth="1" width="8.7109375"/>
    <col min="2013" max="2013" customWidth="1" width="8.7109375"/>
    <col min="2014" max="2014" customWidth="1" width="8.7109375"/>
    <col min="2015" max="2015" customWidth="1" width="8.7109375"/>
    <col min="2016" max="2016" customWidth="1" width="8.7109375"/>
    <col min="2017" max="2017" customWidth="1" width="8.7109375"/>
    <col min="2018" max="2018" customWidth="1" width="8.7109375"/>
    <col min="2019" max="2019" customWidth="1" width="8.7109375"/>
    <col min="2020" max="2020" customWidth="1" width="8.7109375"/>
    <col min="2021" max="2021" customWidth="1" width="8.7109375"/>
    <col min="2022" max="2022" customWidth="1" width="8.7109375"/>
    <col min="2023" max="2023" customWidth="1" width="8.7109375"/>
    <col min="2024" max="2024" customWidth="1" width="8.7109375"/>
    <col min="2025" max="2025" customWidth="1" width="8.7109375"/>
    <col min="2026" max="2026" customWidth="1" width="8.7109375"/>
    <col min="2027" max="2027" customWidth="1" width="8.7109375"/>
    <col min="2028" max="2028" customWidth="1" width="8.7109375"/>
    <col min="2029" max="2029" customWidth="1" width="8.7109375"/>
    <col min="2030" max="2030" customWidth="1" width="8.7109375"/>
    <col min="2031" max="2031" customWidth="1" width="8.7109375"/>
    <col min="2032" max="2032" customWidth="1" width="8.7109375"/>
    <col min="2033" max="2033" customWidth="1" width="8.7109375"/>
    <col min="2034" max="2034" customWidth="1" width="8.7109375"/>
    <col min="2035" max="2035" customWidth="1" width="8.7109375"/>
    <col min="2036" max="2036" customWidth="1" width="8.7109375"/>
    <col min="2037" max="2037" customWidth="1" width="8.7109375"/>
    <col min="2038" max="2038" customWidth="1" width="8.7109375"/>
    <col min="2039" max="2039" customWidth="1" width="8.7109375"/>
    <col min="2040" max="2040" customWidth="1" width="8.7109375"/>
    <col min="2041" max="2041" customWidth="1" width="8.7109375"/>
    <col min="2042" max="2042" customWidth="1" width="8.7109375"/>
    <col min="2043" max="2043" customWidth="1" width="8.7109375"/>
    <col min="2044" max="2044" customWidth="1" width="8.7109375"/>
    <col min="2045" max="2045" customWidth="1" width="8.7109375"/>
    <col min="2046" max="2046" customWidth="1" width="8.7109375"/>
    <col min="2047" max="2047" customWidth="1" width="8.7109375"/>
    <col min="2048" max="2048" customWidth="1" width="8.7109375"/>
    <col min="2049" max="2049" customWidth="1" width="8.7109375"/>
    <col min="2050" max="2050" customWidth="1" width="8.7109375"/>
    <col min="2051" max="2051" customWidth="1" width="8.7109375"/>
    <col min="2052" max="2052" customWidth="1" width="8.7109375"/>
    <col min="2053" max="2053" customWidth="1" width="8.7109375"/>
    <col min="2054" max="2054" customWidth="1" width="8.7109375"/>
    <col min="2055" max="2055" customWidth="1" width="8.7109375"/>
    <col min="2056" max="2056" customWidth="1" width="8.7109375"/>
    <col min="2057" max="2057" customWidth="1" width="8.7109375"/>
    <col min="2058" max="2058" customWidth="1" width="8.7109375"/>
    <col min="2059" max="2059" customWidth="1" width="8.7109375"/>
    <col min="2060" max="2060" customWidth="1" width="8.7109375"/>
    <col min="2061" max="2061" customWidth="1" width="8.7109375"/>
    <col min="2062" max="2062" customWidth="1" width="8.7109375"/>
    <col min="2063" max="2063" customWidth="1" width="8.7109375"/>
    <col min="2064" max="2064" customWidth="1" width="8.7109375"/>
    <col min="2065" max="2065" customWidth="1" width="8.7109375"/>
    <col min="2066" max="2066" customWidth="1" width="8.7109375"/>
    <col min="2067" max="2067" customWidth="1" width="8.7109375"/>
    <col min="2068" max="2068" customWidth="1" width="8.7109375"/>
    <col min="2069" max="2069" customWidth="1" width="8.7109375"/>
    <col min="2070" max="2070" customWidth="1" width="8.7109375"/>
    <col min="2071" max="2071" customWidth="1" width="8.7109375"/>
    <col min="2072" max="2072" customWidth="1" width="8.7109375"/>
    <col min="2073" max="2073" customWidth="1" width="8.7109375"/>
    <col min="2074" max="2074" customWidth="1" width="8.7109375"/>
    <col min="2075" max="2075" customWidth="1" width="8.7109375"/>
    <col min="2076" max="2076" customWidth="1" width="8.7109375"/>
    <col min="2077" max="2077" customWidth="1" width="8.7109375"/>
    <col min="2078" max="2078" customWidth="1" width="8.7109375"/>
    <col min="2079" max="2079" customWidth="1" width="8.7109375"/>
    <col min="2080" max="2080" customWidth="1" width="8.7109375"/>
    <col min="2081" max="2081" customWidth="1" width="8.7109375"/>
    <col min="2082" max="2082" customWidth="1" width="8.7109375"/>
    <col min="2083" max="2083" customWidth="1" width="8.7109375"/>
    <col min="2084" max="2084" customWidth="1" width="8.7109375"/>
    <col min="2085" max="2085" customWidth="1" width="8.7109375"/>
    <col min="2086" max="2086" customWidth="1" width="8.7109375"/>
    <col min="2087" max="2087" customWidth="1" width="8.7109375"/>
    <col min="2088" max="2088" customWidth="1" width="8.7109375"/>
    <col min="2089" max="2089" customWidth="1" width="8.7109375"/>
    <col min="2090" max="2090" customWidth="1" width="8.7109375"/>
    <col min="2091" max="2091" customWidth="1" width="8.7109375"/>
    <col min="2092" max="2092" customWidth="1" width="8.7109375"/>
    <col min="2093" max="2093" customWidth="1" width="8.7109375"/>
    <col min="2094" max="2094" customWidth="1" width="8.7109375"/>
    <col min="2095" max="2095" customWidth="1" width="8.7109375"/>
    <col min="2096" max="2096" customWidth="1" width="8.7109375"/>
    <col min="2097" max="2097" customWidth="1" width="8.7109375"/>
    <col min="2098" max="2098" customWidth="1" width="8.7109375"/>
    <col min="2099" max="2099" customWidth="1" width="8.7109375"/>
    <col min="2100" max="2100" customWidth="1" width="8.7109375"/>
    <col min="2101" max="2101" customWidth="1" width="8.7109375"/>
    <col min="2102" max="2102" customWidth="1" width="8.7109375"/>
    <col min="2103" max="2103" customWidth="1" width="8.7109375"/>
    <col min="2104" max="2104" customWidth="1" width="8.7109375"/>
    <col min="2105" max="2105" customWidth="1" width="8.7109375"/>
    <col min="2106" max="2106" customWidth="1" width="8.7109375"/>
    <col min="2107" max="2107" customWidth="1" width="8.7109375"/>
    <col min="2108" max="2108" customWidth="1" width="8.7109375"/>
    <col min="2109" max="2109" customWidth="1" width="8.7109375"/>
    <col min="2110" max="2110" customWidth="1" width="8.7109375"/>
    <col min="2111" max="2111" customWidth="1" width="8.7109375"/>
    <col min="2112" max="2112" customWidth="1" width="8.7109375"/>
    <col min="2113" max="2113" customWidth="1" width="8.7109375"/>
    <col min="2114" max="2114" customWidth="1" width="8.7109375"/>
    <col min="2115" max="2115" customWidth="1" width="8.7109375"/>
    <col min="2116" max="2116" customWidth="1" width="8.7109375"/>
    <col min="2117" max="2117" customWidth="1" width="8.7109375"/>
    <col min="2118" max="2118" customWidth="1" width="8.7109375"/>
    <col min="2119" max="2119" customWidth="1" width="8.7109375"/>
    <col min="2120" max="2120" customWidth="1" width="8.7109375"/>
    <col min="2121" max="2121" customWidth="1" width="8.7109375"/>
    <col min="2122" max="2122" customWidth="1" width="8.7109375"/>
    <col min="2123" max="2123" customWidth="1" width="8.7109375"/>
    <col min="2124" max="2124" customWidth="1" width="8.7109375"/>
    <col min="2125" max="2125" customWidth="1" width="8.7109375"/>
    <col min="2126" max="2126" customWidth="1" width="8.7109375"/>
    <col min="2127" max="2127" customWidth="1" width="8.7109375"/>
    <col min="2128" max="2128" customWidth="1" width="8.7109375"/>
    <col min="2129" max="2129" customWidth="1" width="8.7109375"/>
    <col min="2130" max="2130" customWidth="1" width="8.7109375"/>
    <col min="2131" max="2131" customWidth="1" width="8.7109375"/>
    <col min="2132" max="2132" customWidth="1" width="8.7109375"/>
    <col min="2133" max="2133" customWidth="1" width="8.7109375"/>
    <col min="2134" max="2134" customWidth="1" width="8.7109375"/>
    <col min="2135" max="2135" customWidth="1" width="8.7109375"/>
    <col min="2136" max="2136" customWidth="1" width="8.7109375"/>
    <col min="2137" max="2137" customWidth="1" width="8.7109375"/>
    <col min="2138" max="2138" customWidth="1" width="8.7109375"/>
    <col min="2139" max="2139" customWidth="1" width="8.7109375"/>
    <col min="2140" max="2140" customWidth="1" width="8.7109375"/>
    <col min="2141" max="2141" customWidth="1" width="8.7109375"/>
    <col min="2142" max="2142" customWidth="1" width="8.7109375"/>
    <col min="2143" max="2143" customWidth="1" width="8.7109375"/>
    <col min="2144" max="2144" customWidth="1" width="8.7109375"/>
    <col min="2145" max="2145" customWidth="1" width="8.7109375"/>
    <col min="2146" max="2146" customWidth="1" width="8.7109375"/>
    <col min="2147" max="2147" customWidth="1" width="8.7109375"/>
    <col min="2148" max="2148" customWidth="1" width="8.7109375"/>
    <col min="2149" max="2149" customWidth="1" width="8.7109375"/>
    <col min="2150" max="2150" customWidth="1" width="8.7109375"/>
    <col min="2151" max="2151" customWidth="1" width="8.7109375"/>
    <col min="2152" max="2152" customWidth="1" width="8.7109375"/>
    <col min="2153" max="2153" customWidth="1" width="8.7109375"/>
    <col min="2154" max="2154" customWidth="1" width="8.7109375"/>
    <col min="2155" max="2155" customWidth="1" width="8.7109375"/>
    <col min="2156" max="2156" customWidth="1" width="8.7109375"/>
    <col min="2157" max="2157" customWidth="1" width="8.7109375"/>
    <col min="2158" max="2158" customWidth="1" width="8.7109375"/>
    <col min="2159" max="2159" customWidth="1" width="8.7109375"/>
    <col min="2160" max="2160" customWidth="1" width="8.7109375"/>
    <col min="2161" max="2161" customWidth="1" width="8.7109375"/>
    <col min="2162" max="2162" customWidth="1" width="8.7109375"/>
    <col min="2163" max="2163" customWidth="1" width="8.7109375"/>
    <col min="2164" max="2164" customWidth="1" width="8.7109375"/>
    <col min="2165" max="2165" customWidth="1" width="8.7109375"/>
    <col min="2166" max="2166" customWidth="1" width="8.7109375"/>
    <col min="2167" max="2167" customWidth="1" width="8.7109375"/>
    <col min="2168" max="2168" customWidth="1" width="8.7109375"/>
    <col min="2169" max="2169" customWidth="1" width="8.7109375"/>
    <col min="2170" max="2170" customWidth="1" width="8.7109375"/>
    <col min="2171" max="2171" customWidth="1" width="8.7109375"/>
    <col min="2172" max="2172" customWidth="1" width="8.7109375"/>
    <col min="2173" max="2173" customWidth="1" width="8.7109375"/>
    <col min="2174" max="2174" customWidth="1" width="8.7109375"/>
    <col min="2175" max="2175" customWidth="1" width="8.7109375"/>
    <col min="2176" max="2176" customWidth="1" width="8.7109375"/>
    <col min="2177" max="2177" customWidth="1" width="8.7109375"/>
    <col min="2178" max="2178" customWidth="1" width="8.7109375"/>
    <col min="2179" max="2179" customWidth="1" width="8.7109375"/>
    <col min="2180" max="2180" customWidth="1" width="8.7109375"/>
    <col min="2181" max="2181" customWidth="1" width="8.7109375"/>
    <col min="2182" max="2182" customWidth="1" width="8.7109375"/>
    <col min="2183" max="2183" customWidth="1" width="8.7109375"/>
    <col min="2184" max="2184" customWidth="1" width="8.7109375"/>
    <col min="2185" max="2185" customWidth="1" width="8.7109375"/>
    <col min="2186" max="2186" customWidth="1" width="8.7109375"/>
    <col min="2187" max="2187" customWidth="1" width="8.7109375"/>
    <col min="2188" max="2188" customWidth="1" width="8.7109375"/>
    <col min="2189" max="2189" customWidth="1" width="8.7109375"/>
    <col min="2190" max="2190" customWidth="1" width="8.7109375"/>
    <col min="2191" max="2191" customWidth="1" width="8.7109375"/>
    <col min="2192" max="2192" customWidth="1" width="8.7109375"/>
    <col min="2193" max="2193" customWidth="1" width="8.7109375"/>
    <col min="2194" max="2194" customWidth="1" width="8.7109375"/>
    <col min="2195" max="2195" customWidth="1" width="8.7109375"/>
    <col min="2196" max="2196" customWidth="1" width="8.7109375"/>
    <col min="2197" max="2197" customWidth="1" width="8.7109375"/>
    <col min="2198" max="2198" customWidth="1" width="8.7109375"/>
    <col min="2199" max="2199" customWidth="1" width="8.7109375"/>
    <col min="2200" max="2200" customWidth="1" width="8.7109375"/>
    <col min="2201" max="2201" customWidth="1" width="8.7109375"/>
    <col min="2202" max="2202" customWidth="1" width="8.7109375"/>
    <col min="2203" max="2203" customWidth="1" width="8.7109375"/>
    <col min="2204" max="2204" customWidth="1" width="8.7109375"/>
    <col min="2205" max="2205" customWidth="1" width="8.7109375"/>
    <col min="2206" max="2206" customWidth="1" width="8.7109375"/>
    <col min="2207" max="2207" customWidth="1" width="8.7109375"/>
    <col min="2208" max="2208" customWidth="1" width="8.7109375"/>
    <col min="2209" max="2209" customWidth="1" width="8.7109375"/>
    <col min="2210" max="2210" customWidth="1" width="8.7109375"/>
    <col min="2211" max="2211" customWidth="1" width="8.7109375"/>
    <col min="2212" max="2212" customWidth="1" width="8.7109375"/>
    <col min="2213" max="2213" customWidth="1" width="8.7109375"/>
    <col min="2214" max="2214" customWidth="1" width="8.7109375"/>
    <col min="2215" max="2215" customWidth="1" width="8.7109375"/>
    <col min="2216" max="2216" customWidth="1" width="8.7109375"/>
    <col min="2217" max="2217" customWidth="1" width="8.7109375"/>
    <col min="2218" max="2218" customWidth="1" width="8.7109375"/>
    <col min="2219" max="2219" customWidth="1" width="8.7109375"/>
    <col min="2220" max="2220" customWidth="1" width="8.7109375"/>
    <col min="2221" max="2221" customWidth="1" width="8.7109375"/>
    <col min="2222" max="2222" customWidth="1" width="8.7109375"/>
    <col min="2223" max="2223" customWidth="1" width="8.7109375"/>
    <col min="2224" max="2224" customWidth="1" width="8.7109375"/>
    <col min="2225" max="2225" customWidth="1" width="8.7109375"/>
    <col min="2226" max="2226" customWidth="1" width="8.7109375"/>
    <col min="2227" max="2227" customWidth="1" width="8.7109375"/>
    <col min="2228" max="2228" customWidth="1" width="8.7109375"/>
    <col min="2229" max="2229" customWidth="1" width="8.7109375"/>
    <col min="2230" max="2230" customWidth="1" width="8.7109375"/>
    <col min="2231" max="2231" customWidth="1" width="8.7109375"/>
    <col min="2232" max="2232" customWidth="1" width="8.7109375"/>
    <col min="2233" max="2233" customWidth="1" width="8.7109375"/>
    <col min="2234" max="2234" customWidth="1" width="8.7109375"/>
    <col min="2235" max="2235" customWidth="1" width="8.7109375"/>
    <col min="2236" max="2236" customWidth="1" width="8.7109375"/>
    <col min="2237" max="2237" customWidth="1" width="8.7109375"/>
    <col min="2238" max="2238" customWidth="1" width="8.7109375"/>
    <col min="2239" max="2239" customWidth="1" width="8.7109375"/>
    <col min="2240" max="2240" customWidth="1" width="8.7109375"/>
    <col min="2241" max="2241" customWidth="1" width="8.7109375"/>
    <col min="2242" max="2242" customWidth="1" width="8.7109375"/>
    <col min="2243" max="2243" customWidth="1" width="8.7109375"/>
    <col min="2244" max="2244" customWidth="1" width="8.7109375"/>
    <col min="2245" max="2245" customWidth="1" width="8.7109375"/>
    <col min="2246" max="2246" customWidth="1" width="8.7109375"/>
    <col min="2247" max="2247" customWidth="1" width="8.7109375"/>
    <col min="2248" max="2248" customWidth="1" width="8.7109375"/>
    <col min="2249" max="2249" customWidth="1" width="8.7109375"/>
    <col min="2250" max="2250" customWidth="1" width="8.7109375"/>
    <col min="2251" max="2251" customWidth="1" width="8.7109375"/>
    <col min="2252" max="2252" customWidth="1" width="8.7109375"/>
    <col min="2253" max="2253" customWidth="1" width="8.7109375"/>
    <col min="2254" max="2254" customWidth="1" width="8.7109375"/>
    <col min="2255" max="2255" customWidth="1" width="8.7109375"/>
    <col min="2256" max="2256" customWidth="1" width="8.7109375"/>
    <col min="2257" max="2257" customWidth="1" width="8.7109375"/>
    <col min="2258" max="2258" customWidth="1" width="8.7109375"/>
    <col min="2259" max="2259" customWidth="1" width="8.7109375"/>
    <col min="2260" max="2260" customWidth="1" width="8.7109375"/>
    <col min="2261" max="2261" customWidth="1" width="8.7109375"/>
    <col min="2262" max="2262" customWidth="1" width="8.7109375"/>
    <col min="2263" max="2263" customWidth="1" width="8.7109375"/>
    <col min="2264" max="2264" customWidth="1" width="8.7109375"/>
    <col min="2265" max="2265" customWidth="1" width="8.7109375"/>
    <col min="2266" max="2266" customWidth="1" width="8.7109375"/>
    <col min="2267" max="2267" customWidth="1" width="8.7109375"/>
    <col min="2268" max="2268" customWidth="1" width="8.7109375"/>
    <col min="2269" max="2269" customWidth="1" width="8.7109375"/>
    <col min="2270" max="2270" customWidth="1" width="8.7109375"/>
    <col min="2271" max="2271" customWidth="1" width="8.7109375"/>
    <col min="2272" max="2272" customWidth="1" width="8.7109375"/>
    <col min="2273" max="2273" customWidth="1" width="8.7109375"/>
    <col min="2274" max="2274" customWidth="1" width="8.7109375"/>
    <col min="2275" max="2275" customWidth="1" width="8.7109375"/>
    <col min="2276" max="2276" customWidth="1" width="8.7109375"/>
    <col min="2277" max="2277" customWidth="1" width="8.7109375"/>
    <col min="2278" max="2278" customWidth="1" width="8.7109375"/>
    <col min="2279" max="2279" customWidth="1" width="8.7109375"/>
    <col min="2280" max="2280" customWidth="1" width="8.7109375"/>
    <col min="2281" max="2281" customWidth="1" width="8.7109375"/>
    <col min="2282" max="2282" customWidth="1" width="8.7109375"/>
    <col min="2283" max="2283" customWidth="1" width="8.7109375"/>
    <col min="2284" max="2284" customWidth="1" width="8.7109375"/>
    <col min="2285" max="2285" customWidth="1" width="8.7109375"/>
    <col min="2286" max="2286" customWidth="1" width="8.7109375"/>
    <col min="2287" max="2287" customWidth="1" width="8.7109375"/>
    <col min="2288" max="2288" customWidth="1" width="8.7109375"/>
    <col min="2289" max="2289" customWidth="1" width="8.7109375"/>
    <col min="2290" max="2290" customWidth="1" width="8.7109375"/>
    <col min="2291" max="2291" customWidth="1" width="8.7109375"/>
    <col min="2292" max="2292" customWidth="1" width="8.7109375"/>
    <col min="2293" max="2293" customWidth="1" width="8.7109375"/>
    <col min="2294" max="2294" customWidth="1" width="8.7109375"/>
    <col min="2295" max="2295" customWidth="1" width="8.7109375"/>
    <col min="2296" max="2296" customWidth="1" width="8.7109375"/>
    <col min="2297" max="2297" customWidth="1" width="8.7109375"/>
    <col min="2298" max="2298" customWidth="1" width="8.7109375"/>
    <col min="2299" max="2299" customWidth="1" width="8.7109375"/>
    <col min="2300" max="2300" customWidth="1" width="8.7109375"/>
    <col min="2301" max="2301" customWidth="1" width="8.7109375"/>
    <col min="2302" max="2302" customWidth="1" width="8.7109375"/>
    <col min="2303" max="2303" customWidth="1" width="8.7109375"/>
    <col min="2304" max="2304" customWidth="1" width="8.7109375"/>
    <col min="2305" max="2305" customWidth="1" width="8.7109375"/>
    <col min="2306" max="2306" customWidth="1" width="8.7109375"/>
    <col min="2307" max="2307" customWidth="1" width="8.7109375"/>
    <col min="2308" max="2308" customWidth="1" width="8.7109375"/>
    <col min="2309" max="2309" customWidth="1" width="8.7109375"/>
    <col min="2310" max="2310" customWidth="1" width="8.7109375"/>
    <col min="2311" max="2311" customWidth="1" width="8.7109375"/>
    <col min="2312" max="2312" customWidth="1" width="8.7109375"/>
    <col min="2313" max="2313" customWidth="1" width="8.7109375"/>
    <col min="2314" max="2314" customWidth="1" width="8.7109375"/>
    <col min="2315" max="2315" customWidth="1" width="8.7109375"/>
    <col min="2316" max="2316" customWidth="1" width="8.7109375"/>
    <col min="2317" max="2317" customWidth="1" width="8.7109375"/>
    <col min="2318" max="2318" customWidth="1" width="8.7109375"/>
    <col min="2319" max="2319" customWidth="1" width="8.7109375"/>
    <col min="2320" max="2320" customWidth="1" width="8.7109375"/>
    <col min="2321" max="2321" customWidth="1" width="8.7109375"/>
    <col min="2322" max="2322" customWidth="1" width="8.7109375"/>
    <col min="2323" max="2323" customWidth="1" width="8.7109375"/>
    <col min="2324" max="2324" customWidth="1" width="8.7109375"/>
    <col min="2325" max="2325" customWidth="1" width="8.7109375"/>
    <col min="2326" max="2326" customWidth="1" width="8.7109375"/>
    <col min="2327" max="2327" customWidth="1" width="8.7109375"/>
    <col min="2328" max="2328" customWidth="1" width="8.7109375"/>
    <col min="2329" max="2329" customWidth="1" width="8.7109375"/>
    <col min="2330" max="2330" customWidth="1" width="8.7109375"/>
    <col min="2331" max="2331" customWidth="1" width="8.7109375"/>
    <col min="2332" max="2332" customWidth="1" width="8.7109375"/>
    <col min="2333" max="2333" customWidth="1" width="8.7109375"/>
    <col min="2334" max="2334" customWidth="1" width="8.7109375"/>
    <col min="2335" max="2335" customWidth="1" width="8.7109375"/>
    <col min="2336" max="2336" customWidth="1" width="8.7109375"/>
    <col min="2337" max="2337" customWidth="1" width="8.7109375"/>
    <col min="2338" max="2338" customWidth="1" width="8.7109375"/>
    <col min="2339" max="2339" customWidth="1" width="8.7109375"/>
    <col min="2340" max="2340" customWidth="1" width="8.7109375"/>
    <col min="2341" max="2341" customWidth="1" width="8.7109375"/>
    <col min="2342" max="2342" customWidth="1" width="8.7109375"/>
    <col min="2343" max="2343" customWidth="1" width="8.7109375"/>
    <col min="2344" max="2344" customWidth="1" width="8.7109375"/>
    <col min="2345" max="2345" customWidth="1" width="8.7109375"/>
    <col min="2346" max="2346" customWidth="1" width="8.7109375"/>
    <col min="2347" max="2347" customWidth="1" width="8.7109375"/>
    <col min="2348" max="2348" customWidth="1" width="8.7109375"/>
    <col min="2349" max="2349" customWidth="1" width="8.7109375"/>
    <col min="2350" max="2350" customWidth="1" width="8.7109375"/>
    <col min="2351" max="2351" customWidth="1" width="8.7109375"/>
    <col min="2352" max="2352" customWidth="1" width="8.7109375"/>
    <col min="2353" max="2353" customWidth="1" width="8.7109375"/>
    <col min="2354" max="2354" customWidth="1" width="8.7109375"/>
    <col min="2355" max="2355" customWidth="1" width="8.7109375"/>
    <col min="2356" max="2356" customWidth="1" width="8.7109375"/>
    <col min="2357" max="2357" customWidth="1" width="8.7109375"/>
    <col min="2358" max="2358" customWidth="1" width="8.7109375"/>
    <col min="2359" max="2359" customWidth="1" width="8.7109375"/>
    <col min="2360" max="2360" customWidth="1" width="8.7109375"/>
    <col min="2361" max="2361" customWidth="1" width="8.7109375"/>
    <col min="2362" max="2362" customWidth="1" width="8.7109375"/>
    <col min="2363" max="2363" customWidth="1" width="8.7109375"/>
    <col min="2364" max="2364" customWidth="1" width="8.7109375"/>
    <col min="2365" max="2365" customWidth="1" width="8.7109375"/>
    <col min="2366" max="2366" customWidth="1" width="8.7109375"/>
    <col min="2367" max="2367" customWidth="1" width="8.7109375"/>
    <col min="2368" max="2368" customWidth="1" width="8.7109375"/>
    <col min="2369" max="2369" customWidth="1" width="8.7109375"/>
    <col min="2370" max="2370" customWidth="1" width="8.7109375"/>
    <col min="2371" max="2371" customWidth="1" width="8.7109375"/>
    <col min="2372" max="2372" customWidth="1" width="8.7109375"/>
    <col min="2373" max="2373" customWidth="1" width="8.7109375"/>
    <col min="2374" max="2374" customWidth="1" width="8.7109375"/>
    <col min="2375" max="2375" customWidth="1" width="8.7109375"/>
    <col min="2376" max="2376" customWidth="1" width="8.7109375"/>
    <col min="2377" max="2377" customWidth="1" width="8.7109375"/>
    <col min="2378" max="2378" customWidth="1" width="8.7109375"/>
    <col min="2379" max="2379" customWidth="1" width="8.7109375"/>
    <col min="2380" max="2380" customWidth="1" width="8.7109375"/>
    <col min="2381" max="2381" customWidth="1" width="8.7109375"/>
    <col min="2382" max="2382" customWidth="1" width="8.7109375"/>
    <col min="2383" max="2383" customWidth="1" width="8.7109375"/>
    <col min="2384" max="2384" customWidth="1" width="8.7109375"/>
    <col min="2385" max="2385" customWidth="1" width="8.7109375"/>
    <col min="2386" max="2386" customWidth="1" width="8.7109375"/>
    <col min="2387" max="2387" customWidth="1" width="8.7109375"/>
    <col min="2388" max="2388" customWidth="1" width="8.7109375"/>
    <col min="2389" max="2389" customWidth="1" width="8.7109375"/>
    <col min="2390" max="2390" customWidth="1" width="8.7109375"/>
    <col min="2391" max="2391" customWidth="1" width="8.7109375"/>
    <col min="2392" max="2392" customWidth="1" width="8.7109375"/>
    <col min="2393" max="2393" customWidth="1" width="8.7109375"/>
    <col min="2394" max="2394" customWidth="1" width="8.7109375"/>
    <col min="2395" max="2395" customWidth="1" width="8.7109375"/>
    <col min="2396" max="2396" customWidth="1" width="8.7109375"/>
    <col min="2397" max="2397" customWidth="1" width="8.7109375"/>
    <col min="2398" max="2398" customWidth="1" width="8.7109375"/>
    <col min="2399" max="2399" customWidth="1" width="8.7109375"/>
    <col min="2400" max="2400" customWidth="1" width="8.7109375"/>
    <col min="2401" max="2401" customWidth="1" width="8.7109375"/>
    <col min="2402" max="2402" customWidth="1" width="8.7109375"/>
    <col min="2403" max="2403" customWidth="1" width="8.7109375"/>
    <col min="2404" max="2404" customWidth="1" width="8.7109375"/>
    <col min="2405" max="2405" customWidth="1" width="8.7109375"/>
    <col min="2406" max="2406" customWidth="1" width="8.7109375"/>
    <col min="2407" max="2407" customWidth="1" width="8.7109375"/>
    <col min="2408" max="2408" customWidth="1" width="8.7109375"/>
    <col min="2409" max="2409" customWidth="1" width="8.7109375"/>
    <col min="2410" max="2410" customWidth="1" width="8.7109375"/>
    <col min="2411" max="2411" customWidth="1" width="8.7109375"/>
    <col min="2412" max="2412" customWidth="1" width="8.7109375"/>
    <col min="2413" max="2413" customWidth="1" width="8.7109375"/>
    <col min="2414" max="2414" customWidth="1" width="8.7109375"/>
    <col min="2415" max="2415" customWidth="1" width="8.7109375"/>
    <col min="2416" max="2416" customWidth="1" width="8.7109375"/>
    <col min="2417" max="2417" customWidth="1" width="8.7109375"/>
    <col min="2418" max="2418" customWidth="1" width="8.7109375"/>
    <col min="2419" max="2419" customWidth="1" width="8.7109375"/>
    <col min="2420" max="2420" customWidth="1" width="8.7109375"/>
    <col min="2421" max="2421" customWidth="1" width="8.7109375"/>
    <col min="2422" max="2422" customWidth="1" width="8.7109375"/>
    <col min="2423" max="2423" customWidth="1" width="8.7109375"/>
    <col min="2424" max="2424" customWidth="1" width="8.7109375"/>
    <col min="2425" max="2425" customWidth="1" width="8.7109375"/>
    <col min="2426" max="2426" customWidth="1" width="8.7109375"/>
    <col min="2427" max="2427" customWidth="1" width="8.7109375"/>
    <col min="2428" max="2428" customWidth="1" width="8.7109375"/>
    <col min="2429" max="2429" customWidth="1" width="8.7109375"/>
    <col min="2430" max="2430" customWidth="1" width="8.7109375"/>
    <col min="2431" max="2431" customWidth="1" width="8.7109375"/>
    <col min="2432" max="2432" customWidth="1" width="8.7109375"/>
    <col min="2433" max="2433" customWidth="1" width="8.7109375"/>
    <col min="2434" max="2434" customWidth="1" width="8.7109375"/>
    <col min="2435" max="2435" customWidth="1" width="8.7109375"/>
    <col min="2436" max="2436" customWidth="1" width="8.7109375"/>
    <col min="2437" max="2437" customWidth="1" width="8.7109375"/>
    <col min="2438" max="2438" customWidth="1" width="8.7109375"/>
    <col min="2439" max="2439" customWidth="1" width="8.7109375"/>
    <col min="2440" max="2440" customWidth="1" width="8.7109375"/>
    <col min="2441" max="2441" customWidth="1" width="8.7109375"/>
    <col min="2442" max="2442" customWidth="1" width="8.7109375"/>
    <col min="2443" max="2443" customWidth="1" width="8.7109375"/>
    <col min="2444" max="2444" customWidth="1" width="8.7109375"/>
    <col min="2445" max="2445" customWidth="1" width="8.7109375"/>
    <col min="2446" max="2446" customWidth="1" width="8.7109375"/>
    <col min="2447" max="2447" customWidth="1" width="8.7109375"/>
    <col min="2448" max="2448" customWidth="1" width="8.7109375"/>
    <col min="2449" max="2449" customWidth="1" width="8.7109375"/>
    <col min="2450" max="2450" customWidth="1" width="8.7109375"/>
    <col min="2451" max="2451" customWidth="1" width="8.7109375"/>
    <col min="2452" max="2452" customWidth="1" width="8.7109375"/>
    <col min="2453" max="2453" customWidth="1" width="8.7109375"/>
    <col min="2454" max="2454" customWidth="1" width="8.7109375"/>
    <col min="2455" max="2455" customWidth="1" width="8.7109375"/>
    <col min="2456" max="2456" customWidth="1" width="8.7109375"/>
    <col min="2457" max="2457" customWidth="1" width="8.7109375"/>
    <col min="2458" max="2458" customWidth="1" width="8.7109375"/>
    <col min="2459" max="2459" customWidth="1" width="8.7109375"/>
    <col min="2460" max="2460" customWidth="1" width="8.7109375"/>
    <col min="2461" max="2461" customWidth="1" width="8.7109375"/>
    <col min="2462" max="2462" customWidth="1" width="8.7109375"/>
    <col min="2463" max="2463" customWidth="1" width="8.7109375"/>
    <col min="2464" max="2464" customWidth="1" width="8.7109375"/>
    <col min="2465" max="2465" customWidth="1" width="8.7109375"/>
    <col min="2466" max="2466" customWidth="1" width="8.7109375"/>
    <col min="2467" max="2467" customWidth="1" width="8.7109375"/>
    <col min="2468" max="2468" customWidth="1" width="8.7109375"/>
    <col min="2469" max="2469" customWidth="1" width="8.7109375"/>
    <col min="2470" max="2470" customWidth="1" width="8.7109375"/>
    <col min="2471" max="2471" customWidth="1" width="8.7109375"/>
    <col min="2472" max="2472" customWidth="1" width="8.7109375"/>
    <col min="2473" max="2473" customWidth="1" width="8.7109375"/>
    <col min="2474" max="2474" customWidth="1" width="8.7109375"/>
    <col min="2475" max="2475" customWidth="1" width="8.7109375"/>
    <col min="2476" max="2476" customWidth="1" width="8.7109375"/>
    <col min="2477" max="2477" customWidth="1" width="8.7109375"/>
    <col min="2478" max="2478" customWidth="1" width="8.7109375"/>
    <col min="2479" max="2479" customWidth="1" width="8.7109375"/>
    <col min="2480" max="2480" customWidth="1" width="8.7109375"/>
    <col min="2481" max="2481" customWidth="1" width="8.7109375"/>
    <col min="2482" max="2482" customWidth="1" width="8.7109375"/>
    <col min="2483" max="2483" customWidth="1" width="8.7109375"/>
    <col min="2484" max="2484" customWidth="1" width="8.7109375"/>
    <col min="2485" max="2485" customWidth="1" width="8.7109375"/>
    <col min="2486" max="2486" customWidth="1" width="8.7109375"/>
    <col min="2487" max="2487" customWidth="1" width="8.7109375"/>
    <col min="2488" max="2488" customWidth="1" width="8.7109375"/>
    <col min="2489" max="2489" customWidth="1" width="8.7109375"/>
    <col min="2490" max="2490" customWidth="1" width="8.7109375"/>
    <col min="2491" max="2491" customWidth="1" width="8.7109375"/>
    <col min="2492" max="2492" customWidth="1" width="8.7109375"/>
    <col min="2493" max="2493" customWidth="1" width="8.7109375"/>
    <col min="2494" max="2494" customWidth="1" width="8.7109375"/>
    <col min="2495" max="2495" customWidth="1" width="8.7109375"/>
    <col min="2496" max="2496" customWidth="1" width="8.7109375"/>
    <col min="2497" max="2497" customWidth="1" width="8.7109375"/>
    <col min="2498" max="2498" customWidth="1" width="8.7109375"/>
    <col min="2499" max="2499" customWidth="1" width="8.7109375"/>
    <col min="2500" max="2500" customWidth="1" width="8.7109375"/>
    <col min="2501" max="2501" customWidth="1" width="8.7109375"/>
    <col min="2502" max="2502" customWidth="1" width="8.7109375"/>
    <col min="2503" max="2503" customWidth="1" width="8.7109375"/>
    <col min="2504" max="2504" customWidth="1" width="8.7109375"/>
    <col min="2505" max="2505" customWidth="1" width="8.7109375"/>
    <col min="2506" max="2506" customWidth="1" width="8.7109375"/>
    <col min="2507" max="2507" customWidth="1" width="8.7109375"/>
    <col min="2508" max="2508" customWidth="1" width="8.7109375"/>
    <col min="2509" max="2509" customWidth="1" width="8.7109375"/>
    <col min="2510" max="2510" customWidth="1" width="8.7109375"/>
    <col min="2511" max="2511" customWidth="1" width="8.7109375"/>
    <col min="2512" max="2512" customWidth="1" width="8.7109375"/>
    <col min="2513" max="2513" customWidth="1" width="8.7109375"/>
    <col min="2514" max="2514" customWidth="1" width="8.7109375"/>
    <col min="2515" max="2515" customWidth="1" width="8.7109375"/>
    <col min="2516" max="2516" customWidth="1" width="8.7109375"/>
    <col min="2517" max="2517" customWidth="1" width="8.7109375"/>
    <col min="2518" max="2518" customWidth="1" width="8.7109375"/>
    <col min="2519" max="2519" customWidth="1" width="8.7109375"/>
    <col min="2520" max="2520" customWidth="1" width="8.7109375"/>
    <col min="2521" max="2521" customWidth="1" width="8.7109375"/>
    <col min="2522" max="2522" customWidth="1" width="8.7109375"/>
    <col min="2523" max="2523" customWidth="1" width="8.7109375"/>
    <col min="2524" max="2524" customWidth="1" width="8.7109375"/>
    <col min="2525" max="2525" customWidth="1" width="8.7109375"/>
    <col min="2526" max="2526" customWidth="1" width="8.7109375"/>
    <col min="2527" max="2527" customWidth="1" width="8.7109375"/>
    <col min="2528" max="2528" customWidth="1" width="8.7109375"/>
    <col min="2529" max="2529" customWidth="1" width="8.7109375"/>
    <col min="2530" max="2530" customWidth="1" width="8.7109375"/>
    <col min="2531" max="2531" customWidth="1" width="8.7109375"/>
    <col min="2532" max="2532" customWidth="1" width="8.7109375"/>
    <col min="2533" max="2533" customWidth="1" width="8.7109375"/>
    <col min="2534" max="2534" customWidth="1" width="8.7109375"/>
    <col min="2535" max="2535" customWidth="1" width="8.7109375"/>
    <col min="2536" max="2536" customWidth="1" width="8.7109375"/>
    <col min="2537" max="2537" customWidth="1" width="8.7109375"/>
    <col min="2538" max="2538" customWidth="1" width="8.7109375"/>
    <col min="2539" max="2539" customWidth="1" width="8.7109375"/>
    <col min="2540" max="2540" customWidth="1" width="8.7109375"/>
    <col min="2541" max="2541" customWidth="1" width="8.7109375"/>
    <col min="2542" max="2542" customWidth="1" width="8.7109375"/>
    <col min="2543" max="2543" customWidth="1" width="8.7109375"/>
    <col min="2544" max="2544" customWidth="1" width="8.7109375"/>
    <col min="2545" max="2545" customWidth="1" width="8.7109375"/>
    <col min="2546" max="2546" customWidth="1" width="8.7109375"/>
    <col min="2547" max="2547" customWidth="1" width="8.7109375"/>
    <col min="2548" max="2548" customWidth="1" width="8.7109375"/>
    <col min="2549" max="2549" customWidth="1" width="8.7109375"/>
    <col min="2550" max="2550" customWidth="1" width="8.7109375"/>
    <col min="2551" max="2551" customWidth="1" width="8.7109375"/>
    <col min="2552" max="2552" customWidth="1" width="8.7109375"/>
    <col min="2553" max="2553" customWidth="1" width="8.7109375"/>
    <col min="2554" max="2554" customWidth="1" width="8.7109375"/>
    <col min="2555" max="2555" customWidth="1" width="8.7109375"/>
    <col min="2556" max="2556" customWidth="1" width="8.7109375"/>
    <col min="2557" max="2557" customWidth="1" width="8.7109375"/>
    <col min="2558" max="2558" customWidth="1" width="8.7109375"/>
    <col min="2559" max="2559" customWidth="1" width="8.7109375"/>
    <col min="2560" max="2560" customWidth="1" width="8.7109375"/>
    <col min="2561" max="2561" customWidth="1" width="8.7109375"/>
    <col min="2562" max="2562" customWidth="1" width="8.7109375"/>
    <col min="2563" max="2563" customWidth="1" width="8.7109375"/>
    <col min="2564" max="2564" customWidth="1" width="8.7109375"/>
    <col min="2565" max="2565" customWidth="1" width="8.7109375"/>
    <col min="2566" max="2566" customWidth="1" width="8.7109375"/>
    <col min="2567" max="2567" customWidth="1" width="8.7109375"/>
    <col min="2568" max="2568" customWidth="1" width="8.7109375"/>
    <col min="2569" max="2569" customWidth="1" width="8.7109375"/>
    <col min="2570" max="2570" customWidth="1" width="8.7109375"/>
    <col min="2571" max="2571" customWidth="1" width="8.7109375"/>
    <col min="2572" max="2572" customWidth="1" width="8.7109375"/>
    <col min="2573" max="2573" customWidth="1" width="8.7109375"/>
    <col min="2574" max="2574" customWidth="1" width="8.7109375"/>
    <col min="2575" max="2575" customWidth="1" width="8.7109375"/>
    <col min="2576" max="2576" customWidth="1" width="8.7109375"/>
    <col min="2577" max="2577" customWidth="1" width="8.7109375"/>
    <col min="2578" max="2578" customWidth="1" width="8.7109375"/>
    <col min="2579" max="2579" customWidth="1" width="8.7109375"/>
    <col min="2580" max="2580" customWidth="1" width="8.7109375"/>
    <col min="2581" max="2581" customWidth="1" width="8.7109375"/>
    <col min="2582" max="2582" customWidth="1" width="8.7109375"/>
    <col min="2583" max="2583" customWidth="1" width="8.7109375"/>
    <col min="2584" max="2584" customWidth="1" width="8.7109375"/>
    <col min="2585" max="2585" customWidth="1" width="8.7109375"/>
    <col min="2586" max="2586" customWidth="1" width="8.7109375"/>
    <col min="2587" max="2587" customWidth="1" width="8.7109375"/>
    <col min="2588" max="2588" customWidth="1" width="8.7109375"/>
    <col min="2589" max="2589" customWidth="1" width="8.7109375"/>
    <col min="2590" max="2590" customWidth="1" width="8.7109375"/>
    <col min="2591" max="2591" customWidth="1" width="8.7109375"/>
    <col min="2592" max="2592" customWidth="1" width="8.7109375"/>
    <col min="2593" max="2593" customWidth="1" width="8.7109375"/>
    <col min="2594" max="2594" customWidth="1" width="8.7109375"/>
    <col min="2595" max="2595" customWidth="1" width="8.7109375"/>
    <col min="2596" max="2596" customWidth="1" width="8.7109375"/>
    <col min="2597" max="2597" customWidth="1" width="8.7109375"/>
    <col min="2598" max="2598" customWidth="1" width="8.7109375"/>
    <col min="2599" max="2599" customWidth="1" width="8.7109375"/>
    <col min="2600" max="2600" customWidth="1" width="8.7109375"/>
    <col min="2601" max="2601" customWidth="1" width="8.7109375"/>
    <col min="2602" max="2602" customWidth="1" width="8.7109375"/>
    <col min="2603" max="2603" customWidth="1" width="8.7109375"/>
    <col min="2604" max="2604" customWidth="1" width="8.7109375"/>
    <col min="2605" max="2605" customWidth="1" width="8.7109375"/>
    <col min="2606" max="2606" customWidth="1" width="8.7109375"/>
    <col min="2607" max="2607" customWidth="1" width="8.7109375"/>
    <col min="2608" max="2608" customWidth="1" width="8.7109375"/>
    <col min="2609" max="2609" customWidth="1" width="8.7109375"/>
    <col min="2610" max="2610" customWidth="1" width="8.7109375"/>
    <col min="2611" max="2611" customWidth="1" width="8.7109375"/>
    <col min="2612" max="2612" customWidth="1" width="8.7109375"/>
    <col min="2613" max="2613" customWidth="1" width="8.7109375"/>
    <col min="2614" max="2614" customWidth="1" width="8.7109375"/>
    <col min="2615" max="2615" customWidth="1" width="8.7109375"/>
    <col min="2616" max="2616" customWidth="1" width="8.7109375"/>
    <col min="2617" max="2617" customWidth="1" width="8.7109375"/>
    <col min="2618" max="2618" customWidth="1" width="8.7109375"/>
    <col min="2619" max="2619" customWidth="1" width="8.7109375"/>
    <col min="2620" max="2620" customWidth="1" width="8.7109375"/>
    <col min="2621" max="2621" customWidth="1" width="8.7109375"/>
    <col min="2622" max="2622" customWidth="1" width="8.7109375"/>
    <col min="2623" max="2623" customWidth="1" width="8.7109375"/>
    <col min="2624" max="2624" customWidth="1" width="8.7109375"/>
    <col min="2625" max="2625" customWidth="1" width="8.7109375"/>
    <col min="2626" max="2626" customWidth="1" width="8.7109375"/>
    <col min="2627" max="2627" customWidth="1" width="8.7109375"/>
    <col min="2628" max="2628" customWidth="1" width="8.7109375"/>
    <col min="2629" max="2629" customWidth="1" width="8.7109375"/>
    <col min="2630" max="2630" customWidth="1" width="8.7109375"/>
    <col min="2631" max="2631" customWidth="1" width="8.7109375"/>
    <col min="2632" max="2632" customWidth="1" width="8.7109375"/>
    <col min="2633" max="2633" customWidth="1" width="8.7109375"/>
    <col min="2634" max="2634" customWidth="1" width="8.7109375"/>
    <col min="2635" max="2635" customWidth="1" width="8.7109375"/>
    <col min="2636" max="2636" customWidth="1" width="8.7109375"/>
    <col min="2637" max="2637" customWidth="1" width="8.7109375"/>
    <col min="2638" max="2638" customWidth="1" width="8.7109375"/>
    <col min="2639" max="2639" customWidth="1" width="8.7109375"/>
    <col min="2640" max="2640" customWidth="1" width="8.7109375"/>
    <col min="2641" max="2641" customWidth="1" width="8.7109375"/>
    <col min="2642" max="2642" customWidth="1" width="8.7109375"/>
    <col min="2643" max="2643" customWidth="1" width="8.7109375"/>
    <col min="2644" max="2644" customWidth="1" width="8.7109375"/>
    <col min="2645" max="2645" customWidth="1" width="8.7109375"/>
    <col min="2646" max="2646" customWidth="1" width="8.7109375"/>
    <col min="2647" max="2647" customWidth="1" width="8.7109375"/>
    <col min="2648" max="2648" customWidth="1" width="8.7109375"/>
    <col min="2649" max="2649" customWidth="1" width="8.7109375"/>
    <col min="2650" max="2650" customWidth="1" width="8.7109375"/>
    <col min="2651" max="2651" customWidth="1" width="8.7109375"/>
    <col min="2652" max="2652" customWidth="1" width="8.7109375"/>
    <col min="2653" max="2653" customWidth="1" width="8.7109375"/>
    <col min="2654" max="2654" customWidth="1" width="8.7109375"/>
    <col min="2655" max="2655" customWidth="1" width="8.7109375"/>
    <col min="2656" max="2656" customWidth="1" width="8.7109375"/>
    <col min="2657" max="2657" customWidth="1" width="8.7109375"/>
    <col min="2658" max="2658" customWidth="1" width="8.7109375"/>
    <col min="2659" max="2659" customWidth="1" width="8.7109375"/>
    <col min="2660" max="2660" customWidth="1" width="8.7109375"/>
    <col min="2661" max="2661" customWidth="1" width="8.7109375"/>
    <col min="2662" max="2662" customWidth="1" width="8.7109375"/>
    <col min="2663" max="2663" customWidth="1" width="8.7109375"/>
    <col min="2664" max="2664" customWidth="1" width="8.7109375"/>
    <col min="2665" max="2665" customWidth="1" width="8.7109375"/>
    <col min="2666" max="2666" customWidth="1" width="8.7109375"/>
    <col min="2667" max="2667" customWidth="1" width="8.7109375"/>
    <col min="2668" max="2668" customWidth="1" width="8.7109375"/>
    <col min="2669" max="2669" customWidth="1" width="8.7109375"/>
    <col min="2670" max="2670" customWidth="1" width="8.7109375"/>
    <col min="2671" max="2671" customWidth="1" width="8.7109375"/>
    <col min="2672" max="2672" customWidth="1" width="8.7109375"/>
    <col min="2673" max="2673" customWidth="1" width="8.7109375"/>
    <col min="2674" max="2674" customWidth="1" width="8.7109375"/>
    <col min="2675" max="2675" customWidth="1" width="8.7109375"/>
    <col min="2676" max="2676" customWidth="1" width="8.7109375"/>
    <col min="2677" max="2677" customWidth="1" width="8.7109375"/>
    <col min="2678" max="2678" customWidth="1" width="8.7109375"/>
    <col min="2679" max="2679" customWidth="1" width="8.7109375"/>
    <col min="2680" max="2680" customWidth="1" width="8.7109375"/>
    <col min="2681" max="2681" customWidth="1" width="8.7109375"/>
    <col min="2682" max="2682" customWidth="1" width="8.7109375"/>
    <col min="2683" max="2683" customWidth="1" width="8.7109375"/>
    <col min="2684" max="2684" customWidth="1" width="8.7109375"/>
    <col min="2685" max="2685" customWidth="1" width="8.7109375"/>
    <col min="2686" max="2686" customWidth="1" width="8.7109375"/>
    <col min="2687" max="2687" customWidth="1" width="8.7109375"/>
    <col min="2688" max="2688" customWidth="1" width="8.7109375"/>
    <col min="2689" max="2689" customWidth="1" width="8.7109375"/>
    <col min="2690" max="2690" customWidth="1" width="8.7109375"/>
    <col min="2691" max="2691" customWidth="1" width="8.7109375"/>
    <col min="2692" max="2692" customWidth="1" width="8.7109375"/>
    <col min="2693" max="2693" customWidth="1" width="8.7109375"/>
    <col min="2694" max="2694" customWidth="1" width="8.7109375"/>
    <col min="2695" max="2695" customWidth="1" width="8.7109375"/>
    <col min="2696" max="2696" customWidth="1" width="8.7109375"/>
    <col min="2697" max="2697" customWidth="1" width="8.7109375"/>
    <col min="2698" max="2698" customWidth="1" width="8.7109375"/>
    <col min="2699" max="2699" customWidth="1" width="8.7109375"/>
    <col min="2700" max="2700" customWidth="1" width="8.7109375"/>
    <col min="2701" max="2701" customWidth="1" width="8.7109375"/>
    <col min="2702" max="2702" customWidth="1" width="8.7109375"/>
    <col min="2703" max="2703" customWidth="1" width="8.7109375"/>
    <col min="2704" max="2704" customWidth="1" width="8.7109375"/>
    <col min="2705" max="2705" customWidth="1" width="8.7109375"/>
    <col min="2706" max="2706" customWidth="1" width="8.7109375"/>
    <col min="2707" max="2707" customWidth="1" width="8.7109375"/>
    <col min="2708" max="2708" customWidth="1" width="8.7109375"/>
    <col min="2709" max="2709" customWidth="1" width="8.7109375"/>
    <col min="2710" max="2710" customWidth="1" width="8.7109375"/>
    <col min="2711" max="2711" customWidth="1" width="8.7109375"/>
    <col min="2712" max="2712" customWidth="1" width="8.7109375"/>
    <col min="2713" max="2713" customWidth="1" width="8.7109375"/>
    <col min="2714" max="2714" customWidth="1" width="8.7109375"/>
    <col min="2715" max="2715" customWidth="1" width="8.7109375"/>
    <col min="2716" max="2716" customWidth="1" width="8.7109375"/>
    <col min="2717" max="2717" customWidth="1" width="8.7109375"/>
    <col min="2718" max="2718" customWidth="1" width="8.7109375"/>
    <col min="2719" max="2719" customWidth="1" width="8.7109375"/>
    <col min="2720" max="2720" customWidth="1" width="8.7109375"/>
    <col min="2721" max="2721" customWidth="1" width="8.7109375"/>
    <col min="2722" max="2722" customWidth="1" width="8.7109375"/>
    <col min="2723" max="2723" customWidth="1" width="8.7109375"/>
    <col min="2724" max="2724" customWidth="1" width="8.7109375"/>
    <col min="2725" max="2725" customWidth="1" width="8.7109375"/>
    <col min="2726" max="2726" customWidth="1" width="8.7109375"/>
    <col min="2727" max="2727" customWidth="1" width="8.7109375"/>
    <col min="2728" max="2728" customWidth="1" width="8.7109375"/>
    <col min="2729" max="2729" customWidth="1" width="8.7109375"/>
    <col min="2730" max="2730" customWidth="1" width="8.7109375"/>
    <col min="2731" max="2731" customWidth="1" width="8.7109375"/>
    <col min="2732" max="2732" customWidth="1" width="8.7109375"/>
    <col min="2733" max="2733" customWidth="1" width="8.7109375"/>
    <col min="2734" max="2734" customWidth="1" width="8.7109375"/>
    <col min="2735" max="2735" customWidth="1" width="8.7109375"/>
    <col min="2736" max="2736" customWidth="1" width="8.7109375"/>
    <col min="2737" max="2737" customWidth="1" width="8.7109375"/>
    <col min="2738" max="2738" customWidth="1" width="8.7109375"/>
    <col min="2739" max="2739" customWidth="1" width="8.7109375"/>
    <col min="2740" max="2740" customWidth="1" width="8.7109375"/>
    <col min="2741" max="2741" customWidth="1" width="8.7109375"/>
    <col min="2742" max="2742" customWidth="1" width="8.7109375"/>
    <col min="2743" max="2743" customWidth="1" width="8.7109375"/>
    <col min="2744" max="2744" customWidth="1" width="8.7109375"/>
    <col min="2745" max="2745" customWidth="1" width="8.7109375"/>
    <col min="2746" max="2746" customWidth="1" width="8.7109375"/>
    <col min="2747" max="2747" customWidth="1" width="8.7109375"/>
    <col min="2748" max="2748" customWidth="1" width="8.7109375"/>
    <col min="2749" max="2749" customWidth="1" width="8.7109375"/>
    <col min="2750" max="2750" customWidth="1" width="8.7109375"/>
    <col min="2751" max="2751" customWidth="1" width="8.7109375"/>
    <col min="2752" max="2752" customWidth="1" width="8.7109375"/>
    <col min="2753" max="2753" customWidth="1" width="8.7109375"/>
    <col min="2754" max="2754" customWidth="1" width="8.7109375"/>
    <col min="2755" max="2755" customWidth="1" width="8.7109375"/>
    <col min="2756" max="2756" customWidth="1" width="8.7109375"/>
    <col min="2757" max="2757" customWidth="1" width="8.7109375"/>
    <col min="2758" max="2758" customWidth="1" width="8.7109375"/>
    <col min="2759" max="2759" customWidth="1" width="8.7109375"/>
    <col min="2760" max="2760" customWidth="1" width="8.7109375"/>
    <col min="2761" max="2761" customWidth="1" width="8.7109375"/>
    <col min="2762" max="2762" customWidth="1" width="8.7109375"/>
    <col min="2763" max="2763" customWidth="1" width="8.7109375"/>
    <col min="2764" max="2764" customWidth="1" width="8.7109375"/>
    <col min="2765" max="2765" customWidth="1" width="8.7109375"/>
    <col min="2766" max="2766" customWidth="1" width="8.7109375"/>
    <col min="2767" max="2767" customWidth="1" width="8.7109375"/>
    <col min="2768" max="2768" customWidth="1" width="8.7109375"/>
    <col min="2769" max="2769" customWidth="1" width="8.7109375"/>
    <col min="2770" max="2770" customWidth="1" width="8.7109375"/>
    <col min="2771" max="2771" customWidth="1" width="8.7109375"/>
    <col min="2772" max="2772" customWidth="1" width="8.7109375"/>
    <col min="2773" max="2773" customWidth="1" width="8.7109375"/>
    <col min="2774" max="2774" customWidth="1" width="8.7109375"/>
    <col min="2775" max="2775" customWidth="1" width="8.7109375"/>
    <col min="2776" max="2776" customWidth="1" width="8.7109375"/>
    <col min="2777" max="2777" customWidth="1" width="8.7109375"/>
    <col min="2778" max="2778" customWidth="1" width="8.7109375"/>
    <col min="2779" max="2779" customWidth="1" width="8.7109375"/>
    <col min="2780" max="2780" customWidth="1" width="8.7109375"/>
    <col min="2781" max="2781" customWidth="1" width="8.7109375"/>
    <col min="2782" max="2782" customWidth="1" width="8.7109375"/>
    <col min="2783" max="2783" customWidth="1" width="8.7109375"/>
    <col min="2784" max="2784" customWidth="1" width="8.7109375"/>
    <col min="2785" max="2785" customWidth="1" width="8.7109375"/>
    <col min="2786" max="2786" customWidth="1" width="8.7109375"/>
    <col min="2787" max="2787" customWidth="1" width="8.7109375"/>
    <col min="2788" max="2788" customWidth="1" width="8.7109375"/>
    <col min="2789" max="2789" customWidth="1" width="8.7109375"/>
    <col min="2790" max="2790" customWidth="1" width="8.7109375"/>
    <col min="2791" max="2791" customWidth="1" width="8.7109375"/>
    <col min="2792" max="2792" customWidth="1" width="8.7109375"/>
    <col min="2793" max="2793" customWidth="1" width="8.7109375"/>
    <col min="2794" max="2794" customWidth="1" width="8.7109375"/>
    <col min="2795" max="2795" customWidth="1" width="8.7109375"/>
    <col min="2796" max="2796" customWidth="1" width="8.7109375"/>
    <col min="2797" max="2797" customWidth="1" width="8.7109375"/>
    <col min="2798" max="2798" customWidth="1" width="8.7109375"/>
    <col min="2799" max="2799" customWidth="1" width="8.7109375"/>
    <col min="2800" max="2800" customWidth="1" width="8.7109375"/>
    <col min="2801" max="2801" customWidth="1" width="8.7109375"/>
    <col min="2802" max="2802" customWidth="1" width="8.7109375"/>
    <col min="2803" max="2803" customWidth="1" width="8.7109375"/>
    <col min="2804" max="2804" customWidth="1" width="8.7109375"/>
    <col min="2805" max="2805" customWidth="1" width="8.7109375"/>
    <col min="2806" max="2806" customWidth="1" width="8.7109375"/>
    <col min="2807" max="2807" customWidth="1" width="8.7109375"/>
    <col min="2808" max="2808" customWidth="1" width="8.7109375"/>
    <col min="2809" max="2809" customWidth="1" width="8.7109375"/>
    <col min="2810" max="2810" customWidth="1" width="8.7109375"/>
    <col min="2811" max="2811" customWidth="1" width="8.7109375"/>
    <col min="2812" max="2812" customWidth="1" width="8.7109375"/>
    <col min="2813" max="2813" customWidth="1" width="8.7109375"/>
    <col min="2814" max="2814" customWidth="1" width="8.7109375"/>
    <col min="2815" max="2815" customWidth="1" width="8.7109375"/>
    <col min="2816" max="2816" customWidth="1" width="8.7109375"/>
    <col min="2817" max="2817" customWidth="1" width="8.7109375"/>
    <col min="2818" max="2818" customWidth="1" width="8.7109375"/>
    <col min="2819" max="2819" customWidth="1" width="8.7109375"/>
    <col min="2820" max="2820" customWidth="1" width="8.7109375"/>
    <col min="2821" max="2821" customWidth="1" width="8.7109375"/>
    <col min="2822" max="2822" customWidth="1" width="8.7109375"/>
    <col min="2823" max="2823" customWidth="1" width="8.7109375"/>
    <col min="2824" max="2824" customWidth="1" width="8.7109375"/>
    <col min="2825" max="2825" customWidth="1" width="8.7109375"/>
    <col min="2826" max="2826" customWidth="1" width="8.7109375"/>
    <col min="2827" max="2827" customWidth="1" width="8.7109375"/>
    <col min="2828" max="2828" customWidth="1" width="8.7109375"/>
    <col min="2829" max="2829" customWidth="1" width="8.7109375"/>
    <col min="2830" max="2830" customWidth="1" width="8.7109375"/>
    <col min="2831" max="2831" customWidth="1" width="8.7109375"/>
    <col min="2832" max="2832" customWidth="1" width="8.7109375"/>
    <col min="2833" max="2833" customWidth="1" width="8.7109375"/>
    <col min="2834" max="2834" customWidth="1" width="8.7109375"/>
    <col min="2835" max="2835" customWidth="1" width="8.7109375"/>
    <col min="2836" max="2836" customWidth="1" width="8.7109375"/>
    <col min="2837" max="2837" customWidth="1" width="8.7109375"/>
    <col min="2838" max="2838" customWidth="1" width="8.7109375"/>
    <col min="2839" max="2839" customWidth="1" width="8.7109375"/>
    <col min="2840" max="2840" customWidth="1" width="8.7109375"/>
    <col min="2841" max="2841" customWidth="1" width="8.7109375"/>
    <col min="2842" max="2842" customWidth="1" width="8.7109375"/>
    <col min="2843" max="2843" customWidth="1" width="8.7109375"/>
    <col min="2844" max="2844" customWidth="1" width="8.7109375"/>
    <col min="2845" max="2845" customWidth="1" width="8.7109375"/>
    <col min="2846" max="2846" customWidth="1" width="8.7109375"/>
    <col min="2847" max="2847" customWidth="1" width="8.7109375"/>
    <col min="2848" max="2848" customWidth="1" width="8.7109375"/>
    <col min="2849" max="2849" customWidth="1" width="8.7109375"/>
    <col min="2850" max="2850" customWidth="1" width="8.7109375"/>
    <col min="2851" max="2851" customWidth="1" width="8.7109375"/>
    <col min="2852" max="2852" customWidth="1" width="8.7109375"/>
    <col min="2853" max="2853" customWidth="1" width="8.7109375"/>
    <col min="2854" max="2854" customWidth="1" width="8.7109375"/>
    <col min="2855" max="2855" customWidth="1" width="8.7109375"/>
    <col min="2856" max="2856" customWidth="1" width="8.7109375"/>
    <col min="2857" max="2857" customWidth="1" width="8.7109375"/>
    <col min="2858" max="2858" customWidth="1" width="8.7109375"/>
    <col min="2859" max="2859" customWidth="1" width="8.7109375"/>
    <col min="2860" max="2860" customWidth="1" width="8.7109375"/>
    <col min="2861" max="2861" customWidth="1" width="8.7109375"/>
    <col min="2862" max="2862" customWidth="1" width="8.7109375"/>
    <col min="2863" max="2863" customWidth="1" width="8.7109375"/>
    <col min="2864" max="2864" customWidth="1" width="8.7109375"/>
    <col min="2865" max="2865" customWidth="1" width="8.7109375"/>
    <col min="2866" max="2866" customWidth="1" width="8.7109375"/>
    <col min="2867" max="2867" customWidth="1" width="8.7109375"/>
    <col min="2868" max="2868" customWidth="1" width="8.7109375"/>
    <col min="2869" max="2869" customWidth="1" width="8.7109375"/>
    <col min="2870" max="2870" customWidth="1" width="8.7109375"/>
    <col min="2871" max="2871" customWidth="1" width="8.7109375"/>
    <col min="2872" max="2872" customWidth="1" width="8.7109375"/>
    <col min="2873" max="2873" customWidth="1" width="8.7109375"/>
    <col min="2874" max="2874" customWidth="1" width="8.7109375"/>
    <col min="2875" max="2875" customWidth="1" width="8.7109375"/>
    <col min="2876" max="2876" customWidth="1" width="8.7109375"/>
    <col min="2877" max="2877" customWidth="1" width="8.7109375"/>
    <col min="2878" max="2878" customWidth="1" width="8.7109375"/>
    <col min="2879" max="2879" customWidth="1" width="8.7109375"/>
    <col min="2880" max="2880" customWidth="1" width="8.7109375"/>
    <col min="2881" max="2881" customWidth="1" width="8.7109375"/>
    <col min="2882" max="2882" customWidth="1" width="8.7109375"/>
    <col min="2883" max="2883" customWidth="1" width="8.7109375"/>
    <col min="2884" max="2884" customWidth="1" width="8.7109375"/>
    <col min="2885" max="2885" customWidth="1" width="8.7109375"/>
    <col min="2886" max="2886" customWidth="1" width="8.7109375"/>
    <col min="2887" max="2887" customWidth="1" width="8.7109375"/>
    <col min="2888" max="2888" customWidth="1" width="8.7109375"/>
    <col min="2889" max="2889" customWidth="1" width="8.7109375"/>
    <col min="2890" max="2890" customWidth="1" width="8.7109375"/>
    <col min="2891" max="2891" customWidth="1" width="8.7109375"/>
    <col min="2892" max="2892" customWidth="1" width="8.7109375"/>
    <col min="2893" max="2893" customWidth="1" width="8.7109375"/>
    <col min="2894" max="2894" customWidth="1" width="8.7109375"/>
    <col min="2895" max="2895" customWidth="1" width="8.7109375"/>
    <col min="2896" max="2896" customWidth="1" width="8.7109375"/>
    <col min="2897" max="2897" customWidth="1" width="8.7109375"/>
    <col min="2898" max="2898" customWidth="1" width="8.7109375"/>
    <col min="2899" max="2899" customWidth="1" width="8.7109375"/>
    <col min="2900" max="2900" customWidth="1" width="8.7109375"/>
    <col min="2901" max="2901" customWidth="1" width="8.7109375"/>
    <col min="2902" max="2902" customWidth="1" width="8.7109375"/>
    <col min="2903" max="2903" customWidth="1" width="8.7109375"/>
    <col min="2904" max="2904" customWidth="1" width="8.7109375"/>
    <col min="2905" max="2905" customWidth="1" width="8.7109375"/>
    <col min="2906" max="2906" customWidth="1" width="8.7109375"/>
    <col min="2907" max="2907" customWidth="1" width="8.7109375"/>
    <col min="2908" max="2908" customWidth="1" width="8.7109375"/>
    <col min="2909" max="2909" customWidth="1" width="8.7109375"/>
    <col min="2910" max="2910" customWidth="1" width="8.7109375"/>
    <col min="2911" max="2911" customWidth="1" width="8.7109375"/>
    <col min="2912" max="2912" customWidth="1" width="8.7109375"/>
    <col min="2913" max="2913" customWidth="1" width="8.7109375"/>
    <col min="2914" max="2914" customWidth="1" width="8.7109375"/>
    <col min="2915" max="2915" customWidth="1" width="8.7109375"/>
    <col min="2916" max="2916" customWidth="1" width="8.7109375"/>
    <col min="2917" max="2917" customWidth="1" width="8.7109375"/>
    <col min="2918" max="2918" customWidth="1" width="8.7109375"/>
    <col min="2919" max="2919" customWidth="1" width="8.7109375"/>
    <col min="2920" max="2920" customWidth="1" width="8.7109375"/>
    <col min="2921" max="2921" customWidth="1" width="8.7109375"/>
    <col min="2922" max="2922" customWidth="1" width="8.7109375"/>
    <col min="2923" max="2923" customWidth="1" width="8.7109375"/>
    <col min="2924" max="2924" customWidth="1" width="8.7109375"/>
    <col min="2925" max="2925" customWidth="1" width="8.7109375"/>
    <col min="2926" max="2926" customWidth="1" width="8.7109375"/>
    <col min="2927" max="2927" customWidth="1" width="8.7109375"/>
    <col min="2928" max="2928" customWidth="1" width="8.7109375"/>
    <col min="2929" max="2929" customWidth="1" width="8.7109375"/>
    <col min="2930" max="2930" customWidth="1" width="8.7109375"/>
    <col min="2931" max="2931" customWidth="1" width="8.7109375"/>
    <col min="2932" max="2932" customWidth="1" width="8.7109375"/>
    <col min="2933" max="2933" customWidth="1" width="8.7109375"/>
    <col min="2934" max="2934" customWidth="1" width="8.7109375"/>
    <col min="2935" max="2935" customWidth="1" width="8.7109375"/>
    <col min="2936" max="2936" customWidth="1" width="8.7109375"/>
    <col min="2937" max="2937" customWidth="1" width="8.7109375"/>
    <col min="2938" max="2938" customWidth="1" width="8.7109375"/>
    <col min="2939" max="2939" customWidth="1" width="8.7109375"/>
    <col min="2940" max="2940" customWidth="1" width="8.7109375"/>
    <col min="2941" max="2941" customWidth="1" width="8.7109375"/>
    <col min="2942" max="2942" customWidth="1" width="8.7109375"/>
    <col min="2943" max="2943" customWidth="1" width="8.7109375"/>
    <col min="2944" max="2944" customWidth="1" width="8.7109375"/>
    <col min="2945" max="2945" customWidth="1" width="8.7109375"/>
    <col min="2946" max="2946" customWidth="1" width="8.7109375"/>
    <col min="2947" max="2947" customWidth="1" width="8.7109375"/>
    <col min="2948" max="2948" customWidth="1" width="8.7109375"/>
    <col min="2949" max="2949" customWidth="1" width="8.7109375"/>
    <col min="2950" max="2950" customWidth="1" width="8.7109375"/>
    <col min="2951" max="2951" customWidth="1" width="8.7109375"/>
    <col min="2952" max="2952" customWidth="1" width="8.7109375"/>
    <col min="2953" max="2953" customWidth="1" width="8.7109375"/>
    <col min="2954" max="2954" customWidth="1" width="8.7109375"/>
    <col min="2955" max="2955" customWidth="1" width="8.7109375"/>
    <col min="2956" max="2956" customWidth="1" width="8.7109375"/>
    <col min="2957" max="2957" customWidth="1" width="8.7109375"/>
    <col min="2958" max="2958" customWidth="1" width="8.7109375"/>
    <col min="2959" max="2959" customWidth="1" width="8.7109375"/>
    <col min="2960" max="2960" customWidth="1" width="8.7109375"/>
    <col min="2961" max="2961" customWidth="1" width="8.7109375"/>
    <col min="2962" max="2962" customWidth="1" width="8.7109375"/>
    <col min="2963" max="2963" customWidth="1" width="8.7109375"/>
    <col min="2964" max="2964" customWidth="1" width="8.7109375"/>
    <col min="2965" max="2965" customWidth="1" width="8.7109375"/>
    <col min="2966" max="2966" customWidth="1" width="8.7109375"/>
    <col min="2967" max="2967" customWidth="1" width="8.7109375"/>
    <col min="2968" max="2968" customWidth="1" width="8.7109375"/>
    <col min="2969" max="2969" customWidth="1" width="8.7109375"/>
    <col min="2970" max="2970" customWidth="1" width="8.7109375"/>
    <col min="2971" max="2971" customWidth="1" width="8.7109375"/>
    <col min="2972" max="2972" customWidth="1" width="8.7109375"/>
    <col min="2973" max="2973" customWidth="1" width="8.7109375"/>
    <col min="2974" max="2974" customWidth="1" width="8.7109375"/>
    <col min="2975" max="2975" customWidth="1" width="8.7109375"/>
    <col min="2976" max="2976" customWidth="1" width="8.7109375"/>
    <col min="2977" max="2977" customWidth="1" width="8.7109375"/>
    <col min="2978" max="2978" customWidth="1" width="8.7109375"/>
    <col min="2979" max="2979" customWidth="1" width="8.7109375"/>
    <col min="2980" max="2980" customWidth="1" width="8.7109375"/>
    <col min="2981" max="2981" customWidth="1" width="8.7109375"/>
    <col min="2982" max="2982" customWidth="1" width="8.7109375"/>
    <col min="2983" max="2983" customWidth="1" width="8.7109375"/>
    <col min="2984" max="2984" customWidth="1" width="8.7109375"/>
    <col min="2985" max="2985" customWidth="1" width="8.7109375"/>
    <col min="2986" max="2986" customWidth="1" width="8.7109375"/>
    <col min="2987" max="2987" customWidth="1" width="8.7109375"/>
    <col min="2988" max="2988" customWidth="1" width="8.7109375"/>
    <col min="2989" max="2989" customWidth="1" width="8.7109375"/>
    <col min="2990" max="2990" customWidth="1" width="8.7109375"/>
    <col min="2991" max="2991" customWidth="1" width="8.7109375"/>
    <col min="2992" max="2992" customWidth="1" width="8.7109375"/>
    <col min="2993" max="2993" customWidth="1" width="8.7109375"/>
    <col min="2994" max="2994" customWidth="1" width="8.7109375"/>
    <col min="2995" max="2995" customWidth="1" width="8.7109375"/>
    <col min="2996" max="2996" customWidth="1" width="8.7109375"/>
    <col min="2997" max="2997" customWidth="1" width="8.7109375"/>
    <col min="2998" max="2998" customWidth="1" width="8.7109375"/>
    <col min="2999" max="2999" customWidth="1" width="8.7109375"/>
    <col min="3000" max="3000" customWidth="1" width="8.7109375"/>
    <col min="3001" max="3001" customWidth="1" width="8.7109375"/>
    <col min="3002" max="3002" customWidth="1" width="8.7109375"/>
    <col min="3003" max="3003" customWidth="1" width="8.7109375"/>
    <col min="3004" max="3004" customWidth="1" width="8.7109375"/>
    <col min="3005" max="3005" customWidth="1" width="8.7109375"/>
    <col min="3006" max="3006" customWidth="1" width="8.7109375"/>
    <col min="3007" max="3007" customWidth="1" width="8.7109375"/>
    <col min="3008" max="3008" customWidth="1" width="8.7109375"/>
    <col min="3009" max="3009" customWidth="1" width="8.7109375"/>
    <col min="3010" max="3010" customWidth="1" width="8.7109375"/>
    <col min="3011" max="3011" customWidth="1" width="8.7109375"/>
    <col min="3012" max="3012" customWidth="1" width="8.7109375"/>
    <col min="3013" max="3013" customWidth="1" width="8.7109375"/>
    <col min="3014" max="3014" customWidth="1" width="8.7109375"/>
    <col min="3015" max="3015" customWidth="1" width="8.7109375"/>
    <col min="3016" max="3016" customWidth="1" width="8.7109375"/>
    <col min="3017" max="3017" customWidth="1" width="8.7109375"/>
    <col min="3018" max="3018" customWidth="1" width="8.7109375"/>
    <col min="3019" max="3019" customWidth="1" width="8.7109375"/>
    <col min="3020" max="3020" customWidth="1" width="8.7109375"/>
    <col min="3021" max="3021" customWidth="1" width="8.7109375"/>
    <col min="3022" max="3022" customWidth="1" width="8.7109375"/>
    <col min="3023" max="3023" customWidth="1" width="8.7109375"/>
    <col min="3024" max="3024" customWidth="1" width="8.7109375"/>
    <col min="3025" max="3025" customWidth="1" width="8.7109375"/>
    <col min="3026" max="3026" customWidth="1" width="8.7109375"/>
    <col min="3027" max="3027" customWidth="1" width="8.7109375"/>
    <col min="3028" max="3028" customWidth="1" width="8.7109375"/>
    <col min="3029" max="3029" customWidth="1" width="8.7109375"/>
    <col min="3030" max="3030" customWidth="1" width="8.7109375"/>
    <col min="3031" max="3031" customWidth="1" width="8.7109375"/>
    <col min="3032" max="3032" customWidth="1" width="8.7109375"/>
    <col min="3033" max="3033" customWidth="1" width="8.7109375"/>
    <col min="3034" max="3034" customWidth="1" width="8.7109375"/>
    <col min="3035" max="3035" customWidth="1" width="8.7109375"/>
    <col min="3036" max="3036" customWidth="1" width="8.7109375"/>
    <col min="3037" max="3037" customWidth="1" width="8.7109375"/>
    <col min="3038" max="3038" customWidth="1" width="8.7109375"/>
    <col min="3039" max="3039" customWidth="1" width="8.7109375"/>
    <col min="3040" max="3040" customWidth="1" width="8.7109375"/>
    <col min="3041" max="3041" customWidth="1" width="8.7109375"/>
    <col min="3042" max="3042" customWidth="1" width="8.7109375"/>
    <col min="3043" max="3043" customWidth="1" width="8.7109375"/>
    <col min="3044" max="3044" customWidth="1" width="8.7109375"/>
    <col min="3045" max="3045" customWidth="1" width="8.7109375"/>
    <col min="3046" max="3046" customWidth="1" width="8.7109375"/>
    <col min="3047" max="3047" customWidth="1" width="8.7109375"/>
    <col min="3048" max="3048" customWidth="1" width="8.7109375"/>
    <col min="3049" max="3049" customWidth="1" width="8.7109375"/>
    <col min="3050" max="3050" customWidth="1" width="8.7109375"/>
    <col min="3051" max="3051" customWidth="1" width="8.7109375"/>
    <col min="3052" max="3052" customWidth="1" width="8.7109375"/>
    <col min="3053" max="3053" customWidth="1" width="8.7109375"/>
    <col min="3054" max="3054" customWidth="1" width="8.7109375"/>
    <col min="3055" max="3055" customWidth="1" width="8.7109375"/>
    <col min="3056" max="3056" customWidth="1" width="8.7109375"/>
    <col min="3057" max="3057" customWidth="1" width="8.7109375"/>
    <col min="3058" max="3058" customWidth="1" width="8.7109375"/>
    <col min="3059" max="3059" customWidth="1" width="8.7109375"/>
    <col min="3060" max="3060" customWidth="1" width="8.7109375"/>
    <col min="3061" max="3061" customWidth="1" width="8.7109375"/>
    <col min="3062" max="3062" customWidth="1" width="8.7109375"/>
    <col min="3063" max="3063" customWidth="1" width="8.7109375"/>
    <col min="3064" max="3064" customWidth="1" width="8.7109375"/>
    <col min="3065" max="3065" customWidth="1" width="8.7109375"/>
    <col min="3066" max="3066" customWidth="1" width="8.7109375"/>
    <col min="3067" max="3067" customWidth="1" width="8.7109375"/>
    <col min="3068" max="3068" customWidth="1" width="8.7109375"/>
    <col min="3069" max="3069" customWidth="1" width="8.7109375"/>
    <col min="3070" max="3070" customWidth="1" width="8.7109375"/>
    <col min="3071" max="3071" customWidth="1" width="8.7109375"/>
    <col min="3072" max="3072" customWidth="1" width="8.7109375"/>
    <col min="3073" max="3073" customWidth="1" width="8.7109375"/>
    <col min="3074" max="3074" customWidth="1" width="8.7109375"/>
    <col min="3075" max="3075" customWidth="1" width="8.7109375"/>
    <col min="3076" max="3076" customWidth="1" width="8.7109375"/>
    <col min="3077" max="3077" customWidth="1" width="8.7109375"/>
    <col min="3078" max="3078" customWidth="1" width="8.7109375"/>
    <col min="3079" max="3079" customWidth="1" width="8.7109375"/>
    <col min="3080" max="3080" customWidth="1" width="8.7109375"/>
    <col min="3081" max="3081" customWidth="1" width="8.7109375"/>
    <col min="3082" max="3082" customWidth="1" width="8.7109375"/>
    <col min="3083" max="3083" customWidth="1" width="8.7109375"/>
    <col min="3084" max="3084" customWidth="1" width="8.7109375"/>
    <col min="3085" max="3085" customWidth="1" width="8.7109375"/>
    <col min="3086" max="3086" customWidth="1" width="8.7109375"/>
    <col min="3087" max="3087" customWidth="1" width="8.7109375"/>
    <col min="3088" max="3088" customWidth="1" width="8.7109375"/>
    <col min="3089" max="3089" customWidth="1" width="8.7109375"/>
    <col min="3090" max="3090" customWidth="1" width="8.7109375"/>
    <col min="3091" max="3091" customWidth="1" width="8.7109375"/>
    <col min="3092" max="3092" customWidth="1" width="8.7109375"/>
    <col min="3093" max="3093" customWidth="1" width="8.7109375"/>
    <col min="3094" max="3094" customWidth="1" width="8.7109375"/>
    <col min="3095" max="3095" customWidth="1" width="8.7109375"/>
    <col min="3096" max="3096" customWidth="1" width="8.7109375"/>
    <col min="3097" max="3097" customWidth="1" width="8.7109375"/>
    <col min="3098" max="3098" customWidth="1" width="8.7109375"/>
    <col min="3099" max="3099" customWidth="1" width="8.7109375"/>
    <col min="3100" max="3100" customWidth="1" width="8.7109375"/>
    <col min="3101" max="3101" customWidth="1" width="8.7109375"/>
    <col min="3102" max="3102" customWidth="1" width="8.7109375"/>
    <col min="3103" max="3103" customWidth="1" width="8.7109375"/>
    <col min="3104" max="3104" customWidth="1" width="8.7109375"/>
    <col min="3105" max="3105" customWidth="1" width="8.7109375"/>
    <col min="3106" max="3106" customWidth="1" width="8.7109375"/>
    <col min="3107" max="3107" customWidth="1" width="8.7109375"/>
    <col min="3108" max="3108" customWidth="1" width="8.7109375"/>
    <col min="3109" max="3109" customWidth="1" width="8.7109375"/>
    <col min="3110" max="3110" customWidth="1" width="8.7109375"/>
    <col min="3111" max="3111" customWidth="1" width="8.7109375"/>
    <col min="3112" max="3112" customWidth="1" width="8.7109375"/>
    <col min="3113" max="3113" customWidth="1" width="8.7109375"/>
    <col min="3114" max="3114" customWidth="1" width="8.7109375"/>
    <col min="3115" max="3115" customWidth="1" width="8.7109375"/>
    <col min="3116" max="3116" customWidth="1" width="8.7109375"/>
    <col min="3117" max="3117" customWidth="1" width="8.7109375"/>
    <col min="3118" max="3118" customWidth="1" width="8.7109375"/>
    <col min="3119" max="3119" customWidth="1" width="8.7109375"/>
    <col min="3120" max="3120" customWidth="1" width="8.7109375"/>
    <col min="3121" max="3121" customWidth="1" width="8.7109375"/>
    <col min="3122" max="3122" customWidth="1" width="8.7109375"/>
    <col min="3123" max="3123" customWidth="1" width="8.7109375"/>
    <col min="3124" max="3124" customWidth="1" width="8.7109375"/>
    <col min="3125" max="3125" customWidth="1" width="8.7109375"/>
    <col min="3126" max="3126" customWidth="1" width="8.7109375"/>
    <col min="3127" max="3127" customWidth="1" width="8.7109375"/>
    <col min="3128" max="3128" customWidth="1" width="8.7109375"/>
    <col min="3129" max="3129" customWidth="1" width="8.7109375"/>
    <col min="3130" max="3130" customWidth="1" width="8.7109375"/>
    <col min="3131" max="3131" customWidth="1" width="8.7109375"/>
    <col min="3132" max="3132" customWidth="1" width="8.7109375"/>
    <col min="3133" max="3133" customWidth="1" width="8.7109375"/>
    <col min="3134" max="3134" customWidth="1" width="8.7109375"/>
    <col min="3135" max="3135" customWidth="1" width="8.7109375"/>
    <col min="3136" max="3136" customWidth="1" width="8.7109375"/>
    <col min="3137" max="3137" customWidth="1" width="8.7109375"/>
    <col min="3138" max="3138" customWidth="1" width="8.7109375"/>
    <col min="3139" max="3139" customWidth="1" width="8.7109375"/>
    <col min="3140" max="3140" customWidth="1" width="8.7109375"/>
    <col min="3141" max="3141" customWidth="1" width="8.7109375"/>
    <col min="3142" max="3142" customWidth="1" width="8.7109375"/>
    <col min="3143" max="3143" customWidth="1" width="8.7109375"/>
    <col min="3144" max="3144" customWidth="1" width="8.7109375"/>
    <col min="3145" max="3145" customWidth="1" width="8.7109375"/>
    <col min="3146" max="3146" customWidth="1" width="8.7109375"/>
    <col min="3147" max="3147" customWidth="1" width="8.7109375"/>
    <col min="3148" max="3148" customWidth="1" width="8.7109375"/>
    <col min="3149" max="3149" customWidth="1" width="8.7109375"/>
    <col min="3150" max="3150" customWidth="1" width="8.7109375"/>
    <col min="3151" max="3151" customWidth="1" width="8.7109375"/>
    <col min="3152" max="3152" customWidth="1" width="8.7109375"/>
    <col min="3153" max="3153" customWidth="1" width="8.7109375"/>
    <col min="3154" max="3154" customWidth="1" width="8.7109375"/>
    <col min="3155" max="3155" customWidth="1" width="8.7109375"/>
    <col min="3156" max="3156" customWidth="1" width="8.7109375"/>
    <col min="3157" max="3157" customWidth="1" width="8.7109375"/>
    <col min="3158" max="3158" customWidth="1" width="8.7109375"/>
    <col min="3159" max="3159" customWidth="1" width="8.7109375"/>
    <col min="3160" max="3160" customWidth="1" width="8.7109375"/>
    <col min="3161" max="3161" customWidth="1" width="8.7109375"/>
    <col min="3162" max="3162" customWidth="1" width="8.7109375"/>
    <col min="3163" max="3163" customWidth="1" width="8.7109375"/>
    <col min="3164" max="3164" customWidth="1" width="8.7109375"/>
    <col min="3165" max="3165" customWidth="1" width="8.7109375"/>
    <col min="3166" max="3166" customWidth="1" width="8.7109375"/>
    <col min="3167" max="3167" customWidth="1" width="8.7109375"/>
    <col min="3168" max="3168" customWidth="1" width="8.7109375"/>
    <col min="3169" max="3169" customWidth="1" width="8.7109375"/>
    <col min="3170" max="3170" customWidth="1" width="8.7109375"/>
    <col min="3171" max="3171" customWidth="1" width="8.7109375"/>
    <col min="3172" max="3172" customWidth="1" width="8.7109375"/>
    <col min="3173" max="3173" customWidth="1" width="8.7109375"/>
    <col min="3174" max="3174" customWidth="1" width="8.7109375"/>
    <col min="3175" max="3175" customWidth="1" width="8.7109375"/>
    <col min="3176" max="3176" customWidth="1" width="8.7109375"/>
    <col min="3177" max="3177" customWidth="1" width="8.7109375"/>
    <col min="3178" max="3178" customWidth="1" width="8.7109375"/>
    <col min="3179" max="3179" customWidth="1" width="8.7109375"/>
    <col min="3180" max="3180" customWidth="1" width="8.7109375"/>
    <col min="3181" max="3181" customWidth="1" width="8.7109375"/>
    <col min="3182" max="3182" customWidth="1" width="8.7109375"/>
    <col min="3183" max="3183" customWidth="1" width="8.7109375"/>
    <col min="3184" max="3184" customWidth="1" width="8.7109375"/>
    <col min="3185" max="3185" customWidth="1" width="8.7109375"/>
    <col min="3186" max="3186" customWidth="1" width="8.7109375"/>
    <col min="3187" max="3187" customWidth="1" width="8.7109375"/>
    <col min="3188" max="3188" customWidth="1" width="8.7109375"/>
    <col min="3189" max="3189" customWidth="1" width="8.7109375"/>
    <col min="3190" max="3190" customWidth="1" width="8.7109375"/>
    <col min="3191" max="3191" customWidth="1" width="8.7109375"/>
    <col min="3192" max="3192" customWidth="1" width="8.7109375"/>
    <col min="3193" max="3193" customWidth="1" width="8.7109375"/>
    <col min="3194" max="3194" customWidth="1" width="8.7109375"/>
    <col min="3195" max="3195" customWidth="1" width="8.7109375"/>
    <col min="3196" max="3196" customWidth="1" width="8.7109375"/>
    <col min="3197" max="3197" customWidth="1" width="8.7109375"/>
    <col min="3198" max="3198" customWidth="1" width="8.7109375"/>
    <col min="3199" max="3199" customWidth="1" width="8.7109375"/>
    <col min="3200" max="3200" customWidth="1" width="8.7109375"/>
    <col min="3201" max="3201" customWidth="1" width="8.7109375"/>
    <col min="3202" max="3202" customWidth="1" width="8.7109375"/>
    <col min="3203" max="3203" customWidth="1" width="8.7109375"/>
    <col min="3204" max="3204" customWidth="1" width="8.7109375"/>
    <col min="3205" max="3205" customWidth="1" width="8.7109375"/>
    <col min="3206" max="3206" customWidth="1" width="8.7109375"/>
    <col min="3207" max="3207" customWidth="1" width="8.7109375"/>
    <col min="3208" max="3208" customWidth="1" width="8.7109375"/>
    <col min="3209" max="3209" customWidth="1" width="8.7109375"/>
    <col min="3210" max="3210" customWidth="1" width="8.7109375"/>
    <col min="3211" max="3211" customWidth="1" width="8.7109375"/>
    <col min="3212" max="3212" customWidth="1" width="8.7109375"/>
    <col min="3213" max="3213" customWidth="1" width="8.7109375"/>
    <col min="3214" max="3214" customWidth="1" width="8.7109375"/>
    <col min="3215" max="3215" customWidth="1" width="8.7109375"/>
    <col min="3216" max="3216" customWidth="1" width="8.7109375"/>
    <col min="3217" max="3217" customWidth="1" width="8.7109375"/>
    <col min="3218" max="3218" customWidth="1" width="8.7109375"/>
    <col min="3219" max="3219" customWidth="1" width="8.7109375"/>
    <col min="3220" max="3220" customWidth="1" width="8.7109375"/>
    <col min="3221" max="3221" customWidth="1" width="8.7109375"/>
    <col min="3222" max="3222" customWidth="1" width="8.7109375"/>
    <col min="3223" max="3223" customWidth="1" width="8.7109375"/>
    <col min="3224" max="3224" customWidth="1" width="8.7109375"/>
    <col min="3225" max="3225" customWidth="1" width="8.7109375"/>
    <col min="3226" max="3226" customWidth="1" width="8.7109375"/>
    <col min="3227" max="3227" customWidth="1" width="8.7109375"/>
    <col min="3228" max="3228" customWidth="1" width="8.7109375"/>
    <col min="3229" max="3229" customWidth="1" width="8.7109375"/>
    <col min="3230" max="3230" customWidth="1" width="8.7109375"/>
    <col min="3231" max="3231" customWidth="1" width="8.7109375"/>
    <col min="3232" max="3232" customWidth="1" width="8.7109375"/>
    <col min="3233" max="3233" customWidth="1" width="8.7109375"/>
    <col min="3234" max="3234" customWidth="1" width="8.7109375"/>
    <col min="3235" max="3235" customWidth="1" width="8.7109375"/>
    <col min="3236" max="3236" customWidth="1" width="8.7109375"/>
    <col min="3237" max="3237" customWidth="1" width="8.7109375"/>
    <col min="3238" max="3238" customWidth="1" width="8.7109375"/>
    <col min="3239" max="3239" customWidth="1" width="8.7109375"/>
    <col min="3240" max="3240" customWidth="1" width="8.7109375"/>
    <col min="3241" max="3241" customWidth="1" width="8.7109375"/>
    <col min="3242" max="3242" customWidth="1" width="8.7109375"/>
    <col min="3243" max="3243" customWidth="1" width="8.7109375"/>
    <col min="3244" max="3244" customWidth="1" width="8.7109375"/>
    <col min="3245" max="3245" customWidth="1" width="8.7109375"/>
    <col min="3246" max="3246" customWidth="1" width="8.7109375"/>
    <col min="3247" max="3247" customWidth="1" width="8.7109375"/>
    <col min="3248" max="3248" customWidth="1" width="8.7109375"/>
    <col min="3249" max="3249" customWidth="1" width="8.7109375"/>
    <col min="3250" max="3250" customWidth="1" width="8.7109375"/>
    <col min="3251" max="3251" customWidth="1" width="8.7109375"/>
    <col min="3252" max="3252" customWidth="1" width="8.7109375"/>
    <col min="3253" max="3253" customWidth="1" width="8.7109375"/>
    <col min="3254" max="3254" customWidth="1" width="8.7109375"/>
    <col min="3255" max="3255" customWidth="1" width="8.7109375"/>
    <col min="3256" max="3256" customWidth="1" width="8.7109375"/>
    <col min="3257" max="3257" customWidth="1" width="8.7109375"/>
    <col min="3258" max="3258" customWidth="1" width="8.7109375"/>
    <col min="3259" max="3259" customWidth="1" width="8.7109375"/>
    <col min="3260" max="3260" customWidth="1" width="8.7109375"/>
    <col min="3261" max="3261" customWidth="1" width="8.7109375"/>
    <col min="3262" max="3262" customWidth="1" width="8.7109375"/>
    <col min="3263" max="3263" customWidth="1" width="8.7109375"/>
    <col min="3264" max="3264" customWidth="1" width="8.7109375"/>
    <col min="3265" max="3265" customWidth="1" width="8.7109375"/>
    <col min="3266" max="3266" customWidth="1" width="8.7109375"/>
    <col min="3267" max="3267" customWidth="1" width="8.7109375"/>
    <col min="3268" max="3268" customWidth="1" width="8.7109375"/>
    <col min="3269" max="3269" customWidth="1" width="8.7109375"/>
    <col min="3270" max="3270" customWidth="1" width="8.7109375"/>
    <col min="3271" max="3271" customWidth="1" width="8.7109375"/>
    <col min="3272" max="3272" customWidth="1" width="8.7109375"/>
    <col min="3273" max="3273" customWidth="1" width="8.7109375"/>
    <col min="3274" max="3274" customWidth="1" width="8.7109375"/>
    <col min="3275" max="3275" customWidth="1" width="8.7109375"/>
    <col min="3276" max="3276" customWidth="1" width="8.7109375"/>
    <col min="3277" max="3277" customWidth="1" width="8.7109375"/>
    <col min="3278" max="3278" customWidth="1" width="8.7109375"/>
    <col min="3279" max="3279" customWidth="1" width="8.7109375"/>
    <col min="3280" max="3280" customWidth="1" width="8.7109375"/>
    <col min="3281" max="3281" customWidth="1" width="8.7109375"/>
    <col min="3282" max="3282" customWidth="1" width="8.7109375"/>
    <col min="3283" max="3283" customWidth="1" width="8.7109375"/>
    <col min="3284" max="3284" customWidth="1" width="8.7109375"/>
    <col min="3285" max="3285" customWidth="1" width="8.7109375"/>
    <col min="3286" max="3286" customWidth="1" width="8.7109375"/>
    <col min="3287" max="3287" customWidth="1" width="8.7109375"/>
    <col min="3288" max="3288" customWidth="1" width="8.7109375"/>
    <col min="3289" max="3289" customWidth="1" width="8.7109375"/>
    <col min="3290" max="3290" customWidth="1" width="8.7109375"/>
    <col min="3291" max="3291" customWidth="1" width="8.7109375"/>
    <col min="3292" max="3292" customWidth="1" width="8.7109375"/>
    <col min="3293" max="3293" customWidth="1" width="8.7109375"/>
    <col min="3294" max="3294" customWidth="1" width="8.7109375"/>
    <col min="3295" max="3295" customWidth="1" width="8.7109375"/>
    <col min="3296" max="3296" customWidth="1" width="8.7109375"/>
    <col min="3297" max="3297" customWidth="1" width="8.7109375"/>
    <col min="3298" max="3298" customWidth="1" width="8.7109375"/>
    <col min="3299" max="3299" customWidth="1" width="8.7109375"/>
    <col min="3300" max="3300" customWidth="1" width="8.7109375"/>
    <col min="3301" max="3301" customWidth="1" width="8.7109375"/>
    <col min="3302" max="3302" customWidth="1" width="8.7109375"/>
    <col min="3303" max="3303" customWidth="1" width="8.7109375"/>
    <col min="3304" max="3304" customWidth="1" width="8.7109375"/>
    <col min="3305" max="3305" customWidth="1" width="8.7109375"/>
    <col min="3306" max="3306" customWidth="1" width="8.7109375"/>
    <col min="3307" max="3307" customWidth="1" width="8.7109375"/>
    <col min="3308" max="3308" customWidth="1" width="8.7109375"/>
    <col min="3309" max="3309" customWidth="1" width="8.7109375"/>
    <col min="3310" max="3310" customWidth="1" width="8.7109375"/>
    <col min="3311" max="3311" customWidth="1" width="8.7109375"/>
    <col min="3312" max="3312" customWidth="1" width="8.7109375"/>
    <col min="3313" max="3313" customWidth="1" width="8.7109375"/>
    <col min="3314" max="3314" customWidth="1" width="8.7109375"/>
    <col min="3315" max="3315" customWidth="1" width="8.7109375"/>
    <col min="3316" max="3316" customWidth="1" width="8.7109375"/>
    <col min="3317" max="3317" customWidth="1" width="8.7109375"/>
    <col min="3318" max="3318" customWidth="1" width="8.7109375"/>
    <col min="3319" max="3319" customWidth="1" width="8.7109375"/>
    <col min="3320" max="3320" customWidth="1" width="8.7109375"/>
    <col min="3321" max="3321" customWidth="1" width="8.7109375"/>
    <col min="3322" max="3322" customWidth="1" width="8.7109375"/>
    <col min="3323" max="3323" customWidth="1" width="8.7109375"/>
    <col min="3324" max="3324" customWidth="1" width="8.7109375"/>
    <col min="3325" max="3325" customWidth="1" width="8.7109375"/>
    <col min="3326" max="3326" customWidth="1" width="8.7109375"/>
    <col min="3327" max="3327" customWidth="1" width="8.7109375"/>
    <col min="3328" max="3328" customWidth="1" width="8.7109375"/>
    <col min="3329" max="3329" customWidth="1" width="8.7109375"/>
    <col min="3330" max="3330" customWidth="1" width="8.7109375"/>
    <col min="3331" max="3331" customWidth="1" width="8.7109375"/>
    <col min="3332" max="3332" customWidth="1" width="8.7109375"/>
    <col min="3333" max="3333" customWidth="1" width="8.7109375"/>
    <col min="3334" max="3334" customWidth="1" width="8.7109375"/>
    <col min="3335" max="3335" customWidth="1" width="8.7109375"/>
    <col min="3336" max="3336" customWidth="1" width="8.7109375"/>
    <col min="3337" max="3337" customWidth="1" width="8.7109375"/>
    <col min="3338" max="3338" customWidth="1" width="8.7109375"/>
    <col min="3339" max="3339" customWidth="1" width="8.7109375"/>
    <col min="3340" max="3340" customWidth="1" width="8.7109375"/>
    <col min="3341" max="3341" customWidth="1" width="8.7109375"/>
    <col min="3342" max="3342" customWidth="1" width="8.7109375"/>
    <col min="3343" max="3343" customWidth="1" width="8.7109375"/>
    <col min="3344" max="3344" customWidth="1" width="8.7109375"/>
    <col min="3345" max="3345" customWidth="1" width="8.7109375"/>
    <col min="3346" max="3346" customWidth="1" width="8.7109375"/>
    <col min="3347" max="3347" customWidth="1" width="8.7109375"/>
    <col min="3348" max="3348" customWidth="1" width="8.7109375"/>
    <col min="3349" max="3349" customWidth="1" width="8.7109375"/>
    <col min="3350" max="3350" customWidth="1" width="8.7109375"/>
    <col min="3351" max="3351" customWidth="1" width="8.7109375"/>
    <col min="3352" max="3352" customWidth="1" width="8.7109375"/>
    <col min="3353" max="3353" customWidth="1" width="8.7109375"/>
    <col min="3354" max="3354" customWidth="1" width="8.7109375"/>
    <col min="3355" max="3355" customWidth="1" width="8.7109375"/>
    <col min="3356" max="3356" customWidth="1" width="8.7109375"/>
    <col min="3357" max="3357" customWidth="1" width="8.7109375"/>
    <col min="3358" max="3358" customWidth="1" width="8.7109375"/>
    <col min="3359" max="3359" customWidth="1" width="8.7109375"/>
    <col min="3360" max="3360" customWidth="1" width="8.7109375"/>
    <col min="3361" max="3361" customWidth="1" width="8.7109375"/>
    <col min="3362" max="3362" customWidth="1" width="8.7109375"/>
    <col min="3363" max="3363" customWidth="1" width="8.7109375"/>
    <col min="3364" max="3364" customWidth="1" width="8.7109375"/>
    <col min="3365" max="3365" customWidth="1" width="8.7109375"/>
    <col min="3366" max="3366" customWidth="1" width="8.7109375"/>
    <col min="3367" max="3367" customWidth="1" width="8.7109375"/>
    <col min="3368" max="3368" customWidth="1" width="8.7109375"/>
    <col min="3369" max="3369" customWidth="1" width="8.7109375"/>
    <col min="3370" max="3370" customWidth="1" width="8.7109375"/>
    <col min="3371" max="3371" customWidth="1" width="8.7109375"/>
    <col min="3372" max="3372" customWidth="1" width="8.7109375"/>
    <col min="3373" max="3373" customWidth="1" width="8.7109375"/>
    <col min="3374" max="3374" customWidth="1" width="8.7109375"/>
    <col min="3375" max="3375" customWidth="1" width="8.7109375"/>
    <col min="3376" max="3376" customWidth="1" width="8.7109375"/>
    <col min="3377" max="3377" customWidth="1" width="8.7109375"/>
    <col min="3378" max="3378" customWidth="1" width="8.7109375"/>
    <col min="3379" max="3379" customWidth="1" width="8.7109375"/>
    <col min="3380" max="3380" customWidth="1" width="8.7109375"/>
    <col min="3381" max="3381" customWidth="1" width="8.7109375"/>
    <col min="3382" max="3382" customWidth="1" width="8.7109375"/>
    <col min="3383" max="3383" customWidth="1" width="8.7109375"/>
    <col min="3384" max="3384" customWidth="1" width="8.7109375"/>
    <col min="3385" max="3385" customWidth="1" width="8.7109375"/>
    <col min="3386" max="3386" customWidth="1" width="8.7109375"/>
    <col min="3387" max="3387" customWidth="1" width="8.7109375"/>
    <col min="3388" max="3388" customWidth="1" width="8.7109375"/>
    <col min="3389" max="3389" customWidth="1" width="8.7109375"/>
    <col min="3390" max="3390" customWidth="1" width="8.7109375"/>
    <col min="3391" max="3391" customWidth="1" width="8.7109375"/>
    <col min="3392" max="3392" customWidth="1" width="8.7109375"/>
    <col min="3393" max="3393" customWidth="1" width="8.7109375"/>
    <col min="3394" max="3394" customWidth="1" width="8.7109375"/>
    <col min="3395" max="3395" customWidth="1" width="8.7109375"/>
    <col min="3396" max="3396" customWidth="1" width="8.7109375"/>
    <col min="3397" max="3397" customWidth="1" width="8.7109375"/>
    <col min="3398" max="3398" customWidth="1" width="8.7109375"/>
    <col min="3399" max="3399" customWidth="1" width="8.7109375"/>
    <col min="3400" max="3400" customWidth="1" width="8.7109375"/>
    <col min="3401" max="3401" customWidth="1" width="8.7109375"/>
    <col min="3402" max="3402" customWidth="1" width="8.7109375"/>
    <col min="3403" max="3403" customWidth="1" width="8.7109375"/>
    <col min="3404" max="3404" customWidth="1" width="8.7109375"/>
    <col min="3405" max="3405" customWidth="1" width="8.7109375"/>
    <col min="3406" max="3406" customWidth="1" width="8.7109375"/>
    <col min="3407" max="3407" customWidth="1" width="8.7109375"/>
    <col min="3408" max="3408" customWidth="1" width="8.7109375"/>
    <col min="3409" max="3409" customWidth="1" width="8.7109375"/>
    <col min="3410" max="3410" customWidth="1" width="8.7109375"/>
    <col min="3411" max="3411" customWidth="1" width="8.7109375"/>
    <col min="3412" max="3412" customWidth="1" width="8.7109375"/>
    <col min="3413" max="3413" customWidth="1" width="8.7109375"/>
    <col min="3414" max="3414" customWidth="1" width="8.7109375"/>
    <col min="3415" max="3415" customWidth="1" width="8.7109375"/>
    <col min="3416" max="3416" customWidth="1" width="8.7109375"/>
    <col min="3417" max="3417" customWidth="1" width="8.7109375"/>
    <col min="3418" max="3418" customWidth="1" width="8.7109375"/>
    <col min="3419" max="3419" customWidth="1" width="8.7109375"/>
    <col min="3420" max="3420" customWidth="1" width="8.7109375"/>
    <col min="3421" max="3421" customWidth="1" width="8.7109375"/>
    <col min="3422" max="3422" customWidth="1" width="8.7109375"/>
    <col min="3423" max="3423" customWidth="1" width="8.7109375"/>
    <col min="3424" max="3424" customWidth="1" width="8.7109375"/>
    <col min="3425" max="3425" customWidth="1" width="8.7109375"/>
    <col min="3426" max="3426" customWidth="1" width="8.7109375"/>
    <col min="3427" max="3427" customWidth="1" width="8.7109375"/>
    <col min="3428" max="3428" customWidth="1" width="8.7109375"/>
    <col min="3429" max="3429" customWidth="1" width="8.7109375"/>
    <col min="3430" max="3430" customWidth="1" width="8.7109375"/>
    <col min="3431" max="3431" customWidth="1" width="8.7109375"/>
    <col min="3432" max="3432" customWidth="1" width="8.7109375"/>
    <col min="3433" max="3433" customWidth="1" width="8.7109375"/>
    <col min="3434" max="3434" customWidth="1" width="8.7109375"/>
    <col min="3435" max="3435" customWidth="1" width="8.7109375"/>
    <col min="3436" max="3436" customWidth="1" width="8.7109375"/>
    <col min="3437" max="3437" customWidth="1" width="8.7109375"/>
    <col min="3438" max="3438" customWidth="1" width="8.7109375"/>
    <col min="3439" max="3439" customWidth="1" width="8.7109375"/>
    <col min="3440" max="3440" customWidth="1" width="8.7109375"/>
    <col min="3441" max="3441" customWidth="1" width="8.7109375"/>
    <col min="3442" max="3442" customWidth="1" width="8.7109375"/>
    <col min="3443" max="3443" customWidth="1" width="8.7109375"/>
    <col min="3444" max="3444" customWidth="1" width="8.7109375"/>
    <col min="3445" max="3445" customWidth="1" width="8.7109375"/>
    <col min="3446" max="3446" customWidth="1" width="8.7109375"/>
    <col min="3447" max="3447" customWidth="1" width="8.7109375"/>
    <col min="3448" max="3448" customWidth="1" width="8.7109375"/>
    <col min="3449" max="3449" customWidth="1" width="8.7109375"/>
    <col min="3450" max="3450" customWidth="1" width="8.7109375"/>
    <col min="3451" max="3451" customWidth="1" width="8.7109375"/>
    <col min="3452" max="3452" customWidth="1" width="8.7109375"/>
    <col min="3453" max="3453" customWidth="1" width="8.7109375"/>
    <col min="3454" max="3454" customWidth="1" width="8.7109375"/>
    <col min="3455" max="3455" customWidth="1" width="8.7109375"/>
    <col min="3456" max="3456" customWidth="1" width="8.7109375"/>
    <col min="3457" max="3457" customWidth="1" width="8.7109375"/>
    <col min="3458" max="3458" customWidth="1" width="8.7109375"/>
    <col min="3459" max="3459" customWidth="1" width="8.7109375"/>
    <col min="3460" max="3460" customWidth="1" width="8.7109375"/>
    <col min="3461" max="3461" customWidth="1" width="8.7109375"/>
    <col min="3462" max="3462" customWidth="1" width="8.7109375"/>
    <col min="3463" max="3463" customWidth="1" width="8.7109375"/>
    <col min="3464" max="3464" customWidth="1" width="8.7109375"/>
    <col min="3465" max="3465" customWidth="1" width="8.7109375"/>
    <col min="3466" max="3466" customWidth="1" width="8.7109375"/>
    <col min="3467" max="3467" customWidth="1" width="8.7109375"/>
    <col min="3468" max="3468" customWidth="1" width="8.7109375"/>
    <col min="3469" max="3469" customWidth="1" width="8.7109375"/>
    <col min="3470" max="3470" customWidth="1" width="8.7109375"/>
    <col min="3471" max="3471" customWidth="1" width="8.7109375"/>
    <col min="3472" max="3472" customWidth="1" width="8.7109375"/>
    <col min="3473" max="3473" customWidth="1" width="8.7109375"/>
    <col min="3474" max="3474" customWidth="1" width="8.7109375"/>
    <col min="3475" max="3475" customWidth="1" width="8.7109375"/>
    <col min="3476" max="3476" customWidth="1" width="8.7109375"/>
    <col min="3477" max="3477" customWidth="1" width="8.7109375"/>
    <col min="3478" max="3478" customWidth="1" width="8.7109375"/>
    <col min="3479" max="3479" customWidth="1" width="8.7109375"/>
    <col min="3480" max="3480" customWidth="1" width="8.7109375"/>
    <col min="3481" max="3481" customWidth="1" width="8.7109375"/>
    <col min="3482" max="3482" customWidth="1" width="8.7109375"/>
    <col min="3483" max="3483" customWidth="1" width="8.7109375"/>
    <col min="3484" max="3484" customWidth="1" width="8.7109375"/>
    <col min="3485" max="3485" customWidth="1" width="8.7109375"/>
    <col min="3486" max="3486" customWidth="1" width="8.7109375"/>
    <col min="3487" max="3487" customWidth="1" width="8.7109375"/>
    <col min="3488" max="3488" customWidth="1" width="8.7109375"/>
    <col min="3489" max="3489" customWidth="1" width="8.7109375"/>
    <col min="3490" max="3490" customWidth="1" width="8.7109375"/>
    <col min="3491" max="3491" customWidth="1" width="8.7109375"/>
    <col min="3492" max="3492" customWidth="1" width="8.7109375"/>
    <col min="3493" max="3493" customWidth="1" width="8.7109375"/>
    <col min="3494" max="3494" customWidth="1" width="8.7109375"/>
    <col min="3495" max="3495" customWidth="1" width="8.7109375"/>
    <col min="3496" max="3496" customWidth="1" width="8.7109375"/>
    <col min="3497" max="3497" customWidth="1" width="8.7109375"/>
    <col min="3498" max="3498" customWidth="1" width="8.7109375"/>
    <col min="3499" max="3499" customWidth="1" width="8.7109375"/>
    <col min="3500" max="3500" customWidth="1" width="8.7109375"/>
    <col min="3501" max="3501" customWidth="1" width="8.7109375"/>
    <col min="3502" max="3502" customWidth="1" width="8.7109375"/>
    <col min="3503" max="3503" customWidth="1" width="8.7109375"/>
    <col min="3504" max="3504" customWidth="1" width="8.7109375"/>
    <col min="3505" max="3505" customWidth="1" width="8.7109375"/>
    <col min="3506" max="3506" customWidth="1" width="8.7109375"/>
    <col min="3507" max="3507" customWidth="1" width="8.7109375"/>
    <col min="3508" max="3508" customWidth="1" width="8.7109375"/>
    <col min="3509" max="3509" customWidth="1" width="8.7109375"/>
    <col min="3510" max="3510" customWidth="1" width="8.7109375"/>
    <col min="3511" max="3511" customWidth="1" width="8.7109375"/>
    <col min="3512" max="3512" customWidth="1" width="8.7109375"/>
    <col min="3513" max="3513" customWidth="1" width="8.7109375"/>
    <col min="3514" max="3514" customWidth="1" width="8.7109375"/>
    <col min="3515" max="3515" customWidth="1" width="8.7109375"/>
    <col min="3516" max="3516" customWidth="1" width="8.7109375"/>
    <col min="3517" max="3517" customWidth="1" width="8.7109375"/>
    <col min="3518" max="3518" customWidth="1" width="8.7109375"/>
    <col min="3519" max="3519" customWidth="1" width="8.7109375"/>
    <col min="3520" max="3520" customWidth="1" width="8.7109375"/>
    <col min="3521" max="3521" customWidth="1" width="8.7109375"/>
    <col min="3522" max="3522" customWidth="1" width="8.7109375"/>
    <col min="3523" max="3523" customWidth="1" width="8.7109375"/>
    <col min="3524" max="3524" customWidth="1" width="8.7109375"/>
    <col min="3525" max="3525" customWidth="1" width="8.7109375"/>
    <col min="3526" max="3526" customWidth="1" width="8.7109375"/>
    <col min="3527" max="3527" customWidth="1" width="8.7109375"/>
    <col min="3528" max="3528" customWidth="1" width="8.7109375"/>
    <col min="3529" max="3529" customWidth="1" width="8.7109375"/>
    <col min="3530" max="3530" customWidth="1" width="8.7109375"/>
    <col min="3531" max="3531" customWidth="1" width="8.7109375"/>
    <col min="3532" max="3532" customWidth="1" width="8.7109375"/>
    <col min="3533" max="3533" customWidth="1" width="8.7109375"/>
    <col min="3534" max="3534" customWidth="1" width="8.7109375"/>
    <col min="3535" max="3535" customWidth="1" width="8.7109375"/>
    <col min="3536" max="3536" customWidth="1" width="8.7109375"/>
    <col min="3537" max="3537" customWidth="1" width="8.7109375"/>
    <col min="3538" max="3538" customWidth="1" width="8.7109375"/>
    <col min="3539" max="3539" customWidth="1" width="8.7109375"/>
    <col min="3540" max="3540" customWidth="1" width="8.7109375"/>
    <col min="3541" max="3541" customWidth="1" width="8.7109375"/>
    <col min="3542" max="3542" customWidth="1" width="8.7109375"/>
    <col min="3543" max="3543" customWidth="1" width="8.7109375"/>
    <col min="3544" max="3544" customWidth="1" width="8.7109375"/>
    <col min="3545" max="3545" customWidth="1" width="8.7109375"/>
    <col min="3546" max="3546" customWidth="1" width="8.7109375"/>
    <col min="3547" max="3547" customWidth="1" width="8.7109375"/>
    <col min="3548" max="3548" customWidth="1" width="8.7109375"/>
    <col min="3549" max="3549" customWidth="1" width="8.7109375"/>
    <col min="3550" max="3550" customWidth="1" width="8.7109375"/>
    <col min="3551" max="3551" customWidth="1" width="8.7109375"/>
    <col min="3552" max="3552" customWidth="1" width="8.7109375"/>
    <col min="3553" max="3553" customWidth="1" width="8.7109375"/>
    <col min="3554" max="3554" customWidth="1" width="8.7109375"/>
    <col min="3555" max="3555" customWidth="1" width="8.7109375"/>
    <col min="3556" max="3556" customWidth="1" width="8.7109375"/>
    <col min="3557" max="3557" customWidth="1" width="8.7109375"/>
    <col min="3558" max="3558" customWidth="1" width="8.7109375"/>
    <col min="3559" max="3559" customWidth="1" width="8.7109375"/>
    <col min="3560" max="3560" customWidth="1" width="8.7109375"/>
    <col min="3561" max="3561" customWidth="1" width="8.7109375"/>
    <col min="3562" max="3562" customWidth="1" width="8.7109375"/>
    <col min="3563" max="3563" customWidth="1" width="8.7109375"/>
    <col min="3564" max="3564" customWidth="1" width="8.7109375"/>
    <col min="3565" max="3565" customWidth="1" width="8.7109375"/>
    <col min="3566" max="3566" customWidth="1" width="8.7109375"/>
    <col min="3567" max="3567" customWidth="1" width="8.7109375"/>
    <col min="3568" max="3568" customWidth="1" width="8.7109375"/>
    <col min="3569" max="3569" customWidth="1" width="8.7109375"/>
    <col min="3570" max="3570" customWidth="1" width="8.7109375"/>
    <col min="3571" max="3571" customWidth="1" width="8.7109375"/>
    <col min="3572" max="3572" customWidth="1" width="8.7109375"/>
    <col min="3573" max="3573" customWidth="1" width="8.7109375"/>
    <col min="3574" max="3574" customWidth="1" width="8.7109375"/>
    <col min="3575" max="3575" customWidth="1" width="8.7109375"/>
    <col min="3576" max="3576" customWidth="1" width="8.7109375"/>
    <col min="3577" max="3577" customWidth="1" width="8.7109375"/>
    <col min="3578" max="3578" customWidth="1" width="8.7109375"/>
    <col min="3579" max="3579" customWidth="1" width="8.7109375"/>
    <col min="3580" max="3580" customWidth="1" width="8.7109375"/>
    <col min="3581" max="3581" customWidth="1" width="8.7109375"/>
    <col min="3582" max="3582" customWidth="1" width="8.7109375"/>
    <col min="3583" max="3583" customWidth="1" width="8.7109375"/>
    <col min="3584" max="3584" customWidth="1" width="8.7109375"/>
    <col min="3585" max="3585" customWidth="1" width="8.7109375"/>
    <col min="3586" max="3586" customWidth="1" width="8.7109375"/>
    <col min="3587" max="3587" customWidth="1" width="8.7109375"/>
    <col min="3588" max="3588" customWidth="1" width="8.7109375"/>
    <col min="3589" max="3589" customWidth="1" width="8.7109375"/>
    <col min="3590" max="3590" customWidth="1" width="8.7109375"/>
    <col min="3591" max="3591" customWidth="1" width="8.7109375"/>
    <col min="3592" max="3592" customWidth="1" width="8.7109375"/>
    <col min="3593" max="3593" customWidth="1" width="8.7109375"/>
    <col min="3594" max="3594" customWidth="1" width="8.7109375"/>
    <col min="3595" max="3595" customWidth="1" width="8.7109375"/>
    <col min="3596" max="3596" customWidth="1" width="8.7109375"/>
    <col min="3597" max="3597" customWidth="1" width="8.7109375"/>
    <col min="3598" max="3598" customWidth="1" width="8.7109375"/>
    <col min="3599" max="3599" customWidth="1" width="8.7109375"/>
    <col min="3600" max="3600" customWidth="1" width="8.7109375"/>
    <col min="3601" max="3601" customWidth="1" width="8.7109375"/>
    <col min="3602" max="3602" customWidth="1" width="8.7109375"/>
    <col min="3603" max="3603" customWidth="1" width="8.7109375"/>
    <col min="3604" max="3604" customWidth="1" width="8.7109375"/>
    <col min="3605" max="3605" customWidth="1" width="8.7109375"/>
    <col min="3606" max="3606" customWidth="1" width="8.7109375"/>
    <col min="3607" max="3607" customWidth="1" width="8.7109375"/>
    <col min="3608" max="3608" customWidth="1" width="8.7109375"/>
    <col min="3609" max="3609" customWidth="1" width="8.7109375"/>
    <col min="3610" max="3610" customWidth="1" width="8.7109375"/>
    <col min="3611" max="3611" customWidth="1" width="8.7109375"/>
    <col min="3612" max="3612" customWidth="1" width="8.7109375"/>
    <col min="3613" max="3613" customWidth="1" width="8.7109375"/>
    <col min="3614" max="3614" customWidth="1" width="8.7109375"/>
    <col min="3615" max="3615" customWidth="1" width="8.7109375"/>
    <col min="3616" max="3616" customWidth="1" width="8.7109375"/>
    <col min="3617" max="3617" customWidth="1" width="8.7109375"/>
    <col min="3618" max="3618" customWidth="1" width="8.7109375"/>
    <col min="3619" max="3619" customWidth="1" width="8.7109375"/>
    <col min="3620" max="3620" customWidth="1" width="8.7109375"/>
    <col min="3621" max="3621" customWidth="1" width="8.7109375"/>
    <col min="3622" max="3622" customWidth="1" width="8.7109375"/>
    <col min="3623" max="3623" customWidth="1" width="8.7109375"/>
    <col min="3624" max="3624" customWidth="1" width="8.7109375"/>
    <col min="3625" max="3625" customWidth="1" width="8.7109375"/>
    <col min="3626" max="3626" customWidth="1" width="8.7109375"/>
    <col min="3627" max="3627" customWidth="1" width="8.7109375"/>
    <col min="3628" max="3628" customWidth="1" width="8.7109375"/>
    <col min="3629" max="3629" customWidth="1" width="8.7109375"/>
    <col min="3630" max="3630" customWidth="1" width="8.7109375"/>
    <col min="3631" max="3631" customWidth="1" width="8.7109375"/>
    <col min="3632" max="3632" customWidth="1" width="8.7109375"/>
    <col min="3633" max="3633" customWidth="1" width="8.7109375"/>
    <col min="3634" max="3634" customWidth="1" width="8.7109375"/>
    <col min="3635" max="3635" customWidth="1" width="8.7109375"/>
    <col min="3636" max="3636" customWidth="1" width="8.7109375"/>
    <col min="3637" max="3637" customWidth="1" width="8.7109375"/>
    <col min="3638" max="3638" customWidth="1" width="8.7109375"/>
    <col min="3639" max="3639" customWidth="1" width="8.7109375"/>
    <col min="3640" max="3640" customWidth="1" width="8.7109375"/>
    <col min="3641" max="3641" customWidth="1" width="8.7109375"/>
    <col min="3642" max="3642" customWidth="1" width="8.7109375"/>
    <col min="3643" max="3643" customWidth="1" width="8.7109375"/>
    <col min="3644" max="3644" customWidth="1" width="8.7109375"/>
    <col min="3645" max="3645" customWidth="1" width="8.7109375"/>
    <col min="3646" max="3646" customWidth="1" width="8.7109375"/>
    <col min="3647" max="3647" customWidth="1" width="8.7109375"/>
    <col min="3648" max="3648" customWidth="1" width="8.7109375"/>
    <col min="3649" max="3649" customWidth="1" width="8.7109375"/>
    <col min="3650" max="3650" customWidth="1" width="8.7109375"/>
    <col min="3651" max="3651" customWidth="1" width="8.7109375"/>
    <col min="3652" max="3652" customWidth="1" width="8.7109375"/>
    <col min="3653" max="3653" customWidth="1" width="8.7109375"/>
    <col min="3654" max="3654" customWidth="1" width="8.7109375"/>
    <col min="3655" max="3655" customWidth="1" width="8.7109375"/>
    <col min="3656" max="3656" customWidth="1" width="8.7109375"/>
    <col min="3657" max="3657" customWidth="1" width="8.7109375"/>
    <col min="3658" max="3658" customWidth="1" width="8.7109375"/>
    <col min="3659" max="3659" customWidth="1" width="8.7109375"/>
    <col min="3660" max="3660" customWidth="1" width="8.7109375"/>
    <col min="3661" max="3661" customWidth="1" width="8.7109375"/>
    <col min="3662" max="3662" customWidth="1" width="8.7109375"/>
    <col min="3663" max="3663" customWidth="1" width="8.7109375"/>
    <col min="3664" max="3664" customWidth="1" width="8.7109375"/>
    <col min="3665" max="3665" customWidth="1" width="8.7109375"/>
    <col min="3666" max="3666" customWidth="1" width="8.7109375"/>
    <col min="3667" max="3667" customWidth="1" width="8.7109375"/>
    <col min="3668" max="3668" customWidth="1" width="8.7109375"/>
    <col min="3669" max="3669" customWidth="1" width="8.7109375"/>
    <col min="3670" max="3670" customWidth="1" width="8.7109375"/>
    <col min="3671" max="3671" customWidth="1" width="8.7109375"/>
    <col min="3672" max="3672" customWidth="1" width="8.7109375"/>
    <col min="3673" max="3673" customWidth="1" width="8.7109375"/>
    <col min="3674" max="3674" customWidth="1" width="8.7109375"/>
    <col min="3675" max="3675" customWidth="1" width="8.7109375"/>
    <col min="3676" max="3676" customWidth="1" width="8.7109375"/>
    <col min="3677" max="3677" customWidth="1" width="8.7109375"/>
    <col min="3678" max="3678" customWidth="1" width="8.7109375"/>
    <col min="3679" max="3679" customWidth="1" width="8.7109375"/>
    <col min="3680" max="3680" customWidth="1" width="8.7109375"/>
    <col min="3681" max="3681" customWidth="1" width="8.7109375"/>
    <col min="3682" max="3682" customWidth="1" width="8.7109375"/>
    <col min="3683" max="3683" customWidth="1" width="8.7109375"/>
    <col min="3684" max="3684" customWidth="1" width="8.7109375"/>
    <col min="3685" max="3685" customWidth="1" width="8.7109375"/>
    <col min="3686" max="3686" customWidth="1" width="8.7109375"/>
    <col min="3687" max="3687" customWidth="1" width="8.7109375"/>
    <col min="3688" max="3688" customWidth="1" width="8.7109375"/>
    <col min="3689" max="3689" customWidth="1" width="8.7109375"/>
    <col min="3690" max="3690" customWidth="1" width="8.7109375"/>
    <col min="3691" max="3691" customWidth="1" width="8.7109375"/>
    <col min="3692" max="3692" customWidth="1" width="8.7109375"/>
    <col min="3693" max="3693" customWidth="1" width="8.7109375"/>
    <col min="3694" max="3694" customWidth="1" width="8.7109375"/>
    <col min="3695" max="3695" customWidth="1" width="8.7109375"/>
    <col min="3696" max="3696" customWidth="1" width="8.7109375"/>
    <col min="3697" max="3697" customWidth="1" width="8.7109375"/>
    <col min="3698" max="3698" customWidth="1" width="8.7109375"/>
    <col min="3699" max="3699" customWidth="1" width="8.7109375"/>
    <col min="3700" max="3700" customWidth="1" width="8.7109375"/>
    <col min="3701" max="3701" customWidth="1" width="8.7109375"/>
    <col min="3702" max="3702" customWidth="1" width="8.7109375"/>
    <col min="3703" max="3703" customWidth="1" width="8.7109375"/>
    <col min="3704" max="3704" customWidth="1" width="8.7109375"/>
    <col min="3705" max="3705" customWidth="1" width="8.7109375"/>
    <col min="3706" max="3706" customWidth="1" width="8.7109375"/>
    <col min="3707" max="3707" customWidth="1" width="8.7109375"/>
    <col min="3708" max="3708" customWidth="1" width="8.7109375"/>
    <col min="3709" max="3709" customWidth="1" width="8.7109375"/>
    <col min="3710" max="3710" customWidth="1" width="8.7109375"/>
    <col min="3711" max="3711" customWidth="1" width="8.7109375"/>
    <col min="3712" max="3712" customWidth="1" width="8.7109375"/>
    <col min="3713" max="3713" customWidth="1" width="8.7109375"/>
    <col min="3714" max="3714" customWidth="1" width="8.7109375"/>
    <col min="3715" max="3715" customWidth="1" width="8.7109375"/>
    <col min="3716" max="3716" customWidth="1" width="8.7109375"/>
    <col min="3717" max="3717" customWidth="1" width="8.7109375"/>
    <col min="3718" max="3718" customWidth="1" width="8.7109375"/>
    <col min="3719" max="3719" customWidth="1" width="8.7109375"/>
    <col min="3720" max="3720" customWidth="1" width="8.7109375"/>
    <col min="3721" max="3721" customWidth="1" width="8.7109375"/>
    <col min="3722" max="3722" customWidth="1" width="8.7109375"/>
    <col min="3723" max="3723" customWidth="1" width="8.7109375"/>
    <col min="3724" max="3724" customWidth="1" width="8.7109375"/>
    <col min="3725" max="3725" customWidth="1" width="8.7109375"/>
    <col min="3726" max="3726" customWidth="1" width="8.7109375"/>
    <col min="3727" max="3727" customWidth="1" width="8.7109375"/>
    <col min="3728" max="3728" customWidth="1" width="8.7109375"/>
    <col min="3729" max="3729" customWidth="1" width="8.7109375"/>
    <col min="3730" max="3730" customWidth="1" width="8.7109375"/>
    <col min="3731" max="3731" customWidth="1" width="8.7109375"/>
    <col min="3732" max="3732" customWidth="1" width="8.7109375"/>
    <col min="3733" max="3733" customWidth="1" width="8.7109375"/>
    <col min="3734" max="3734" customWidth="1" width="8.7109375"/>
    <col min="3735" max="3735" customWidth="1" width="8.7109375"/>
    <col min="3736" max="3736" customWidth="1" width="8.7109375"/>
    <col min="3737" max="3737" customWidth="1" width="8.7109375"/>
    <col min="3738" max="3738" customWidth="1" width="8.7109375"/>
    <col min="3739" max="3739" customWidth="1" width="8.7109375"/>
    <col min="3740" max="3740" customWidth="1" width="8.7109375"/>
    <col min="3741" max="3741" customWidth="1" width="8.7109375"/>
    <col min="3742" max="3742" customWidth="1" width="8.7109375"/>
    <col min="3743" max="3743" customWidth="1" width="8.7109375"/>
    <col min="3744" max="3744" customWidth="1" width="8.7109375"/>
    <col min="3745" max="3745" customWidth="1" width="8.7109375"/>
    <col min="3746" max="3746" customWidth="1" width="8.7109375"/>
    <col min="3747" max="3747" customWidth="1" width="8.7109375"/>
    <col min="3748" max="3748" customWidth="1" width="8.7109375"/>
    <col min="3749" max="3749" customWidth="1" width="8.7109375"/>
    <col min="3750" max="3750" customWidth="1" width="8.7109375"/>
    <col min="3751" max="3751" customWidth="1" width="8.7109375"/>
    <col min="3752" max="3752" customWidth="1" width="8.7109375"/>
    <col min="3753" max="3753" customWidth="1" width="8.7109375"/>
    <col min="3754" max="3754" customWidth="1" width="8.7109375"/>
    <col min="3755" max="3755" customWidth="1" width="8.7109375"/>
    <col min="3756" max="3756" customWidth="1" width="8.7109375"/>
    <col min="3757" max="3757" customWidth="1" width="8.7109375"/>
    <col min="3758" max="3758" customWidth="1" width="8.7109375"/>
    <col min="3759" max="3759" customWidth="1" width="8.7109375"/>
    <col min="3760" max="3760" customWidth="1" width="8.7109375"/>
    <col min="3761" max="3761" customWidth="1" width="8.7109375"/>
    <col min="3762" max="3762" customWidth="1" width="8.7109375"/>
    <col min="3763" max="3763" customWidth="1" width="8.7109375"/>
    <col min="3764" max="3764" customWidth="1" width="8.7109375"/>
    <col min="3765" max="3765" customWidth="1" width="8.7109375"/>
    <col min="3766" max="3766" customWidth="1" width="8.7109375"/>
    <col min="3767" max="3767" customWidth="1" width="8.7109375"/>
    <col min="3768" max="3768" customWidth="1" width="8.7109375"/>
    <col min="3769" max="3769" customWidth="1" width="8.7109375"/>
    <col min="3770" max="3770" customWidth="1" width="8.7109375"/>
    <col min="3771" max="3771" customWidth="1" width="8.7109375"/>
    <col min="3772" max="3772" customWidth="1" width="8.7109375"/>
    <col min="3773" max="3773" customWidth="1" width="8.7109375"/>
    <col min="3774" max="3774" customWidth="1" width="8.7109375"/>
    <col min="3775" max="3775" customWidth="1" width="8.7109375"/>
    <col min="3776" max="3776" customWidth="1" width="8.7109375"/>
    <col min="3777" max="3777" customWidth="1" width="8.7109375"/>
    <col min="3778" max="3778" customWidth="1" width="8.7109375"/>
    <col min="3779" max="3779" customWidth="1" width="8.7109375"/>
    <col min="3780" max="3780" customWidth="1" width="8.7109375"/>
    <col min="3781" max="3781" customWidth="1" width="8.7109375"/>
    <col min="3782" max="3782" customWidth="1" width="8.7109375"/>
    <col min="3783" max="3783" customWidth="1" width="8.7109375"/>
    <col min="3784" max="3784" customWidth="1" width="8.7109375"/>
    <col min="3785" max="3785" customWidth="1" width="8.7109375"/>
    <col min="3786" max="3786" customWidth="1" width="8.7109375"/>
    <col min="3787" max="3787" customWidth="1" width="8.7109375"/>
    <col min="3788" max="3788" customWidth="1" width="8.7109375"/>
    <col min="3789" max="3789" customWidth="1" width="8.7109375"/>
    <col min="3790" max="3790" customWidth="1" width="8.7109375"/>
    <col min="3791" max="3791" customWidth="1" width="8.7109375"/>
    <col min="3792" max="3792" customWidth="1" width="8.7109375"/>
    <col min="3793" max="3793" customWidth="1" width="8.7109375"/>
    <col min="3794" max="3794" customWidth="1" width="8.7109375"/>
    <col min="3795" max="3795" customWidth="1" width="8.7109375"/>
    <col min="3796" max="3796" customWidth="1" width="8.7109375"/>
    <col min="3797" max="3797" customWidth="1" width="8.7109375"/>
    <col min="3798" max="3798" customWidth="1" width="8.7109375"/>
    <col min="3799" max="3799" customWidth="1" width="8.7109375"/>
    <col min="3800" max="3800" customWidth="1" width="8.7109375"/>
    <col min="3801" max="3801" customWidth="1" width="8.7109375"/>
    <col min="3802" max="3802" customWidth="1" width="8.7109375"/>
    <col min="3803" max="3803" customWidth="1" width="8.7109375"/>
    <col min="3804" max="3804" customWidth="1" width="8.7109375"/>
    <col min="3805" max="3805" customWidth="1" width="8.7109375"/>
    <col min="3806" max="3806" customWidth="1" width="8.7109375"/>
    <col min="3807" max="3807" customWidth="1" width="8.7109375"/>
    <col min="3808" max="3808" customWidth="1" width="8.7109375"/>
    <col min="3809" max="3809" customWidth="1" width="8.7109375"/>
    <col min="3810" max="3810" customWidth="1" width="8.7109375"/>
    <col min="3811" max="3811" customWidth="1" width="8.7109375"/>
    <col min="3812" max="3812" customWidth="1" width="8.7109375"/>
    <col min="3813" max="3813" customWidth="1" width="8.7109375"/>
    <col min="3814" max="3814" customWidth="1" width="8.7109375"/>
    <col min="3815" max="3815" customWidth="1" width="8.7109375"/>
    <col min="3816" max="3816" customWidth="1" width="8.7109375"/>
    <col min="3817" max="3817" customWidth="1" width="8.7109375"/>
    <col min="3818" max="3818" customWidth="1" width="8.7109375"/>
    <col min="3819" max="3819" customWidth="1" width="8.7109375"/>
    <col min="3820" max="3820" customWidth="1" width="8.7109375"/>
    <col min="3821" max="3821" customWidth="1" width="8.7109375"/>
    <col min="3822" max="3822" customWidth="1" width="8.7109375"/>
    <col min="3823" max="3823" customWidth="1" width="8.7109375"/>
    <col min="3824" max="3824" customWidth="1" width="8.7109375"/>
    <col min="3825" max="3825" customWidth="1" width="8.7109375"/>
    <col min="3826" max="3826" customWidth="1" width="8.7109375"/>
    <col min="3827" max="3827" customWidth="1" width="8.7109375"/>
    <col min="3828" max="3828" customWidth="1" width="8.7109375"/>
    <col min="3829" max="3829" customWidth="1" width="8.7109375"/>
    <col min="3830" max="3830" customWidth="1" width="8.7109375"/>
    <col min="3831" max="3831" customWidth="1" width="8.7109375"/>
    <col min="3832" max="3832" customWidth="1" width="8.7109375"/>
    <col min="3833" max="3833" customWidth="1" width="8.7109375"/>
    <col min="3834" max="3834" customWidth="1" width="8.7109375"/>
    <col min="3835" max="3835" customWidth="1" width="8.7109375"/>
    <col min="3836" max="3836" customWidth="1" width="8.7109375"/>
    <col min="3837" max="3837" customWidth="1" width="8.7109375"/>
    <col min="3838" max="3838" customWidth="1" width="8.7109375"/>
    <col min="3839" max="3839" customWidth="1" width="8.7109375"/>
    <col min="3840" max="3840" customWidth="1" width="8.7109375"/>
    <col min="3841" max="3841" customWidth="1" width="8.7109375"/>
    <col min="3842" max="3842" customWidth="1" width="8.7109375"/>
    <col min="3843" max="3843" customWidth="1" width="8.7109375"/>
    <col min="3844" max="3844" customWidth="1" width="8.7109375"/>
    <col min="3845" max="3845" customWidth="1" width="8.7109375"/>
    <col min="3846" max="3846" customWidth="1" width="8.7109375"/>
    <col min="3847" max="3847" customWidth="1" width="8.7109375"/>
    <col min="3848" max="3848" customWidth="1" width="8.7109375"/>
    <col min="3849" max="3849" customWidth="1" width="8.7109375"/>
    <col min="3850" max="3850" customWidth="1" width="8.7109375"/>
    <col min="3851" max="3851" customWidth="1" width="8.7109375"/>
    <col min="3852" max="3852" customWidth="1" width="8.7109375"/>
    <col min="3853" max="3853" customWidth="1" width="8.7109375"/>
    <col min="3854" max="3854" customWidth="1" width="8.7109375"/>
    <col min="3855" max="3855" customWidth="1" width="8.7109375"/>
    <col min="3856" max="3856" customWidth="1" width="8.7109375"/>
    <col min="3857" max="3857" customWidth="1" width="8.7109375"/>
    <col min="3858" max="3858" customWidth="1" width="8.7109375"/>
    <col min="3859" max="3859" customWidth="1" width="8.7109375"/>
    <col min="3860" max="3860" customWidth="1" width="8.7109375"/>
    <col min="3861" max="3861" customWidth="1" width="8.7109375"/>
    <col min="3862" max="3862" customWidth="1" width="8.7109375"/>
    <col min="3863" max="3863" customWidth="1" width="8.7109375"/>
    <col min="3864" max="3864" customWidth="1" width="8.7109375"/>
    <col min="3865" max="3865" customWidth="1" width="8.7109375"/>
    <col min="3866" max="3866" customWidth="1" width="8.7109375"/>
    <col min="3867" max="3867" customWidth="1" width="8.7109375"/>
    <col min="3868" max="3868" customWidth="1" width="8.7109375"/>
    <col min="3869" max="3869" customWidth="1" width="8.7109375"/>
    <col min="3870" max="3870" customWidth="1" width="8.7109375"/>
    <col min="3871" max="3871" customWidth="1" width="8.7109375"/>
    <col min="3872" max="3872" customWidth="1" width="8.7109375"/>
    <col min="3873" max="3873" customWidth="1" width="8.7109375"/>
    <col min="3874" max="3874" customWidth="1" width="8.7109375"/>
    <col min="3875" max="3875" customWidth="1" width="8.7109375"/>
    <col min="3876" max="3876" customWidth="1" width="8.7109375"/>
    <col min="3877" max="3877" customWidth="1" width="8.7109375"/>
    <col min="3878" max="3878" customWidth="1" width="8.7109375"/>
    <col min="3879" max="3879" customWidth="1" width="8.7109375"/>
    <col min="3880" max="3880" customWidth="1" width="8.7109375"/>
    <col min="3881" max="3881" customWidth="1" width="8.7109375"/>
    <col min="3882" max="3882" customWidth="1" width="8.7109375"/>
    <col min="3883" max="3883" customWidth="1" width="8.7109375"/>
    <col min="3884" max="3884" customWidth="1" width="8.7109375"/>
    <col min="3885" max="3885" customWidth="1" width="8.7109375"/>
    <col min="3886" max="3886" customWidth="1" width="8.7109375"/>
    <col min="3887" max="3887" customWidth="1" width="8.7109375"/>
    <col min="3888" max="3888" customWidth="1" width="8.7109375"/>
    <col min="3889" max="3889" customWidth="1" width="8.7109375"/>
    <col min="3890" max="3890" customWidth="1" width="8.7109375"/>
    <col min="3891" max="3891" customWidth="1" width="8.7109375"/>
    <col min="3892" max="3892" customWidth="1" width="8.7109375"/>
    <col min="3893" max="3893" customWidth="1" width="8.7109375"/>
    <col min="3894" max="3894" customWidth="1" width="8.7109375"/>
    <col min="3895" max="3895" customWidth="1" width="8.7109375"/>
    <col min="3896" max="3896" customWidth="1" width="8.7109375"/>
    <col min="3897" max="3897" customWidth="1" width="8.7109375"/>
    <col min="3898" max="3898" customWidth="1" width="8.7109375"/>
    <col min="3899" max="3899" customWidth="1" width="8.7109375"/>
    <col min="3900" max="3900" customWidth="1" width="8.7109375"/>
    <col min="3901" max="3901" customWidth="1" width="8.7109375"/>
    <col min="3902" max="3902" customWidth="1" width="8.7109375"/>
    <col min="3903" max="3903" customWidth="1" width="8.7109375"/>
    <col min="3904" max="3904" customWidth="1" width="8.7109375"/>
    <col min="3905" max="3905" customWidth="1" width="8.7109375"/>
    <col min="3906" max="3906" customWidth="1" width="8.7109375"/>
    <col min="3907" max="3907" customWidth="1" width="8.7109375"/>
    <col min="3908" max="3908" customWidth="1" width="8.7109375"/>
    <col min="3909" max="3909" customWidth="1" width="8.7109375"/>
    <col min="3910" max="3910" customWidth="1" width="8.7109375"/>
    <col min="3911" max="3911" customWidth="1" width="8.7109375"/>
    <col min="3912" max="3912" customWidth="1" width="8.7109375"/>
    <col min="3913" max="3913" customWidth="1" width="8.7109375"/>
    <col min="3914" max="3914" customWidth="1" width="8.7109375"/>
    <col min="3915" max="3915" customWidth="1" width="8.7109375"/>
    <col min="3916" max="3916" customWidth="1" width="8.7109375"/>
    <col min="3917" max="3917" customWidth="1" width="8.7109375"/>
    <col min="3918" max="3918" customWidth="1" width="8.7109375"/>
    <col min="3919" max="3919" customWidth="1" width="8.7109375"/>
    <col min="3920" max="3920" customWidth="1" width="8.7109375"/>
    <col min="3921" max="3921" customWidth="1" width="8.7109375"/>
    <col min="3922" max="3922" customWidth="1" width="8.7109375"/>
    <col min="3923" max="3923" customWidth="1" width="8.7109375"/>
    <col min="3924" max="3924" customWidth="1" width="8.7109375"/>
    <col min="3925" max="3925" customWidth="1" width="8.7109375"/>
    <col min="3926" max="3926" customWidth="1" width="8.7109375"/>
    <col min="3927" max="3927" customWidth="1" width="8.7109375"/>
    <col min="3928" max="3928" customWidth="1" width="8.7109375"/>
    <col min="3929" max="3929" customWidth="1" width="8.7109375"/>
    <col min="3930" max="3930" customWidth="1" width="8.7109375"/>
    <col min="3931" max="3931" customWidth="1" width="8.7109375"/>
    <col min="3932" max="3932" customWidth="1" width="8.7109375"/>
    <col min="3933" max="3933" customWidth="1" width="8.7109375"/>
    <col min="3934" max="3934" customWidth="1" width="8.7109375"/>
    <col min="3935" max="3935" customWidth="1" width="8.7109375"/>
    <col min="3936" max="3936" customWidth="1" width="8.7109375"/>
    <col min="3937" max="3937" customWidth="1" width="8.7109375"/>
    <col min="3938" max="3938" customWidth="1" width="8.7109375"/>
    <col min="3939" max="3939" customWidth="1" width="8.7109375"/>
    <col min="3940" max="3940" customWidth="1" width="8.7109375"/>
    <col min="3941" max="3941" customWidth="1" width="8.7109375"/>
    <col min="3942" max="3942" customWidth="1" width="8.7109375"/>
    <col min="3943" max="3943" customWidth="1" width="8.7109375"/>
    <col min="3944" max="3944" customWidth="1" width="8.7109375"/>
    <col min="3945" max="3945" customWidth="1" width="8.7109375"/>
    <col min="3946" max="3946" customWidth="1" width="8.7109375"/>
    <col min="3947" max="3947" customWidth="1" width="8.7109375"/>
    <col min="3948" max="3948" customWidth="1" width="8.7109375"/>
    <col min="3949" max="3949" customWidth="1" width="8.7109375"/>
    <col min="3950" max="3950" customWidth="1" width="8.7109375"/>
    <col min="3951" max="3951" customWidth="1" width="8.7109375"/>
    <col min="3952" max="3952" customWidth="1" width="8.7109375"/>
    <col min="3953" max="3953" customWidth="1" width="8.7109375"/>
    <col min="3954" max="3954" customWidth="1" width="8.7109375"/>
    <col min="3955" max="3955" customWidth="1" width="8.7109375"/>
    <col min="3956" max="3956" customWidth="1" width="8.7109375"/>
    <col min="3957" max="3957" customWidth="1" width="8.7109375"/>
    <col min="3958" max="3958" customWidth="1" width="8.7109375"/>
    <col min="3959" max="3959" customWidth="1" width="8.7109375"/>
    <col min="3960" max="3960" customWidth="1" width="8.7109375"/>
    <col min="3961" max="3961" customWidth="1" width="8.7109375"/>
    <col min="3962" max="3962" customWidth="1" width="8.7109375"/>
    <col min="3963" max="3963" customWidth="1" width="8.7109375"/>
    <col min="3964" max="3964" customWidth="1" width="8.7109375"/>
    <col min="3965" max="3965" customWidth="1" width="8.7109375"/>
    <col min="3966" max="3966" customWidth="1" width="8.7109375"/>
    <col min="3967" max="3967" customWidth="1" width="8.7109375"/>
    <col min="3968" max="3968" customWidth="1" width="8.7109375"/>
    <col min="3969" max="3969" customWidth="1" width="8.7109375"/>
    <col min="3970" max="3970" customWidth="1" width="8.7109375"/>
    <col min="3971" max="3971" customWidth="1" width="8.7109375"/>
    <col min="3972" max="3972" customWidth="1" width="8.7109375"/>
    <col min="3973" max="3973" customWidth="1" width="8.7109375"/>
    <col min="3974" max="3974" customWidth="1" width="8.7109375"/>
    <col min="3975" max="3975" customWidth="1" width="8.7109375"/>
    <col min="3976" max="3976" customWidth="1" width="8.7109375"/>
    <col min="3977" max="3977" customWidth="1" width="8.7109375"/>
    <col min="3978" max="3978" customWidth="1" width="8.7109375"/>
    <col min="3979" max="3979" customWidth="1" width="8.7109375"/>
    <col min="3980" max="3980" customWidth="1" width="8.7109375"/>
    <col min="3981" max="3981" customWidth="1" width="8.7109375"/>
    <col min="3982" max="3982" customWidth="1" width="8.7109375"/>
    <col min="3983" max="3983" customWidth="1" width="8.7109375"/>
    <col min="3984" max="3984" customWidth="1" width="8.7109375"/>
    <col min="3985" max="3985" customWidth="1" width="8.7109375"/>
    <col min="3986" max="3986" customWidth="1" width="8.7109375"/>
    <col min="3987" max="3987" customWidth="1" width="8.7109375"/>
    <col min="3988" max="3988" customWidth="1" width="8.7109375"/>
    <col min="3989" max="3989" customWidth="1" width="8.7109375"/>
    <col min="3990" max="3990" customWidth="1" width="8.7109375"/>
    <col min="3991" max="3991" customWidth="1" width="8.7109375"/>
    <col min="3992" max="3992" customWidth="1" width="8.7109375"/>
    <col min="3993" max="3993" customWidth="1" width="8.7109375"/>
    <col min="3994" max="3994" customWidth="1" width="8.7109375"/>
    <col min="3995" max="3995" customWidth="1" width="8.7109375"/>
    <col min="3996" max="3996" customWidth="1" width="8.7109375"/>
    <col min="3997" max="3997" customWidth="1" width="8.7109375"/>
    <col min="3998" max="3998" customWidth="1" width="8.7109375"/>
    <col min="3999" max="3999" customWidth="1" width="8.7109375"/>
    <col min="4000" max="4000" customWidth="1" width="8.7109375"/>
    <col min="4001" max="4001" customWidth="1" width="8.7109375"/>
    <col min="4002" max="4002" customWidth="1" width="8.7109375"/>
    <col min="4003" max="4003" customWidth="1" width="8.7109375"/>
    <col min="4004" max="4004" customWidth="1" width="8.7109375"/>
    <col min="4005" max="4005" customWidth="1" width="8.7109375"/>
    <col min="4006" max="4006" customWidth="1" width="8.7109375"/>
    <col min="4007" max="4007" customWidth="1" width="8.7109375"/>
    <col min="4008" max="4008" customWidth="1" width="8.7109375"/>
    <col min="4009" max="4009" customWidth="1" width="8.7109375"/>
    <col min="4010" max="4010" customWidth="1" width="8.7109375"/>
    <col min="4011" max="4011" customWidth="1" width="8.7109375"/>
    <col min="4012" max="4012" customWidth="1" width="8.7109375"/>
    <col min="4013" max="4013" customWidth="1" width="8.7109375"/>
    <col min="4014" max="4014" customWidth="1" width="8.7109375"/>
    <col min="4015" max="4015" customWidth="1" width="8.7109375"/>
    <col min="4016" max="4016" customWidth="1" width="8.7109375"/>
    <col min="4017" max="4017" customWidth="1" width="8.7109375"/>
    <col min="4018" max="4018" customWidth="1" width="8.7109375"/>
    <col min="4019" max="4019" customWidth="1" width="8.7109375"/>
    <col min="4020" max="4020" customWidth="1" width="8.7109375"/>
    <col min="4021" max="4021" customWidth="1" width="8.7109375"/>
    <col min="4022" max="4022" customWidth="1" width="8.7109375"/>
    <col min="4023" max="4023" customWidth="1" width="8.7109375"/>
    <col min="4024" max="4024" customWidth="1" width="8.7109375"/>
    <col min="4025" max="4025" customWidth="1" width="8.7109375"/>
    <col min="4026" max="4026" customWidth="1" width="8.7109375"/>
    <col min="4027" max="4027" customWidth="1" width="8.7109375"/>
    <col min="4028" max="4028" customWidth="1" width="8.7109375"/>
    <col min="4029" max="4029" customWidth="1" width="8.7109375"/>
    <col min="4030" max="4030" customWidth="1" width="8.7109375"/>
    <col min="4031" max="4031" customWidth="1" width="8.7109375"/>
    <col min="4032" max="4032" customWidth="1" width="8.7109375"/>
    <col min="4033" max="4033" customWidth="1" width="8.7109375"/>
    <col min="4034" max="4034" customWidth="1" width="8.7109375"/>
    <col min="4035" max="4035" customWidth="1" width="8.7109375"/>
    <col min="4036" max="4036" customWidth="1" width="8.7109375"/>
    <col min="4037" max="4037" customWidth="1" width="8.7109375"/>
    <col min="4038" max="4038" customWidth="1" width="8.7109375"/>
    <col min="4039" max="4039" customWidth="1" width="8.7109375"/>
    <col min="4040" max="4040" customWidth="1" width="8.7109375"/>
    <col min="4041" max="4041" customWidth="1" width="8.7109375"/>
    <col min="4042" max="4042" customWidth="1" width="8.7109375"/>
    <col min="4043" max="4043" customWidth="1" width="8.7109375"/>
    <col min="4044" max="4044" customWidth="1" width="8.7109375"/>
    <col min="4045" max="4045" customWidth="1" width="8.7109375"/>
    <col min="4046" max="4046" customWidth="1" width="8.7109375"/>
    <col min="4047" max="4047" customWidth="1" width="8.7109375"/>
    <col min="4048" max="4048" customWidth="1" width="8.7109375"/>
    <col min="4049" max="4049" customWidth="1" width="8.7109375"/>
    <col min="4050" max="4050" customWidth="1" width="8.7109375"/>
    <col min="4051" max="4051" customWidth="1" width="8.7109375"/>
    <col min="4052" max="4052" customWidth="1" width="8.7109375"/>
    <col min="4053" max="4053" customWidth="1" width="8.7109375"/>
    <col min="4054" max="4054" customWidth="1" width="8.7109375"/>
    <col min="4055" max="4055" customWidth="1" width="8.7109375"/>
    <col min="4056" max="4056" customWidth="1" width="8.7109375"/>
    <col min="4057" max="4057" customWidth="1" width="8.7109375"/>
    <col min="4058" max="4058" customWidth="1" width="8.7109375"/>
    <col min="4059" max="4059" customWidth="1" width="8.7109375"/>
    <col min="4060" max="4060" customWidth="1" width="8.7109375"/>
    <col min="4061" max="4061" customWidth="1" width="8.7109375"/>
    <col min="4062" max="4062" customWidth="1" width="8.7109375"/>
    <col min="4063" max="4063" customWidth="1" width="8.7109375"/>
    <col min="4064" max="4064" customWidth="1" width="8.7109375"/>
    <col min="4065" max="4065" customWidth="1" width="8.7109375"/>
    <col min="4066" max="4066" customWidth="1" width="8.7109375"/>
    <col min="4067" max="4067" customWidth="1" width="8.7109375"/>
    <col min="4068" max="4068" customWidth="1" width="8.7109375"/>
    <col min="4069" max="4069" customWidth="1" width="8.7109375"/>
    <col min="4070" max="4070" customWidth="1" width="8.7109375"/>
    <col min="4071" max="4071" customWidth="1" width="8.7109375"/>
    <col min="4072" max="4072" customWidth="1" width="8.7109375"/>
    <col min="4073" max="4073" customWidth="1" width="8.7109375"/>
    <col min="4074" max="4074" customWidth="1" width="8.7109375"/>
    <col min="4075" max="4075" customWidth="1" width="8.7109375"/>
    <col min="4076" max="4076" customWidth="1" width="8.7109375"/>
    <col min="4077" max="4077" customWidth="1" width="8.7109375"/>
    <col min="4078" max="4078" customWidth="1" width="8.7109375"/>
    <col min="4079" max="4079" customWidth="1" width="8.7109375"/>
    <col min="4080" max="4080" customWidth="1" width="8.7109375"/>
    <col min="4081" max="4081" customWidth="1" width="8.7109375"/>
    <col min="4082" max="4082" customWidth="1" width="8.7109375"/>
    <col min="4083" max="4083" customWidth="1" width="8.7109375"/>
    <col min="4084" max="4084" customWidth="1" width="8.7109375"/>
    <col min="4085" max="4085" customWidth="1" width="8.7109375"/>
    <col min="4086" max="4086" customWidth="1" width="8.7109375"/>
    <col min="4087" max="4087" customWidth="1" width="8.7109375"/>
    <col min="4088" max="4088" customWidth="1" width="8.7109375"/>
    <col min="4089" max="4089" customWidth="1" width="8.7109375"/>
    <col min="4090" max="4090" customWidth="1" width="8.7109375"/>
    <col min="4091" max="4091" customWidth="1" width="8.7109375"/>
    <col min="4092" max="4092" customWidth="1" width="8.7109375"/>
    <col min="4093" max="4093" customWidth="1" width="8.7109375"/>
    <col min="4094" max="4094" customWidth="1" width="8.7109375"/>
    <col min="4095" max="4095" customWidth="1" width="8.7109375"/>
    <col min="4096" max="4096" customWidth="1" width="8.7109375"/>
    <col min="4097" max="4097" customWidth="1" width="8.7109375"/>
    <col min="4098" max="4098" customWidth="1" width="8.7109375"/>
    <col min="4099" max="4099" customWidth="1" width="8.7109375"/>
    <col min="4100" max="4100" customWidth="1" width="8.7109375"/>
    <col min="4101" max="4101" customWidth="1" width="8.7109375"/>
    <col min="4102" max="4102" customWidth="1" width="8.7109375"/>
    <col min="4103" max="4103" customWidth="1" width="8.7109375"/>
    <col min="4104" max="4104" customWidth="1" width="8.7109375"/>
    <col min="4105" max="4105" customWidth="1" width="8.7109375"/>
    <col min="4106" max="4106" customWidth="1" width="8.7109375"/>
    <col min="4107" max="4107" customWidth="1" width="8.7109375"/>
    <col min="4108" max="4108" customWidth="1" width="8.7109375"/>
    <col min="4109" max="4109" customWidth="1" width="8.7109375"/>
    <col min="4110" max="4110" customWidth="1" width="8.7109375"/>
    <col min="4111" max="4111" customWidth="1" width="8.7109375"/>
    <col min="4112" max="4112" customWidth="1" width="8.7109375"/>
    <col min="4113" max="4113" customWidth="1" width="8.7109375"/>
    <col min="4114" max="4114" customWidth="1" width="8.7109375"/>
    <col min="4115" max="4115" customWidth="1" width="8.7109375"/>
    <col min="4116" max="4116" customWidth="1" width="8.7109375"/>
    <col min="4117" max="4117" customWidth="1" width="8.7109375"/>
    <col min="4118" max="4118" customWidth="1" width="8.7109375"/>
    <col min="4119" max="4119" customWidth="1" width="8.7109375"/>
    <col min="4120" max="4120" customWidth="1" width="8.7109375"/>
    <col min="4121" max="4121" customWidth="1" width="8.7109375"/>
    <col min="4122" max="4122" customWidth="1" width="8.7109375"/>
    <col min="4123" max="4123" customWidth="1" width="8.7109375"/>
    <col min="4124" max="4124" customWidth="1" width="8.7109375"/>
    <col min="4125" max="4125" customWidth="1" width="8.7109375"/>
    <col min="4126" max="4126" customWidth="1" width="8.7109375"/>
    <col min="4127" max="4127" customWidth="1" width="8.7109375"/>
    <col min="4128" max="4128" customWidth="1" width="8.7109375"/>
    <col min="4129" max="4129" customWidth="1" width="8.7109375"/>
    <col min="4130" max="4130" customWidth="1" width="8.7109375"/>
    <col min="4131" max="4131" customWidth="1" width="8.7109375"/>
    <col min="4132" max="4132" customWidth="1" width="8.7109375"/>
    <col min="4133" max="4133" customWidth="1" width="8.7109375"/>
    <col min="4134" max="4134" customWidth="1" width="8.7109375"/>
    <col min="4135" max="4135" customWidth="1" width="8.7109375"/>
    <col min="4136" max="4136" customWidth="1" width="8.7109375"/>
    <col min="4137" max="4137" customWidth="1" width="8.7109375"/>
    <col min="4138" max="4138" customWidth="1" width="8.7109375"/>
    <col min="4139" max="4139" customWidth="1" width="8.7109375"/>
    <col min="4140" max="4140" customWidth="1" width="8.7109375"/>
    <col min="4141" max="4141" customWidth="1" width="8.7109375"/>
    <col min="4142" max="4142" customWidth="1" width="8.7109375"/>
    <col min="4143" max="4143" customWidth="1" width="8.7109375"/>
    <col min="4144" max="4144" customWidth="1" width="8.7109375"/>
    <col min="4145" max="4145" customWidth="1" width="8.7109375"/>
    <col min="4146" max="4146" customWidth="1" width="8.7109375"/>
    <col min="4147" max="4147" customWidth="1" width="8.7109375"/>
    <col min="4148" max="4148" customWidth="1" width="8.7109375"/>
    <col min="4149" max="4149" customWidth="1" width="8.7109375"/>
    <col min="4150" max="4150" customWidth="1" width="8.7109375"/>
    <col min="4151" max="4151" customWidth="1" width="8.7109375"/>
    <col min="4152" max="4152" customWidth="1" width="8.7109375"/>
    <col min="4153" max="4153" customWidth="1" width="8.7109375"/>
    <col min="4154" max="4154" customWidth="1" width="8.7109375"/>
    <col min="4155" max="4155" customWidth="1" width="8.7109375"/>
    <col min="4156" max="4156" customWidth="1" width="8.7109375"/>
    <col min="4157" max="4157" customWidth="1" width="8.7109375"/>
    <col min="4158" max="4158" customWidth="1" width="8.7109375"/>
    <col min="4159" max="4159" customWidth="1" width="8.7109375"/>
    <col min="4160" max="4160" customWidth="1" width="8.7109375"/>
    <col min="4161" max="4161" customWidth="1" width="8.7109375"/>
    <col min="4162" max="4162" customWidth="1" width="8.7109375"/>
    <col min="4163" max="4163" customWidth="1" width="8.7109375"/>
    <col min="4164" max="4164" customWidth="1" width="8.7109375"/>
    <col min="4165" max="4165" customWidth="1" width="8.7109375"/>
    <col min="4166" max="4166" customWidth="1" width="8.7109375"/>
    <col min="4167" max="4167" customWidth="1" width="8.7109375"/>
    <col min="4168" max="4168" customWidth="1" width="8.7109375"/>
    <col min="4169" max="4169" customWidth="1" width="8.7109375"/>
    <col min="4170" max="4170" customWidth="1" width="8.7109375"/>
    <col min="4171" max="4171" customWidth="1" width="8.7109375"/>
    <col min="4172" max="4172" customWidth="1" width="8.7109375"/>
    <col min="4173" max="4173" customWidth="1" width="8.7109375"/>
    <col min="4174" max="4174" customWidth="1" width="8.7109375"/>
    <col min="4175" max="4175" customWidth="1" width="8.7109375"/>
    <col min="4176" max="4176" customWidth="1" width="8.7109375"/>
    <col min="4177" max="4177" customWidth="1" width="8.7109375"/>
    <col min="4178" max="4178" customWidth="1" width="8.7109375"/>
    <col min="4179" max="4179" customWidth="1" width="8.7109375"/>
    <col min="4180" max="4180" customWidth="1" width="8.7109375"/>
    <col min="4181" max="4181" customWidth="1" width="8.7109375"/>
    <col min="4182" max="4182" customWidth="1" width="8.7109375"/>
    <col min="4183" max="4183" customWidth="1" width="8.7109375"/>
    <col min="4184" max="4184" customWidth="1" width="8.7109375"/>
    <col min="4185" max="4185" customWidth="1" width="8.7109375"/>
    <col min="4186" max="4186" customWidth="1" width="8.7109375"/>
    <col min="4187" max="4187" customWidth="1" width="8.7109375"/>
    <col min="4188" max="4188" customWidth="1" width="8.7109375"/>
    <col min="4189" max="4189" customWidth="1" width="8.7109375"/>
    <col min="4190" max="4190" customWidth="1" width="8.7109375"/>
    <col min="4191" max="4191" customWidth="1" width="8.7109375"/>
    <col min="4192" max="4192" customWidth="1" width="8.7109375"/>
    <col min="4193" max="4193" customWidth="1" width="8.7109375"/>
    <col min="4194" max="4194" customWidth="1" width="8.7109375"/>
    <col min="4195" max="4195" customWidth="1" width="8.7109375"/>
    <col min="4196" max="4196" customWidth="1" width="8.7109375"/>
    <col min="4197" max="4197" customWidth="1" width="8.7109375"/>
    <col min="4198" max="4198" customWidth="1" width="8.7109375"/>
    <col min="4199" max="4199" customWidth="1" width="8.7109375"/>
    <col min="4200" max="4200" customWidth="1" width="8.7109375"/>
    <col min="4201" max="4201" customWidth="1" width="8.7109375"/>
    <col min="4202" max="4202" customWidth="1" width="8.7109375"/>
    <col min="4203" max="4203" customWidth="1" width="8.7109375"/>
    <col min="4204" max="4204" customWidth="1" width="8.7109375"/>
    <col min="4205" max="4205" customWidth="1" width="8.7109375"/>
    <col min="4206" max="4206" customWidth="1" width="8.7109375"/>
    <col min="4207" max="4207" customWidth="1" width="8.7109375"/>
    <col min="4208" max="4208" customWidth="1" width="8.7109375"/>
    <col min="4209" max="4209" customWidth="1" width="8.7109375"/>
    <col min="4210" max="4210" customWidth="1" width="8.7109375"/>
    <col min="4211" max="4211" customWidth="1" width="8.7109375"/>
    <col min="4212" max="4212" customWidth="1" width="8.7109375"/>
    <col min="4213" max="4213" customWidth="1" width="8.7109375"/>
    <col min="4214" max="4214" customWidth="1" width="8.7109375"/>
    <col min="4215" max="4215" customWidth="1" width="8.7109375"/>
    <col min="4216" max="4216" customWidth="1" width="8.7109375"/>
    <col min="4217" max="4217" customWidth="1" width="8.7109375"/>
    <col min="4218" max="4218" customWidth="1" width="8.7109375"/>
    <col min="4219" max="4219" customWidth="1" width="8.7109375"/>
    <col min="4220" max="4220" customWidth="1" width="8.7109375"/>
    <col min="4221" max="4221" customWidth="1" width="8.7109375"/>
    <col min="4222" max="4222" customWidth="1" width="8.7109375"/>
    <col min="4223" max="4223" customWidth="1" width="8.7109375"/>
    <col min="4224" max="4224" customWidth="1" width="8.7109375"/>
    <col min="4225" max="4225" customWidth="1" width="8.7109375"/>
    <col min="4226" max="4226" customWidth="1" width="8.7109375"/>
    <col min="4227" max="4227" customWidth="1" width="8.7109375"/>
    <col min="4228" max="4228" customWidth="1" width="8.7109375"/>
    <col min="4229" max="4229" customWidth="1" width="8.7109375"/>
    <col min="4230" max="4230" customWidth="1" width="8.7109375"/>
    <col min="4231" max="4231" customWidth="1" width="8.7109375"/>
    <col min="4232" max="4232" customWidth="1" width="8.7109375"/>
    <col min="4233" max="4233" customWidth="1" width="8.7109375"/>
    <col min="4234" max="4234" customWidth="1" width="8.7109375"/>
    <col min="4235" max="4235" customWidth="1" width="8.7109375"/>
    <col min="4236" max="4236" customWidth="1" width="8.7109375"/>
    <col min="4237" max="4237" customWidth="1" width="8.7109375"/>
    <col min="4238" max="4238" customWidth="1" width="8.7109375"/>
    <col min="4239" max="4239" customWidth="1" width="8.7109375"/>
    <col min="4240" max="4240" customWidth="1" width="8.7109375"/>
    <col min="4241" max="4241" customWidth="1" width="8.7109375"/>
    <col min="4242" max="4242" customWidth="1" width="8.7109375"/>
    <col min="4243" max="4243" customWidth="1" width="8.7109375"/>
    <col min="4244" max="4244" customWidth="1" width="8.7109375"/>
    <col min="4245" max="4245" customWidth="1" width="8.7109375"/>
    <col min="4246" max="4246" customWidth="1" width="8.7109375"/>
    <col min="4247" max="4247" customWidth="1" width="8.7109375"/>
    <col min="4248" max="4248" customWidth="1" width="8.7109375"/>
    <col min="4249" max="4249" customWidth="1" width="8.7109375"/>
    <col min="4250" max="4250" customWidth="1" width="8.7109375"/>
    <col min="4251" max="4251" customWidth="1" width="8.7109375"/>
    <col min="4252" max="4252" customWidth="1" width="8.7109375"/>
    <col min="4253" max="4253" customWidth="1" width="8.7109375"/>
    <col min="4254" max="4254" customWidth="1" width="8.7109375"/>
    <col min="4255" max="4255" customWidth="1" width="8.7109375"/>
    <col min="4256" max="4256" customWidth="1" width="8.7109375"/>
    <col min="4257" max="4257" customWidth="1" width="8.7109375"/>
    <col min="4258" max="4258" customWidth="1" width="8.7109375"/>
    <col min="4259" max="4259" customWidth="1" width="8.7109375"/>
    <col min="4260" max="4260" customWidth="1" width="8.7109375"/>
    <col min="4261" max="4261" customWidth="1" width="8.7109375"/>
    <col min="4262" max="4262" customWidth="1" width="8.7109375"/>
    <col min="4263" max="4263" customWidth="1" width="8.7109375"/>
    <col min="4264" max="4264" customWidth="1" width="8.7109375"/>
    <col min="4265" max="4265" customWidth="1" width="8.7109375"/>
    <col min="4266" max="4266" customWidth="1" width="8.7109375"/>
    <col min="4267" max="4267" customWidth="1" width="8.7109375"/>
    <col min="4268" max="4268" customWidth="1" width="8.7109375"/>
    <col min="4269" max="4269" customWidth="1" width="8.7109375"/>
    <col min="4270" max="4270" customWidth="1" width="8.7109375"/>
    <col min="4271" max="4271" customWidth="1" width="8.7109375"/>
    <col min="4272" max="4272" customWidth="1" width="8.7109375"/>
    <col min="4273" max="4273" customWidth="1" width="8.7109375"/>
    <col min="4274" max="4274" customWidth="1" width="8.7109375"/>
    <col min="4275" max="4275" customWidth="1" width="8.7109375"/>
    <col min="4276" max="4276" customWidth="1" width="8.7109375"/>
    <col min="4277" max="4277" customWidth="1" width="8.7109375"/>
    <col min="4278" max="4278" customWidth="1" width="8.7109375"/>
    <col min="4279" max="4279" customWidth="1" width="8.7109375"/>
    <col min="4280" max="4280" customWidth="1" width="8.7109375"/>
    <col min="4281" max="4281" customWidth="1" width="8.7109375"/>
    <col min="4282" max="4282" customWidth="1" width="8.7109375"/>
    <col min="4283" max="4283" customWidth="1" width="8.7109375"/>
    <col min="4284" max="4284" customWidth="1" width="8.7109375"/>
    <col min="4285" max="4285" customWidth="1" width="8.7109375"/>
    <col min="4286" max="4286" customWidth="1" width="8.7109375"/>
    <col min="4287" max="4287" customWidth="1" width="8.7109375"/>
    <col min="4288" max="4288" customWidth="1" width="8.7109375"/>
    <col min="4289" max="4289" customWidth="1" width="8.7109375"/>
    <col min="4290" max="4290" customWidth="1" width="8.7109375"/>
    <col min="4291" max="4291" customWidth="1" width="8.7109375"/>
    <col min="4292" max="4292" customWidth="1" width="8.7109375"/>
    <col min="4293" max="4293" customWidth="1" width="8.7109375"/>
    <col min="4294" max="4294" customWidth="1" width="8.7109375"/>
    <col min="4295" max="4295" customWidth="1" width="8.7109375"/>
    <col min="4296" max="4296" customWidth="1" width="8.7109375"/>
    <col min="4297" max="4297" customWidth="1" width="8.7109375"/>
    <col min="4298" max="4298" customWidth="1" width="8.7109375"/>
    <col min="4299" max="4299" customWidth="1" width="8.7109375"/>
    <col min="4300" max="4300" customWidth="1" width="8.7109375"/>
    <col min="4301" max="4301" customWidth="1" width="8.7109375"/>
    <col min="4302" max="4302" customWidth="1" width="8.7109375"/>
    <col min="4303" max="4303" customWidth="1" width="8.7109375"/>
    <col min="4304" max="4304" customWidth="1" width="8.7109375"/>
    <col min="4305" max="4305" customWidth="1" width="8.7109375"/>
    <col min="4306" max="4306" customWidth="1" width="8.7109375"/>
    <col min="4307" max="4307" customWidth="1" width="8.7109375"/>
    <col min="4308" max="4308" customWidth="1" width="8.7109375"/>
    <col min="4309" max="4309" customWidth="1" width="8.7109375"/>
    <col min="4310" max="4310" customWidth="1" width="8.7109375"/>
    <col min="4311" max="4311" customWidth="1" width="8.7109375"/>
    <col min="4312" max="4312" customWidth="1" width="8.7109375"/>
    <col min="4313" max="4313" customWidth="1" width="8.7109375"/>
    <col min="4314" max="4314" customWidth="1" width="8.7109375"/>
    <col min="4315" max="4315" customWidth="1" width="8.7109375"/>
    <col min="4316" max="4316" customWidth="1" width="8.7109375"/>
    <col min="4317" max="4317" customWidth="1" width="8.7109375"/>
    <col min="4318" max="4318" customWidth="1" width="8.7109375"/>
    <col min="4319" max="4319" customWidth="1" width="8.7109375"/>
    <col min="4320" max="4320" customWidth="1" width="8.7109375"/>
    <col min="4321" max="4321" customWidth="1" width="8.7109375"/>
    <col min="4322" max="4322" customWidth="1" width="8.7109375"/>
    <col min="4323" max="4323" customWidth="1" width="8.7109375"/>
    <col min="4324" max="4324" customWidth="1" width="8.7109375"/>
    <col min="4325" max="4325" customWidth="1" width="8.7109375"/>
    <col min="4326" max="4326" customWidth="1" width="8.7109375"/>
    <col min="4327" max="4327" customWidth="1" width="8.7109375"/>
    <col min="4328" max="4328" customWidth="1" width="8.7109375"/>
    <col min="4329" max="4329" customWidth="1" width="8.7109375"/>
    <col min="4330" max="4330" customWidth="1" width="8.7109375"/>
    <col min="4331" max="4331" customWidth="1" width="8.7109375"/>
    <col min="4332" max="4332" customWidth="1" width="8.7109375"/>
    <col min="4333" max="4333" customWidth="1" width="8.7109375"/>
    <col min="4334" max="4334" customWidth="1" width="8.7109375"/>
    <col min="4335" max="4335" customWidth="1" width="8.7109375"/>
    <col min="4336" max="4336" customWidth="1" width="8.7109375"/>
    <col min="4337" max="4337" customWidth="1" width="8.7109375"/>
    <col min="4338" max="4338" customWidth="1" width="8.7109375"/>
    <col min="4339" max="4339" customWidth="1" width="8.7109375"/>
    <col min="4340" max="4340" customWidth="1" width="8.7109375"/>
    <col min="4341" max="4341" customWidth="1" width="8.7109375"/>
    <col min="4342" max="4342" customWidth="1" width="8.7109375"/>
    <col min="4343" max="4343" customWidth="1" width="8.7109375"/>
    <col min="4344" max="4344" customWidth="1" width="8.7109375"/>
    <col min="4345" max="4345" customWidth="1" width="8.7109375"/>
    <col min="4346" max="4346" customWidth="1" width="8.7109375"/>
    <col min="4347" max="4347" customWidth="1" width="8.7109375"/>
    <col min="4348" max="4348" customWidth="1" width="8.7109375"/>
    <col min="4349" max="4349" customWidth="1" width="8.7109375"/>
    <col min="4350" max="4350" customWidth="1" width="8.7109375"/>
    <col min="4351" max="4351" customWidth="1" width="8.7109375"/>
    <col min="4352" max="4352" customWidth="1" width="8.7109375"/>
    <col min="4353" max="4353" customWidth="1" width="8.7109375"/>
    <col min="4354" max="4354" customWidth="1" width="8.7109375"/>
    <col min="4355" max="4355" customWidth="1" width="8.7109375"/>
    <col min="4356" max="4356" customWidth="1" width="8.7109375"/>
    <col min="4357" max="4357" customWidth="1" width="8.7109375"/>
    <col min="4358" max="4358" customWidth="1" width="8.7109375"/>
    <col min="4359" max="4359" customWidth="1" width="8.7109375"/>
    <col min="4360" max="4360" customWidth="1" width="8.7109375"/>
    <col min="4361" max="4361" customWidth="1" width="8.7109375"/>
    <col min="4362" max="4362" customWidth="1" width="8.7109375"/>
    <col min="4363" max="4363" customWidth="1" width="8.7109375"/>
    <col min="4364" max="4364" customWidth="1" width="8.7109375"/>
    <col min="4365" max="4365" customWidth="1" width="8.7109375"/>
    <col min="4366" max="4366" customWidth="1" width="8.7109375"/>
    <col min="4367" max="4367" customWidth="1" width="8.7109375"/>
    <col min="4368" max="4368" customWidth="1" width="8.7109375"/>
    <col min="4369" max="4369" customWidth="1" width="8.7109375"/>
    <col min="4370" max="4370" customWidth="1" width="8.7109375"/>
    <col min="4371" max="4371" customWidth="1" width="8.7109375"/>
    <col min="4372" max="4372" customWidth="1" width="8.7109375"/>
    <col min="4373" max="4373" customWidth="1" width="8.7109375"/>
    <col min="4374" max="4374" customWidth="1" width="8.7109375"/>
    <col min="4375" max="4375" customWidth="1" width="8.7109375"/>
    <col min="4376" max="4376" customWidth="1" width="8.7109375"/>
    <col min="4377" max="4377" customWidth="1" width="8.7109375"/>
    <col min="4378" max="4378" customWidth="1" width="8.7109375"/>
    <col min="4379" max="4379" customWidth="1" width="8.7109375"/>
    <col min="4380" max="4380" customWidth="1" width="8.7109375"/>
    <col min="4381" max="4381" customWidth="1" width="8.7109375"/>
    <col min="4382" max="4382" customWidth="1" width="8.7109375"/>
    <col min="4383" max="4383" customWidth="1" width="8.7109375"/>
    <col min="4384" max="4384" customWidth="1" width="8.7109375"/>
    <col min="4385" max="4385" customWidth="1" width="8.7109375"/>
    <col min="4386" max="4386" customWidth="1" width="8.7109375"/>
    <col min="4387" max="4387" customWidth="1" width="8.7109375"/>
    <col min="4388" max="4388" customWidth="1" width="8.7109375"/>
    <col min="4389" max="4389" customWidth="1" width="8.7109375"/>
    <col min="4390" max="4390" customWidth="1" width="8.7109375"/>
    <col min="4391" max="4391" customWidth="1" width="8.7109375"/>
    <col min="4392" max="4392" customWidth="1" width="8.7109375"/>
    <col min="4393" max="4393" customWidth="1" width="8.7109375"/>
    <col min="4394" max="4394" customWidth="1" width="8.7109375"/>
    <col min="4395" max="4395" customWidth="1" width="8.7109375"/>
    <col min="4396" max="4396" customWidth="1" width="8.7109375"/>
    <col min="4397" max="4397" customWidth="1" width="8.7109375"/>
    <col min="4398" max="4398" customWidth="1" width="8.7109375"/>
    <col min="4399" max="4399" customWidth="1" width="8.7109375"/>
    <col min="4400" max="4400" customWidth="1" width="8.7109375"/>
    <col min="4401" max="4401" customWidth="1" width="8.7109375"/>
    <col min="4402" max="4402" customWidth="1" width="8.7109375"/>
    <col min="4403" max="4403" customWidth="1" width="8.7109375"/>
    <col min="4404" max="4404" customWidth="1" width="8.7109375"/>
    <col min="4405" max="4405" customWidth="1" width="8.7109375"/>
    <col min="4406" max="4406" customWidth="1" width="8.7109375"/>
    <col min="4407" max="4407" customWidth="1" width="8.7109375"/>
    <col min="4408" max="4408" customWidth="1" width="8.7109375"/>
    <col min="4409" max="4409" customWidth="1" width="8.7109375"/>
    <col min="4410" max="4410" customWidth="1" width="8.7109375"/>
    <col min="4411" max="4411" customWidth="1" width="8.7109375"/>
    <col min="4412" max="4412" customWidth="1" width="8.7109375"/>
    <col min="4413" max="4413" customWidth="1" width="8.7109375"/>
    <col min="4414" max="4414" customWidth="1" width="8.7109375"/>
    <col min="4415" max="4415" customWidth="1" width="8.7109375"/>
    <col min="4416" max="4416" customWidth="1" width="8.7109375"/>
    <col min="4417" max="4417" customWidth="1" width="8.7109375"/>
    <col min="4418" max="4418" customWidth="1" width="8.7109375"/>
    <col min="4419" max="4419" customWidth="1" width="8.7109375"/>
    <col min="4420" max="4420" customWidth="1" width="8.7109375"/>
    <col min="4421" max="4421" customWidth="1" width="8.7109375"/>
    <col min="4422" max="4422" customWidth="1" width="8.7109375"/>
    <col min="4423" max="4423" customWidth="1" width="8.7109375"/>
    <col min="4424" max="4424" customWidth="1" width="8.7109375"/>
    <col min="4425" max="4425" customWidth="1" width="8.7109375"/>
    <col min="4426" max="4426" customWidth="1" width="8.7109375"/>
    <col min="4427" max="4427" customWidth="1" width="8.7109375"/>
    <col min="4428" max="4428" customWidth="1" width="8.7109375"/>
    <col min="4429" max="4429" customWidth="1" width="8.7109375"/>
    <col min="4430" max="4430" customWidth="1" width="8.7109375"/>
    <col min="4431" max="4431" customWidth="1" width="8.7109375"/>
    <col min="4432" max="4432" customWidth="1" width="8.7109375"/>
    <col min="4433" max="4433" customWidth="1" width="8.7109375"/>
    <col min="4434" max="4434" customWidth="1" width="8.7109375"/>
    <col min="4435" max="4435" customWidth="1" width="8.7109375"/>
    <col min="4436" max="4436" customWidth="1" width="8.7109375"/>
    <col min="4437" max="4437" customWidth="1" width="8.7109375"/>
    <col min="4438" max="4438" customWidth="1" width="8.7109375"/>
    <col min="4439" max="4439" customWidth="1" width="8.7109375"/>
    <col min="4440" max="4440" customWidth="1" width="8.7109375"/>
    <col min="4441" max="4441" customWidth="1" width="8.7109375"/>
    <col min="4442" max="4442" customWidth="1" width="8.7109375"/>
    <col min="4443" max="4443" customWidth="1" width="8.7109375"/>
    <col min="4444" max="4444" customWidth="1" width="8.7109375"/>
    <col min="4445" max="4445" customWidth="1" width="8.7109375"/>
    <col min="4446" max="4446" customWidth="1" width="8.7109375"/>
    <col min="4447" max="4447" customWidth="1" width="8.7109375"/>
    <col min="4448" max="4448" customWidth="1" width="8.7109375"/>
    <col min="4449" max="4449" customWidth="1" width="8.7109375"/>
    <col min="4450" max="4450" customWidth="1" width="8.7109375"/>
    <col min="4451" max="4451" customWidth="1" width="8.7109375"/>
    <col min="4452" max="4452" customWidth="1" width="8.7109375"/>
    <col min="4453" max="4453" customWidth="1" width="8.7109375"/>
    <col min="4454" max="4454" customWidth="1" width="8.7109375"/>
    <col min="4455" max="4455" customWidth="1" width="8.7109375"/>
    <col min="4456" max="4456" customWidth="1" width="8.7109375"/>
    <col min="4457" max="4457" customWidth="1" width="8.7109375"/>
    <col min="4458" max="4458" customWidth="1" width="8.7109375"/>
    <col min="4459" max="4459" customWidth="1" width="8.7109375"/>
    <col min="4460" max="4460" customWidth="1" width="8.7109375"/>
    <col min="4461" max="4461" customWidth="1" width="8.7109375"/>
    <col min="4462" max="4462" customWidth="1" width="8.7109375"/>
    <col min="4463" max="4463" customWidth="1" width="8.7109375"/>
    <col min="4464" max="4464" customWidth="1" width="8.7109375"/>
    <col min="4465" max="4465" customWidth="1" width="8.7109375"/>
    <col min="4466" max="4466" customWidth="1" width="8.7109375"/>
    <col min="4467" max="4467" customWidth="1" width="8.7109375"/>
    <col min="4468" max="4468" customWidth="1" width="8.7109375"/>
    <col min="4469" max="4469" customWidth="1" width="8.7109375"/>
    <col min="4470" max="4470" customWidth="1" width="8.7109375"/>
    <col min="4471" max="4471" customWidth="1" width="8.7109375"/>
    <col min="4472" max="4472" customWidth="1" width="8.7109375"/>
    <col min="4473" max="4473" customWidth="1" width="8.7109375"/>
    <col min="4474" max="4474" customWidth="1" width="8.7109375"/>
    <col min="4475" max="4475" customWidth="1" width="8.7109375"/>
    <col min="4476" max="4476" customWidth="1" width="8.7109375"/>
    <col min="4477" max="4477" customWidth="1" width="8.7109375"/>
    <col min="4478" max="4478" customWidth="1" width="8.7109375"/>
    <col min="4479" max="4479" customWidth="1" width="8.7109375"/>
    <col min="4480" max="4480" customWidth="1" width="8.7109375"/>
    <col min="4481" max="4481" customWidth="1" width="8.7109375"/>
    <col min="4482" max="4482" customWidth="1" width="8.7109375"/>
    <col min="4483" max="4483" customWidth="1" width="8.7109375"/>
    <col min="4484" max="4484" customWidth="1" width="8.7109375"/>
    <col min="4485" max="4485" customWidth="1" width="8.7109375"/>
    <col min="4486" max="4486" customWidth="1" width="8.7109375"/>
    <col min="4487" max="4487" customWidth="1" width="8.7109375"/>
    <col min="4488" max="4488" customWidth="1" width="8.7109375"/>
    <col min="4489" max="4489" customWidth="1" width="8.7109375"/>
    <col min="4490" max="4490" customWidth="1" width="8.7109375"/>
    <col min="4491" max="4491" customWidth="1" width="8.7109375"/>
    <col min="4492" max="4492" customWidth="1" width="8.7109375"/>
    <col min="4493" max="4493" customWidth="1" width="8.7109375"/>
    <col min="4494" max="4494" customWidth="1" width="8.7109375"/>
    <col min="4495" max="4495" customWidth="1" width="8.7109375"/>
    <col min="4496" max="4496" customWidth="1" width="8.7109375"/>
    <col min="4497" max="4497" customWidth="1" width="8.7109375"/>
    <col min="4498" max="4498" customWidth="1" width="8.7109375"/>
    <col min="4499" max="4499" customWidth="1" width="8.7109375"/>
    <col min="4500" max="4500" customWidth="1" width="8.7109375"/>
    <col min="4501" max="4501" customWidth="1" width="8.7109375"/>
    <col min="4502" max="4502" customWidth="1" width="8.7109375"/>
    <col min="4503" max="4503" customWidth="1" width="8.7109375"/>
    <col min="4504" max="4504" customWidth="1" width="8.7109375"/>
    <col min="4505" max="4505" customWidth="1" width="8.7109375"/>
    <col min="4506" max="4506" customWidth="1" width="8.7109375"/>
    <col min="4507" max="4507" customWidth="1" width="8.7109375"/>
    <col min="4508" max="4508" customWidth="1" width="8.7109375"/>
    <col min="4509" max="4509" customWidth="1" width="8.7109375"/>
    <col min="4510" max="4510" customWidth="1" width="8.7109375"/>
    <col min="4511" max="4511" customWidth="1" width="8.7109375"/>
    <col min="4512" max="4512" customWidth="1" width="8.7109375"/>
    <col min="4513" max="4513" customWidth="1" width="8.7109375"/>
    <col min="4514" max="4514" customWidth="1" width="8.7109375"/>
    <col min="4515" max="4515" customWidth="1" width="8.7109375"/>
    <col min="4516" max="4516" customWidth="1" width="8.7109375"/>
    <col min="4517" max="4517" customWidth="1" width="8.7109375"/>
    <col min="4518" max="4518" customWidth="1" width="8.7109375"/>
    <col min="4519" max="4519" customWidth="1" width="8.7109375"/>
    <col min="4520" max="4520" customWidth="1" width="8.7109375"/>
    <col min="4521" max="4521" customWidth="1" width="8.7109375"/>
    <col min="4522" max="4522" customWidth="1" width="8.7109375"/>
    <col min="4523" max="4523" customWidth="1" width="8.7109375"/>
    <col min="4524" max="4524" customWidth="1" width="8.7109375"/>
    <col min="4525" max="4525" customWidth="1" width="8.7109375"/>
    <col min="4526" max="4526" customWidth="1" width="8.7109375"/>
    <col min="4527" max="4527" customWidth="1" width="8.7109375"/>
    <col min="4528" max="4528" customWidth="1" width="8.7109375"/>
    <col min="4529" max="4529" customWidth="1" width="8.7109375"/>
    <col min="4530" max="4530" customWidth="1" width="8.7109375"/>
    <col min="4531" max="4531" customWidth="1" width="8.7109375"/>
    <col min="4532" max="4532" customWidth="1" width="8.7109375"/>
    <col min="4533" max="4533" customWidth="1" width="8.7109375"/>
    <col min="4534" max="4534" customWidth="1" width="8.7109375"/>
    <col min="4535" max="4535" customWidth="1" width="8.7109375"/>
    <col min="4536" max="4536" customWidth="1" width="8.7109375"/>
    <col min="4537" max="4537" customWidth="1" width="8.7109375"/>
    <col min="4538" max="4538" customWidth="1" width="8.7109375"/>
    <col min="4539" max="4539" customWidth="1" width="8.7109375"/>
    <col min="4540" max="4540" customWidth="1" width="8.7109375"/>
    <col min="4541" max="4541" customWidth="1" width="8.7109375"/>
    <col min="4542" max="4542" customWidth="1" width="8.7109375"/>
    <col min="4543" max="4543" customWidth="1" width="8.7109375"/>
    <col min="4544" max="4544" customWidth="1" width="8.7109375"/>
    <col min="4545" max="4545" customWidth="1" width="8.7109375"/>
    <col min="4546" max="4546" customWidth="1" width="8.7109375"/>
    <col min="4547" max="4547" customWidth="1" width="8.7109375"/>
    <col min="4548" max="4548" customWidth="1" width="8.7109375"/>
    <col min="4549" max="4549" customWidth="1" width="8.7109375"/>
    <col min="4550" max="4550" customWidth="1" width="8.7109375"/>
    <col min="4551" max="4551" customWidth="1" width="8.7109375"/>
    <col min="4552" max="4552" customWidth="1" width="8.7109375"/>
    <col min="4553" max="4553" customWidth="1" width="8.7109375"/>
    <col min="4554" max="4554" customWidth="1" width="8.7109375"/>
    <col min="4555" max="4555" customWidth="1" width="8.7109375"/>
    <col min="4556" max="4556" customWidth="1" width="8.7109375"/>
    <col min="4557" max="4557" customWidth="1" width="8.7109375"/>
    <col min="4558" max="4558" customWidth="1" width="8.7109375"/>
    <col min="4559" max="4559" customWidth="1" width="8.7109375"/>
    <col min="4560" max="4560" customWidth="1" width="8.7109375"/>
    <col min="4561" max="4561" customWidth="1" width="8.7109375"/>
    <col min="4562" max="4562" customWidth="1" width="8.7109375"/>
    <col min="4563" max="4563" customWidth="1" width="8.7109375"/>
    <col min="4564" max="4564" customWidth="1" width="8.7109375"/>
    <col min="4565" max="4565" customWidth="1" width="8.7109375"/>
    <col min="4566" max="4566" customWidth="1" width="8.7109375"/>
    <col min="4567" max="4567" customWidth="1" width="8.7109375"/>
    <col min="4568" max="4568" customWidth="1" width="8.7109375"/>
    <col min="4569" max="4569" customWidth="1" width="8.7109375"/>
    <col min="4570" max="4570" customWidth="1" width="8.7109375"/>
    <col min="4571" max="4571" customWidth="1" width="8.7109375"/>
    <col min="4572" max="4572" customWidth="1" width="8.7109375"/>
    <col min="4573" max="4573" customWidth="1" width="8.7109375"/>
    <col min="4574" max="4574" customWidth="1" width="8.7109375"/>
    <col min="4575" max="4575" customWidth="1" width="8.7109375"/>
    <col min="4576" max="4576" customWidth="1" width="8.7109375"/>
    <col min="4577" max="4577" customWidth="1" width="8.7109375"/>
    <col min="4578" max="4578" customWidth="1" width="8.7109375"/>
    <col min="4579" max="4579" customWidth="1" width="8.7109375"/>
    <col min="4580" max="4580" customWidth="1" width="8.7109375"/>
    <col min="4581" max="4581" customWidth="1" width="8.7109375"/>
    <col min="4582" max="4582" customWidth="1" width="8.7109375"/>
    <col min="4583" max="4583" customWidth="1" width="8.7109375"/>
    <col min="4584" max="4584" customWidth="1" width="8.7109375"/>
    <col min="4585" max="4585" customWidth="1" width="8.7109375"/>
    <col min="4586" max="4586" customWidth="1" width="8.7109375"/>
    <col min="4587" max="4587" customWidth="1" width="8.7109375"/>
    <col min="4588" max="4588" customWidth="1" width="8.7109375"/>
    <col min="4589" max="4589" customWidth="1" width="8.7109375"/>
    <col min="4590" max="4590" customWidth="1" width="8.7109375"/>
    <col min="4591" max="4591" customWidth="1" width="8.7109375"/>
    <col min="4592" max="4592" customWidth="1" width="8.7109375"/>
    <col min="4593" max="4593" customWidth="1" width="8.7109375"/>
    <col min="4594" max="4594" customWidth="1" width="8.7109375"/>
    <col min="4595" max="4595" customWidth="1" width="8.7109375"/>
    <col min="4596" max="4596" customWidth="1" width="8.7109375"/>
    <col min="4597" max="4597" customWidth="1" width="8.7109375"/>
    <col min="4598" max="4598" customWidth="1" width="8.7109375"/>
    <col min="4599" max="4599" customWidth="1" width="8.7109375"/>
    <col min="4600" max="4600" customWidth="1" width="8.7109375"/>
    <col min="4601" max="4601" customWidth="1" width="8.7109375"/>
    <col min="4602" max="4602" customWidth="1" width="8.7109375"/>
    <col min="4603" max="4603" customWidth="1" width="8.7109375"/>
    <col min="4604" max="4604" customWidth="1" width="8.7109375"/>
    <col min="4605" max="4605" customWidth="1" width="8.7109375"/>
    <col min="4606" max="4606" customWidth="1" width="8.7109375"/>
    <col min="4607" max="4607" customWidth="1" width="8.7109375"/>
    <col min="4608" max="4608" customWidth="1" width="8.7109375"/>
    <col min="4609" max="4609" customWidth="1" width="8.7109375"/>
    <col min="4610" max="4610" customWidth="1" width="8.7109375"/>
    <col min="4611" max="4611" customWidth="1" width="8.7109375"/>
    <col min="4612" max="4612" customWidth="1" width="8.7109375"/>
    <col min="4613" max="4613" customWidth="1" width="8.7109375"/>
    <col min="4614" max="4614" customWidth="1" width="8.7109375"/>
    <col min="4615" max="4615" customWidth="1" width="8.7109375"/>
    <col min="4616" max="4616" customWidth="1" width="8.7109375"/>
    <col min="4617" max="4617" customWidth="1" width="8.7109375"/>
    <col min="4618" max="4618" customWidth="1" width="8.7109375"/>
    <col min="4619" max="4619" customWidth="1" width="8.7109375"/>
    <col min="4620" max="4620" customWidth="1" width="8.7109375"/>
    <col min="4621" max="4621" customWidth="1" width="8.7109375"/>
    <col min="4622" max="4622" customWidth="1" width="8.7109375"/>
    <col min="4623" max="4623" customWidth="1" width="8.7109375"/>
    <col min="4624" max="4624" customWidth="1" width="8.7109375"/>
    <col min="4625" max="4625" customWidth="1" width="8.7109375"/>
    <col min="4626" max="4626" customWidth="1" width="8.7109375"/>
    <col min="4627" max="4627" customWidth="1" width="8.7109375"/>
    <col min="4628" max="4628" customWidth="1" width="8.7109375"/>
    <col min="4629" max="4629" customWidth="1" width="8.7109375"/>
    <col min="4630" max="4630" customWidth="1" width="8.7109375"/>
    <col min="4631" max="4631" customWidth="1" width="8.7109375"/>
    <col min="4632" max="4632" customWidth="1" width="8.7109375"/>
    <col min="4633" max="4633" customWidth="1" width="8.7109375"/>
    <col min="4634" max="4634" customWidth="1" width="8.7109375"/>
    <col min="4635" max="4635" customWidth="1" width="8.7109375"/>
    <col min="4636" max="4636" customWidth="1" width="8.7109375"/>
    <col min="4637" max="4637" customWidth="1" width="8.7109375"/>
    <col min="4638" max="4638" customWidth="1" width="8.7109375"/>
    <col min="4639" max="4639" customWidth="1" width="8.7109375"/>
    <col min="4640" max="4640" customWidth="1" width="8.7109375"/>
    <col min="4641" max="4641" customWidth="1" width="8.7109375"/>
    <col min="4642" max="4642" customWidth="1" width="8.7109375"/>
    <col min="4643" max="4643" customWidth="1" width="8.7109375"/>
    <col min="4644" max="4644" customWidth="1" width="8.7109375"/>
    <col min="4645" max="4645" customWidth="1" width="8.7109375"/>
    <col min="4646" max="4646" customWidth="1" width="8.7109375"/>
    <col min="4647" max="4647" customWidth="1" width="8.7109375"/>
    <col min="4648" max="4648" customWidth="1" width="8.7109375"/>
    <col min="4649" max="4649" customWidth="1" width="8.7109375"/>
    <col min="4650" max="4650" customWidth="1" width="8.7109375"/>
    <col min="4651" max="4651" customWidth="1" width="8.7109375"/>
    <col min="4652" max="4652" customWidth="1" width="8.7109375"/>
    <col min="4653" max="4653" customWidth="1" width="8.7109375"/>
    <col min="4654" max="4654" customWidth="1" width="8.7109375"/>
    <col min="4655" max="4655" customWidth="1" width="8.7109375"/>
    <col min="4656" max="4656" customWidth="1" width="8.7109375"/>
    <col min="4657" max="4657" customWidth="1" width="8.7109375"/>
    <col min="4658" max="4658" customWidth="1" width="8.7109375"/>
    <col min="4659" max="4659" customWidth="1" width="8.7109375"/>
    <col min="4660" max="4660" customWidth="1" width="8.7109375"/>
    <col min="4661" max="4661" customWidth="1" width="8.7109375"/>
    <col min="4662" max="4662" customWidth="1" width="8.7109375"/>
    <col min="4663" max="4663" customWidth="1" width="8.7109375"/>
    <col min="4664" max="4664" customWidth="1" width="8.7109375"/>
    <col min="4665" max="4665" customWidth="1" width="8.7109375"/>
    <col min="4666" max="4666" customWidth="1" width="8.7109375"/>
    <col min="4667" max="4667" customWidth="1" width="8.7109375"/>
    <col min="4668" max="4668" customWidth="1" width="8.7109375"/>
    <col min="4669" max="4669" customWidth="1" width="8.7109375"/>
    <col min="4670" max="4670" customWidth="1" width="8.7109375"/>
    <col min="4671" max="4671" customWidth="1" width="8.7109375"/>
    <col min="4672" max="4672" customWidth="1" width="8.7109375"/>
    <col min="4673" max="4673" customWidth="1" width="8.7109375"/>
    <col min="4674" max="4674" customWidth="1" width="8.7109375"/>
    <col min="4675" max="4675" customWidth="1" width="8.7109375"/>
    <col min="4676" max="4676" customWidth="1" width="8.7109375"/>
    <col min="4677" max="4677" customWidth="1" width="8.7109375"/>
    <col min="4678" max="4678" customWidth="1" width="8.7109375"/>
    <col min="4679" max="4679" customWidth="1" width="8.7109375"/>
    <col min="4680" max="4680" customWidth="1" width="8.7109375"/>
    <col min="4681" max="4681" customWidth="1" width="8.7109375"/>
    <col min="4682" max="4682" customWidth="1" width="8.7109375"/>
    <col min="4683" max="4683" customWidth="1" width="8.7109375"/>
    <col min="4684" max="4684" customWidth="1" width="8.7109375"/>
    <col min="4685" max="4685" customWidth="1" width="8.7109375"/>
    <col min="4686" max="4686" customWidth="1" width="8.7109375"/>
    <col min="4687" max="4687" customWidth="1" width="8.7109375"/>
    <col min="4688" max="4688" customWidth="1" width="8.7109375"/>
    <col min="4689" max="4689" customWidth="1" width="8.7109375"/>
    <col min="4690" max="4690" customWidth="1" width="8.7109375"/>
    <col min="4691" max="4691" customWidth="1" width="8.7109375"/>
    <col min="4692" max="4692" customWidth="1" width="8.7109375"/>
    <col min="4693" max="4693" customWidth="1" width="8.7109375"/>
    <col min="4694" max="4694" customWidth="1" width="8.7109375"/>
    <col min="4695" max="4695" customWidth="1" width="8.7109375"/>
    <col min="4696" max="4696" customWidth="1" width="8.7109375"/>
    <col min="4697" max="4697" customWidth="1" width="8.7109375"/>
    <col min="4698" max="4698" customWidth="1" width="8.7109375"/>
    <col min="4699" max="4699" customWidth="1" width="8.7109375"/>
    <col min="4700" max="4700" customWidth="1" width="8.7109375"/>
    <col min="4701" max="4701" customWidth="1" width="8.7109375"/>
    <col min="4702" max="4702" customWidth="1" width="8.7109375"/>
    <col min="4703" max="4703" customWidth="1" width="8.7109375"/>
    <col min="4704" max="4704" customWidth="1" width="8.7109375"/>
    <col min="4705" max="4705" customWidth="1" width="8.7109375"/>
    <col min="4706" max="4706" customWidth="1" width="8.7109375"/>
    <col min="4707" max="4707" customWidth="1" width="8.7109375"/>
    <col min="4708" max="4708" customWidth="1" width="8.7109375"/>
    <col min="4709" max="4709" customWidth="1" width="8.7109375"/>
    <col min="4710" max="4710" customWidth="1" width="8.7109375"/>
    <col min="4711" max="4711" customWidth="1" width="8.7109375"/>
    <col min="4712" max="4712" customWidth="1" width="8.7109375"/>
    <col min="4713" max="4713" customWidth="1" width="8.7109375"/>
    <col min="4714" max="4714" customWidth="1" width="8.7109375"/>
    <col min="4715" max="4715" customWidth="1" width="8.7109375"/>
    <col min="4716" max="4716" customWidth="1" width="8.7109375"/>
    <col min="4717" max="4717" customWidth="1" width="8.7109375"/>
    <col min="4718" max="4718" customWidth="1" width="8.7109375"/>
    <col min="4719" max="4719" customWidth="1" width="8.7109375"/>
    <col min="4720" max="4720" customWidth="1" width="8.7109375"/>
    <col min="4721" max="4721" customWidth="1" width="8.7109375"/>
    <col min="4722" max="4722" customWidth="1" width="8.7109375"/>
    <col min="4723" max="4723" customWidth="1" width="8.7109375"/>
    <col min="4724" max="4724" customWidth="1" width="8.7109375"/>
    <col min="4725" max="4725" customWidth="1" width="8.7109375"/>
    <col min="4726" max="4726" customWidth="1" width="8.7109375"/>
    <col min="4727" max="4727" customWidth="1" width="8.7109375"/>
    <col min="4728" max="4728" customWidth="1" width="8.7109375"/>
    <col min="4729" max="4729" customWidth="1" width="8.7109375"/>
    <col min="4730" max="4730" customWidth="1" width="8.7109375"/>
    <col min="4731" max="4731" customWidth="1" width="8.7109375"/>
    <col min="4732" max="4732" customWidth="1" width="8.7109375"/>
    <col min="4733" max="4733" customWidth="1" width="8.7109375"/>
    <col min="4734" max="4734" customWidth="1" width="8.7109375"/>
    <col min="4735" max="4735" customWidth="1" width="8.7109375"/>
    <col min="4736" max="4736" customWidth="1" width="8.7109375"/>
    <col min="4737" max="4737" customWidth="1" width="8.7109375"/>
    <col min="4738" max="4738" customWidth="1" width="8.7109375"/>
    <col min="4739" max="4739" customWidth="1" width="8.7109375"/>
    <col min="4740" max="4740" customWidth="1" width="8.7109375"/>
    <col min="4741" max="4741" customWidth="1" width="8.7109375"/>
    <col min="4742" max="4742" customWidth="1" width="8.7109375"/>
    <col min="4743" max="4743" customWidth="1" width="8.7109375"/>
    <col min="4744" max="4744" customWidth="1" width="8.7109375"/>
    <col min="4745" max="4745" customWidth="1" width="8.7109375"/>
    <col min="4746" max="4746" customWidth="1" width="8.7109375"/>
    <col min="4747" max="4747" customWidth="1" width="8.7109375"/>
    <col min="4748" max="4748" customWidth="1" width="8.7109375"/>
    <col min="4749" max="4749" customWidth="1" width="8.7109375"/>
    <col min="4750" max="4750" customWidth="1" width="8.7109375"/>
    <col min="4751" max="4751" customWidth="1" width="8.7109375"/>
    <col min="4752" max="4752" customWidth="1" width="8.7109375"/>
    <col min="4753" max="4753" customWidth="1" width="8.7109375"/>
    <col min="4754" max="4754" customWidth="1" width="8.7109375"/>
    <col min="4755" max="4755" customWidth="1" width="8.7109375"/>
    <col min="4756" max="4756" customWidth="1" width="8.7109375"/>
    <col min="4757" max="4757" customWidth="1" width="8.7109375"/>
    <col min="4758" max="4758" customWidth="1" width="8.7109375"/>
    <col min="4759" max="4759" customWidth="1" width="8.7109375"/>
    <col min="4760" max="4760" customWidth="1" width="8.7109375"/>
    <col min="4761" max="4761" customWidth="1" width="8.7109375"/>
    <col min="4762" max="4762" customWidth="1" width="8.7109375"/>
    <col min="4763" max="4763" customWidth="1" width="8.7109375"/>
    <col min="4764" max="4764" customWidth="1" width="8.7109375"/>
    <col min="4765" max="4765" customWidth="1" width="8.7109375"/>
    <col min="4766" max="4766" customWidth="1" width="8.7109375"/>
    <col min="4767" max="4767" customWidth="1" width="8.7109375"/>
    <col min="4768" max="4768" customWidth="1" width="8.7109375"/>
    <col min="4769" max="4769" customWidth="1" width="8.7109375"/>
    <col min="4770" max="4770" customWidth="1" width="8.7109375"/>
    <col min="4771" max="4771" customWidth="1" width="8.7109375"/>
    <col min="4772" max="4772" customWidth="1" width="8.7109375"/>
    <col min="4773" max="4773" customWidth="1" width="8.7109375"/>
    <col min="4774" max="4774" customWidth="1" width="8.7109375"/>
    <col min="4775" max="4775" customWidth="1" width="8.7109375"/>
    <col min="4776" max="4776" customWidth="1" width="8.7109375"/>
    <col min="4777" max="4777" customWidth="1" width="8.7109375"/>
    <col min="4778" max="4778" customWidth="1" width="8.7109375"/>
    <col min="4779" max="4779" customWidth="1" width="8.7109375"/>
    <col min="4780" max="4780" customWidth="1" width="8.7109375"/>
    <col min="4781" max="4781" customWidth="1" width="8.7109375"/>
    <col min="4782" max="4782" customWidth="1" width="8.7109375"/>
    <col min="4783" max="4783" customWidth="1" width="8.7109375"/>
    <col min="4784" max="4784" customWidth="1" width="8.7109375"/>
    <col min="4785" max="4785" customWidth="1" width="8.7109375"/>
    <col min="4786" max="4786" customWidth="1" width="8.7109375"/>
    <col min="4787" max="4787" customWidth="1" width="8.7109375"/>
    <col min="4788" max="4788" customWidth="1" width="8.7109375"/>
    <col min="4789" max="4789" customWidth="1" width="8.7109375"/>
    <col min="4790" max="4790" customWidth="1" width="8.7109375"/>
    <col min="4791" max="4791" customWidth="1" width="8.7109375"/>
    <col min="4792" max="4792" customWidth="1" width="8.7109375"/>
    <col min="4793" max="4793" customWidth="1" width="8.7109375"/>
    <col min="4794" max="4794" customWidth="1" width="8.7109375"/>
    <col min="4795" max="4795" customWidth="1" width="8.7109375"/>
    <col min="4796" max="4796" customWidth="1" width="8.7109375"/>
    <col min="4797" max="4797" customWidth="1" width="8.7109375"/>
    <col min="4798" max="4798" customWidth="1" width="8.7109375"/>
    <col min="4799" max="4799" customWidth="1" width="8.7109375"/>
    <col min="4800" max="4800" customWidth="1" width="8.7109375"/>
    <col min="4801" max="4801" customWidth="1" width="8.7109375"/>
    <col min="4802" max="4802" customWidth="1" width="8.7109375"/>
    <col min="4803" max="4803" customWidth="1" width="8.7109375"/>
    <col min="4804" max="4804" customWidth="1" width="8.7109375"/>
    <col min="4805" max="4805" customWidth="1" width="8.7109375"/>
    <col min="4806" max="4806" customWidth="1" width="8.7109375"/>
    <col min="4807" max="4807" customWidth="1" width="8.7109375"/>
    <col min="4808" max="4808" customWidth="1" width="8.7109375"/>
    <col min="4809" max="4809" customWidth="1" width="8.7109375"/>
    <col min="4810" max="4810" customWidth="1" width="8.7109375"/>
    <col min="4811" max="4811" customWidth="1" width="8.7109375"/>
    <col min="4812" max="4812" customWidth="1" width="8.7109375"/>
    <col min="4813" max="4813" customWidth="1" width="8.7109375"/>
    <col min="4814" max="4814" customWidth="1" width="8.7109375"/>
    <col min="4815" max="4815" customWidth="1" width="8.7109375"/>
    <col min="4816" max="4816" customWidth="1" width="8.7109375"/>
    <col min="4817" max="4817" customWidth="1" width="8.7109375"/>
    <col min="4818" max="4818" customWidth="1" width="8.7109375"/>
    <col min="4819" max="4819" customWidth="1" width="8.7109375"/>
    <col min="4820" max="4820" customWidth="1" width="8.7109375"/>
    <col min="4821" max="4821" customWidth="1" width="8.7109375"/>
    <col min="4822" max="4822" customWidth="1" width="8.7109375"/>
    <col min="4823" max="4823" customWidth="1" width="8.7109375"/>
    <col min="4824" max="4824" customWidth="1" width="8.7109375"/>
    <col min="4825" max="4825" customWidth="1" width="8.7109375"/>
    <col min="4826" max="4826" customWidth="1" width="8.7109375"/>
    <col min="4827" max="4827" customWidth="1" width="8.7109375"/>
    <col min="4828" max="4828" customWidth="1" width="8.7109375"/>
    <col min="4829" max="4829" customWidth="1" width="8.7109375"/>
    <col min="4830" max="4830" customWidth="1" width="8.7109375"/>
    <col min="4831" max="4831" customWidth="1" width="8.7109375"/>
    <col min="4832" max="4832" customWidth="1" width="8.7109375"/>
    <col min="4833" max="4833" customWidth="1" width="8.7109375"/>
    <col min="4834" max="4834" customWidth="1" width="8.7109375"/>
    <col min="4835" max="4835" customWidth="1" width="8.7109375"/>
    <col min="4836" max="4836" customWidth="1" width="8.7109375"/>
    <col min="4837" max="4837" customWidth="1" width="8.7109375"/>
    <col min="4838" max="4838" customWidth="1" width="8.7109375"/>
    <col min="4839" max="4839" customWidth="1" width="8.7109375"/>
    <col min="4840" max="4840" customWidth="1" width="8.7109375"/>
    <col min="4841" max="4841" customWidth="1" width="8.7109375"/>
    <col min="4842" max="4842" customWidth="1" width="8.7109375"/>
    <col min="4843" max="4843" customWidth="1" width="8.7109375"/>
    <col min="4844" max="4844" customWidth="1" width="8.7109375"/>
    <col min="4845" max="4845" customWidth="1" width="8.7109375"/>
    <col min="4846" max="4846" customWidth="1" width="8.7109375"/>
    <col min="4847" max="4847" customWidth="1" width="8.7109375"/>
    <col min="4848" max="4848" customWidth="1" width="8.7109375"/>
    <col min="4849" max="4849" customWidth="1" width="8.7109375"/>
    <col min="4850" max="4850" customWidth="1" width="8.7109375"/>
    <col min="4851" max="4851" customWidth="1" width="8.7109375"/>
    <col min="4852" max="4852" customWidth="1" width="8.7109375"/>
    <col min="4853" max="4853" customWidth="1" width="8.7109375"/>
    <col min="4854" max="4854" customWidth="1" width="8.7109375"/>
    <col min="4855" max="4855" customWidth="1" width="8.7109375"/>
    <col min="4856" max="4856" customWidth="1" width="8.7109375"/>
    <col min="4857" max="4857" customWidth="1" width="8.7109375"/>
    <col min="4858" max="4858" customWidth="1" width="8.7109375"/>
    <col min="4859" max="4859" customWidth="1" width="8.7109375"/>
    <col min="4860" max="4860" customWidth="1" width="8.7109375"/>
    <col min="4861" max="4861" customWidth="1" width="8.7109375"/>
    <col min="4862" max="4862" customWidth="1" width="8.7109375"/>
    <col min="4863" max="4863" customWidth="1" width="8.7109375"/>
    <col min="4864" max="4864" customWidth="1" width="8.7109375"/>
    <col min="4865" max="4865" customWidth="1" width="8.7109375"/>
    <col min="4866" max="4866" customWidth="1" width="8.7109375"/>
    <col min="4867" max="4867" customWidth="1" width="8.7109375"/>
    <col min="4868" max="4868" customWidth="1" width="8.7109375"/>
    <col min="4869" max="4869" customWidth="1" width="8.7109375"/>
    <col min="4870" max="4870" customWidth="1" width="8.7109375"/>
    <col min="4871" max="4871" customWidth="1" width="8.7109375"/>
    <col min="4872" max="4872" customWidth="1" width="8.7109375"/>
    <col min="4873" max="4873" customWidth="1" width="8.7109375"/>
    <col min="4874" max="4874" customWidth="1" width="8.7109375"/>
    <col min="4875" max="4875" customWidth="1" width="8.7109375"/>
    <col min="4876" max="4876" customWidth="1" width="8.7109375"/>
    <col min="4877" max="4877" customWidth="1" width="8.7109375"/>
    <col min="4878" max="4878" customWidth="1" width="8.7109375"/>
    <col min="4879" max="4879" customWidth="1" width="8.7109375"/>
    <col min="4880" max="4880" customWidth="1" width="8.7109375"/>
    <col min="4881" max="4881" customWidth="1" width="8.7109375"/>
    <col min="4882" max="4882" customWidth="1" width="8.7109375"/>
    <col min="4883" max="4883" customWidth="1" width="8.7109375"/>
    <col min="4884" max="4884" customWidth="1" width="8.7109375"/>
    <col min="4885" max="4885" customWidth="1" width="8.7109375"/>
    <col min="4886" max="4886" customWidth="1" width="8.7109375"/>
    <col min="4887" max="4887" customWidth="1" width="8.7109375"/>
    <col min="4888" max="4888" customWidth="1" width="8.7109375"/>
    <col min="4889" max="4889" customWidth="1" width="8.7109375"/>
    <col min="4890" max="4890" customWidth="1" width="8.7109375"/>
    <col min="4891" max="4891" customWidth="1" width="8.7109375"/>
    <col min="4892" max="4892" customWidth="1" width="8.7109375"/>
    <col min="4893" max="4893" customWidth="1" width="8.7109375"/>
    <col min="4894" max="4894" customWidth="1" width="8.7109375"/>
    <col min="4895" max="4895" customWidth="1" width="8.7109375"/>
    <col min="4896" max="4896" customWidth="1" width="8.7109375"/>
    <col min="4897" max="4897" customWidth="1" width="8.7109375"/>
    <col min="4898" max="4898" customWidth="1" width="8.7109375"/>
    <col min="4899" max="4899" customWidth="1" width="8.7109375"/>
    <col min="4900" max="4900" customWidth="1" width="8.7109375"/>
    <col min="4901" max="4901" customWidth="1" width="8.7109375"/>
    <col min="4902" max="4902" customWidth="1" width="8.7109375"/>
    <col min="4903" max="4903" customWidth="1" width="8.7109375"/>
    <col min="4904" max="4904" customWidth="1" width="8.7109375"/>
    <col min="4905" max="4905" customWidth="1" width="8.7109375"/>
    <col min="4906" max="4906" customWidth="1" width="8.7109375"/>
    <col min="4907" max="4907" customWidth="1" width="8.7109375"/>
    <col min="4908" max="4908" customWidth="1" width="8.7109375"/>
    <col min="4909" max="4909" customWidth="1" width="8.7109375"/>
    <col min="4910" max="4910" customWidth="1" width="8.7109375"/>
    <col min="4911" max="4911" customWidth="1" width="8.7109375"/>
    <col min="4912" max="4912" customWidth="1" width="8.7109375"/>
    <col min="4913" max="4913" customWidth="1" width="8.7109375"/>
    <col min="4914" max="4914" customWidth="1" width="8.7109375"/>
    <col min="4915" max="4915" customWidth="1" width="8.7109375"/>
    <col min="4916" max="4916" customWidth="1" width="8.7109375"/>
    <col min="4917" max="4917" customWidth="1" width="8.7109375"/>
    <col min="4918" max="4918" customWidth="1" width="8.7109375"/>
    <col min="4919" max="4919" customWidth="1" width="8.7109375"/>
    <col min="4920" max="4920" customWidth="1" width="8.7109375"/>
    <col min="4921" max="4921" customWidth="1" width="8.7109375"/>
    <col min="4922" max="4922" customWidth="1" width="8.7109375"/>
    <col min="4923" max="4923" customWidth="1" width="8.7109375"/>
    <col min="4924" max="4924" customWidth="1" width="8.7109375"/>
    <col min="4925" max="4925" customWidth="1" width="8.7109375"/>
    <col min="4926" max="4926" customWidth="1" width="8.7109375"/>
    <col min="4927" max="4927" customWidth="1" width="8.7109375"/>
    <col min="4928" max="4928" customWidth="1" width="8.7109375"/>
    <col min="4929" max="4929" customWidth="1" width="8.7109375"/>
    <col min="4930" max="4930" customWidth="1" width="8.7109375"/>
    <col min="4931" max="4931" customWidth="1" width="8.7109375"/>
    <col min="4932" max="4932" customWidth="1" width="8.7109375"/>
    <col min="4933" max="4933" customWidth="1" width="8.7109375"/>
    <col min="4934" max="4934" customWidth="1" width="8.7109375"/>
    <col min="4935" max="4935" customWidth="1" width="8.7109375"/>
    <col min="4936" max="4936" customWidth="1" width="8.7109375"/>
    <col min="4937" max="4937" customWidth="1" width="8.7109375"/>
    <col min="4938" max="4938" customWidth="1" width="8.7109375"/>
    <col min="4939" max="4939" customWidth="1" width="8.7109375"/>
    <col min="4940" max="4940" customWidth="1" width="8.7109375"/>
    <col min="4941" max="4941" customWidth="1" width="8.7109375"/>
    <col min="4942" max="4942" customWidth="1" width="8.7109375"/>
    <col min="4943" max="4943" customWidth="1" width="8.7109375"/>
    <col min="4944" max="4944" customWidth="1" width="8.7109375"/>
    <col min="4945" max="4945" customWidth="1" width="8.7109375"/>
    <col min="4946" max="4946" customWidth="1" width="8.7109375"/>
    <col min="4947" max="4947" customWidth="1" width="8.7109375"/>
    <col min="4948" max="4948" customWidth="1" width="8.7109375"/>
    <col min="4949" max="4949" customWidth="1" width="8.7109375"/>
    <col min="4950" max="4950" customWidth="1" width="8.7109375"/>
    <col min="4951" max="4951" customWidth="1" width="8.7109375"/>
    <col min="4952" max="4952" customWidth="1" width="8.7109375"/>
    <col min="4953" max="4953" customWidth="1" width="8.7109375"/>
    <col min="4954" max="4954" customWidth="1" width="8.7109375"/>
    <col min="4955" max="4955" customWidth="1" width="8.7109375"/>
    <col min="4956" max="4956" customWidth="1" width="8.7109375"/>
    <col min="4957" max="4957" customWidth="1" width="8.7109375"/>
    <col min="4958" max="4958" customWidth="1" width="8.7109375"/>
    <col min="4959" max="4959" customWidth="1" width="8.7109375"/>
    <col min="4960" max="4960" customWidth="1" width="8.7109375"/>
    <col min="4961" max="4961" customWidth="1" width="8.7109375"/>
    <col min="4962" max="4962" customWidth="1" width="8.7109375"/>
    <col min="4963" max="4963" customWidth="1" width="8.7109375"/>
    <col min="4964" max="4964" customWidth="1" width="8.7109375"/>
    <col min="4965" max="4965" customWidth="1" width="8.7109375"/>
    <col min="4966" max="4966" customWidth="1" width="8.7109375"/>
    <col min="4967" max="4967" customWidth="1" width="8.7109375"/>
    <col min="4968" max="4968" customWidth="1" width="8.7109375"/>
    <col min="4969" max="4969" customWidth="1" width="8.7109375"/>
    <col min="4970" max="4970" customWidth="1" width="8.7109375"/>
    <col min="4971" max="4971" customWidth="1" width="8.7109375"/>
    <col min="4972" max="4972" customWidth="1" width="8.7109375"/>
    <col min="4973" max="4973" customWidth="1" width="8.7109375"/>
    <col min="4974" max="4974" customWidth="1" width="8.7109375"/>
    <col min="4975" max="4975" customWidth="1" width="8.7109375"/>
    <col min="4976" max="4976" customWidth="1" width="8.7109375"/>
    <col min="4977" max="4977" customWidth="1" width="8.7109375"/>
    <col min="4978" max="4978" customWidth="1" width="8.7109375"/>
    <col min="4979" max="4979" customWidth="1" width="8.7109375"/>
    <col min="4980" max="4980" customWidth="1" width="8.7109375"/>
    <col min="4981" max="4981" customWidth="1" width="8.7109375"/>
    <col min="4982" max="4982" customWidth="1" width="8.7109375"/>
    <col min="4983" max="4983" customWidth="1" width="8.7109375"/>
    <col min="4984" max="4984" customWidth="1" width="8.7109375"/>
    <col min="4985" max="4985" customWidth="1" width="8.7109375"/>
    <col min="4986" max="4986" customWidth="1" width="8.7109375"/>
    <col min="4987" max="4987" customWidth="1" width="8.7109375"/>
    <col min="4988" max="4988" customWidth="1" width="8.7109375"/>
    <col min="4989" max="4989" customWidth="1" width="8.7109375"/>
    <col min="4990" max="4990" customWidth="1" width="8.7109375"/>
    <col min="4991" max="4991" customWidth="1" width="8.7109375"/>
    <col min="4992" max="4992" customWidth="1" width="8.7109375"/>
    <col min="4993" max="4993" customWidth="1" width="8.7109375"/>
    <col min="4994" max="4994" customWidth="1" width="8.7109375"/>
    <col min="4995" max="4995" customWidth="1" width="8.7109375"/>
    <col min="4996" max="4996" customWidth="1" width="8.7109375"/>
    <col min="4997" max="4997" customWidth="1" width="8.7109375"/>
    <col min="4998" max="4998" customWidth="1" width="8.7109375"/>
    <col min="4999" max="4999" customWidth="1" width="8.7109375"/>
    <col min="5000" max="5000" customWidth="1" width="8.7109375"/>
    <col min="5001" max="5001" customWidth="1" width="8.7109375"/>
    <col min="5002" max="5002" customWidth="1" width="8.7109375"/>
    <col min="5003" max="5003" customWidth="1" width="8.7109375"/>
    <col min="5004" max="5004" customWidth="1" width="8.7109375"/>
    <col min="5005" max="5005" customWidth="1" width="8.7109375"/>
    <col min="5006" max="5006" customWidth="1" width="8.7109375"/>
    <col min="5007" max="5007" customWidth="1" width="8.7109375"/>
    <col min="5008" max="5008" customWidth="1" width="8.7109375"/>
    <col min="5009" max="5009" customWidth="1" width="8.7109375"/>
    <col min="5010" max="5010" customWidth="1" width="8.7109375"/>
    <col min="5011" max="5011" customWidth="1" width="8.7109375"/>
    <col min="5012" max="5012" customWidth="1" width="8.7109375"/>
    <col min="5013" max="5013" customWidth="1" width="8.7109375"/>
    <col min="5014" max="5014" customWidth="1" width="8.7109375"/>
    <col min="5015" max="5015" customWidth="1" width="8.7109375"/>
    <col min="5016" max="5016" customWidth="1" width="8.7109375"/>
    <col min="5017" max="5017" customWidth="1" width="8.7109375"/>
    <col min="5018" max="5018" customWidth="1" width="8.7109375"/>
    <col min="5019" max="5019" customWidth="1" width="8.7109375"/>
    <col min="5020" max="5020" customWidth="1" width="8.7109375"/>
    <col min="5021" max="5021" customWidth="1" width="8.7109375"/>
    <col min="5022" max="5022" customWidth="1" width="8.7109375"/>
    <col min="5023" max="5023" customWidth="1" width="8.7109375"/>
    <col min="5024" max="5024" customWidth="1" width="8.7109375"/>
    <col min="5025" max="5025" customWidth="1" width="8.7109375"/>
    <col min="5026" max="5026" customWidth="1" width="8.7109375"/>
    <col min="5027" max="5027" customWidth="1" width="8.7109375"/>
    <col min="5028" max="5028" customWidth="1" width="8.7109375"/>
    <col min="5029" max="5029" customWidth="1" width="8.7109375"/>
    <col min="5030" max="5030" customWidth="1" width="8.7109375"/>
    <col min="5031" max="5031" customWidth="1" width="8.7109375"/>
    <col min="5032" max="5032" customWidth="1" width="8.7109375"/>
    <col min="5033" max="5033" customWidth="1" width="8.7109375"/>
    <col min="5034" max="5034" customWidth="1" width="8.7109375"/>
    <col min="5035" max="5035" customWidth="1" width="8.7109375"/>
    <col min="5036" max="5036" customWidth="1" width="8.7109375"/>
    <col min="5037" max="5037" customWidth="1" width="8.7109375"/>
    <col min="5038" max="5038" customWidth="1" width="8.7109375"/>
    <col min="5039" max="5039" customWidth="1" width="8.7109375"/>
    <col min="5040" max="5040" customWidth="1" width="8.7109375"/>
    <col min="5041" max="5041" customWidth="1" width="8.7109375"/>
    <col min="5042" max="5042" customWidth="1" width="8.7109375"/>
    <col min="5043" max="5043" customWidth="1" width="8.7109375"/>
    <col min="5044" max="5044" customWidth="1" width="8.7109375"/>
    <col min="5045" max="5045" customWidth="1" width="8.7109375"/>
    <col min="5046" max="5046" customWidth="1" width="8.7109375"/>
    <col min="5047" max="5047" customWidth="1" width="8.7109375"/>
    <col min="5048" max="5048" customWidth="1" width="8.7109375"/>
    <col min="5049" max="5049" customWidth="1" width="8.7109375"/>
    <col min="5050" max="5050" customWidth="1" width="8.7109375"/>
    <col min="5051" max="5051" customWidth="1" width="8.7109375"/>
    <col min="5052" max="5052" customWidth="1" width="8.7109375"/>
    <col min="5053" max="5053" customWidth="1" width="8.7109375"/>
    <col min="5054" max="5054" customWidth="1" width="8.7109375"/>
    <col min="5055" max="5055" customWidth="1" width="8.7109375"/>
    <col min="5056" max="5056" customWidth="1" width="8.7109375"/>
    <col min="5057" max="5057" customWidth="1" width="8.7109375"/>
    <col min="5058" max="5058" customWidth="1" width="8.7109375"/>
    <col min="5059" max="5059" customWidth="1" width="8.7109375"/>
    <col min="5060" max="5060" customWidth="1" width="8.7109375"/>
    <col min="5061" max="5061" customWidth="1" width="8.7109375"/>
    <col min="5062" max="5062" customWidth="1" width="8.7109375"/>
    <col min="5063" max="5063" customWidth="1" width="8.7109375"/>
    <col min="5064" max="5064" customWidth="1" width="8.7109375"/>
    <col min="5065" max="5065" customWidth="1" width="8.7109375"/>
    <col min="5066" max="5066" customWidth="1" width="8.7109375"/>
    <col min="5067" max="5067" customWidth="1" width="8.7109375"/>
    <col min="5068" max="5068" customWidth="1" width="8.7109375"/>
    <col min="5069" max="5069" customWidth="1" width="8.7109375"/>
    <col min="5070" max="5070" customWidth="1" width="8.7109375"/>
    <col min="5071" max="5071" customWidth="1" width="8.7109375"/>
    <col min="5072" max="5072" customWidth="1" width="8.7109375"/>
    <col min="5073" max="5073" customWidth="1" width="8.7109375"/>
    <col min="5074" max="5074" customWidth="1" width="8.7109375"/>
    <col min="5075" max="5075" customWidth="1" width="8.7109375"/>
    <col min="5076" max="5076" customWidth="1" width="8.7109375"/>
    <col min="5077" max="5077" customWidth="1" width="8.7109375"/>
    <col min="5078" max="5078" customWidth="1" width="8.7109375"/>
    <col min="5079" max="5079" customWidth="1" width="8.7109375"/>
    <col min="5080" max="5080" customWidth="1" width="8.7109375"/>
    <col min="5081" max="5081" customWidth="1" width="8.7109375"/>
    <col min="5082" max="5082" customWidth="1" width="8.7109375"/>
    <col min="5083" max="5083" customWidth="1" width="8.7109375"/>
    <col min="5084" max="5084" customWidth="1" width="8.7109375"/>
    <col min="5085" max="5085" customWidth="1" width="8.7109375"/>
    <col min="5086" max="5086" customWidth="1" width="8.7109375"/>
    <col min="5087" max="5087" customWidth="1" width="8.7109375"/>
    <col min="5088" max="5088" customWidth="1" width="8.7109375"/>
    <col min="5089" max="5089" customWidth="1" width="8.7109375"/>
    <col min="5090" max="5090" customWidth="1" width="8.7109375"/>
    <col min="5091" max="5091" customWidth="1" width="8.7109375"/>
    <col min="5092" max="5092" customWidth="1" width="8.7109375"/>
    <col min="5093" max="5093" customWidth="1" width="8.7109375"/>
    <col min="5094" max="5094" customWidth="1" width="8.7109375"/>
    <col min="5095" max="5095" customWidth="1" width="8.7109375"/>
    <col min="5096" max="5096" customWidth="1" width="8.7109375"/>
    <col min="5097" max="5097" customWidth="1" width="8.7109375"/>
    <col min="5098" max="5098" customWidth="1" width="8.7109375"/>
    <col min="5099" max="5099" customWidth="1" width="8.7109375"/>
    <col min="5100" max="5100" customWidth="1" width="8.7109375"/>
    <col min="5101" max="5101" customWidth="1" width="8.7109375"/>
    <col min="5102" max="5102" customWidth="1" width="8.7109375"/>
    <col min="5103" max="5103" customWidth="1" width="8.7109375"/>
    <col min="5104" max="5104" customWidth="1" width="8.7109375"/>
    <col min="5105" max="5105" customWidth="1" width="8.7109375"/>
    <col min="5106" max="5106" customWidth="1" width="8.7109375"/>
    <col min="5107" max="5107" customWidth="1" width="8.7109375"/>
    <col min="5108" max="5108" customWidth="1" width="8.7109375"/>
    <col min="5109" max="5109" customWidth="1" width="8.7109375"/>
    <col min="5110" max="5110" customWidth="1" width="8.7109375"/>
    <col min="5111" max="5111" customWidth="1" width="8.7109375"/>
    <col min="5112" max="5112" customWidth="1" width="8.7109375"/>
    <col min="5113" max="5113" customWidth="1" width="8.7109375"/>
    <col min="5114" max="5114" customWidth="1" width="8.7109375"/>
    <col min="5115" max="5115" customWidth="1" width="8.7109375"/>
    <col min="5116" max="5116" customWidth="1" width="8.7109375"/>
    <col min="5117" max="5117" customWidth="1" width="8.7109375"/>
    <col min="5118" max="5118" customWidth="1" width="8.7109375"/>
    <col min="5119" max="5119" customWidth="1" width="8.7109375"/>
    <col min="5120" max="5120" customWidth="1" width="8.7109375"/>
    <col min="5121" max="5121" customWidth="1" width="8.7109375"/>
    <col min="5122" max="5122" customWidth="1" width="8.7109375"/>
    <col min="5123" max="5123" customWidth="1" width="8.7109375"/>
    <col min="5124" max="5124" customWidth="1" width="8.7109375"/>
    <col min="5125" max="5125" customWidth="1" width="8.7109375"/>
    <col min="5126" max="5126" customWidth="1" width="8.7109375"/>
    <col min="5127" max="5127" customWidth="1" width="8.7109375"/>
    <col min="5128" max="5128" customWidth="1" width="8.7109375"/>
    <col min="5129" max="5129" customWidth="1" width="8.7109375"/>
    <col min="5130" max="5130" customWidth="1" width="8.7109375"/>
    <col min="5131" max="5131" customWidth="1" width="8.7109375"/>
    <col min="5132" max="5132" customWidth="1" width="8.7109375"/>
    <col min="5133" max="5133" customWidth="1" width="8.7109375"/>
    <col min="5134" max="5134" customWidth="1" width="8.7109375"/>
    <col min="5135" max="5135" customWidth="1" width="8.7109375"/>
    <col min="5136" max="5136" customWidth="1" width="8.7109375"/>
    <col min="5137" max="5137" customWidth="1" width="8.7109375"/>
    <col min="5138" max="5138" customWidth="1" width="8.7109375"/>
    <col min="5139" max="5139" customWidth="1" width="8.7109375"/>
    <col min="5140" max="5140" customWidth="1" width="8.7109375"/>
    <col min="5141" max="5141" customWidth="1" width="8.7109375"/>
    <col min="5142" max="5142" customWidth="1" width="8.7109375"/>
    <col min="5143" max="5143" customWidth="1" width="8.7109375"/>
    <col min="5144" max="5144" customWidth="1" width="8.7109375"/>
    <col min="5145" max="5145" customWidth="1" width="8.7109375"/>
    <col min="5146" max="5146" customWidth="1" width="8.7109375"/>
    <col min="5147" max="5147" customWidth="1" width="8.7109375"/>
    <col min="5148" max="5148" customWidth="1" width="8.7109375"/>
    <col min="5149" max="5149" customWidth="1" width="8.7109375"/>
    <col min="5150" max="5150" customWidth="1" width="8.7109375"/>
    <col min="5151" max="5151" customWidth="1" width="8.7109375"/>
    <col min="5152" max="5152" customWidth="1" width="8.7109375"/>
    <col min="5153" max="5153" customWidth="1" width="8.7109375"/>
    <col min="5154" max="5154" customWidth="1" width="8.7109375"/>
    <col min="5155" max="5155" customWidth="1" width="8.7109375"/>
    <col min="5156" max="5156" customWidth="1" width="8.7109375"/>
    <col min="5157" max="5157" customWidth="1" width="8.7109375"/>
    <col min="5158" max="5158" customWidth="1" width="8.7109375"/>
    <col min="5159" max="5159" customWidth="1" width="8.7109375"/>
    <col min="5160" max="5160" customWidth="1" width="8.7109375"/>
    <col min="5161" max="5161" customWidth="1" width="8.7109375"/>
    <col min="5162" max="5162" customWidth="1" width="8.7109375"/>
    <col min="5163" max="5163" customWidth="1" width="8.7109375"/>
    <col min="5164" max="5164" customWidth="1" width="8.7109375"/>
    <col min="5165" max="5165" customWidth="1" width="8.7109375"/>
    <col min="5166" max="5166" customWidth="1" width="8.7109375"/>
    <col min="5167" max="5167" customWidth="1" width="8.7109375"/>
    <col min="5168" max="5168" customWidth="1" width="8.7109375"/>
    <col min="5169" max="5169" customWidth="1" width="8.7109375"/>
    <col min="5170" max="5170" customWidth="1" width="8.7109375"/>
    <col min="5171" max="5171" customWidth="1" width="8.7109375"/>
    <col min="5172" max="5172" customWidth="1" width="8.7109375"/>
    <col min="5173" max="5173" customWidth="1" width="8.7109375"/>
    <col min="5174" max="5174" customWidth="1" width="8.7109375"/>
    <col min="5175" max="5175" customWidth="1" width="8.7109375"/>
    <col min="5176" max="5176" customWidth="1" width="8.7109375"/>
    <col min="5177" max="5177" customWidth="1" width="8.7109375"/>
    <col min="5178" max="5178" customWidth="1" width="8.7109375"/>
    <col min="5179" max="5179" customWidth="1" width="8.7109375"/>
    <col min="5180" max="5180" customWidth="1" width="8.7109375"/>
    <col min="5181" max="5181" customWidth="1" width="8.7109375"/>
    <col min="5182" max="5182" customWidth="1" width="8.7109375"/>
    <col min="5183" max="5183" customWidth="1" width="8.7109375"/>
    <col min="5184" max="5184" customWidth="1" width="8.7109375"/>
    <col min="5185" max="5185" customWidth="1" width="8.7109375"/>
    <col min="5186" max="5186" customWidth="1" width="8.7109375"/>
    <col min="5187" max="5187" customWidth="1" width="8.7109375"/>
    <col min="5188" max="5188" customWidth="1" width="8.7109375"/>
    <col min="5189" max="5189" customWidth="1" width="8.7109375"/>
    <col min="5190" max="5190" customWidth="1" width="8.7109375"/>
    <col min="5191" max="5191" customWidth="1" width="8.7109375"/>
    <col min="5192" max="5192" customWidth="1" width="8.7109375"/>
    <col min="5193" max="5193" customWidth="1" width="8.7109375"/>
    <col min="5194" max="5194" customWidth="1" width="8.7109375"/>
    <col min="5195" max="5195" customWidth="1" width="8.7109375"/>
    <col min="5196" max="5196" customWidth="1" width="8.7109375"/>
    <col min="5197" max="5197" customWidth="1" width="8.7109375"/>
    <col min="5198" max="5198" customWidth="1" width="8.7109375"/>
    <col min="5199" max="5199" customWidth="1" width="8.7109375"/>
    <col min="5200" max="5200" customWidth="1" width="8.7109375"/>
    <col min="5201" max="5201" customWidth="1" width="8.7109375"/>
    <col min="5202" max="5202" customWidth="1" width="8.7109375"/>
    <col min="5203" max="5203" customWidth="1" width="8.7109375"/>
    <col min="5204" max="5204" customWidth="1" width="8.7109375"/>
    <col min="5205" max="5205" customWidth="1" width="8.7109375"/>
    <col min="5206" max="5206" customWidth="1" width="8.7109375"/>
    <col min="5207" max="5207" customWidth="1" width="8.7109375"/>
    <col min="5208" max="5208" customWidth="1" width="8.7109375"/>
    <col min="5209" max="5209" customWidth="1" width="8.7109375"/>
    <col min="5210" max="5210" customWidth="1" width="8.7109375"/>
    <col min="5211" max="5211" customWidth="1" width="8.7109375"/>
    <col min="5212" max="5212" customWidth="1" width="8.7109375"/>
    <col min="5213" max="5213" customWidth="1" width="8.7109375"/>
    <col min="5214" max="5214" customWidth="1" width="8.7109375"/>
    <col min="5215" max="5215" customWidth="1" width="8.7109375"/>
    <col min="5216" max="5216" customWidth="1" width="8.7109375"/>
    <col min="5217" max="5217" customWidth="1" width="8.7109375"/>
    <col min="5218" max="5218" customWidth="1" width="8.7109375"/>
    <col min="5219" max="5219" customWidth="1" width="8.7109375"/>
    <col min="5220" max="5220" customWidth="1" width="8.7109375"/>
    <col min="5221" max="5221" customWidth="1" width="8.7109375"/>
    <col min="5222" max="5222" customWidth="1" width="8.7109375"/>
    <col min="5223" max="5223" customWidth="1" width="8.7109375"/>
    <col min="5224" max="5224" customWidth="1" width="8.7109375"/>
    <col min="5225" max="5225" customWidth="1" width="8.7109375"/>
    <col min="5226" max="5226" customWidth="1" width="8.7109375"/>
    <col min="5227" max="5227" customWidth="1" width="8.7109375"/>
    <col min="5228" max="5228" customWidth="1" width="8.7109375"/>
    <col min="5229" max="5229" customWidth="1" width="8.7109375"/>
    <col min="5230" max="5230" customWidth="1" width="8.7109375"/>
    <col min="5231" max="5231" customWidth="1" width="8.7109375"/>
    <col min="5232" max="5232" customWidth="1" width="8.7109375"/>
    <col min="5233" max="5233" customWidth="1" width="8.7109375"/>
    <col min="5234" max="5234" customWidth="1" width="8.7109375"/>
    <col min="5235" max="5235" customWidth="1" width="8.7109375"/>
    <col min="5236" max="5236" customWidth="1" width="8.7109375"/>
    <col min="5237" max="5237" customWidth="1" width="8.7109375"/>
    <col min="5238" max="5238" customWidth="1" width="8.7109375"/>
    <col min="5239" max="5239" customWidth="1" width="8.7109375"/>
    <col min="5240" max="5240" customWidth="1" width="8.7109375"/>
    <col min="5241" max="5241" customWidth="1" width="8.7109375"/>
    <col min="5242" max="5242" customWidth="1" width="8.7109375"/>
    <col min="5243" max="5243" customWidth="1" width="8.7109375"/>
    <col min="5244" max="5244" customWidth="1" width="8.7109375"/>
    <col min="5245" max="5245" customWidth="1" width="8.7109375"/>
    <col min="5246" max="5246" customWidth="1" width="8.7109375"/>
    <col min="5247" max="5247" customWidth="1" width="8.7109375"/>
    <col min="5248" max="5248" customWidth="1" width="8.7109375"/>
    <col min="5249" max="5249" customWidth="1" width="8.7109375"/>
    <col min="5250" max="5250" customWidth="1" width="8.7109375"/>
    <col min="5251" max="5251" customWidth="1" width="8.7109375"/>
    <col min="5252" max="5252" customWidth="1" width="8.7109375"/>
    <col min="5253" max="5253" customWidth="1" width="8.7109375"/>
    <col min="5254" max="5254" customWidth="1" width="8.7109375"/>
    <col min="5255" max="5255" customWidth="1" width="8.7109375"/>
    <col min="5256" max="5256" customWidth="1" width="8.7109375"/>
    <col min="5257" max="5257" customWidth="1" width="8.7109375"/>
    <col min="5258" max="5258" customWidth="1" width="8.7109375"/>
    <col min="5259" max="5259" customWidth="1" width="8.7109375"/>
    <col min="5260" max="5260" customWidth="1" width="8.7109375"/>
    <col min="5261" max="5261" customWidth="1" width="8.7109375"/>
    <col min="5262" max="5262" customWidth="1" width="8.7109375"/>
    <col min="5263" max="5263" customWidth="1" width="8.7109375"/>
    <col min="5264" max="5264" customWidth="1" width="8.7109375"/>
    <col min="5265" max="5265" customWidth="1" width="8.7109375"/>
    <col min="5266" max="5266" customWidth="1" width="8.7109375"/>
    <col min="5267" max="5267" customWidth="1" width="8.7109375"/>
    <col min="5268" max="5268" customWidth="1" width="8.7109375"/>
    <col min="5269" max="5269" customWidth="1" width="8.7109375"/>
    <col min="5270" max="5270" customWidth="1" width="8.7109375"/>
    <col min="5271" max="5271" customWidth="1" width="8.7109375"/>
    <col min="5272" max="5272" customWidth="1" width="8.7109375"/>
    <col min="5273" max="5273" customWidth="1" width="8.7109375"/>
    <col min="5274" max="5274" customWidth="1" width="8.7109375"/>
    <col min="5275" max="5275" customWidth="1" width="8.7109375"/>
    <col min="5276" max="5276" customWidth="1" width="8.7109375"/>
    <col min="5277" max="5277" customWidth="1" width="8.7109375"/>
    <col min="5278" max="5278" customWidth="1" width="8.7109375"/>
    <col min="5279" max="5279" customWidth="1" width="8.7109375"/>
    <col min="5280" max="5280" customWidth="1" width="8.7109375"/>
    <col min="5281" max="5281" customWidth="1" width="8.7109375"/>
    <col min="5282" max="5282" customWidth="1" width="8.7109375"/>
    <col min="5283" max="5283" customWidth="1" width="8.7109375"/>
    <col min="5284" max="5284" customWidth="1" width="8.7109375"/>
    <col min="5285" max="5285" customWidth="1" width="8.7109375"/>
    <col min="5286" max="5286" customWidth="1" width="8.7109375"/>
    <col min="5287" max="5287" customWidth="1" width="8.7109375"/>
    <col min="5288" max="5288" customWidth="1" width="8.7109375"/>
    <col min="5289" max="5289" customWidth="1" width="8.7109375"/>
    <col min="5290" max="5290" customWidth="1" width="8.7109375"/>
    <col min="5291" max="5291" customWidth="1" width="8.7109375"/>
    <col min="5292" max="5292" customWidth="1" width="8.7109375"/>
    <col min="5293" max="5293" customWidth="1" width="8.7109375"/>
    <col min="5294" max="5294" customWidth="1" width="8.7109375"/>
    <col min="5295" max="5295" customWidth="1" width="8.7109375"/>
    <col min="5296" max="5296" customWidth="1" width="8.7109375"/>
    <col min="5297" max="5297" customWidth="1" width="8.7109375"/>
    <col min="5298" max="5298" customWidth="1" width="8.7109375"/>
    <col min="5299" max="5299" customWidth="1" width="8.7109375"/>
    <col min="5300" max="5300" customWidth="1" width="8.7109375"/>
    <col min="5301" max="5301" customWidth="1" width="8.7109375"/>
    <col min="5302" max="5302" customWidth="1" width="8.7109375"/>
    <col min="5303" max="5303" customWidth="1" width="8.7109375"/>
    <col min="5304" max="5304" customWidth="1" width="8.7109375"/>
    <col min="5305" max="5305" customWidth="1" width="8.7109375"/>
    <col min="5306" max="5306" customWidth="1" width="8.7109375"/>
    <col min="5307" max="5307" customWidth="1" width="8.7109375"/>
    <col min="5308" max="5308" customWidth="1" width="8.7109375"/>
    <col min="5309" max="5309" customWidth="1" width="8.7109375"/>
    <col min="5310" max="5310" customWidth="1" width="8.7109375"/>
    <col min="5311" max="5311" customWidth="1" width="8.7109375"/>
    <col min="5312" max="5312" customWidth="1" width="8.7109375"/>
    <col min="5313" max="5313" customWidth="1" width="8.7109375"/>
    <col min="5314" max="5314" customWidth="1" width="8.7109375"/>
    <col min="5315" max="5315" customWidth="1" width="8.7109375"/>
    <col min="5316" max="5316" customWidth="1" width="8.7109375"/>
    <col min="5317" max="5317" customWidth="1" width="8.7109375"/>
    <col min="5318" max="5318" customWidth="1" width="8.7109375"/>
    <col min="5319" max="5319" customWidth="1" width="8.7109375"/>
    <col min="5320" max="5320" customWidth="1" width="8.7109375"/>
    <col min="5321" max="5321" customWidth="1" width="8.7109375"/>
    <col min="5322" max="5322" customWidth="1" width="8.7109375"/>
    <col min="5323" max="5323" customWidth="1" width="8.7109375"/>
    <col min="5324" max="5324" customWidth="1" width="8.7109375"/>
    <col min="5325" max="5325" customWidth="1" width="8.7109375"/>
    <col min="5326" max="5326" customWidth="1" width="8.7109375"/>
    <col min="5327" max="5327" customWidth="1" width="8.7109375"/>
    <col min="5328" max="5328" customWidth="1" width="8.7109375"/>
    <col min="5329" max="5329" customWidth="1" width="8.7109375"/>
    <col min="5330" max="5330" customWidth="1" width="8.7109375"/>
    <col min="5331" max="5331" customWidth="1" width="8.7109375"/>
    <col min="5332" max="5332" customWidth="1" width="8.7109375"/>
    <col min="5333" max="5333" customWidth="1" width="8.7109375"/>
    <col min="5334" max="5334" customWidth="1" width="8.7109375"/>
    <col min="5335" max="5335" customWidth="1" width="8.7109375"/>
    <col min="5336" max="5336" customWidth="1" width="8.7109375"/>
    <col min="5337" max="5337" customWidth="1" width="8.7109375"/>
    <col min="5338" max="5338" customWidth="1" width="8.7109375"/>
    <col min="5339" max="5339" customWidth="1" width="8.7109375"/>
    <col min="5340" max="5340" customWidth="1" width="8.7109375"/>
    <col min="5341" max="5341" customWidth="1" width="8.7109375"/>
    <col min="5342" max="5342" customWidth="1" width="8.7109375"/>
    <col min="5343" max="5343" customWidth="1" width="8.7109375"/>
    <col min="5344" max="5344" customWidth="1" width="8.7109375"/>
    <col min="5345" max="5345" customWidth="1" width="8.7109375"/>
    <col min="5346" max="5346" customWidth="1" width="8.7109375"/>
    <col min="5347" max="5347" customWidth="1" width="8.7109375"/>
    <col min="5348" max="5348" customWidth="1" width="8.7109375"/>
    <col min="5349" max="5349" customWidth="1" width="8.7109375"/>
    <col min="5350" max="5350" customWidth="1" width="8.7109375"/>
    <col min="5351" max="5351" customWidth="1" width="8.7109375"/>
    <col min="5352" max="5352" customWidth="1" width="8.7109375"/>
    <col min="5353" max="5353" customWidth="1" width="8.7109375"/>
    <col min="5354" max="5354" customWidth="1" width="8.7109375"/>
    <col min="5355" max="5355" customWidth="1" width="8.7109375"/>
    <col min="5356" max="5356" customWidth="1" width="8.7109375"/>
    <col min="5357" max="5357" customWidth="1" width="8.7109375"/>
    <col min="5358" max="5358" customWidth="1" width="8.7109375"/>
    <col min="5359" max="5359" customWidth="1" width="8.7109375"/>
    <col min="5360" max="5360" customWidth="1" width="8.7109375"/>
    <col min="5361" max="5361" customWidth="1" width="8.7109375"/>
    <col min="5362" max="5362" customWidth="1" width="8.7109375"/>
    <col min="5363" max="5363" customWidth="1" width="8.7109375"/>
    <col min="5364" max="5364" customWidth="1" width="8.7109375"/>
    <col min="5365" max="5365" customWidth="1" width="8.7109375"/>
    <col min="5366" max="5366" customWidth="1" width="8.7109375"/>
    <col min="5367" max="5367" customWidth="1" width="8.7109375"/>
    <col min="5368" max="5368" customWidth="1" width="8.7109375"/>
    <col min="5369" max="5369" customWidth="1" width="8.7109375"/>
    <col min="5370" max="5370" customWidth="1" width="8.7109375"/>
    <col min="5371" max="5371" customWidth="1" width="8.7109375"/>
    <col min="5372" max="5372" customWidth="1" width="8.7109375"/>
    <col min="5373" max="5373" customWidth="1" width="8.7109375"/>
    <col min="5374" max="5374" customWidth="1" width="8.7109375"/>
    <col min="5375" max="5375" customWidth="1" width="8.7109375"/>
    <col min="5376" max="5376" customWidth="1" width="8.7109375"/>
    <col min="5377" max="5377" customWidth="1" width="8.7109375"/>
    <col min="5378" max="5378" customWidth="1" width="8.7109375"/>
    <col min="5379" max="5379" customWidth="1" width="8.7109375"/>
    <col min="5380" max="5380" customWidth="1" width="8.7109375"/>
    <col min="5381" max="5381" customWidth="1" width="8.7109375"/>
    <col min="5382" max="5382" customWidth="1" width="8.7109375"/>
    <col min="5383" max="5383" customWidth="1" width="8.7109375"/>
    <col min="5384" max="5384" customWidth="1" width="8.7109375"/>
    <col min="5385" max="5385" customWidth="1" width="8.7109375"/>
    <col min="5386" max="5386" customWidth="1" width="8.7109375"/>
    <col min="5387" max="5387" customWidth="1" width="8.7109375"/>
    <col min="5388" max="5388" customWidth="1" width="8.7109375"/>
    <col min="5389" max="5389" customWidth="1" width="8.7109375"/>
    <col min="5390" max="5390" customWidth="1" width="8.7109375"/>
    <col min="5391" max="5391" customWidth="1" width="8.7109375"/>
    <col min="5392" max="5392" customWidth="1" width="8.7109375"/>
    <col min="5393" max="5393" customWidth="1" width="8.7109375"/>
    <col min="5394" max="5394" customWidth="1" width="8.7109375"/>
    <col min="5395" max="5395" customWidth="1" width="8.7109375"/>
    <col min="5396" max="5396" customWidth="1" width="8.7109375"/>
    <col min="5397" max="5397" customWidth="1" width="8.7109375"/>
    <col min="5398" max="5398" customWidth="1" width="8.7109375"/>
    <col min="5399" max="5399" customWidth="1" width="8.7109375"/>
    <col min="5400" max="5400" customWidth="1" width="8.7109375"/>
    <col min="5401" max="5401" customWidth="1" width="8.7109375"/>
    <col min="5402" max="5402" customWidth="1" width="8.7109375"/>
    <col min="5403" max="5403" customWidth="1" width="8.7109375"/>
    <col min="5404" max="5404" customWidth="1" width="8.7109375"/>
    <col min="5405" max="5405" customWidth="1" width="8.7109375"/>
    <col min="5406" max="5406" customWidth="1" width="8.7109375"/>
    <col min="5407" max="5407" customWidth="1" width="8.7109375"/>
    <col min="5408" max="5408" customWidth="1" width="8.7109375"/>
    <col min="5409" max="5409" customWidth="1" width="8.7109375"/>
    <col min="5410" max="5410" customWidth="1" width="8.7109375"/>
    <col min="5411" max="5411" customWidth="1" width="8.7109375"/>
    <col min="5412" max="5412" customWidth="1" width="8.7109375"/>
    <col min="5413" max="5413" customWidth="1" width="8.7109375"/>
    <col min="5414" max="5414" customWidth="1" width="8.7109375"/>
    <col min="5415" max="5415" customWidth="1" width="8.7109375"/>
    <col min="5416" max="5416" customWidth="1" width="8.7109375"/>
    <col min="5417" max="5417" customWidth="1" width="8.7109375"/>
    <col min="5418" max="5418" customWidth="1" width="8.7109375"/>
    <col min="5419" max="5419" customWidth="1" width="8.7109375"/>
    <col min="5420" max="5420" customWidth="1" width="8.7109375"/>
    <col min="5421" max="5421" customWidth="1" width="8.7109375"/>
    <col min="5422" max="5422" customWidth="1" width="8.7109375"/>
    <col min="5423" max="5423" customWidth="1" width="8.7109375"/>
    <col min="5424" max="5424" customWidth="1" width="8.7109375"/>
    <col min="5425" max="5425" customWidth="1" width="8.7109375"/>
    <col min="5426" max="5426" customWidth="1" width="8.7109375"/>
    <col min="5427" max="5427" customWidth="1" width="8.7109375"/>
    <col min="5428" max="5428" customWidth="1" width="8.7109375"/>
    <col min="5429" max="5429" customWidth="1" width="8.7109375"/>
    <col min="5430" max="5430" customWidth="1" width="8.7109375"/>
    <col min="5431" max="5431" customWidth="1" width="8.7109375"/>
    <col min="5432" max="5432" customWidth="1" width="8.7109375"/>
    <col min="5433" max="5433" customWidth="1" width="8.7109375"/>
    <col min="5434" max="5434" customWidth="1" width="8.7109375"/>
    <col min="5435" max="5435" customWidth="1" width="8.7109375"/>
    <col min="5436" max="5436" customWidth="1" width="8.7109375"/>
    <col min="5437" max="5437" customWidth="1" width="8.7109375"/>
    <col min="5438" max="5438" customWidth="1" width="8.7109375"/>
    <col min="5439" max="5439" customWidth="1" width="8.7109375"/>
    <col min="5440" max="5440" customWidth="1" width="8.7109375"/>
    <col min="5441" max="5441" customWidth="1" width="8.7109375"/>
    <col min="5442" max="5442" customWidth="1" width="8.7109375"/>
    <col min="5443" max="5443" customWidth="1" width="8.7109375"/>
    <col min="5444" max="5444" customWidth="1" width="8.7109375"/>
    <col min="5445" max="5445" customWidth="1" width="8.7109375"/>
    <col min="5446" max="5446" customWidth="1" width="8.7109375"/>
    <col min="5447" max="5447" customWidth="1" width="8.7109375"/>
    <col min="5448" max="5448" customWidth="1" width="8.7109375"/>
    <col min="5449" max="5449" customWidth="1" width="8.7109375"/>
    <col min="5450" max="5450" customWidth="1" width="8.7109375"/>
    <col min="5451" max="5451" customWidth="1" width="8.7109375"/>
    <col min="5452" max="5452" customWidth="1" width="8.7109375"/>
    <col min="5453" max="5453" customWidth="1" width="8.7109375"/>
    <col min="5454" max="5454" customWidth="1" width="8.7109375"/>
    <col min="5455" max="5455" customWidth="1" width="8.7109375"/>
    <col min="5456" max="5456" customWidth="1" width="8.7109375"/>
    <col min="5457" max="5457" customWidth="1" width="8.7109375"/>
    <col min="5458" max="5458" customWidth="1" width="8.7109375"/>
    <col min="5459" max="5459" customWidth="1" width="8.7109375"/>
    <col min="5460" max="5460" customWidth="1" width="8.7109375"/>
    <col min="5461" max="5461" customWidth="1" width="8.7109375"/>
    <col min="5462" max="5462" customWidth="1" width="8.7109375"/>
    <col min="5463" max="5463" customWidth="1" width="8.7109375"/>
    <col min="5464" max="5464" customWidth="1" width="8.7109375"/>
    <col min="5465" max="5465" customWidth="1" width="8.7109375"/>
    <col min="5466" max="5466" customWidth="1" width="8.7109375"/>
    <col min="5467" max="5467" customWidth="1" width="8.7109375"/>
    <col min="5468" max="5468" customWidth="1" width="8.7109375"/>
    <col min="5469" max="5469" customWidth="1" width="8.7109375"/>
    <col min="5470" max="5470" customWidth="1" width="8.7109375"/>
    <col min="5471" max="5471" customWidth="1" width="8.7109375"/>
    <col min="5472" max="5472" customWidth="1" width="8.7109375"/>
    <col min="5473" max="5473" customWidth="1" width="8.7109375"/>
    <col min="5474" max="5474" customWidth="1" width="8.7109375"/>
    <col min="5475" max="5475" customWidth="1" width="8.7109375"/>
    <col min="5476" max="5476" customWidth="1" width="8.7109375"/>
    <col min="5477" max="5477" customWidth="1" width="8.7109375"/>
    <col min="5478" max="5478" customWidth="1" width="8.7109375"/>
    <col min="5479" max="5479" customWidth="1" width="8.7109375"/>
    <col min="5480" max="5480" customWidth="1" width="8.7109375"/>
    <col min="5481" max="5481" customWidth="1" width="8.7109375"/>
    <col min="5482" max="5482" customWidth="1" width="8.7109375"/>
    <col min="5483" max="5483" customWidth="1" width="8.7109375"/>
    <col min="5484" max="5484" customWidth="1" width="8.7109375"/>
    <col min="5485" max="5485" customWidth="1" width="8.7109375"/>
    <col min="5486" max="5486" customWidth="1" width="8.7109375"/>
    <col min="5487" max="5487" customWidth="1" width="8.7109375"/>
    <col min="5488" max="5488" customWidth="1" width="8.7109375"/>
    <col min="5489" max="5489" customWidth="1" width="8.7109375"/>
    <col min="5490" max="5490" customWidth="1" width="8.7109375"/>
    <col min="5491" max="5491" customWidth="1" width="8.7109375"/>
    <col min="5492" max="5492" customWidth="1" width="8.7109375"/>
    <col min="5493" max="5493" customWidth="1" width="8.7109375"/>
    <col min="5494" max="5494" customWidth="1" width="8.7109375"/>
    <col min="5495" max="5495" customWidth="1" width="8.7109375"/>
    <col min="5496" max="5496" customWidth="1" width="8.7109375"/>
    <col min="5497" max="5497" customWidth="1" width="8.7109375"/>
    <col min="5498" max="5498" customWidth="1" width="8.7109375"/>
    <col min="5499" max="5499" customWidth="1" width="8.7109375"/>
    <col min="5500" max="5500" customWidth="1" width="8.7109375"/>
    <col min="5501" max="5501" customWidth="1" width="8.7109375"/>
    <col min="5502" max="5502" customWidth="1" width="8.7109375"/>
    <col min="5503" max="5503" customWidth="1" width="8.7109375"/>
    <col min="5504" max="5504" customWidth="1" width="8.7109375"/>
    <col min="5505" max="5505" customWidth="1" width="8.7109375"/>
    <col min="5506" max="5506" customWidth="1" width="8.7109375"/>
    <col min="5507" max="5507" customWidth="1" width="8.7109375"/>
    <col min="5508" max="5508" customWidth="1" width="8.7109375"/>
    <col min="5509" max="5509" customWidth="1" width="8.7109375"/>
    <col min="5510" max="5510" customWidth="1" width="8.7109375"/>
    <col min="5511" max="5511" customWidth="1" width="8.7109375"/>
    <col min="5512" max="5512" customWidth="1" width="8.7109375"/>
    <col min="5513" max="5513" customWidth="1" width="8.7109375"/>
    <col min="5514" max="5514" customWidth="1" width="8.7109375"/>
    <col min="5515" max="5515" customWidth="1" width="8.7109375"/>
    <col min="5516" max="5516" customWidth="1" width="8.7109375"/>
    <col min="5517" max="5517" customWidth="1" width="8.7109375"/>
    <col min="5518" max="5518" customWidth="1" width="8.7109375"/>
    <col min="5519" max="5519" customWidth="1" width="8.7109375"/>
    <col min="5520" max="5520" customWidth="1" width="8.7109375"/>
    <col min="5521" max="5521" customWidth="1" width="8.7109375"/>
    <col min="5522" max="5522" customWidth="1" width="8.7109375"/>
    <col min="5523" max="5523" customWidth="1" width="8.7109375"/>
    <col min="5524" max="5524" customWidth="1" width="8.7109375"/>
    <col min="5525" max="5525" customWidth="1" width="8.7109375"/>
    <col min="5526" max="5526" customWidth="1" width="8.7109375"/>
    <col min="5527" max="5527" customWidth="1" width="8.7109375"/>
    <col min="5528" max="5528" customWidth="1" width="8.7109375"/>
    <col min="5529" max="5529" customWidth="1" width="8.7109375"/>
    <col min="5530" max="5530" customWidth="1" width="8.7109375"/>
    <col min="5531" max="5531" customWidth="1" width="8.7109375"/>
    <col min="5532" max="5532" customWidth="1" width="8.7109375"/>
    <col min="5533" max="5533" customWidth="1" width="8.7109375"/>
    <col min="5534" max="5534" customWidth="1" width="8.7109375"/>
    <col min="5535" max="5535" customWidth="1" width="8.7109375"/>
    <col min="5536" max="5536" customWidth="1" width="8.7109375"/>
    <col min="5537" max="5537" customWidth="1" width="8.7109375"/>
    <col min="5538" max="5538" customWidth="1" width="8.7109375"/>
    <col min="5539" max="5539" customWidth="1" width="8.7109375"/>
    <col min="5540" max="5540" customWidth="1" width="8.7109375"/>
    <col min="5541" max="5541" customWidth="1" width="8.7109375"/>
    <col min="5542" max="5542" customWidth="1" width="8.7109375"/>
    <col min="5543" max="5543" customWidth="1" width="8.7109375"/>
    <col min="5544" max="5544" customWidth="1" width="8.7109375"/>
    <col min="5545" max="5545" customWidth="1" width="8.7109375"/>
    <col min="5546" max="5546" customWidth="1" width="8.7109375"/>
    <col min="5547" max="5547" customWidth="1" width="8.7109375"/>
    <col min="5548" max="5548" customWidth="1" width="8.7109375"/>
    <col min="5549" max="5549" customWidth="1" width="8.7109375"/>
    <col min="5550" max="5550" customWidth="1" width="8.7109375"/>
    <col min="5551" max="5551" customWidth="1" width="8.7109375"/>
    <col min="5552" max="5552" customWidth="1" width="8.7109375"/>
    <col min="5553" max="5553" customWidth="1" width="8.7109375"/>
    <col min="5554" max="5554" customWidth="1" width="8.7109375"/>
    <col min="5555" max="5555" customWidth="1" width="8.7109375"/>
    <col min="5556" max="5556" customWidth="1" width="8.7109375"/>
    <col min="5557" max="5557" customWidth="1" width="8.7109375"/>
    <col min="5558" max="5558" customWidth="1" width="8.7109375"/>
    <col min="5559" max="5559" customWidth="1" width="8.7109375"/>
    <col min="5560" max="5560" customWidth="1" width="8.7109375"/>
    <col min="5561" max="5561" customWidth="1" width="8.7109375"/>
    <col min="5562" max="5562" customWidth="1" width="8.7109375"/>
    <col min="5563" max="5563" customWidth="1" width="8.7109375"/>
    <col min="5564" max="5564" customWidth="1" width="8.7109375"/>
    <col min="5565" max="5565" customWidth="1" width="8.7109375"/>
    <col min="5566" max="5566" customWidth="1" width="8.7109375"/>
    <col min="5567" max="5567" customWidth="1" width="8.7109375"/>
    <col min="5568" max="5568" customWidth="1" width="8.7109375"/>
    <col min="5569" max="5569" customWidth="1" width="8.7109375"/>
    <col min="5570" max="5570" customWidth="1" width="8.7109375"/>
    <col min="5571" max="5571" customWidth="1" width="8.7109375"/>
    <col min="5572" max="5572" customWidth="1" width="8.7109375"/>
    <col min="5573" max="5573" customWidth="1" width="8.7109375"/>
    <col min="5574" max="5574" customWidth="1" width="8.7109375"/>
    <col min="5575" max="5575" customWidth="1" width="8.7109375"/>
    <col min="5576" max="5576" customWidth="1" width="8.7109375"/>
    <col min="5577" max="5577" customWidth="1" width="8.7109375"/>
    <col min="5578" max="5578" customWidth="1" width="8.7109375"/>
    <col min="5579" max="5579" customWidth="1" width="8.7109375"/>
    <col min="5580" max="5580" customWidth="1" width="8.7109375"/>
    <col min="5581" max="5581" customWidth="1" width="8.7109375"/>
    <col min="5582" max="5582" customWidth="1" width="8.7109375"/>
    <col min="5583" max="5583" customWidth="1" width="8.7109375"/>
    <col min="5584" max="5584" customWidth="1" width="8.7109375"/>
    <col min="5585" max="5585" customWidth="1" width="8.7109375"/>
    <col min="5586" max="5586" customWidth="1" width="8.7109375"/>
    <col min="5587" max="5587" customWidth="1" width="8.7109375"/>
    <col min="5588" max="5588" customWidth="1" width="8.7109375"/>
    <col min="5589" max="5589" customWidth="1" width="8.7109375"/>
    <col min="5590" max="5590" customWidth="1" width="8.7109375"/>
    <col min="5591" max="5591" customWidth="1" width="8.7109375"/>
    <col min="5592" max="5592" customWidth="1" width="8.7109375"/>
    <col min="5593" max="5593" customWidth="1" width="8.7109375"/>
    <col min="5594" max="5594" customWidth="1" width="8.7109375"/>
    <col min="5595" max="5595" customWidth="1" width="8.7109375"/>
    <col min="5596" max="5596" customWidth="1" width="8.7109375"/>
    <col min="5597" max="5597" customWidth="1" width="8.7109375"/>
    <col min="5598" max="5598" customWidth="1" width="8.7109375"/>
    <col min="5599" max="5599" customWidth="1" width="8.7109375"/>
    <col min="5600" max="5600" customWidth="1" width="8.7109375"/>
    <col min="5601" max="5601" customWidth="1" width="8.7109375"/>
    <col min="5602" max="5602" customWidth="1" width="8.7109375"/>
    <col min="5603" max="5603" customWidth="1" width="8.7109375"/>
    <col min="5604" max="5604" customWidth="1" width="8.7109375"/>
    <col min="5605" max="5605" customWidth="1" width="8.7109375"/>
    <col min="5606" max="5606" customWidth="1" width="8.7109375"/>
    <col min="5607" max="5607" customWidth="1" width="8.7109375"/>
    <col min="5608" max="5608" customWidth="1" width="8.7109375"/>
    <col min="5609" max="5609" customWidth="1" width="8.7109375"/>
    <col min="5610" max="5610" customWidth="1" width="8.7109375"/>
    <col min="5611" max="5611" customWidth="1" width="8.7109375"/>
    <col min="5612" max="5612" customWidth="1" width="8.7109375"/>
    <col min="5613" max="5613" customWidth="1" width="8.7109375"/>
    <col min="5614" max="5614" customWidth="1" width="8.7109375"/>
    <col min="5615" max="5615" customWidth="1" width="8.7109375"/>
    <col min="5616" max="5616" customWidth="1" width="8.7109375"/>
    <col min="5617" max="5617" customWidth="1" width="8.7109375"/>
    <col min="5618" max="5618" customWidth="1" width="8.7109375"/>
    <col min="5619" max="5619" customWidth="1" width="8.7109375"/>
    <col min="5620" max="5620" customWidth="1" width="8.7109375"/>
    <col min="5621" max="5621" customWidth="1" width="8.7109375"/>
    <col min="5622" max="5622" customWidth="1" width="8.7109375"/>
    <col min="5623" max="5623" customWidth="1" width="8.7109375"/>
    <col min="5624" max="5624" customWidth="1" width="8.7109375"/>
    <col min="5625" max="5625" customWidth="1" width="8.7109375"/>
    <col min="5626" max="5626" customWidth="1" width="8.7109375"/>
    <col min="5627" max="5627" customWidth="1" width="8.7109375"/>
    <col min="5628" max="5628" customWidth="1" width="8.7109375"/>
    <col min="5629" max="5629" customWidth="1" width="8.7109375"/>
    <col min="5630" max="5630" customWidth="1" width="8.7109375"/>
    <col min="5631" max="5631" customWidth="1" width="8.7109375"/>
    <col min="5632" max="5632" customWidth="1" width="8.7109375"/>
    <col min="5633" max="5633" customWidth="1" width="8.7109375"/>
    <col min="5634" max="5634" customWidth="1" width="8.7109375"/>
    <col min="5635" max="5635" customWidth="1" width="8.7109375"/>
    <col min="5636" max="5636" customWidth="1" width="8.7109375"/>
    <col min="5637" max="5637" customWidth="1" width="8.7109375"/>
    <col min="5638" max="5638" customWidth="1" width="8.7109375"/>
    <col min="5639" max="5639" customWidth="1" width="8.7109375"/>
    <col min="5640" max="5640" customWidth="1" width="8.7109375"/>
    <col min="5641" max="5641" customWidth="1" width="8.7109375"/>
    <col min="5642" max="5642" customWidth="1" width="8.7109375"/>
    <col min="5643" max="5643" customWidth="1" width="8.7109375"/>
    <col min="5644" max="5644" customWidth="1" width="8.7109375"/>
    <col min="5645" max="5645" customWidth="1" width="8.7109375"/>
    <col min="5646" max="5646" customWidth="1" width="8.7109375"/>
    <col min="5647" max="5647" customWidth="1" width="8.7109375"/>
    <col min="5648" max="5648" customWidth="1" width="8.7109375"/>
    <col min="5649" max="5649" customWidth="1" width="8.7109375"/>
    <col min="5650" max="5650" customWidth="1" width="8.7109375"/>
    <col min="5651" max="5651" customWidth="1" width="8.7109375"/>
    <col min="5652" max="5652" customWidth="1" width="8.7109375"/>
    <col min="5653" max="5653" customWidth="1" width="8.7109375"/>
    <col min="5654" max="5654" customWidth="1" width="8.7109375"/>
    <col min="5655" max="5655" customWidth="1" width="8.7109375"/>
    <col min="5656" max="5656" customWidth="1" width="8.7109375"/>
    <col min="5657" max="5657" customWidth="1" width="8.7109375"/>
    <col min="5658" max="5658" customWidth="1" width="8.7109375"/>
    <col min="5659" max="5659" customWidth="1" width="8.7109375"/>
    <col min="5660" max="5660" customWidth="1" width="8.7109375"/>
    <col min="5661" max="5661" customWidth="1" width="8.7109375"/>
    <col min="5662" max="5662" customWidth="1" width="8.7109375"/>
    <col min="5663" max="5663" customWidth="1" width="8.7109375"/>
    <col min="5664" max="5664" customWidth="1" width="8.7109375"/>
    <col min="5665" max="5665" customWidth="1" width="8.7109375"/>
    <col min="5666" max="5666" customWidth="1" width="8.7109375"/>
    <col min="5667" max="5667" customWidth="1" width="8.7109375"/>
    <col min="5668" max="5668" customWidth="1" width="8.7109375"/>
    <col min="5669" max="5669" customWidth="1" width="8.7109375"/>
    <col min="5670" max="5670" customWidth="1" width="8.7109375"/>
    <col min="5671" max="5671" customWidth="1" width="8.7109375"/>
    <col min="5672" max="5672" customWidth="1" width="8.7109375"/>
    <col min="5673" max="5673" customWidth="1" width="8.7109375"/>
    <col min="5674" max="5674" customWidth="1" width="8.7109375"/>
    <col min="5675" max="5675" customWidth="1" width="8.7109375"/>
    <col min="5676" max="5676" customWidth="1" width="8.7109375"/>
    <col min="5677" max="5677" customWidth="1" width="8.7109375"/>
    <col min="5678" max="5678" customWidth="1" width="8.7109375"/>
    <col min="5679" max="5679" customWidth="1" width="8.7109375"/>
    <col min="5680" max="5680" customWidth="1" width="8.7109375"/>
    <col min="5681" max="5681" customWidth="1" width="8.7109375"/>
    <col min="5682" max="5682" customWidth="1" width="8.7109375"/>
    <col min="5683" max="5683" customWidth="1" width="8.7109375"/>
    <col min="5684" max="5684" customWidth="1" width="8.7109375"/>
    <col min="5685" max="5685" customWidth="1" width="8.7109375"/>
    <col min="5686" max="5686" customWidth="1" width="8.7109375"/>
    <col min="5687" max="5687" customWidth="1" width="8.7109375"/>
    <col min="5688" max="5688" customWidth="1" width="8.7109375"/>
    <col min="5689" max="5689" customWidth="1" width="8.7109375"/>
    <col min="5690" max="5690" customWidth="1" width="8.7109375"/>
    <col min="5691" max="5691" customWidth="1" width="8.7109375"/>
    <col min="5692" max="5692" customWidth="1" width="8.7109375"/>
    <col min="5693" max="5693" customWidth="1" width="8.7109375"/>
    <col min="5694" max="5694" customWidth="1" width="8.7109375"/>
    <col min="5695" max="5695" customWidth="1" width="8.7109375"/>
    <col min="5696" max="5696" customWidth="1" width="8.7109375"/>
    <col min="5697" max="5697" customWidth="1" width="8.7109375"/>
    <col min="5698" max="5698" customWidth="1" width="8.7109375"/>
    <col min="5699" max="5699" customWidth="1" width="8.7109375"/>
    <col min="5700" max="5700" customWidth="1" width="8.7109375"/>
    <col min="5701" max="5701" customWidth="1" width="8.7109375"/>
    <col min="5702" max="5702" customWidth="1" width="8.7109375"/>
    <col min="5703" max="5703" customWidth="1" width="8.7109375"/>
    <col min="5704" max="5704" customWidth="1" width="8.7109375"/>
    <col min="5705" max="5705" customWidth="1" width="8.7109375"/>
    <col min="5706" max="5706" customWidth="1" width="8.7109375"/>
    <col min="5707" max="5707" customWidth="1" width="8.7109375"/>
    <col min="5708" max="5708" customWidth="1" width="8.7109375"/>
    <col min="5709" max="5709" customWidth="1" width="8.7109375"/>
    <col min="5710" max="5710" customWidth="1" width="8.7109375"/>
    <col min="5711" max="5711" customWidth="1" width="8.7109375"/>
    <col min="5712" max="5712" customWidth="1" width="8.7109375"/>
    <col min="5713" max="5713" customWidth="1" width="8.7109375"/>
    <col min="5714" max="5714" customWidth="1" width="8.7109375"/>
    <col min="5715" max="5715" customWidth="1" width="8.7109375"/>
    <col min="5716" max="5716" customWidth="1" width="8.7109375"/>
    <col min="5717" max="5717" customWidth="1" width="8.7109375"/>
    <col min="5718" max="5718" customWidth="1" width="8.7109375"/>
    <col min="5719" max="5719" customWidth="1" width="8.7109375"/>
    <col min="5720" max="5720" customWidth="1" width="8.7109375"/>
    <col min="5721" max="5721" customWidth="1" width="8.7109375"/>
    <col min="5722" max="5722" customWidth="1" width="8.7109375"/>
    <col min="5723" max="5723" customWidth="1" width="8.7109375"/>
    <col min="5724" max="5724" customWidth="1" width="8.7109375"/>
    <col min="5725" max="5725" customWidth="1" width="8.7109375"/>
    <col min="5726" max="5726" customWidth="1" width="8.7109375"/>
    <col min="5727" max="5727" customWidth="1" width="8.7109375"/>
    <col min="5728" max="5728" customWidth="1" width="8.7109375"/>
    <col min="5729" max="5729" customWidth="1" width="8.7109375"/>
    <col min="5730" max="5730" customWidth="1" width="8.7109375"/>
    <col min="5731" max="5731" customWidth="1" width="8.7109375"/>
    <col min="5732" max="5732" customWidth="1" width="8.7109375"/>
    <col min="5733" max="5733" customWidth="1" width="8.7109375"/>
    <col min="5734" max="5734" customWidth="1" width="8.7109375"/>
    <col min="5735" max="5735" customWidth="1" width="8.7109375"/>
    <col min="5736" max="5736" customWidth="1" width="8.7109375"/>
    <col min="5737" max="5737" customWidth="1" width="8.7109375"/>
    <col min="5738" max="5738" customWidth="1" width="8.7109375"/>
    <col min="5739" max="5739" customWidth="1" width="8.7109375"/>
    <col min="5740" max="5740" customWidth="1" width="8.7109375"/>
    <col min="5741" max="5741" customWidth="1" width="8.7109375"/>
    <col min="5742" max="5742" customWidth="1" width="8.7109375"/>
    <col min="5743" max="5743" customWidth="1" width="8.7109375"/>
    <col min="5744" max="5744" customWidth="1" width="8.7109375"/>
    <col min="5745" max="5745" customWidth="1" width="8.7109375"/>
    <col min="5746" max="5746" customWidth="1" width="8.7109375"/>
    <col min="5747" max="5747" customWidth="1" width="8.7109375"/>
    <col min="5748" max="5748" customWidth="1" width="8.7109375"/>
    <col min="5749" max="5749" customWidth="1" width="8.7109375"/>
    <col min="5750" max="5750" customWidth="1" width="8.7109375"/>
    <col min="5751" max="5751" customWidth="1" width="8.7109375"/>
    <col min="5752" max="5752" customWidth="1" width="8.7109375"/>
    <col min="5753" max="5753" customWidth="1" width="8.7109375"/>
    <col min="5754" max="5754" customWidth="1" width="8.7109375"/>
    <col min="5755" max="5755" customWidth="1" width="8.7109375"/>
    <col min="5756" max="5756" customWidth="1" width="8.7109375"/>
    <col min="5757" max="5757" customWidth="1" width="8.7109375"/>
    <col min="5758" max="5758" customWidth="1" width="8.7109375"/>
    <col min="5759" max="5759" customWidth="1" width="8.7109375"/>
    <col min="5760" max="5760" customWidth="1" width="8.7109375"/>
    <col min="5761" max="5761" customWidth="1" width="8.7109375"/>
    <col min="5762" max="5762" customWidth="1" width="8.7109375"/>
    <col min="5763" max="5763" customWidth="1" width="8.7109375"/>
    <col min="5764" max="5764" customWidth="1" width="8.7109375"/>
    <col min="5765" max="5765" customWidth="1" width="8.7109375"/>
    <col min="5766" max="5766" customWidth="1" width="8.7109375"/>
    <col min="5767" max="5767" customWidth="1" width="8.7109375"/>
    <col min="5768" max="5768" customWidth="1" width="8.7109375"/>
    <col min="5769" max="5769" customWidth="1" width="8.7109375"/>
    <col min="5770" max="5770" customWidth="1" width="8.7109375"/>
    <col min="5771" max="5771" customWidth="1" width="8.7109375"/>
    <col min="5772" max="5772" customWidth="1" width="8.7109375"/>
    <col min="5773" max="5773" customWidth="1" width="8.7109375"/>
    <col min="5774" max="5774" customWidth="1" width="8.7109375"/>
    <col min="5775" max="5775" customWidth="1" width="8.7109375"/>
    <col min="5776" max="5776" customWidth="1" width="8.7109375"/>
    <col min="5777" max="5777" customWidth="1" width="8.7109375"/>
    <col min="5778" max="5778" customWidth="1" width="8.7109375"/>
    <col min="5779" max="5779" customWidth="1" width="8.7109375"/>
    <col min="5780" max="5780" customWidth="1" width="8.7109375"/>
    <col min="5781" max="5781" customWidth="1" width="8.7109375"/>
    <col min="5782" max="5782" customWidth="1" width="8.7109375"/>
    <col min="5783" max="5783" customWidth="1" width="8.7109375"/>
    <col min="5784" max="5784" customWidth="1" width="8.7109375"/>
    <col min="5785" max="5785" customWidth="1" width="8.7109375"/>
    <col min="5786" max="5786" customWidth="1" width="8.7109375"/>
    <col min="5787" max="5787" customWidth="1" width="8.7109375"/>
    <col min="5788" max="5788" customWidth="1" width="8.7109375"/>
    <col min="5789" max="5789" customWidth="1" width="8.7109375"/>
    <col min="5790" max="5790" customWidth="1" width="8.7109375"/>
    <col min="5791" max="5791" customWidth="1" width="8.7109375"/>
    <col min="5792" max="5792" customWidth="1" width="8.7109375"/>
    <col min="5793" max="5793" customWidth="1" width="8.7109375"/>
    <col min="5794" max="5794" customWidth="1" width="8.7109375"/>
    <col min="5795" max="5795" customWidth="1" width="8.7109375"/>
    <col min="5796" max="5796" customWidth="1" width="8.7109375"/>
    <col min="5797" max="5797" customWidth="1" width="8.7109375"/>
    <col min="5798" max="5798" customWidth="1" width="8.7109375"/>
    <col min="5799" max="5799" customWidth="1" width="8.7109375"/>
    <col min="5800" max="5800" customWidth="1" width="8.7109375"/>
    <col min="5801" max="5801" customWidth="1" width="8.7109375"/>
    <col min="5802" max="5802" customWidth="1" width="8.7109375"/>
    <col min="5803" max="5803" customWidth="1" width="8.7109375"/>
    <col min="5804" max="5804" customWidth="1" width="8.7109375"/>
    <col min="5805" max="5805" customWidth="1" width="8.7109375"/>
    <col min="5806" max="5806" customWidth="1" width="8.7109375"/>
    <col min="5807" max="5807" customWidth="1" width="8.7109375"/>
    <col min="5808" max="5808" customWidth="1" width="8.7109375"/>
    <col min="5809" max="5809" customWidth="1" width="8.7109375"/>
    <col min="5810" max="5810" customWidth="1" width="8.7109375"/>
    <col min="5811" max="5811" customWidth="1" width="8.7109375"/>
    <col min="5812" max="5812" customWidth="1" width="8.7109375"/>
    <col min="5813" max="5813" customWidth="1" width="8.7109375"/>
    <col min="5814" max="5814" customWidth="1" width="8.7109375"/>
    <col min="5815" max="5815" customWidth="1" width="8.7109375"/>
    <col min="5816" max="5816" customWidth="1" width="8.7109375"/>
    <col min="5817" max="5817" customWidth="1" width="8.7109375"/>
    <col min="5818" max="5818" customWidth="1" width="8.7109375"/>
    <col min="5819" max="5819" customWidth="1" width="8.7109375"/>
    <col min="5820" max="5820" customWidth="1" width="8.7109375"/>
    <col min="5821" max="5821" customWidth="1" width="8.7109375"/>
    <col min="5822" max="5822" customWidth="1" width="8.7109375"/>
    <col min="5823" max="5823" customWidth="1" width="8.7109375"/>
    <col min="5824" max="5824" customWidth="1" width="8.7109375"/>
    <col min="5825" max="5825" customWidth="1" width="8.7109375"/>
    <col min="5826" max="5826" customWidth="1" width="8.7109375"/>
    <col min="5827" max="5827" customWidth="1" width="8.7109375"/>
    <col min="5828" max="5828" customWidth="1" width="8.7109375"/>
    <col min="5829" max="5829" customWidth="1" width="8.7109375"/>
    <col min="5830" max="5830" customWidth="1" width="8.7109375"/>
    <col min="5831" max="5831" customWidth="1" width="8.7109375"/>
    <col min="5832" max="5832" customWidth="1" width="8.7109375"/>
    <col min="5833" max="5833" customWidth="1" width="8.7109375"/>
    <col min="5834" max="5834" customWidth="1" width="8.7109375"/>
    <col min="5835" max="5835" customWidth="1" width="8.7109375"/>
    <col min="5836" max="5836" customWidth="1" width="8.7109375"/>
    <col min="5837" max="5837" customWidth="1" width="8.7109375"/>
    <col min="5838" max="5838" customWidth="1" width="8.7109375"/>
    <col min="5839" max="5839" customWidth="1" width="8.7109375"/>
    <col min="5840" max="5840" customWidth="1" width="8.7109375"/>
    <col min="5841" max="5841" customWidth="1" width="8.7109375"/>
    <col min="5842" max="5842" customWidth="1" width="8.7109375"/>
    <col min="5843" max="5843" customWidth="1" width="8.7109375"/>
    <col min="5844" max="5844" customWidth="1" width="8.7109375"/>
    <col min="5845" max="5845" customWidth="1" width="8.7109375"/>
    <col min="5846" max="5846" customWidth="1" width="8.7109375"/>
    <col min="5847" max="5847" customWidth="1" width="8.7109375"/>
    <col min="5848" max="5848" customWidth="1" width="8.7109375"/>
    <col min="5849" max="5849" customWidth="1" width="8.7109375"/>
    <col min="5850" max="5850" customWidth="1" width="8.7109375"/>
    <col min="5851" max="5851" customWidth="1" width="8.7109375"/>
    <col min="5852" max="5852" customWidth="1" width="8.7109375"/>
    <col min="5853" max="5853" customWidth="1" width="8.7109375"/>
    <col min="5854" max="5854" customWidth="1" width="8.7109375"/>
    <col min="5855" max="5855" customWidth="1" width="8.7109375"/>
    <col min="5856" max="5856" customWidth="1" width="8.7109375"/>
    <col min="5857" max="5857" customWidth="1" width="8.7109375"/>
    <col min="5858" max="5858" customWidth="1" width="8.7109375"/>
    <col min="5859" max="5859" customWidth="1" width="8.7109375"/>
    <col min="5860" max="5860" customWidth="1" width="8.7109375"/>
    <col min="5861" max="5861" customWidth="1" width="8.7109375"/>
    <col min="5862" max="5862" customWidth="1" width="8.7109375"/>
    <col min="5863" max="5863" customWidth="1" width="8.7109375"/>
    <col min="5864" max="5864" customWidth="1" width="8.7109375"/>
    <col min="5865" max="5865" customWidth="1" width="8.7109375"/>
    <col min="5866" max="5866" customWidth="1" width="8.7109375"/>
    <col min="5867" max="5867" customWidth="1" width="8.7109375"/>
    <col min="5868" max="5868" customWidth="1" width="8.7109375"/>
    <col min="5869" max="5869" customWidth="1" width="8.7109375"/>
    <col min="5870" max="5870" customWidth="1" width="8.7109375"/>
    <col min="5871" max="5871" customWidth="1" width="8.7109375"/>
    <col min="5872" max="5872" customWidth="1" width="8.7109375"/>
    <col min="5873" max="5873" customWidth="1" width="8.7109375"/>
    <col min="5874" max="5874" customWidth="1" width="8.7109375"/>
    <col min="5875" max="5875" customWidth="1" width="8.7109375"/>
    <col min="5876" max="5876" customWidth="1" width="8.7109375"/>
    <col min="5877" max="5877" customWidth="1" width="8.7109375"/>
    <col min="5878" max="5878" customWidth="1" width="8.7109375"/>
    <col min="5879" max="5879" customWidth="1" width="8.7109375"/>
    <col min="5880" max="5880" customWidth="1" width="8.7109375"/>
    <col min="5881" max="5881" customWidth="1" width="8.7109375"/>
    <col min="5882" max="5882" customWidth="1" width="8.7109375"/>
    <col min="5883" max="5883" customWidth="1" width="8.7109375"/>
    <col min="5884" max="5884" customWidth="1" width="8.7109375"/>
    <col min="5885" max="5885" customWidth="1" width="8.7109375"/>
    <col min="5886" max="5886" customWidth="1" width="8.7109375"/>
    <col min="5887" max="5887" customWidth="1" width="8.7109375"/>
    <col min="5888" max="5888" customWidth="1" width="8.7109375"/>
    <col min="5889" max="5889" customWidth="1" width="8.7109375"/>
    <col min="5890" max="5890" customWidth="1" width="8.7109375"/>
    <col min="5891" max="5891" customWidth="1" width="8.7109375"/>
    <col min="5892" max="5892" customWidth="1" width="8.7109375"/>
    <col min="5893" max="5893" customWidth="1" width="8.7109375"/>
    <col min="5894" max="5894" customWidth="1" width="8.7109375"/>
    <col min="5895" max="5895" customWidth="1" width="8.7109375"/>
    <col min="5896" max="5896" customWidth="1" width="8.7109375"/>
    <col min="5897" max="5897" customWidth="1" width="8.7109375"/>
    <col min="5898" max="5898" customWidth="1" width="8.7109375"/>
    <col min="5899" max="5899" customWidth="1" width="8.7109375"/>
    <col min="5900" max="5900" customWidth="1" width="8.7109375"/>
    <col min="5901" max="5901" customWidth="1" width="8.7109375"/>
    <col min="5902" max="5902" customWidth="1" width="8.7109375"/>
    <col min="5903" max="5903" customWidth="1" width="8.7109375"/>
    <col min="5904" max="5904" customWidth="1" width="8.7109375"/>
    <col min="5905" max="5905" customWidth="1" width="8.7109375"/>
    <col min="5906" max="5906" customWidth="1" width="8.7109375"/>
    <col min="5907" max="5907" customWidth="1" width="8.7109375"/>
    <col min="5908" max="5908" customWidth="1" width="8.7109375"/>
    <col min="5909" max="5909" customWidth="1" width="8.7109375"/>
    <col min="5910" max="5910" customWidth="1" width="8.7109375"/>
    <col min="5911" max="5911" customWidth="1" width="8.7109375"/>
    <col min="5912" max="5912" customWidth="1" width="8.7109375"/>
    <col min="5913" max="5913" customWidth="1" width="8.7109375"/>
    <col min="5914" max="5914" customWidth="1" width="8.7109375"/>
    <col min="5915" max="5915" customWidth="1" width="8.7109375"/>
    <col min="5916" max="5916" customWidth="1" width="8.7109375"/>
    <col min="5917" max="5917" customWidth="1" width="8.7109375"/>
    <col min="5918" max="5918" customWidth="1" width="8.7109375"/>
    <col min="5919" max="5919" customWidth="1" width="8.7109375"/>
    <col min="5920" max="5920" customWidth="1" width="8.7109375"/>
    <col min="5921" max="5921" customWidth="1" width="8.7109375"/>
    <col min="5922" max="5922" customWidth="1" width="8.7109375"/>
    <col min="5923" max="5923" customWidth="1" width="8.7109375"/>
    <col min="5924" max="5924" customWidth="1" width="8.7109375"/>
    <col min="5925" max="5925" customWidth="1" width="8.7109375"/>
    <col min="5926" max="5926" customWidth="1" width="8.7109375"/>
    <col min="5927" max="5927" customWidth="1" width="8.7109375"/>
    <col min="5928" max="5928" customWidth="1" width="8.7109375"/>
    <col min="5929" max="5929" customWidth="1" width="8.7109375"/>
    <col min="5930" max="5930" customWidth="1" width="8.7109375"/>
    <col min="5931" max="5931" customWidth="1" width="8.7109375"/>
    <col min="5932" max="5932" customWidth="1" width="8.7109375"/>
    <col min="5933" max="5933" customWidth="1" width="8.7109375"/>
    <col min="5934" max="5934" customWidth="1" width="8.7109375"/>
    <col min="5935" max="5935" customWidth="1" width="8.7109375"/>
    <col min="5936" max="5936" customWidth="1" width="8.7109375"/>
    <col min="5937" max="5937" customWidth="1" width="8.7109375"/>
    <col min="5938" max="5938" customWidth="1" width="8.7109375"/>
    <col min="5939" max="5939" customWidth="1" width="8.7109375"/>
    <col min="5940" max="5940" customWidth="1" width="8.7109375"/>
    <col min="5941" max="5941" customWidth="1" width="8.7109375"/>
    <col min="5942" max="5942" customWidth="1" width="8.7109375"/>
    <col min="5943" max="5943" customWidth="1" width="8.7109375"/>
    <col min="5944" max="5944" customWidth="1" width="8.7109375"/>
    <col min="5945" max="5945" customWidth="1" width="8.7109375"/>
    <col min="5946" max="5946" customWidth="1" width="8.7109375"/>
    <col min="5947" max="5947" customWidth="1" width="8.7109375"/>
    <col min="5948" max="5948" customWidth="1" width="8.7109375"/>
    <col min="5949" max="5949" customWidth="1" width="8.7109375"/>
    <col min="5950" max="5950" customWidth="1" width="8.7109375"/>
    <col min="5951" max="5951" customWidth="1" width="8.7109375"/>
    <col min="5952" max="5952" customWidth="1" width="8.7109375"/>
    <col min="5953" max="5953" customWidth="1" width="8.7109375"/>
    <col min="5954" max="5954" customWidth="1" width="8.7109375"/>
    <col min="5955" max="5955" customWidth="1" width="8.7109375"/>
    <col min="5956" max="5956" customWidth="1" width="8.7109375"/>
    <col min="5957" max="5957" customWidth="1" width="8.7109375"/>
    <col min="5958" max="5958" customWidth="1" width="8.7109375"/>
    <col min="5959" max="5959" customWidth="1" width="8.7109375"/>
    <col min="5960" max="5960" customWidth="1" width="8.7109375"/>
    <col min="5961" max="5961" customWidth="1" width="8.7109375"/>
    <col min="5962" max="5962" customWidth="1" width="8.7109375"/>
    <col min="5963" max="5963" customWidth="1" width="8.7109375"/>
    <col min="5964" max="5964" customWidth="1" width="8.7109375"/>
    <col min="5965" max="5965" customWidth="1" width="8.7109375"/>
    <col min="5966" max="5966" customWidth="1" width="8.7109375"/>
    <col min="5967" max="5967" customWidth="1" width="8.7109375"/>
    <col min="5968" max="5968" customWidth="1" width="8.7109375"/>
    <col min="5969" max="5969" customWidth="1" width="8.7109375"/>
    <col min="5970" max="5970" customWidth="1" width="8.7109375"/>
    <col min="5971" max="5971" customWidth="1" width="8.7109375"/>
    <col min="5972" max="5972" customWidth="1" width="8.7109375"/>
    <col min="5973" max="5973" customWidth="1" width="8.7109375"/>
    <col min="5974" max="5974" customWidth="1" width="8.7109375"/>
    <col min="5975" max="5975" customWidth="1" width="8.7109375"/>
    <col min="5976" max="5976" customWidth="1" width="8.7109375"/>
    <col min="5977" max="5977" customWidth="1" width="8.7109375"/>
    <col min="5978" max="5978" customWidth="1" width="8.7109375"/>
    <col min="5979" max="5979" customWidth="1" width="8.7109375"/>
    <col min="5980" max="5980" customWidth="1" width="8.7109375"/>
    <col min="5981" max="5981" customWidth="1" width="8.7109375"/>
    <col min="5982" max="5982" customWidth="1" width="8.7109375"/>
    <col min="5983" max="5983" customWidth="1" width="8.7109375"/>
    <col min="5984" max="5984" customWidth="1" width="8.7109375"/>
    <col min="5985" max="5985" customWidth="1" width="8.7109375"/>
    <col min="5986" max="5986" customWidth="1" width="8.7109375"/>
    <col min="5987" max="5987" customWidth="1" width="8.7109375"/>
    <col min="5988" max="5988" customWidth="1" width="8.7109375"/>
    <col min="5989" max="5989" customWidth="1" width="8.7109375"/>
    <col min="5990" max="5990" customWidth="1" width="8.7109375"/>
    <col min="5991" max="5991" customWidth="1" width="8.7109375"/>
    <col min="5992" max="5992" customWidth="1" width="8.7109375"/>
    <col min="5993" max="5993" customWidth="1" width="8.7109375"/>
    <col min="5994" max="5994" customWidth="1" width="8.7109375"/>
    <col min="5995" max="5995" customWidth="1" width="8.7109375"/>
    <col min="5996" max="5996" customWidth="1" width="8.7109375"/>
    <col min="5997" max="5997" customWidth="1" width="8.7109375"/>
    <col min="5998" max="5998" customWidth="1" width="8.7109375"/>
    <col min="5999" max="5999" customWidth="1" width="8.7109375"/>
    <col min="6000" max="6000" customWidth="1" width="8.7109375"/>
    <col min="6001" max="6001" customWidth="1" width="8.7109375"/>
    <col min="6002" max="6002" customWidth="1" width="8.7109375"/>
    <col min="6003" max="6003" customWidth="1" width="8.7109375"/>
    <col min="6004" max="6004" customWidth="1" width="8.7109375"/>
    <col min="6005" max="6005" customWidth="1" width="8.7109375"/>
    <col min="6006" max="6006" customWidth="1" width="8.7109375"/>
    <col min="6007" max="6007" customWidth="1" width="8.7109375"/>
    <col min="6008" max="6008" customWidth="1" width="8.7109375"/>
    <col min="6009" max="6009" customWidth="1" width="8.7109375"/>
    <col min="6010" max="6010" customWidth="1" width="8.7109375"/>
    <col min="6011" max="6011" customWidth="1" width="8.7109375"/>
    <col min="6012" max="6012" customWidth="1" width="8.7109375"/>
    <col min="6013" max="6013" customWidth="1" width="8.7109375"/>
    <col min="6014" max="6014" customWidth="1" width="8.7109375"/>
    <col min="6015" max="6015" customWidth="1" width="8.7109375"/>
    <col min="6016" max="6016" customWidth="1" width="8.7109375"/>
    <col min="6017" max="6017" customWidth="1" width="8.7109375"/>
    <col min="6018" max="6018" customWidth="1" width="8.7109375"/>
    <col min="6019" max="6019" customWidth="1" width="8.7109375"/>
    <col min="6020" max="6020" customWidth="1" width="8.7109375"/>
    <col min="6021" max="6021" customWidth="1" width="8.7109375"/>
    <col min="6022" max="6022" customWidth="1" width="8.7109375"/>
    <col min="6023" max="6023" customWidth="1" width="8.7109375"/>
    <col min="6024" max="6024" customWidth="1" width="8.7109375"/>
    <col min="6025" max="6025" customWidth="1" width="8.7109375"/>
    <col min="6026" max="6026" customWidth="1" width="8.7109375"/>
    <col min="6027" max="6027" customWidth="1" width="8.7109375"/>
    <col min="6028" max="6028" customWidth="1" width="8.7109375"/>
    <col min="6029" max="6029" customWidth="1" width="8.7109375"/>
    <col min="6030" max="6030" customWidth="1" width="8.7109375"/>
    <col min="6031" max="6031" customWidth="1" width="8.7109375"/>
    <col min="6032" max="6032" customWidth="1" width="8.7109375"/>
    <col min="6033" max="6033" customWidth="1" width="8.7109375"/>
    <col min="6034" max="6034" customWidth="1" width="8.7109375"/>
    <col min="6035" max="6035" customWidth="1" width="8.7109375"/>
    <col min="6036" max="6036" customWidth="1" width="8.7109375"/>
    <col min="6037" max="6037" customWidth="1" width="8.7109375"/>
    <col min="6038" max="6038" customWidth="1" width="8.7109375"/>
    <col min="6039" max="6039" customWidth="1" width="8.7109375"/>
    <col min="6040" max="6040" customWidth="1" width="8.7109375"/>
    <col min="6041" max="6041" customWidth="1" width="8.7109375"/>
    <col min="6042" max="6042" customWidth="1" width="8.7109375"/>
    <col min="6043" max="6043" customWidth="1" width="8.7109375"/>
    <col min="6044" max="6044" customWidth="1" width="8.7109375"/>
    <col min="6045" max="6045" customWidth="1" width="8.7109375"/>
    <col min="6046" max="6046" customWidth="1" width="8.7109375"/>
    <col min="6047" max="6047" customWidth="1" width="8.7109375"/>
    <col min="6048" max="6048" customWidth="1" width="8.7109375"/>
    <col min="6049" max="6049" customWidth="1" width="8.7109375"/>
    <col min="6050" max="6050" customWidth="1" width="8.7109375"/>
    <col min="6051" max="6051" customWidth="1" width="8.7109375"/>
    <col min="6052" max="6052" customWidth="1" width="8.7109375"/>
    <col min="6053" max="6053" customWidth="1" width="8.7109375"/>
    <col min="6054" max="6054" customWidth="1" width="8.7109375"/>
    <col min="6055" max="6055" customWidth="1" width="8.7109375"/>
    <col min="6056" max="6056" customWidth="1" width="8.7109375"/>
    <col min="6057" max="6057" customWidth="1" width="8.7109375"/>
    <col min="6058" max="6058" customWidth="1" width="8.7109375"/>
    <col min="6059" max="6059" customWidth="1" width="8.7109375"/>
    <col min="6060" max="6060" customWidth="1" width="8.7109375"/>
    <col min="6061" max="6061" customWidth="1" width="8.7109375"/>
    <col min="6062" max="6062" customWidth="1" width="8.7109375"/>
    <col min="6063" max="6063" customWidth="1" width="8.7109375"/>
    <col min="6064" max="6064" customWidth="1" width="8.7109375"/>
    <col min="6065" max="6065" customWidth="1" width="8.7109375"/>
    <col min="6066" max="6066" customWidth="1" width="8.7109375"/>
    <col min="6067" max="6067" customWidth="1" width="8.7109375"/>
    <col min="6068" max="6068" customWidth="1" width="8.7109375"/>
    <col min="6069" max="6069" customWidth="1" width="8.7109375"/>
    <col min="6070" max="6070" customWidth="1" width="8.7109375"/>
    <col min="6071" max="6071" customWidth="1" width="8.7109375"/>
    <col min="6072" max="6072" customWidth="1" width="8.7109375"/>
    <col min="6073" max="6073" customWidth="1" width="8.7109375"/>
    <col min="6074" max="6074" customWidth="1" width="8.7109375"/>
    <col min="6075" max="6075" customWidth="1" width="8.7109375"/>
    <col min="6076" max="6076" customWidth="1" width="8.7109375"/>
    <col min="6077" max="6077" customWidth="1" width="8.7109375"/>
    <col min="6078" max="6078" customWidth="1" width="8.7109375"/>
    <col min="6079" max="6079" customWidth="1" width="8.7109375"/>
    <col min="6080" max="6080" customWidth="1" width="8.7109375"/>
    <col min="6081" max="6081" customWidth="1" width="8.7109375"/>
    <col min="6082" max="6082" customWidth="1" width="8.7109375"/>
    <col min="6083" max="6083" customWidth="1" width="8.7109375"/>
    <col min="6084" max="6084" customWidth="1" width="8.7109375"/>
    <col min="6085" max="6085" customWidth="1" width="8.7109375"/>
    <col min="6086" max="6086" customWidth="1" width="8.7109375"/>
    <col min="6087" max="6087" customWidth="1" width="8.7109375"/>
    <col min="6088" max="6088" customWidth="1" width="8.7109375"/>
    <col min="6089" max="6089" customWidth="1" width="8.7109375"/>
    <col min="6090" max="6090" customWidth="1" width="8.7109375"/>
    <col min="6091" max="6091" customWidth="1" width="8.7109375"/>
    <col min="6092" max="6092" customWidth="1" width="8.7109375"/>
    <col min="6093" max="6093" customWidth="1" width="8.7109375"/>
    <col min="6094" max="6094" customWidth="1" width="8.7109375"/>
    <col min="6095" max="6095" customWidth="1" width="8.7109375"/>
    <col min="6096" max="6096" customWidth="1" width="8.7109375"/>
    <col min="6097" max="6097" customWidth="1" width="8.7109375"/>
    <col min="6098" max="6098" customWidth="1" width="8.7109375"/>
    <col min="6099" max="6099" customWidth="1" width="8.7109375"/>
    <col min="6100" max="6100" customWidth="1" width="8.7109375"/>
    <col min="6101" max="6101" customWidth="1" width="8.7109375"/>
    <col min="6102" max="6102" customWidth="1" width="8.7109375"/>
    <col min="6103" max="6103" customWidth="1" width="8.7109375"/>
    <col min="6104" max="6104" customWidth="1" width="8.7109375"/>
    <col min="6105" max="6105" customWidth="1" width="8.7109375"/>
    <col min="6106" max="6106" customWidth="1" width="8.7109375"/>
    <col min="6107" max="6107" customWidth="1" width="8.7109375"/>
    <col min="6108" max="6108" customWidth="1" width="8.7109375"/>
    <col min="6109" max="6109" customWidth="1" width="8.7109375"/>
    <col min="6110" max="6110" customWidth="1" width="8.7109375"/>
    <col min="6111" max="6111" customWidth="1" width="8.7109375"/>
    <col min="6112" max="6112" customWidth="1" width="8.7109375"/>
    <col min="6113" max="6113" customWidth="1" width="8.7109375"/>
    <col min="6114" max="6114" customWidth="1" width="8.7109375"/>
    <col min="6115" max="6115" customWidth="1" width="8.7109375"/>
    <col min="6116" max="6116" customWidth="1" width="8.7109375"/>
    <col min="6117" max="6117" customWidth="1" width="8.7109375"/>
    <col min="6118" max="6118" customWidth="1" width="8.7109375"/>
    <col min="6119" max="6119" customWidth="1" width="8.7109375"/>
    <col min="6120" max="6120" customWidth="1" width="8.7109375"/>
    <col min="6121" max="6121" customWidth="1" width="8.7109375"/>
    <col min="6122" max="6122" customWidth="1" width="8.7109375"/>
    <col min="6123" max="6123" customWidth="1" width="8.7109375"/>
    <col min="6124" max="6124" customWidth="1" width="8.7109375"/>
    <col min="6125" max="6125" customWidth="1" width="8.7109375"/>
    <col min="6126" max="6126" customWidth="1" width="8.7109375"/>
    <col min="6127" max="6127" customWidth="1" width="8.7109375"/>
    <col min="6128" max="6128" customWidth="1" width="8.7109375"/>
    <col min="6129" max="6129" customWidth="1" width="8.7109375"/>
    <col min="6130" max="6130" customWidth="1" width="8.7109375"/>
    <col min="6131" max="6131" customWidth="1" width="8.7109375"/>
    <col min="6132" max="6132" customWidth="1" width="8.7109375"/>
    <col min="6133" max="6133" customWidth="1" width="8.7109375"/>
    <col min="6134" max="6134" customWidth="1" width="8.7109375"/>
    <col min="6135" max="6135" customWidth="1" width="8.7109375"/>
    <col min="6136" max="6136" customWidth="1" width="8.7109375"/>
    <col min="6137" max="6137" customWidth="1" width="8.7109375"/>
    <col min="6138" max="6138" customWidth="1" width="8.7109375"/>
    <col min="6139" max="6139" customWidth="1" width="8.7109375"/>
    <col min="6140" max="6140" customWidth="1" width="8.7109375"/>
    <col min="6141" max="6141" customWidth="1" width="8.7109375"/>
    <col min="6142" max="6142" customWidth="1" width="8.7109375"/>
    <col min="6143" max="6143" customWidth="1" width="8.7109375"/>
    <col min="6144" max="6144" customWidth="1" width="8.7109375"/>
    <col min="6145" max="6145" customWidth="1" width="8.7109375"/>
    <col min="6146" max="6146" customWidth="1" width="8.7109375"/>
    <col min="6147" max="6147" customWidth="1" width="8.7109375"/>
    <col min="6148" max="6148" customWidth="1" width="8.7109375"/>
    <col min="6149" max="6149" customWidth="1" width="8.7109375"/>
    <col min="6150" max="6150" customWidth="1" width="8.7109375"/>
    <col min="6151" max="6151" customWidth="1" width="8.7109375"/>
    <col min="6152" max="6152" customWidth="1" width="8.7109375"/>
    <col min="6153" max="6153" customWidth="1" width="8.7109375"/>
    <col min="6154" max="6154" customWidth="1" width="8.7109375"/>
    <col min="6155" max="6155" customWidth="1" width="8.7109375"/>
    <col min="6156" max="6156" customWidth="1" width="8.7109375"/>
    <col min="6157" max="6157" customWidth="1" width="8.7109375"/>
    <col min="6158" max="6158" customWidth="1" width="8.7109375"/>
    <col min="6159" max="6159" customWidth="1" width="8.7109375"/>
    <col min="6160" max="6160" customWidth="1" width="8.7109375"/>
    <col min="6161" max="6161" customWidth="1" width="8.7109375"/>
    <col min="6162" max="6162" customWidth="1" width="8.7109375"/>
    <col min="6163" max="6163" customWidth="1" width="8.7109375"/>
    <col min="6164" max="6164" customWidth="1" width="8.7109375"/>
    <col min="6165" max="6165" customWidth="1" width="8.7109375"/>
    <col min="6166" max="6166" customWidth="1" width="8.7109375"/>
    <col min="6167" max="6167" customWidth="1" width="8.7109375"/>
    <col min="6168" max="6168" customWidth="1" width="8.7109375"/>
    <col min="6169" max="6169" customWidth="1" width="8.7109375"/>
    <col min="6170" max="6170" customWidth="1" width="8.7109375"/>
    <col min="6171" max="6171" customWidth="1" width="8.7109375"/>
    <col min="6172" max="6172" customWidth="1" width="8.7109375"/>
    <col min="6173" max="6173" customWidth="1" width="8.7109375"/>
    <col min="6174" max="6174" customWidth="1" width="8.7109375"/>
    <col min="6175" max="6175" customWidth="1" width="8.7109375"/>
    <col min="6176" max="6176" customWidth="1" width="8.7109375"/>
    <col min="6177" max="6177" customWidth="1" width="8.7109375"/>
    <col min="6178" max="6178" customWidth="1" width="8.7109375"/>
    <col min="6179" max="6179" customWidth="1" width="8.7109375"/>
    <col min="6180" max="6180" customWidth="1" width="8.7109375"/>
    <col min="6181" max="6181" customWidth="1" width="8.7109375"/>
    <col min="6182" max="6182" customWidth="1" width="8.7109375"/>
    <col min="6183" max="6183" customWidth="1" width="8.7109375"/>
    <col min="6184" max="6184" customWidth="1" width="8.7109375"/>
    <col min="6185" max="6185" customWidth="1" width="8.7109375"/>
    <col min="6186" max="6186" customWidth="1" width="8.7109375"/>
    <col min="6187" max="6187" customWidth="1" width="8.7109375"/>
    <col min="6188" max="6188" customWidth="1" width="8.7109375"/>
    <col min="6189" max="6189" customWidth="1" width="8.7109375"/>
    <col min="6190" max="6190" customWidth="1" width="8.7109375"/>
    <col min="6191" max="6191" customWidth="1" width="8.7109375"/>
    <col min="6192" max="6192" customWidth="1" width="8.7109375"/>
    <col min="6193" max="6193" customWidth="1" width="8.7109375"/>
    <col min="6194" max="6194" customWidth="1" width="8.7109375"/>
    <col min="6195" max="6195" customWidth="1" width="8.7109375"/>
    <col min="6196" max="6196" customWidth="1" width="8.7109375"/>
    <col min="6197" max="6197" customWidth="1" width="8.7109375"/>
    <col min="6198" max="6198" customWidth="1" width="8.7109375"/>
    <col min="6199" max="6199" customWidth="1" width="8.7109375"/>
    <col min="6200" max="6200" customWidth="1" width="8.7109375"/>
    <col min="6201" max="6201" customWidth="1" width="8.7109375"/>
    <col min="6202" max="6202" customWidth="1" width="8.7109375"/>
    <col min="6203" max="6203" customWidth="1" width="8.7109375"/>
    <col min="6204" max="6204" customWidth="1" width="8.7109375"/>
    <col min="6205" max="6205" customWidth="1" width="8.7109375"/>
    <col min="6206" max="6206" customWidth="1" width="8.7109375"/>
    <col min="6207" max="6207" customWidth="1" width="8.7109375"/>
    <col min="6208" max="6208" customWidth="1" width="8.7109375"/>
    <col min="6209" max="6209" customWidth="1" width="8.7109375"/>
    <col min="6210" max="6210" customWidth="1" width="8.7109375"/>
    <col min="6211" max="6211" customWidth="1" width="8.7109375"/>
    <col min="6212" max="6212" customWidth="1" width="8.7109375"/>
    <col min="6213" max="6213" customWidth="1" width="8.7109375"/>
    <col min="6214" max="6214" customWidth="1" width="8.7109375"/>
    <col min="6215" max="6215" customWidth="1" width="8.7109375"/>
    <col min="6216" max="6216" customWidth="1" width="8.7109375"/>
    <col min="6217" max="6217" customWidth="1" width="8.7109375"/>
    <col min="6218" max="6218" customWidth="1" width="8.7109375"/>
    <col min="6219" max="6219" customWidth="1" width="8.7109375"/>
    <col min="6220" max="6220" customWidth="1" width="8.7109375"/>
    <col min="6221" max="6221" customWidth="1" width="8.7109375"/>
    <col min="6222" max="6222" customWidth="1" width="8.7109375"/>
    <col min="6223" max="6223" customWidth="1" width="8.7109375"/>
    <col min="6224" max="6224" customWidth="1" width="8.7109375"/>
    <col min="6225" max="6225" customWidth="1" width="8.7109375"/>
    <col min="6226" max="6226" customWidth="1" width="8.7109375"/>
    <col min="6227" max="6227" customWidth="1" width="8.7109375"/>
    <col min="6228" max="6228" customWidth="1" width="8.7109375"/>
    <col min="6229" max="6229" customWidth="1" width="8.7109375"/>
    <col min="6230" max="6230" customWidth="1" width="8.7109375"/>
    <col min="6231" max="6231" customWidth="1" width="8.7109375"/>
    <col min="6232" max="6232" customWidth="1" width="8.7109375"/>
    <col min="6233" max="6233" customWidth="1" width="8.7109375"/>
    <col min="6234" max="6234" customWidth="1" width="8.7109375"/>
    <col min="6235" max="6235" customWidth="1" width="8.7109375"/>
    <col min="6236" max="6236" customWidth="1" width="8.7109375"/>
    <col min="6237" max="6237" customWidth="1" width="8.7109375"/>
    <col min="6238" max="6238" customWidth="1" width="8.7109375"/>
    <col min="6239" max="6239" customWidth="1" width="8.7109375"/>
    <col min="6240" max="6240" customWidth="1" width="8.7109375"/>
    <col min="6241" max="6241" customWidth="1" width="8.7109375"/>
    <col min="6242" max="6242" customWidth="1" width="8.7109375"/>
    <col min="6243" max="6243" customWidth="1" width="8.7109375"/>
    <col min="6244" max="6244" customWidth="1" width="8.7109375"/>
    <col min="6245" max="6245" customWidth="1" width="8.7109375"/>
    <col min="6246" max="6246" customWidth="1" width="8.7109375"/>
    <col min="6247" max="6247" customWidth="1" width="8.7109375"/>
    <col min="6248" max="6248" customWidth="1" width="8.7109375"/>
    <col min="6249" max="6249" customWidth="1" width="8.7109375"/>
    <col min="6250" max="6250" customWidth="1" width="8.7109375"/>
    <col min="6251" max="6251" customWidth="1" width="8.7109375"/>
    <col min="6252" max="6252" customWidth="1" width="8.7109375"/>
    <col min="6253" max="6253" customWidth="1" width="8.7109375"/>
    <col min="6254" max="6254" customWidth="1" width="8.7109375"/>
    <col min="6255" max="6255" customWidth="1" width="8.7109375"/>
    <col min="6256" max="6256" customWidth="1" width="8.7109375"/>
    <col min="6257" max="6257" customWidth="1" width="8.7109375"/>
    <col min="6258" max="6258" customWidth="1" width="8.7109375"/>
    <col min="6259" max="6259" customWidth="1" width="8.7109375"/>
    <col min="6260" max="6260" customWidth="1" width="8.7109375"/>
    <col min="6261" max="6261" customWidth="1" width="8.7109375"/>
    <col min="6262" max="6262" customWidth="1" width="8.7109375"/>
    <col min="6263" max="6263" customWidth="1" width="8.7109375"/>
    <col min="6264" max="6264" customWidth="1" width="8.7109375"/>
    <col min="6265" max="6265" customWidth="1" width="8.7109375"/>
    <col min="6266" max="6266" customWidth="1" width="8.7109375"/>
    <col min="6267" max="6267" customWidth="1" width="8.7109375"/>
    <col min="6268" max="6268" customWidth="1" width="8.7109375"/>
    <col min="6269" max="6269" customWidth="1" width="8.7109375"/>
    <col min="6270" max="6270" customWidth="1" width="8.7109375"/>
    <col min="6271" max="6271" customWidth="1" width="8.7109375"/>
    <col min="6272" max="6272" customWidth="1" width="8.7109375"/>
    <col min="6273" max="6273" customWidth="1" width="8.7109375"/>
    <col min="6274" max="6274" customWidth="1" width="8.7109375"/>
    <col min="6275" max="6275" customWidth="1" width="8.7109375"/>
    <col min="6276" max="6276" customWidth="1" width="8.7109375"/>
    <col min="6277" max="6277" customWidth="1" width="8.7109375"/>
    <col min="6278" max="6278" customWidth="1" width="8.7109375"/>
    <col min="6279" max="6279" customWidth="1" width="8.7109375"/>
    <col min="6280" max="6280" customWidth="1" width="8.7109375"/>
    <col min="6281" max="6281" customWidth="1" width="8.7109375"/>
    <col min="6282" max="6282" customWidth="1" width="8.7109375"/>
    <col min="6283" max="6283" customWidth="1" width="8.7109375"/>
    <col min="6284" max="6284" customWidth="1" width="8.7109375"/>
    <col min="6285" max="6285" customWidth="1" width="8.7109375"/>
    <col min="6286" max="6286" customWidth="1" width="8.7109375"/>
    <col min="6287" max="6287" customWidth="1" width="8.7109375"/>
    <col min="6288" max="6288" customWidth="1" width="8.7109375"/>
    <col min="6289" max="6289" customWidth="1" width="8.7109375"/>
    <col min="6290" max="6290" customWidth="1" width="8.7109375"/>
    <col min="6291" max="6291" customWidth="1" width="8.7109375"/>
    <col min="6292" max="6292" customWidth="1" width="8.7109375"/>
    <col min="6293" max="6293" customWidth="1" width="8.7109375"/>
    <col min="6294" max="6294" customWidth="1" width="8.7109375"/>
    <col min="6295" max="6295" customWidth="1" width="8.7109375"/>
    <col min="6296" max="6296" customWidth="1" width="8.7109375"/>
    <col min="6297" max="6297" customWidth="1" width="8.7109375"/>
    <col min="6298" max="6298" customWidth="1" width="8.7109375"/>
    <col min="6299" max="6299" customWidth="1" width="8.7109375"/>
    <col min="6300" max="6300" customWidth="1" width="8.7109375"/>
    <col min="6301" max="6301" customWidth="1" width="8.7109375"/>
    <col min="6302" max="6302" customWidth="1" width="8.7109375"/>
    <col min="6303" max="6303" customWidth="1" width="8.7109375"/>
    <col min="6304" max="6304" customWidth="1" width="8.7109375"/>
    <col min="6305" max="6305" customWidth="1" width="8.7109375"/>
    <col min="6306" max="6306" customWidth="1" width="8.7109375"/>
    <col min="6307" max="6307" customWidth="1" width="8.7109375"/>
    <col min="6308" max="6308" customWidth="1" width="8.7109375"/>
    <col min="6309" max="6309" customWidth="1" width="8.7109375"/>
    <col min="6310" max="6310" customWidth="1" width="8.7109375"/>
    <col min="6311" max="6311" customWidth="1" width="8.7109375"/>
    <col min="6312" max="6312" customWidth="1" width="8.7109375"/>
    <col min="6313" max="6313" customWidth="1" width="8.7109375"/>
    <col min="6314" max="6314" customWidth="1" width="8.7109375"/>
    <col min="6315" max="6315" customWidth="1" width="8.7109375"/>
    <col min="6316" max="6316" customWidth="1" width="8.7109375"/>
    <col min="6317" max="6317" customWidth="1" width="8.7109375"/>
    <col min="6318" max="6318" customWidth="1" width="8.7109375"/>
    <col min="6319" max="6319" customWidth="1" width="8.7109375"/>
    <col min="6320" max="6320" customWidth="1" width="8.7109375"/>
    <col min="6321" max="6321" customWidth="1" width="8.7109375"/>
    <col min="6322" max="6322" customWidth="1" width="8.7109375"/>
    <col min="6323" max="6323" customWidth="1" width="8.7109375"/>
    <col min="6324" max="6324" customWidth="1" width="8.7109375"/>
    <col min="6325" max="6325" customWidth="1" width="8.7109375"/>
    <col min="6326" max="6326" customWidth="1" width="8.7109375"/>
    <col min="6327" max="6327" customWidth="1" width="8.7109375"/>
    <col min="6328" max="6328" customWidth="1" width="8.7109375"/>
    <col min="6329" max="6329" customWidth="1" width="8.7109375"/>
    <col min="6330" max="6330" customWidth="1" width="8.7109375"/>
    <col min="6331" max="6331" customWidth="1" width="8.7109375"/>
    <col min="6332" max="6332" customWidth="1" width="8.7109375"/>
    <col min="6333" max="6333" customWidth="1" width="8.7109375"/>
    <col min="6334" max="6334" customWidth="1" width="8.7109375"/>
    <col min="6335" max="6335" customWidth="1" width="8.7109375"/>
    <col min="6336" max="6336" customWidth="1" width="8.7109375"/>
    <col min="6337" max="6337" customWidth="1" width="8.7109375"/>
    <col min="6338" max="6338" customWidth="1" width="8.7109375"/>
    <col min="6339" max="6339" customWidth="1" width="8.7109375"/>
    <col min="6340" max="6340" customWidth="1" width="8.7109375"/>
    <col min="6341" max="6341" customWidth="1" width="8.7109375"/>
    <col min="6342" max="6342" customWidth="1" width="8.7109375"/>
    <col min="6343" max="6343" customWidth="1" width="8.7109375"/>
    <col min="6344" max="6344" customWidth="1" width="8.7109375"/>
    <col min="6345" max="6345" customWidth="1" width="8.7109375"/>
    <col min="6346" max="6346" customWidth="1" width="8.7109375"/>
    <col min="6347" max="6347" customWidth="1" width="8.7109375"/>
    <col min="6348" max="6348" customWidth="1" width="8.7109375"/>
    <col min="6349" max="6349" customWidth="1" width="8.7109375"/>
    <col min="6350" max="6350" customWidth="1" width="8.7109375"/>
    <col min="6351" max="6351" customWidth="1" width="8.7109375"/>
    <col min="6352" max="6352" customWidth="1" width="8.7109375"/>
    <col min="6353" max="6353" customWidth="1" width="8.7109375"/>
    <col min="6354" max="6354" customWidth="1" width="8.7109375"/>
    <col min="6355" max="6355" customWidth="1" width="8.7109375"/>
    <col min="6356" max="6356" customWidth="1" width="8.7109375"/>
    <col min="6357" max="6357" customWidth="1" width="8.7109375"/>
    <col min="6358" max="6358" customWidth="1" width="8.7109375"/>
    <col min="6359" max="6359" customWidth="1" width="8.7109375"/>
    <col min="6360" max="6360" customWidth="1" width="8.7109375"/>
    <col min="6361" max="6361" customWidth="1" width="8.7109375"/>
    <col min="6362" max="6362" customWidth="1" width="8.7109375"/>
    <col min="6363" max="6363" customWidth="1" width="8.7109375"/>
    <col min="6364" max="6364" customWidth="1" width="8.7109375"/>
    <col min="6365" max="6365" customWidth="1" width="8.7109375"/>
    <col min="6366" max="6366" customWidth="1" width="8.7109375"/>
    <col min="6367" max="6367" customWidth="1" width="8.7109375"/>
    <col min="6368" max="6368" customWidth="1" width="8.7109375"/>
    <col min="6369" max="6369" customWidth="1" width="8.7109375"/>
    <col min="6370" max="6370" customWidth="1" width="8.7109375"/>
    <col min="6371" max="6371" customWidth="1" width="8.7109375"/>
    <col min="6372" max="6372" customWidth="1" width="8.7109375"/>
    <col min="6373" max="6373" customWidth="1" width="8.7109375"/>
    <col min="6374" max="6374" customWidth="1" width="8.7109375"/>
    <col min="6375" max="6375" customWidth="1" width="8.7109375"/>
    <col min="6376" max="6376" customWidth="1" width="8.7109375"/>
    <col min="6377" max="6377" customWidth="1" width="8.7109375"/>
    <col min="6378" max="6378" customWidth="1" width="8.7109375"/>
    <col min="6379" max="6379" customWidth="1" width="8.7109375"/>
    <col min="6380" max="6380" customWidth="1" width="8.7109375"/>
    <col min="6381" max="6381" customWidth="1" width="8.7109375"/>
    <col min="6382" max="6382" customWidth="1" width="8.7109375"/>
    <col min="6383" max="6383" customWidth="1" width="8.7109375"/>
    <col min="6384" max="6384" customWidth="1" width="8.7109375"/>
    <col min="6385" max="6385" customWidth="1" width="8.7109375"/>
    <col min="6386" max="6386" customWidth="1" width="8.7109375"/>
    <col min="6387" max="6387" customWidth="1" width="8.7109375"/>
    <col min="6388" max="6388" customWidth="1" width="8.7109375"/>
    <col min="6389" max="6389" customWidth="1" width="8.7109375"/>
    <col min="6390" max="6390" customWidth="1" width="8.7109375"/>
    <col min="6391" max="6391" customWidth="1" width="8.7109375"/>
    <col min="6392" max="6392" customWidth="1" width="8.7109375"/>
    <col min="6393" max="6393" customWidth="1" width="8.7109375"/>
    <col min="6394" max="6394" customWidth="1" width="8.7109375"/>
    <col min="6395" max="6395" customWidth="1" width="8.7109375"/>
    <col min="6396" max="6396" customWidth="1" width="8.7109375"/>
    <col min="6397" max="6397" customWidth="1" width="8.7109375"/>
    <col min="6398" max="6398" customWidth="1" width="8.7109375"/>
    <col min="6399" max="6399" customWidth="1" width="8.7109375"/>
    <col min="6400" max="6400" customWidth="1" width="8.7109375"/>
    <col min="6401" max="6401" customWidth="1" width="8.7109375"/>
    <col min="6402" max="6402" customWidth="1" width="8.7109375"/>
    <col min="6403" max="6403" customWidth="1" width="8.7109375"/>
    <col min="6404" max="6404" customWidth="1" width="8.7109375"/>
    <col min="6405" max="6405" customWidth="1" width="8.7109375"/>
    <col min="6406" max="6406" customWidth="1" width="8.7109375"/>
    <col min="6407" max="6407" customWidth="1" width="8.7109375"/>
    <col min="6408" max="6408" customWidth="1" width="8.7109375"/>
    <col min="6409" max="6409" customWidth="1" width="8.7109375"/>
    <col min="6410" max="6410" customWidth="1" width="8.7109375"/>
    <col min="6411" max="6411" customWidth="1" width="8.7109375"/>
    <col min="6412" max="6412" customWidth="1" width="8.7109375"/>
    <col min="6413" max="6413" customWidth="1" width="8.7109375"/>
    <col min="6414" max="6414" customWidth="1" width="8.7109375"/>
    <col min="6415" max="6415" customWidth="1" width="8.7109375"/>
    <col min="6416" max="6416" customWidth="1" width="8.7109375"/>
    <col min="6417" max="6417" customWidth="1" width="8.7109375"/>
    <col min="6418" max="6418" customWidth="1" width="8.7109375"/>
    <col min="6419" max="6419" customWidth="1" width="8.7109375"/>
    <col min="6420" max="6420" customWidth="1" width="8.7109375"/>
    <col min="6421" max="6421" customWidth="1" width="8.7109375"/>
    <col min="6422" max="6422" customWidth="1" width="8.7109375"/>
    <col min="6423" max="6423" customWidth="1" width="8.7109375"/>
    <col min="6424" max="6424" customWidth="1" width="8.7109375"/>
    <col min="6425" max="6425" customWidth="1" width="8.7109375"/>
    <col min="6426" max="6426" customWidth="1" width="8.7109375"/>
    <col min="6427" max="6427" customWidth="1" width="8.7109375"/>
    <col min="6428" max="6428" customWidth="1" width="8.7109375"/>
    <col min="6429" max="6429" customWidth="1" width="8.7109375"/>
    <col min="6430" max="6430" customWidth="1" width="8.7109375"/>
    <col min="6431" max="6431" customWidth="1" width="8.7109375"/>
    <col min="6432" max="6432" customWidth="1" width="8.7109375"/>
    <col min="6433" max="6433" customWidth="1" width="8.7109375"/>
    <col min="6434" max="6434" customWidth="1" width="8.7109375"/>
    <col min="6435" max="6435" customWidth="1" width="8.7109375"/>
    <col min="6436" max="6436" customWidth="1" width="8.7109375"/>
    <col min="6437" max="6437" customWidth="1" width="8.7109375"/>
    <col min="6438" max="6438" customWidth="1" width="8.7109375"/>
    <col min="6439" max="6439" customWidth="1" width="8.7109375"/>
    <col min="6440" max="6440" customWidth="1" width="8.7109375"/>
    <col min="6441" max="6441" customWidth="1" width="8.7109375"/>
    <col min="6442" max="6442" customWidth="1" width="8.7109375"/>
    <col min="6443" max="6443" customWidth="1" width="8.7109375"/>
    <col min="6444" max="6444" customWidth="1" width="8.7109375"/>
    <col min="6445" max="6445" customWidth="1" width="8.7109375"/>
    <col min="6446" max="6446" customWidth="1" width="8.7109375"/>
    <col min="6447" max="6447" customWidth="1" width="8.7109375"/>
    <col min="6448" max="6448" customWidth="1" width="8.7109375"/>
    <col min="6449" max="6449" customWidth="1" width="8.7109375"/>
    <col min="6450" max="6450" customWidth="1" width="8.7109375"/>
    <col min="6451" max="6451" customWidth="1" width="8.7109375"/>
    <col min="6452" max="6452" customWidth="1" width="8.7109375"/>
    <col min="6453" max="6453" customWidth="1" width="8.7109375"/>
    <col min="6454" max="6454" customWidth="1" width="8.7109375"/>
    <col min="6455" max="6455" customWidth="1" width="8.7109375"/>
    <col min="6456" max="6456" customWidth="1" width="8.7109375"/>
    <col min="6457" max="6457" customWidth="1" width="8.7109375"/>
    <col min="6458" max="6458" customWidth="1" width="8.7109375"/>
    <col min="6459" max="6459" customWidth="1" width="8.7109375"/>
    <col min="6460" max="6460" customWidth="1" width="8.7109375"/>
    <col min="6461" max="6461" customWidth="1" width="8.7109375"/>
    <col min="6462" max="6462" customWidth="1" width="8.7109375"/>
    <col min="6463" max="6463" customWidth="1" width="8.7109375"/>
    <col min="6464" max="6464" customWidth="1" width="8.7109375"/>
    <col min="6465" max="6465" customWidth="1" width="8.7109375"/>
    <col min="6466" max="6466" customWidth="1" width="8.7109375"/>
    <col min="6467" max="6467" customWidth="1" width="8.7109375"/>
    <col min="6468" max="6468" customWidth="1" width="8.7109375"/>
    <col min="6469" max="6469" customWidth="1" width="8.7109375"/>
    <col min="6470" max="6470" customWidth="1" width="8.7109375"/>
    <col min="6471" max="6471" customWidth="1" width="8.7109375"/>
    <col min="6472" max="6472" customWidth="1" width="8.7109375"/>
    <col min="6473" max="6473" customWidth="1" width="8.7109375"/>
    <col min="6474" max="6474" customWidth="1" width="8.7109375"/>
    <col min="6475" max="6475" customWidth="1" width="8.7109375"/>
    <col min="6476" max="6476" customWidth="1" width="8.7109375"/>
    <col min="6477" max="6477" customWidth="1" width="8.7109375"/>
    <col min="6478" max="6478" customWidth="1" width="8.7109375"/>
    <col min="6479" max="6479" customWidth="1" width="8.7109375"/>
    <col min="6480" max="6480" customWidth="1" width="8.7109375"/>
    <col min="6481" max="6481" customWidth="1" width="8.7109375"/>
    <col min="6482" max="6482" customWidth="1" width="8.7109375"/>
    <col min="6483" max="6483" customWidth="1" width="8.7109375"/>
    <col min="6484" max="6484" customWidth="1" width="8.7109375"/>
    <col min="6485" max="6485" customWidth="1" width="8.7109375"/>
    <col min="6486" max="6486" customWidth="1" width="8.7109375"/>
    <col min="6487" max="6487" customWidth="1" width="8.7109375"/>
    <col min="6488" max="6488" customWidth="1" width="8.7109375"/>
    <col min="6489" max="6489" customWidth="1" width="8.7109375"/>
    <col min="6490" max="6490" customWidth="1" width="8.7109375"/>
    <col min="6491" max="6491" customWidth="1" width="8.7109375"/>
    <col min="6492" max="6492" customWidth="1" width="8.7109375"/>
    <col min="6493" max="6493" customWidth="1" width="8.7109375"/>
    <col min="6494" max="6494" customWidth="1" width="8.7109375"/>
    <col min="6495" max="6495" customWidth="1" width="8.7109375"/>
    <col min="6496" max="6496" customWidth="1" width="8.7109375"/>
    <col min="6497" max="6497" customWidth="1" width="8.7109375"/>
    <col min="6498" max="6498" customWidth="1" width="8.7109375"/>
    <col min="6499" max="6499" customWidth="1" width="8.7109375"/>
    <col min="6500" max="6500" customWidth="1" width="8.7109375"/>
    <col min="6501" max="6501" customWidth="1" width="8.7109375"/>
    <col min="6502" max="6502" customWidth="1" width="8.7109375"/>
    <col min="6503" max="6503" customWidth="1" width="8.7109375"/>
    <col min="6504" max="6504" customWidth="1" width="8.7109375"/>
    <col min="6505" max="6505" customWidth="1" width="8.7109375"/>
    <col min="6506" max="6506" customWidth="1" width="8.7109375"/>
    <col min="6507" max="6507" customWidth="1" width="8.7109375"/>
    <col min="6508" max="6508" customWidth="1" width="8.7109375"/>
    <col min="6509" max="6509" customWidth="1" width="8.7109375"/>
    <col min="6510" max="6510" customWidth="1" width="8.7109375"/>
    <col min="6511" max="6511" customWidth="1" width="8.7109375"/>
    <col min="6512" max="6512" customWidth="1" width="8.7109375"/>
    <col min="6513" max="6513" customWidth="1" width="8.7109375"/>
    <col min="6514" max="6514" customWidth="1" width="8.7109375"/>
    <col min="6515" max="6515" customWidth="1" width="8.7109375"/>
    <col min="6516" max="6516" customWidth="1" width="8.7109375"/>
    <col min="6517" max="6517" customWidth="1" width="8.7109375"/>
    <col min="6518" max="6518" customWidth="1" width="8.7109375"/>
    <col min="6519" max="6519" customWidth="1" width="8.7109375"/>
    <col min="6520" max="6520" customWidth="1" width="8.7109375"/>
    <col min="6521" max="6521" customWidth="1" width="8.7109375"/>
    <col min="6522" max="6522" customWidth="1" width="8.7109375"/>
    <col min="6523" max="6523" customWidth="1" width="8.7109375"/>
    <col min="6524" max="6524" customWidth="1" width="8.7109375"/>
    <col min="6525" max="6525" customWidth="1" width="8.7109375"/>
    <col min="6526" max="6526" customWidth="1" width="8.7109375"/>
    <col min="6527" max="6527" customWidth="1" width="8.7109375"/>
    <col min="6528" max="6528" customWidth="1" width="8.7109375"/>
    <col min="6529" max="6529" customWidth="1" width="8.7109375"/>
    <col min="6530" max="6530" customWidth="1" width="8.7109375"/>
    <col min="6531" max="6531" customWidth="1" width="8.7109375"/>
    <col min="6532" max="6532" customWidth="1" width="8.7109375"/>
    <col min="6533" max="6533" customWidth="1" width="8.7109375"/>
    <col min="6534" max="6534" customWidth="1" width="8.7109375"/>
    <col min="6535" max="6535" customWidth="1" width="8.7109375"/>
    <col min="6536" max="6536" customWidth="1" width="8.7109375"/>
    <col min="6537" max="6537" customWidth="1" width="8.7109375"/>
    <col min="6538" max="6538" customWidth="1" width="8.7109375"/>
    <col min="6539" max="6539" customWidth="1" width="8.7109375"/>
    <col min="6540" max="6540" customWidth="1" width="8.7109375"/>
    <col min="6541" max="6541" customWidth="1" width="8.7109375"/>
    <col min="6542" max="6542" customWidth="1" width="8.7109375"/>
    <col min="6543" max="6543" customWidth="1" width="8.7109375"/>
    <col min="6544" max="6544" customWidth="1" width="8.7109375"/>
    <col min="6545" max="6545" customWidth="1" width="8.7109375"/>
    <col min="6546" max="6546" customWidth="1" width="8.7109375"/>
    <col min="6547" max="6547" customWidth="1" width="8.7109375"/>
    <col min="6548" max="6548" customWidth="1" width="8.7109375"/>
    <col min="6549" max="6549" customWidth="1" width="8.7109375"/>
    <col min="6550" max="6550" customWidth="1" width="8.7109375"/>
    <col min="6551" max="6551" customWidth="1" width="8.7109375"/>
    <col min="6552" max="6552" customWidth="1" width="8.7109375"/>
    <col min="6553" max="6553" customWidth="1" width="8.7109375"/>
    <col min="6554" max="6554" customWidth="1" width="8.7109375"/>
    <col min="6555" max="6555" customWidth="1" width="8.7109375"/>
    <col min="6556" max="6556" customWidth="1" width="8.7109375"/>
    <col min="6557" max="6557" customWidth="1" width="8.7109375"/>
    <col min="6558" max="6558" customWidth="1" width="8.7109375"/>
    <col min="6559" max="6559" customWidth="1" width="8.7109375"/>
    <col min="6560" max="6560" customWidth="1" width="8.7109375"/>
    <col min="6561" max="6561" customWidth="1" width="8.7109375"/>
    <col min="6562" max="6562" customWidth="1" width="8.7109375"/>
    <col min="6563" max="6563" customWidth="1" width="8.7109375"/>
    <col min="6564" max="6564" customWidth="1" width="8.7109375"/>
    <col min="6565" max="6565" customWidth="1" width="8.7109375"/>
    <col min="6566" max="6566" customWidth="1" width="8.7109375"/>
    <col min="6567" max="6567" customWidth="1" width="8.7109375"/>
    <col min="6568" max="6568" customWidth="1" width="8.7109375"/>
    <col min="6569" max="6569" customWidth="1" width="8.7109375"/>
    <col min="6570" max="6570" customWidth="1" width="8.7109375"/>
    <col min="6571" max="6571" customWidth="1" width="8.7109375"/>
    <col min="6572" max="6572" customWidth="1" width="8.7109375"/>
    <col min="6573" max="6573" customWidth="1" width="8.7109375"/>
    <col min="6574" max="6574" customWidth="1" width="8.7109375"/>
    <col min="6575" max="6575" customWidth="1" width="8.7109375"/>
    <col min="6576" max="6576" customWidth="1" width="8.7109375"/>
    <col min="6577" max="6577" customWidth="1" width="8.7109375"/>
    <col min="6578" max="6578" customWidth="1" width="8.7109375"/>
    <col min="6579" max="6579" customWidth="1" width="8.7109375"/>
    <col min="6580" max="6580" customWidth="1" width="8.7109375"/>
    <col min="6581" max="6581" customWidth="1" width="8.7109375"/>
    <col min="6582" max="6582" customWidth="1" width="8.7109375"/>
    <col min="6583" max="6583" customWidth="1" width="8.7109375"/>
    <col min="6584" max="6584" customWidth="1" width="8.7109375"/>
    <col min="6585" max="6585" customWidth="1" width="8.7109375"/>
    <col min="6586" max="6586" customWidth="1" width="8.7109375"/>
    <col min="6587" max="6587" customWidth="1" width="8.7109375"/>
    <col min="6588" max="6588" customWidth="1" width="8.7109375"/>
    <col min="6589" max="6589" customWidth="1" width="8.7109375"/>
    <col min="6590" max="6590" customWidth="1" width="8.7109375"/>
    <col min="6591" max="6591" customWidth="1" width="8.7109375"/>
    <col min="6592" max="6592" customWidth="1" width="8.7109375"/>
    <col min="6593" max="6593" customWidth="1" width="8.7109375"/>
    <col min="6594" max="6594" customWidth="1" width="8.7109375"/>
    <col min="6595" max="6595" customWidth="1" width="8.7109375"/>
    <col min="6596" max="6596" customWidth="1" width="8.7109375"/>
    <col min="6597" max="6597" customWidth="1" width="8.7109375"/>
    <col min="6598" max="6598" customWidth="1" width="8.7109375"/>
    <col min="6599" max="6599" customWidth="1" width="8.7109375"/>
    <col min="6600" max="6600" customWidth="1" width="8.7109375"/>
    <col min="6601" max="6601" customWidth="1" width="8.7109375"/>
    <col min="6602" max="6602" customWidth="1" width="8.7109375"/>
    <col min="6603" max="6603" customWidth="1" width="8.7109375"/>
    <col min="6604" max="6604" customWidth="1" width="8.7109375"/>
    <col min="6605" max="6605" customWidth="1" width="8.7109375"/>
    <col min="6606" max="6606" customWidth="1" width="8.7109375"/>
    <col min="6607" max="6607" customWidth="1" width="8.7109375"/>
    <col min="6608" max="6608" customWidth="1" width="8.7109375"/>
    <col min="6609" max="6609" customWidth="1" width="8.7109375"/>
    <col min="6610" max="6610" customWidth="1" width="8.7109375"/>
    <col min="6611" max="6611" customWidth="1" width="8.7109375"/>
    <col min="6612" max="6612" customWidth="1" width="8.7109375"/>
    <col min="6613" max="6613" customWidth="1" width="8.7109375"/>
    <col min="6614" max="6614" customWidth="1" width="8.7109375"/>
    <col min="6615" max="6615" customWidth="1" width="8.7109375"/>
    <col min="6616" max="6616" customWidth="1" width="8.7109375"/>
    <col min="6617" max="6617" customWidth="1" width="8.7109375"/>
    <col min="6618" max="6618" customWidth="1" width="8.7109375"/>
    <col min="6619" max="6619" customWidth="1" width="8.7109375"/>
    <col min="6620" max="6620" customWidth="1" width="8.7109375"/>
    <col min="6621" max="6621" customWidth="1" width="8.7109375"/>
    <col min="6622" max="6622" customWidth="1" width="8.7109375"/>
    <col min="6623" max="6623" customWidth="1" width="8.7109375"/>
    <col min="6624" max="6624" customWidth="1" width="8.7109375"/>
    <col min="6625" max="6625" customWidth="1" width="8.7109375"/>
    <col min="6626" max="6626" customWidth="1" width="8.7109375"/>
    <col min="6627" max="6627" customWidth="1" width="8.7109375"/>
    <col min="6628" max="6628" customWidth="1" width="8.7109375"/>
    <col min="6629" max="6629" customWidth="1" width="8.7109375"/>
    <col min="6630" max="6630" customWidth="1" width="8.7109375"/>
    <col min="6631" max="6631" customWidth="1" width="8.7109375"/>
    <col min="6632" max="6632" customWidth="1" width="8.7109375"/>
    <col min="6633" max="6633" customWidth="1" width="8.7109375"/>
    <col min="6634" max="6634" customWidth="1" width="8.7109375"/>
    <col min="6635" max="6635" customWidth="1" width="8.7109375"/>
    <col min="6636" max="6636" customWidth="1" width="8.7109375"/>
    <col min="6637" max="6637" customWidth="1" width="8.7109375"/>
    <col min="6638" max="6638" customWidth="1" width="8.7109375"/>
    <col min="6639" max="6639" customWidth="1" width="8.7109375"/>
    <col min="6640" max="6640" customWidth="1" width="8.7109375"/>
    <col min="6641" max="6641" customWidth="1" width="8.7109375"/>
    <col min="6642" max="6642" customWidth="1" width="8.7109375"/>
    <col min="6643" max="6643" customWidth="1" width="8.7109375"/>
    <col min="6644" max="6644" customWidth="1" width="8.7109375"/>
    <col min="6645" max="6645" customWidth="1" width="8.7109375"/>
    <col min="6646" max="6646" customWidth="1" width="8.7109375"/>
    <col min="6647" max="6647" customWidth="1" width="8.7109375"/>
    <col min="6648" max="6648" customWidth="1" width="8.7109375"/>
    <col min="6649" max="6649" customWidth="1" width="8.7109375"/>
    <col min="6650" max="6650" customWidth="1" width="8.7109375"/>
    <col min="6651" max="6651" customWidth="1" width="8.7109375"/>
    <col min="6652" max="6652" customWidth="1" width="8.7109375"/>
    <col min="6653" max="6653" customWidth="1" width="8.7109375"/>
    <col min="6654" max="6654" customWidth="1" width="8.7109375"/>
    <col min="6655" max="6655" customWidth="1" width="8.7109375"/>
    <col min="6656" max="6656" customWidth="1" width="8.7109375"/>
    <col min="6657" max="6657" customWidth="1" width="8.7109375"/>
    <col min="6658" max="6658" customWidth="1" width="8.7109375"/>
    <col min="6659" max="6659" customWidth="1" width="8.7109375"/>
    <col min="6660" max="6660" customWidth="1" width="8.7109375"/>
    <col min="6661" max="6661" customWidth="1" width="8.7109375"/>
    <col min="6662" max="6662" customWidth="1" width="8.7109375"/>
    <col min="6663" max="6663" customWidth="1" width="8.7109375"/>
    <col min="6664" max="6664" customWidth="1" width="8.7109375"/>
    <col min="6665" max="6665" customWidth="1" width="8.7109375"/>
    <col min="6666" max="6666" customWidth="1" width="8.7109375"/>
    <col min="6667" max="6667" customWidth="1" width="8.7109375"/>
    <col min="6668" max="6668" customWidth="1" width="8.7109375"/>
    <col min="6669" max="6669" customWidth="1" width="8.7109375"/>
    <col min="6670" max="6670" customWidth="1" width="8.7109375"/>
    <col min="6671" max="6671" customWidth="1" width="8.7109375"/>
    <col min="6672" max="6672" customWidth="1" width="8.7109375"/>
    <col min="6673" max="6673" customWidth="1" width="8.7109375"/>
    <col min="6674" max="6674" customWidth="1" width="8.7109375"/>
    <col min="6675" max="6675" customWidth="1" width="8.7109375"/>
    <col min="6676" max="6676" customWidth="1" width="8.7109375"/>
    <col min="6677" max="6677" customWidth="1" width="8.7109375"/>
    <col min="6678" max="6678" customWidth="1" width="8.7109375"/>
    <col min="6679" max="6679" customWidth="1" width="8.7109375"/>
    <col min="6680" max="6680" customWidth="1" width="8.7109375"/>
    <col min="6681" max="6681" customWidth="1" width="8.7109375"/>
    <col min="6682" max="6682" customWidth="1" width="8.7109375"/>
    <col min="6683" max="6683" customWidth="1" width="8.7109375"/>
    <col min="6684" max="6684" customWidth="1" width="8.7109375"/>
    <col min="6685" max="6685" customWidth="1" width="8.7109375"/>
    <col min="6686" max="6686" customWidth="1" width="8.7109375"/>
    <col min="6687" max="6687" customWidth="1" width="8.7109375"/>
    <col min="6688" max="6688" customWidth="1" width="8.7109375"/>
    <col min="6689" max="6689" customWidth="1" width="8.7109375"/>
    <col min="6690" max="6690" customWidth="1" width="8.7109375"/>
    <col min="6691" max="6691" customWidth="1" width="8.7109375"/>
    <col min="6692" max="6692" customWidth="1" width="8.7109375"/>
    <col min="6693" max="6693" customWidth="1" width="8.7109375"/>
    <col min="6694" max="6694" customWidth="1" width="8.7109375"/>
    <col min="6695" max="6695" customWidth="1" width="8.7109375"/>
    <col min="6696" max="6696" customWidth="1" width="8.7109375"/>
    <col min="6697" max="6697" customWidth="1" width="8.7109375"/>
    <col min="6698" max="6698" customWidth="1" width="8.7109375"/>
    <col min="6699" max="6699" customWidth="1" width="8.7109375"/>
    <col min="6700" max="6700" customWidth="1" width="8.7109375"/>
    <col min="6701" max="6701" customWidth="1" width="8.7109375"/>
    <col min="6702" max="6702" customWidth="1" width="8.7109375"/>
    <col min="6703" max="6703" customWidth="1" width="8.7109375"/>
    <col min="6704" max="6704" customWidth="1" width="8.7109375"/>
    <col min="6705" max="6705" customWidth="1" width="8.7109375"/>
    <col min="6706" max="6706" customWidth="1" width="8.7109375"/>
    <col min="6707" max="6707" customWidth="1" width="8.7109375"/>
    <col min="6708" max="6708" customWidth="1" width="8.7109375"/>
    <col min="6709" max="6709" customWidth="1" width="8.7109375"/>
    <col min="6710" max="6710" customWidth="1" width="8.7109375"/>
    <col min="6711" max="6711" customWidth="1" width="8.7109375"/>
    <col min="6712" max="6712" customWidth="1" width="8.7109375"/>
    <col min="6713" max="6713" customWidth="1" width="8.7109375"/>
    <col min="6714" max="6714" customWidth="1" width="8.7109375"/>
    <col min="6715" max="6715" customWidth="1" width="8.7109375"/>
    <col min="6716" max="6716" customWidth="1" width="8.7109375"/>
    <col min="6717" max="6717" customWidth="1" width="8.7109375"/>
    <col min="6718" max="6718" customWidth="1" width="8.7109375"/>
    <col min="6719" max="6719" customWidth="1" width="8.7109375"/>
    <col min="6720" max="6720" customWidth="1" width="8.7109375"/>
    <col min="6721" max="6721" customWidth="1" width="8.7109375"/>
    <col min="6722" max="6722" customWidth="1" width="8.7109375"/>
    <col min="6723" max="6723" customWidth="1" width="8.7109375"/>
    <col min="6724" max="6724" customWidth="1" width="8.7109375"/>
    <col min="6725" max="6725" customWidth="1" width="8.7109375"/>
    <col min="6726" max="6726" customWidth="1" width="8.7109375"/>
    <col min="6727" max="6727" customWidth="1" width="8.7109375"/>
    <col min="6728" max="6728" customWidth="1" width="8.7109375"/>
    <col min="6729" max="6729" customWidth="1" width="8.7109375"/>
    <col min="6730" max="6730" customWidth="1" width="8.7109375"/>
    <col min="6731" max="6731" customWidth="1" width="8.7109375"/>
    <col min="6732" max="6732" customWidth="1" width="8.7109375"/>
    <col min="6733" max="6733" customWidth="1" width="8.7109375"/>
    <col min="6734" max="6734" customWidth="1" width="8.7109375"/>
    <col min="6735" max="6735" customWidth="1" width="8.7109375"/>
    <col min="6736" max="6736" customWidth="1" width="8.7109375"/>
    <col min="6737" max="6737" customWidth="1" width="8.7109375"/>
    <col min="6738" max="6738" customWidth="1" width="8.7109375"/>
    <col min="6739" max="6739" customWidth="1" width="8.7109375"/>
    <col min="6740" max="6740" customWidth="1" width="8.7109375"/>
    <col min="6741" max="6741" customWidth="1" width="8.7109375"/>
    <col min="6742" max="6742" customWidth="1" width="8.7109375"/>
    <col min="6743" max="6743" customWidth="1" width="8.7109375"/>
    <col min="6744" max="6744" customWidth="1" width="8.7109375"/>
    <col min="6745" max="6745" customWidth="1" width="8.7109375"/>
    <col min="6746" max="6746" customWidth="1" width="8.7109375"/>
    <col min="6747" max="6747" customWidth="1" width="8.7109375"/>
    <col min="6748" max="6748" customWidth="1" width="8.7109375"/>
    <col min="6749" max="6749" customWidth="1" width="8.7109375"/>
    <col min="6750" max="6750" customWidth="1" width="8.7109375"/>
    <col min="6751" max="6751" customWidth="1" width="8.7109375"/>
    <col min="6752" max="6752" customWidth="1" width="8.7109375"/>
    <col min="6753" max="6753" customWidth="1" width="8.7109375"/>
    <col min="6754" max="6754" customWidth="1" width="8.7109375"/>
    <col min="6755" max="6755" customWidth="1" width="8.7109375"/>
    <col min="6756" max="6756" customWidth="1" width="8.7109375"/>
    <col min="6757" max="6757" customWidth="1" width="8.7109375"/>
    <col min="6758" max="6758" customWidth="1" width="8.7109375"/>
    <col min="6759" max="6759" customWidth="1" width="8.7109375"/>
    <col min="6760" max="6760" customWidth="1" width="8.7109375"/>
    <col min="6761" max="6761" customWidth="1" width="8.7109375"/>
    <col min="6762" max="6762" customWidth="1" width="8.7109375"/>
    <col min="6763" max="6763" customWidth="1" width="8.7109375"/>
    <col min="6764" max="6764" customWidth="1" width="8.7109375"/>
    <col min="6765" max="6765" customWidth="1" width="8.7109375"/>
    <col min="6766" max="6766" customWidth="1" width="8.7109375"/>
    <col min="6767" max="6767" customWidth="1" width="8.7109375"/>
    <col min="6768" max="6768" customWidth="1" width="8.7109375"/>
    <col min="6769" max="6769" customWidth="1" width="8.7109375"/>
    <col min="6770" max="6770" customWidth="1" width="8.7109375"/>
    <col min="6771" max="6771" customWidth="1" width="8.7109375"/>
    <col min="6772" max="6772" customWidth="1" width="8.7109375"/>
    <col min="6773" max="6773" customWidth="1" width="8.7109375"/>
    <col min="6774" max="6774" customWidth="1" width="8.7109375"/>
    <col min="6775" max="6775" customWidth="1" width="8.7109375"/>
    <col min="6776" max="6776" customWidth="1" width="8.7109375"/>
    <col min="6777" max="6777" customWidth="1" width="8.7109375"/>
    <col min="6778" max="6778" customWidth="1" width="8.7109375"/>
    <col min="6779" max="6779" customWidth="1" width="8.7109375"/>
    <col min="6780" max="6780" customWidth="1" width="8.7109375"/>
    <col min="6781" max="6781" customWidth="1" width="8.7109375"/>
    <col min="6782" max="6782" customWidth="1" width="8.7109375"/>
    <col min="6783" max="6783" customWidth="1" width="8.7109375"/>
    <col min="6784" max="6784" customWidth="1" width="8.7109375"/>
    <col min="6785" max="6785" customWidth="1" width="8.7109375"/>
    <col min="6786" max="6786" customWidth="1" width="8.7109375"/>
    <col min="6787" max="6787" customWidth="1" width="8.7109375"/>
    <col min="6788" max="6788" customWidth="1" width="8.7109375"/>
    <col min="6789" max="6789" customWidth="1" width="8.7109375"/>
    <col min="6790" max="6790" customWidth="1" width="8.7109375"/>
    <col min="6791" max="6791" customWidth="1" width="8.7109375"/>
    <col min="6792" max="6792" customWidth="1" width="8.7109375"/>
    <col min="6793" max="6793" customWidth="1" width="8.7109375"/>
    <col min="6794" max="6794" customWidth="1" width="8.7109375"/>
    <col min="6795" max="6795" customWidth="1" width="8.7109375"/>
    <col min="6796" max="6796" customWidth="1" width="8.7109375"/>
    <col min="6797" max="6797" customWidth="1" width="8.7109375"/>
    <col min="6798" max="6798" customWidth="1" width="8.7109375"/>
    <col min="6799" max="6799" customWidth="1" width="8.7109375"/>
    <col min="6800" max="6800" customWidth="1" width="8.7109375"/>
    <col min="6801" max="6801" customWidth="1" width="8.7109375"/>
    <col min="6802" max="6802" customWidth="1" width="8.7109375"/>
    <col min="6803" max="6803" customWidth="1" width="8.7109375"/>
    <col min="6804" max="6804" customWidth="1" width="8.7109375"/>
    <col min="6805" max="6805" customWidth="1" width="8.7109375"/>
    <col min="6806" max="6806" customWidth="1" width="8.7109375"/>
    <col min="6807" max="6807" customWidth="1" width="8.7109375"/>
    <col min="6808" max="6808" customWidth="1" width="8.7109375"/>
    <col min="6809" max="6809" customWidth="1" width="8.7109375"/>
    <col min="6810" max="6810" customWidth="1" width="8.7109375"/>
    <col min="6811" max="6811" customWidth="1" width="8.7109375"/>
    <col min="6812" max="6812" customWidth="1" width="8.7109375"/>
    <col min="6813" max="6813" customWidth="1" width="8.7109375"/>
    <col min="6814" max="6814" customWidth="1" width="8.7109375"/>
    <col min="6815" max="6815" customWidth="1" width="8.7109375"/>
    <col min="6816" max="6816" customWidth="1" width="8.7109375"/>
    <col min="6817" max="6817" customWidth="1" width="8.7109375"/>
    <col min="6818" max="6818" customWidth="1" width="8.7109375"/>
    <col min="6819" max="6819" customWidth="1" width="8.7109375"/>
    <col min="6820" max="6820" customWidth="1" width="8.7109375"/>
    <col min="6821" max="6821" customWidth="1" width="8.7109375"/>
    <col min="6822" max="6822" customWidth="1" width="8.7109375"/>
    <col min="6823" max="6823" customWidth="1" width="8.7109375"/>
    <col min="6824" max="6824" customWidth="1" width="8.7109375"/>
    <col min="6825" max="6825" customWidth="1" width="8.7109375"/>
    <col min="6826" max="6826" customWidth="1" width="8.7109375"/>
    <col min="6827" max="6827" customWidth="1" width="8.7109375"/>
    <col min="6828" max="6828" customWidth="1" width="8.7109375"/>
    <col min="6829" max="6829" customWidth="1" width="8.7109375"/>
    <col min="6830" max="6830" customWidth="1" width="8.7109375"/>
    <col min="6831" max="6831" customWidth="1" width="8.7109375"/>
    <col min="6832" max="6832" customWidth="1" width="8.7109375"/>
    <col min="6833" max="6833" customWidth="1" width="8.7109375"/>
    <col min="6834" max="6834" customWidth="1" width="8.7109375"/>
    <col min="6835" max="6835" customWidth="1" width="8.7109375"/>
    <col min="6836" max="6836" customWidth="1" width="8.7109375"/>
    <col min="6837" max="6837" customWidth="1" width="8.7109375"/>
    <col min="6838" max="6838" customWidth="1" width="8.7109375"/>
    <col min="6839" max="6839" customWidth="1" width="8.7109375"/>
    <col min="6840" max="6840" customWidth="1" width="8.7109375"/>
    <col min="6841" max="6841" customWidth="1" width="8.7109375"/>
    <col min="6842" max="6842" customWidth="1" width="8.7109375"/>
    <col min="6843" max="6843" customWidth="1" width="8.7109375"/>
    <col min="6844" max="6844" customWidth="1" width="8.7109375"/>
    <col min="6845" max="6845" customWidth="1" width="8.7109375"/>
    <col min="6846" max="6846" customWidth="1" width="8.7109375"/>
    <col min="6847" max="6847" customWidth="1" width="8.7109375"/>
    <col min="6848" max="6848" customWidth="1" width="8.7109375"/>
    <col min="6849" max="6849" customWidth="1" width="8.7109375"/>
    <col min="6850" max="6850" customWidth="1" width="8.7109375"/>
    <col min="6851" max="6851" customWidth="1" width="8.7109375"/>
    <col min="6852" max="6852" customWidth="1" width="8.7109375"/>
    <col min="6853" max="6853" customWidth="1" width="8.7109375"/>
    <col min="6854" max="6854" customWidth="1" width="8.7109375"/>
    <col min="6855" max="6855" customWidth="1" width="8.7109375"/>
    <col min="6856" max="6856" customWidth="1" width="8.7109375"/>
    <col min="6857" max="6857" customWidth="1" width="8.7109375"/>
    <col min="6858" max="6858" customWidth="1" width="8.7109375"/>
    <col min="6859" max="6859" customWidth="1" width="8.7109375"/>
    <col min="6860" max="6860" customWidth="1" width="8.7109375"/>
    <col min="6861" max="6861" customWidth="1" width="8.7109375"/>
    <col min="6862" max="6862" customWidth="1" width="8.7109375"/>
    <col min="6863" max="6863" customWidth="1" width="8.7109375"/>
    <col min="6864" max="6864" customWidth="1" width="8.7109375"/>
    <col min="6865" max="6865" customWidth="1" width="8.7109375"/>
    <col min="6866" max="6866" customWidth="1" width="8.7109375"/>
    <col min="6867" max="6867" customWidth="1" width="8.7109375"/>
    <col min="6868" max="6868" customWidth="1" width="8.7109375"/>
    <col min="6869" max="6869" customWidth="1" width="8.7109375"/>
    <col min="6870" max="6870" customWidth="1" width="8.7109375"/>
    <col min="6871" max="6871" customWidth="1" width="8.7109375"/>
    <col min="6872" max="6872" customWidth="1" width="8.7109375"/>
    <col min="6873" max="6873" customWidth="1" width="8.7109375"/>
    <col min="6874" max="6874" customWidth="1" width="8.7109375"/>
    <col min="6875" max="6875" customWidth="1" width="8.7109375"/>
    <col min="6876" max="6876" customWidth="1" width="8.7109375"/>
    <col min="6877" max="6877" customWidth="1" width="8.7109375"/>
    <col min="6878" max="6878" customWidth="1" width="8.7109375"/>
    <col min="6879" max="6879" customWidth="1" width="8.7109375"/>
    <col min="6880" max="6880" customWidth="1" width="8.7109375"/>
    <col min="6881" max="6881" customWidth="1" width="8.7109375"/>
    <col min="6882" max="6882" customWidth="1" width="8.7109375"/>
    <col min="6883" max="6883" customWidth="1" width="8.7109375"/>
    <col min="6884" max="6884" customWidth="1" width="8.7109375"/>
    <col min="6885" max="6885" customWidth="1" width="8.7109375"/>
    <col min="6886" max="6886" customWidth="1" width="8.7109375"/>
    <col min="6887" max="6887" customWidth="1" width="8.7109375"/>
    <col min="6888" max="6888" customWidth="1" width="8.7109375"/>
    <col min="6889" max="6889" customWidth="1" width="8.7109375"/>
    <col min="6890" max="6890" customWidth="1" width="8.7109375"/>
    <col min="6891" max="6891" customWidth="1" width="8.7109375"/>
    <col min="6892" max="6892" customWidth="1" width="8.7109375"/>
    <col min="6893" max="6893" customWidth="1" width="8.7109375"/>
    <col min="6894" max="6894" customWidth="1" width="8.7109375"/>
    <col min="6895" max="6895" customWidth="1" width="8.7109375"/>
    <col min="6896" max="6896" customWidth="1" width="8.7109375"/>
    <col min="6897" max="6897" customWidth="1" width="8.7109375"/>
    <col min="6898" max="6898" customWidth="1" width="8.7109375"/>
    <col min="6899" max="6899" customWidth="1" width="8.7109375"/>
    <col min="6900" max="6900" customWidth="1" width="8.7109375"/>
    <col min="6901" max="6901" customWidth="1" width="8.7109375"/>
    <col min="6902" max="6902" customWidth="1" width="8.7109375"/>
    <col min="6903" max="6903" customWidth="1" width="8.7109375"/>
    <col min="6904" max="6904" customWidth="1" width="8.7109375"/>
    <col min="6905" max="6905" customWidth="1" width="8.7109375"/>
    <col min="6906" max="6906" customWidth="1" width="8.7109375"/>
    <col min="6907" max="6907" customWidth="1" width="8.7109375"/>
    <col min="6908" max="6908" customWidth="1" width="8.7109375"/>
    <col min="6909" max="6909" customWidth="1" width="8.7109375"/>
    <col min="6910" max="6910" customWidth="1" width="8.7109375"/>
    <col min="6911" max="6911" customWidth="1" width="8.7109375"/>
    <col min="6912" max="6912" customWidth="1" width="8.7109375"/>
    <col min="6913" max="6913" customWidth="1" width="8.7109375"/>
    <col min="6914" max="6914" customWidth="1" width="8.7109375"/>
    <col min="6915" max="6915" customWidth="1" width="8.7109375"/>
    <col min="6916" max="6916" customWidth="1" width="8.7109375"/>
    <col min="6917" max="6917" customWidth="1" width="8.7109375"/>
    <col min="6918" max="6918" customWidth="1" width="8.7109375"/>
    <col min="6919" max="6919" customWidth="1" width="8.7109375"/>
    <col min="6920" max="6920" customWidth="1" width="8.7109375"/>
    <col min="6921" max="6921" customWidth="1" width="8.7109375"/>
    <col min="6922" max="6922" customWidth="1" width="8.7109375"/>
    <col min="6923" max="6923" customWidth="1" width="8.7109375"/>
    <col min="6924" max="6924" customWidth="1" width="8.7109375"/>
    <col min="6925" max="6925" customWidth="1" width="8.7109375"/>
    <col min="6926" max="6926" customWidth="1" width="8.7109375"/>
    <col min="6927" max="6927" customWidth="1" width="8.7109375"/>
    <col min="6928" max="6928" customWidth="1" width="8.7109375"/>
    <col min="6929" max="6929" customWidth="1" width="8.7109375"/>
    <col min="6930" max="6930" customWidth="1" width="8.7109375"/>
    <col min="6931" max="6931" customWidth="1" width="8.7109375"/>
    <col min="6932" max="6932" customWidth="1" width="8.7109375"/>
    <col min="6933" max="6933" customWidth="1" width="8.7109375"/>
    <col min="6934" max="6934" customWidth="1" width="8.7109375"/>
    <col min="6935" max="6935" customWidth="1" width="8.7109375"/>
    <col min="6936" max="6936" customWidth="1" width="8.7109375"/>
    <col min="6937" max="6937" customWidth="1" width="8.7109375"/>
    <col min="6938" max="6938" customWidth="1" width="8.7109375"/>
    <col min="6939" max="6939" customWidth="1" width="8.7109375"/>
    <col min="6940" max="6940" customWidth="1" width="8.7109375"/>
    <col min="6941" max="6941" customWidth="1" width="8.7109375"/>
    <col min="6942" max="6942" customWidth="1" width="8.7109375"/>
    <col min="6943" max="6943" customWidth="1" width="8.7109375"/>
    <col min="6944" max="6944" customWidth="1" width="8.7109375"/>
    <col min="6945" max="6945" customWidth="1" width="8.7109375"/>
    <col min="6946" max="6946" customWidth="1" width="8.7109375"/>
    <col min="6947" max="6947" customWidth="1" width="8.7109375"/>
    <col min="6948" max="6948" customWidth="1" width="8.7109375"/>
    <col min="6949" max="6949" customWidth="1" width="8.7109375"/>
    <col min="6950" max="6950" customWidth="1" width="8.7109375"/>
    <col min="6951" max="6951" customWidth="1" width="8.7109375"/>
    <col min="6952" max="6952" customWidth="1" width="8.7109375"/>
    <col min="6953" max="6953" customWidth="1" width="8.7109375"/>
    <col min="6954" max="6954" customWidth="1" width="8.7109375"/>
    <col min="6955" max="6955" customWidth="1" width="8.7109375"/>
    <col min="6956" max="6956" customWidth="1" width="8.7109375"/>
    <col min="6957" max="6957" customWidth="1" width="8.7109375"/>
    <col min="6958" max="6958" customWidth="1" width="8.7109375"/>
    <col min="6959" max="6959" customWidth="1" width="8.7109375"/>
    <col min="6960" max="6960" customWidth="1" width="8.7109375"/>
    <col min="6961" max="6961" customWidth="1" width="8.7109375"/>
    <col min="6962" max="6962" customWidth="1" width="8.7109375"/>
    <col min="6963" max="6963" customWidth="1" width="8.7109375"/>
    <col min="6964" max="6964" customWidth="1" width="8.7109375"/>
    <col min="6965" max="6965" customWidth="1" width="8.7109375"/>
    <col min="6966" max="6966" customWidth="1" width="8.7109375"/>
    <col min="6967" max="6967" customWidth="1" width="8.7109375"/>
    <col min="6968" max="6968" customWidth="1" width="8.7109375"/>
    <col min="6969" max="6969" customWidth="1" width="8.7109375"/>
    <col min="6970" max="6970" customWidth="1" width="8.7109375"/>
    <col min="6971" max="6971" customWidth="1" width="8.7109375"/>
    <col min="6972" max="6972" customWidth="1" width="8.7109375"/>
    <col min="6973" max="6973" customWidth="1" width="8.7109375"/>
    <col min="6974" max="6974" customWidth="1" width="8.7109375"/>
    <col min="6975" max="6975" customWidth="1" width="8.7109375"/>
    <col min="6976" max="6976" customWidth="1" width="8.7109375"/>
    <col min="6977" max="6977" customWidth="1" width="8.7109375"/>
    <col min="6978" max="6978" customWidth="1" width="8.7109375"/>
    <col min="6979" max="6979" customWidth="1" width="8.7109375"/>
    <col min="6980" max="6980" customWidth="1" width="8.7109375"/>
    <col min="6981" max="6981" customWidth="1" width="8.7109375"/>
    <col min="6982" max="6982" customWidth="1" width="8.7109375"/>
    <col min="6983" max="6983" customWidth="1" width="8.7109375"/>
    <col min="6984" max="6984" customWidth="1" width="8.7109375"/>
    <col min="6985" max="6985" customWidth="1" width="8.7109375"/>
    <col min="6986" max="6986" customWidth="1" width="8.7109375"/>
    <col min="6987" max="6987" customWidth="1" width="8.7109375"/>
    <col min="6988" max="6988" customWidth="1" width="8.7109375"/>
    <col min="6989" max="6989" customWidth="1" width="8.7109375"/>
    <col min="6990" max="6990" customWidth="1" width="8.7109375"/>
    <col min="6991" max="6991" customWidth="1" width="8.7109375"/>
    <col min="6992" max="6992" customWidth="1" width="8.7109375"/>
    <col min="6993" max="6993" customWidth="1" width="8.7109375"/>
    <col min="6994" max="6994" customWidth="1" width="8.7109375"/>
    <col min="6995" max="6995" customWidth="1" width="8.7109375"/>
    <col min="6996" max="6996" customWidth="1" width="8.7109375"/>
    <col min="6997" max="6997" customWidth="1" width="8.7109375"/>
    <col min="6998" max="6998" customWidth="1" width="8.7109375"/>
    <col min="6999" max="6999" customWidth="1" width="8.7109375"/>
    <col min="7000" max="7000" customWidth="1" width="8.7109375"/>
    <col min="7001" max="7001" customWidth="1" width="8.7109375"/>
    <col min="7002" max="7002" customWidth="1" width="8.7109375"/>
    <col min="7003" max="7003" customWidth="1" width="8.7109375"/>
    <col min="7004" max="7004" customWidth="1" width="8.7109375"/>
    <col min="7005" max="7005" customWidth="1" width="8.7109375"/>
    <col min="7006" max="7006" customWidth="1" width="8.7109375"/>
    <col min="7007" max="7007" customWidth="1" width="8.7109375"/>
    <col min="7008" max="7008" customWidth="1" width="8.7109375"/>
    <col min="7009" max="7009" customWidth="1" width="8.7109375"/>
    <col min="7010" max="7010" customWidth="1" width="8.7109375"/>
    <col min="7011" max="7011" customWidth="1" width="8.7109375"/>
    <col min="7012" max="7012" customWidth="1" width="8.7109375"/>
    <col min="7013" max="7013" customWidth="1" width="8.7109375"/>
    <col min="7014" max="7014" customWidth="1" width="8.7109375"/>
    <col min="7015" max="7015" customWidth="1" width="8.7109375"/>
    <col min="7016" max="7016" customWidth="1" width="8.7109375"/>
    <col min="7017" max="7017" customWidth="1" width="8.7109375"/>
    <col min="7018" max="7018" customWidth="1" width="8.7109375"/>
    <col min="7019" max="7019" customWidth="1" width="8.7109375"/>
    <col min="7020" max="7020" customWidth="1" width="8.7109375"/>
    <col min="7021" max="7021" customWidth="1" width="8.7109375"/>
    <col min="7022" max="7022" customWidth="1" width="8.7109375"/>
    <col min="7023" max="7023" customWidth="1" width="8.7109375"/>
    <col min="7024" max="7024" customWidth="1" width="8.7109375"/>
    <col min="7025" max="7025" customWidth="1" width="8.7109375"/>
    <col min="7026" max="7026" customWidth="1" width="8.7109375"/>
    <col min="7027" max="7027" customWidth="1" width="8.7109375"/>
    <col min="7028" max="7028" customWidth="1" width="8.7109375"/>
    <col min="7029" max="7029" customWidth="1" width="8.7109375"/>
    <col min="7030" max="7030" customWidth="1" width="8.7109375"/>
    <col min="7031" max="7031" customWidth="1" width="8.7109375"/>
    <col min="7032" max="7032" customWidth="1" width="8.7109375"/>
    <col min="7033" max="7033" customWidth="1" width="8.7109375"/>
    <col min="7034" max="7034" customWidth="1" width="8.7109375"/>
    <col min="7035" max="7035" customWidth="1" width="8.7109375"/>
    <col min="7036" max="7036" customWidth="1" width="8.7109375"/>
    <col min="7037" max="7037" customWidth="1" width="8.7109375"/>
    <col min="7038" max="7038" customWidth="1" width="8.7109375"/>
    <col min="7039" max="7039" customWidth="1" width="8.7109375"/>
    <col min="7040" max="7040" customWidth="1" width="8.7109375"/>
    <col min="7041" max="7041" customWidth="1" width="8.7109375"/>
    <col min="7042" max="7042" customWidth="1" width="8.7109375"/>
    <col min="7043" max="7043" customWidth="1" width="8.7109375"/>
    <col min="7044" max="7044" customWidth="1" width="8.7109375"/>
    <col min="7045" max="7045" customWidth="1" width="8.7109375"/>
    <col min="7046" max="7046" customWidth="1" width="8.7109375"/>
    <col min="7047" max="7047" customWidth="1" width="8.7109375"/>
    <col min="7048" max="7048" customWidth="1" width="8.7109375"/>
    <col min="7049" max="7049" customWidth="1" width="8.7109375"/>
    <col min="7050" max="7050" customWidth="1" width="8.7109375"/>
    <col min="7051" max="7051" customWidth="1" width="8.7109375"/>
    <col min="7052" max="7052" customWidth="1" width="8.7109375"/>
    <col min="7053" max="7053" customWidth="1" width="8.7109375"/>
    <col min="7054" max="7054" customWidth="1" width="8.7109375"/>
    <col min="7055" max="7055" customWidth="1" width="8.7109375"/>
    <col min="7056" max="7056" customWidth="1" width="8.7109375"/>
    <col min="7057" max="7057" customWidth="1" width="8.7109375"/>
    <col min="7058" max="7058" customWidth="1" width="8.7109375"/>
    <col min="7059" max="7059" customWidth="1" width="8.7109375"/>
    <col min="7060" max="7060" customWidth="1" width="8.7109375"/>
    <col min="7061" max="7061" customWidth="1" width="8.7109375"/>
    <col min="7062" max="7062" customWidth="1" width="8.7109375"/>
    <col min="7063" max="7063" customWidth="1" width="8.7109375"/>
    <col min="7064" max="7064" customWidth="1" width="8.7109375"/>
    <col min="7065" max="7065" customWidth="1" width="8.7109375"/>
    <col min="7066" max="7066" customWidth="1" width="8.7109375"/>
    <col min="7067" max="7067" customWidth="1" width="8.7109375"/>
    <col min="7068" max="7068" customWidth="1" width="8.7109375"/>
    <col min="7069" max="7069" customWidth="1" width="8.7109375"/>
    <col min="7070" max="7070" customWidth="1" width="8.7109375"/>
    <col min="7071" max="7071" customWidth="1" width="8.7109375"/>
    <col min="7072" max="7072" customWidth="1" width="8.7109375"/>
    <col min="7073" max="7073" customWidth="1" width="8.7109375"/>
    <col min="7074" max="7074" customWidth="1" width="8.7109375"/>
    <col min="7075" max="7075" customWidth="1" width="8.7109375"/>
    <col min="7076" max="7076" customWidth="1" width="8.7109375"/>
    <col min="7077" max="7077" customWidth="1" width="8.7109375"/>
    <col min="7078" max="7078" customWidth="1" width="8.7109375"/>
    <col min="7079" max="7079" customWidth="1" width="8.7109375"/>
    <col min="7080" max="7080" customWidth="1" width="8.7109375"/>
    <col min="7081" max="7081" customWidth="1" width="8.7109375"/>
    <col min="7082" max="7082" customWidth="1" width="8.7109375"/>
    <col min="7083" max="7083" customWidth="1" width="8.7109375"/>
    <col min="7084" max="7084" customWidth="1" width="8.7109375"/>
    <col min="7085" max="7085" customWidth="1" width="8.7109375"/>
    <col min="7086" max="7086" customWidth="1" width="8.7109375"/>
    <col min="7087" max="7087" customWidth="1" width="8.7109375"/>
    <col min="7088" max="7088" customWidth="1" width="8.7109375"/>
    <col min="7089" max="7089" customWidth="1" width="8.7109375"/>
    <col min="7090" max="7090" customWidth="1" width="8.7109375"/>
    <col min="7091" max="7091" customWidth="1" width="8.7109375"/>
    <col min="7092" max="7092" customWidth="1" width="8.7109375"/>
    <col min="7093" max="7093" customWidth="1" width="8.7109375"/>
    <col min="7094" max="7094" customWidth="1" width="8.7109375"/>
    <col min="7095" max="7095" customWidth="1" width="8.7109375"/>
    <col min="7096" max="7096" customWidth="1" width="8.7109375"/>
    <col min="7097" max="7097" customWidth="1" width="8.7109375"/>
    <col min="7098" max="7098" customWidth="1" width="8.7109375"/>
    <col min="7099" max="7099" customWidth="1" width="8.7109375"/>
    <col min="7100" max="7100" customWidth="1" width="8.7109375"/>
    <col min="7101" max="7101" customWidth="1" width="8.7109375"/>
    <col min="7102" max="7102" customWidth="1" width="8.7109375"/>
    <col min="7103" max="7103" customWidth="1" width="8.7109375"/>
    <col min="7104" max="7104" customWidth="1" width="8.7109375"/>
    <col min="7105" max="7105" customWidth="1" width="8.7109375"/>
    <col min="7106" max="7106" customWidth="1" width="8.7109375"/>
    <col min="7107" max="7107" customWidth="1" width="8.7109375"/>
    <col min="7108" max="7108" customWidth="1" width="8.7109375"/>
    <col min="7109" max="7109" customWidth="1" width="8.7109375"/>
    <col min="7110" max="7110" customWidth="1" width="8.7109375"/>
    <col min="7111" max="7111" customWidth="1" width="8.7109375"/>
    <col min="7112" max="7112" customWidth="1" width="8.7109375"/>
    <col min="7113" max="7113" customWidth="1" width="8.7109375"/>
    <col min="7114" max="7114" customWidth="1" width="8.7109375"/>
    <col min="7115" max="7115" customWidth="1" width="8.7109375"/>
    <col min="7116" max="7116" customWidth="1" width="8.7109375"/>
    <col min="7117" max="7117" customWidth="1" width="8.7109375"/>
    <col min="7118" max="7118" customWidth="1" width="8.7109375"/>
    <col min="7119" max="7119" customWidth="1" width="8.7109375"/>
    <col min="7120" max="7120" customWidth="1" width="8.7109375"/>
    <col min="7121" max="7121" customWidth="1" width="8.7109375"/>
    <col min="7122" max="7122" customWidth="1" width="8.7109375"/>
    <col min="7123" max="7123" customWidth="1" width="8.7109375"/>
    <col min="7124" max="7124" customWidth="1" width="8.7109375"/>
    <col min="7125" max="7125" customWidth="1" width="8.7109375"/>
    <col min="7126" max="7126" customWidth="1" width="8.7109375"/>
    <col min="7127" max="7127" customWidth="1" width="8.7109375"/>
    <col min="7128" max="7128" customWidth="1" width="8.7109375"/>
    <col min="7129" max="7129" customWidth="1" width="8.7109375"/>
    <col min="7130" max="7130" customWidth="1" width="8.7109375"/>
    <col min="7131" max="7131" customWidth="1" width="8.7109375"/>
    <col min="7132" max="7132" customWidth="1" width="8.7109375"/>
    <col min="7133" max="7133" customWidth="1" width="8.7109375"/>
    <col min="7134" max="7134" customWidth="1" width="8.7109375"/>
    <col min="7135" max="7135" customWidth="1" width="8.7109375"/>
    <col min="7136" max="7136" customWidth="1" width="8.7109375"/>
    <col min="7137" max="7137" customWidth="1" width="8.7109375"/>
    <col min="7138" max="7138" customWidth="1" width="8.7109375"/>
    <col min="7139" max="7139" customWidth="1" width="8.7109375"/>
    <col min="7140" max="7140" customWidth="1" width="8.7109375"/>
    <col min="7141" max="7141" customWidth="1" width="8.7109375"/>
    <col min="7142" max="7142" customWidth="1" width="8.7109375"/>
    <col min="7143" max="7143" customWidth="1" width="8.7109375"/>
    <col min="7144" max="7144" customWidth="1" width="8.7109375"/>
    <col min="7145" max="7145" customWidth="1" width="8.7109375"/>
    <col min="7146" max="7146" customWidth="1" width="8.7109375"/>
    <col min="7147" max="7147" customWidth="1" width="8.7109375"/>
    <col min="7148" max="7148" customWidth="1" width="8.7109375"/>
    <col min="7149" max="7149" customWidth="1" width="8.7109375"/>
    <col min="7150" max="7150" customWidth="1" width="8.7109375"/>
    <col min="7151" max="7151" customWidth="1" width="8.7109375"/>
    <col min="7152" max="7152" customWidth="1" width="8.7109375"/>
    <col min="7153" max="7153" customWidth="1" width="8.7109375"/>
    <col min="7154" max="7154" customWidth="1" width="8.7109375"/>
    <col min="7155" max="7155" customWidth="1" width="8.7109375"/>
    <col min="7156" max="7156" customWidth="1" width="8.7109375"/>
    <col min="7157" max="7157" customWidth="1" width="8.7109375"/>
    <col min="7158" max="7158" customWidth="1" width="8.7109375"/>
    <col min="7159" max="7159" customWidth="1" width="8.7109375"/>
    <col min="7160" max="7160" customWidth="1" width="8.7109375"/>
    <col min="7161" max="7161" customWidth="1" width="8.7109375"/>
    <col min="7162" max="7162" customWidth="1" width="8.7109375"/>
    <col min="7163" max="7163" customWidth="1" width="8.7109375"/>
    <col min="7164" max="7164" customWidth="1" width="8.7109375"/>
    <col min="7165" max="7165" customWidth="1" width="8.7109375"/>
    <col min="7166" max="7166" customWidth="1" width="8.7109375"/>
    <col min="7167" max="7167" customWidth="1" width="8.7109375"/>
    <col min="7168" max="7168" customWidth="1" width="8.7109375"/>
    <col min="7169" max="7169" customWidth="1" width="8.7109375"/>
    <col min="7170" max="7170" customWidth="1" width="8.7109375"/>
    <col min="7171" max="7171" customWidth="1" width="8.7109375"/>
    <col min="7172" max="7172" customWidth="1" width="8.7109375"/>
    <col min="7173" max="7173" customWidth="1" width="8.7109375"/>
    <col min="7174" max="7174" customWidth="1" width="8.7109375"/>
    <col min="7175" max="7175" customWidth="1" width="8.7109375"/>
    <col min="7176" max="7176" customWidth="1" width="8.7109375"/>
    <col min="7177" max="7177" customWidth="1" width="8.7109375"/>
    <col min="7178" max="7178" customWidth="1" width="8.7109375"/>
    <col min="7179" max="7179" customWidth="1" width="8.7109375"/>
    <col min="7180" max="7180" customWidth="1" width="8.7109375"/>
    <col min="7181" max="7181" customWidth="1" width="8.7109375"/>
    <col min="7182" max="7182" customWidth="1" width="8.7109375"/>
    <col min="7183" max="7183" customWidth="1" width="8.7109375"/>
    <col min="7184" max="7184" customWidth="1" width="8.7109375"/>
    <col min="7185" max="7185" customWidth="1" width="8.7109375"/>
    <col min="7186" max="7186" customWidth="1" width="8.7109375"/>
    <col min="7187" max="7187" customWidth="1" width="8.7109375"/>
    <col min="7188" max="7188" customWidth="1" width="8.7109375"/>
    <col min="7189" max="7189" customWidth="1" width="8.7109375"/>
    <col min="7190" max="7190" customWidth="1" width="8.7109375"/>
    <col min="7191" max="7191" customWidth="1" width="8.7109375"/>
    <col min="7192" max="7192" customWidth="1" width="8.7109375"/>
    <col min="7193" max="7193" customWidth="1" width="8.7109375"/>
    <col min="7194" max="7194" customWidth="1" width="8.7109375"/>
    <col min="7195" max="7195" customWidth="1" width="8.7109375"/>
    <col min="7196" max="7196" customWidth="1" width="8.7109375"/>
    <col min="7197" max="7197" customWidth="1" width="8.7109375"/>
    <col min="7198" max="7198" customWidth="1" width="8.7109375"/>
    <col min="7199" max="7199" customWidth="1" width="8.7109375"/>
    <col min="7200" max="7200" customWidth="1" width="8.7109375"/>
    <col min="7201" max="7201" customWidth="1" width="8.7109375"/>
    <col min="7202" max="7202" customWidth="1" width="8.7109375"/>
    <col min="7203" max="7203" customWidth="1" width="8.7109375"/>
    <col min="7204" max="7204" customWidth="1" width="8.7109375"/>
    <col min="7205" max="7205" customWidth="1" width="8.7109375"/>
    <col min="7206" max="7206" customWidth="1" width="8.7109375"/>
    <col min="7207" max="7207" customWidth="1" width="8.7109375"/>
    <col min="7208" max="7208" customWidth="1" width="8.7109375"/>
    <col min="7209" max="7209" customWidth="1" width="8.7109375"/>
    <col min="7210" max="7210" customWidth="1" width="8.7109375"/>
    <col min="7211" max="7211" customWidth="1" width="8.7109375"/>
    <col min="7212" max="7212" customWidth="1" width="8.7109375"/>
    <col min="7213" max="7213" customWidth="1" width="8.7109375"/>
    <col min="7214" max="7214" customWidth="1" width="8.7109375"/>
    <col min="7215" max="7215" customWidth="1" width="8.7109375"/>
    <col min="7216" max="7216" customWidth="1" width="8.7109375"/>
    <col min="7217" max="7217" customWidth="1" width="8.7109375"/>
    <col min="7218" max="7218" customWidth="1" width="8.7109375"/>
    <col min="7219" max="7219" customWidth="1" width="8.7109375"/>
    <col min="7220" max="7220" customWidth="1" width="8.7109375"/>
    <col min="7221" max="7221" customWidth="1" width="8.7109375"/>
    <col min="7222" max="7222" customWidth="1" width="8.7109375"/>
    <col min="7223" max="7223" customWidth="1" width="8.7109375"/>
    <col min="7224" max="7224" customWidth="1" width="8.7109375"/>
    <col min="7225" max="7225" customWidth="1" width="8.7109375"/>
    <col min="7226" max="7226" customWidth="1" width="8.7109375"/>
    <col min="7227" max="7227" customWidth="1" width="8.7109375"/>
    <col min="7228" max="7228" customWidth="1" width="8.7109375"/>
    <col min="7229" max="7229" customWidth="1" width="8.7109375"/>
    <col min="7230" max="7230" customWidth="1" width="8.7109375"/>
    <col min="7231" max="7231" customWidth="1" width="8.7109375"/>
    <col min="7232" max="7232" customWidth="1" width="8.7109375"/>
    <col min="7233" max="7233" customWidth="1" width="8.7109375"/>
    <col min="7234" max="7234" customWidth="1" width="8.7109375"/>
    <col min="7235" max="7235" customWidth="1" width="8.7109375"/>
    <col min="7236" max="7236" customWidth="1" width="8.7109375"/>
    <col min="7237" max="7237" customWidth="1" width="8.7109375"/>
    <col min="7238" max="7238" customWidth="1" width="8.7109375"/>
    <col min="7239" max="7239" customWidth="1" width="8.7109375"/>
    <col min="7240" max="7240" customWidth="1" width="8.7109375"/>
    <col min="7241" max="7241" customWidth="1" width="8.7109375"/>
    <col min="7242" max="7242" customWidth="1" width="8.7109375"/>
    <col min="7243" max="7243" customWidth="1" width="8.7109375"/>
    <col min="7244" max="7244" customWidth="1" width="8.7109375"/>
    <col min="7245" max="7245" customWidth="1" width="8.7109375"/>
    <col min="7246" max="7246" customWidth="1" width="8.7109375"/>
    <col min="7247" max="7247" customWidth="1" width="8.7109375"/>
    <col min="7248" max="7248" customWidth="1" width="8.7109375"/>
    <col min="7249" max="7249" customWidth="1" width="8.7109375"/>
    <col min="7250" max="7250" customWidth="1" width="8.7109375"/>
    <col min="7251" max="7251" customWidth="1" width="8.7109375"/>
    <col min="7252" max="7252" customWidth="1" width="8.7109375"/>
    <col min="7253" max="7253" customWidth="1" width="8.7109375"/>
    <col min="7254" max="7254" customWidth="1" width="8.7109375"/>
    <col min="7255" max="7255" customWidth="1" width="8.7109375"/>
    <col min="7256" max="7256" customWidth="1" width="8.7109375"/>
    <col min="7257" max="7257" customWidth="1" width="8.7109375"/>
    <col min="7258" max="7258" customWidth="1" width="8.7109375"/>
    <col min="7259" max="7259" customWidth="1" width="8.7109375"/>
    <col min="7260" max="7260" customWidth="1" width="8.7109375"/>
    <col min="7261" max="7261" customWidth="1" width="8.7109375"/>
    <col min="7262" max="7262" customWidth="1" width="8.7109375"/>
    <col min="7263" max="7263" customWidth="1" width="8.7109375"/>
    <col min="7264" max="7264" customWidth="1" width="8.7109375"/>
    <col min="7265" max="7265" customWidth="1" width="8.7109375"/>
    <col min="7266" max="7266" customWidth="1" width="8.7109375"/>
    <col min="7267" max="7267" customWidth="1" width="8.7109375"/>
    <col min="7268" max="7268" customWidth="1" width="8.7109375"/>
    <col min="7269" max="7269" customWidth="1" width="8.7109375"/>
    <col min="7270" max="7270" customWidth="1" width="8.7109375"/>
    <col min="7271" max="7271" customWidth="1" width="8.7109375"/>
    <col min="7272" max="7272" customWidth="1" width="8.7109375"/>
    <col min="7273" max="7273" customWidth="1" width="8.7109375"/>
    <col min="7274" max="7274" customWidth="1" width="8.7109375"/>
    <col min="7275" max="7275" customWidth="1" width="8.7109375"/>
    <col min="7276" max="7276" customWidth="1" width="8.7109375"/>
    <col min="7277" max="7277" customWidth="1" width="8.7109375"/>
    <col min="7278" max="7278" customWidth="1" width="8.7109375"/>
    <col min="7279" max="7279" customWidth="1" width="8.7109375"/>
    <col min="7280" max="7280" customWidth="1" width="8.7109375"/>
    <col min="7281" max="7281" customWidth="1" width="8.7109375"/>
    <col min="7282" max="7282" customWidth="1" width="8.7109375"/>
    <col min="7283" max="7283" customWidth="1" width="8.7109375"/>
    <col min="7284" max="7284" customWidth="1" width="8.7109375"/>
    <col min="7285" max="7285" customWidth="1" width="8.7109375"/>
    <col min="7286" max="7286" customWidth="1" width="8.7109375"/>
    <col min="7287" max="7287" customWidth="1" width="8.7109375"/>
    <col min="7288" max="7288" customWidth="1" width="8.7109375"/>
    <col min="7289" max="7289" customWidth="1" width="8.7109375"/>
    <col min="7290" max="7290" customWidth="1" width="8.7109375"/>
    <col min="7291" max="7291" customWidth="1" width="8.7109375"/>
    <col min="7292" max="7292" customWidth="1" width="8.7109375"/>
    <col min="7293" max="7293" customWidth="1" width="8.7109375"/>
    <col min="7294" max="7294" customWidth="1" width="8.7109375"/>
    <col min="7295" max="7295" customWidth="1" width="8.7109375"/>
    <col min="7296" max="7296" customWidth="1" width="8.7109375"/>
    <col min="7297" max="7297" customWidth="1" width="8.7109375"/>
    <col min="7298" max="7298" customWidth="1" width="8.7109375"/>
    <col min="7299" max="7299" customWidth="1" width="8.7109375"/>
    <col min="7300" max="7300" customWidth="1" width="8.7109375"/>
    <col min="7301" max="7301" customWidth="1" width="8.7109375"/>
    <col min="7302" max="7302" customWidth="1" width="8.7109375"/>
    <col min="7303" max="7303" customWidth="1" width="8.7109375"/>
    <col min="7304" max="7304" customWidth="1" width="8.7109375"/>
    <col min="7305" max="7305" customWidth="1" width="8.7109375"/>
    <col min="7306" max="7306" customWidth="1" width="8.7109375"/>
    <col min="7307" max="7307" customWidth="1" width="8.7109375"/>
    <col min="7308" max="7308" customWidth="1" width="8.7109375"/>
    <col min="7309" max="7309" customWidth="1" width="8.7109375"/>
    <col min="7310" max="7310" customWidth="1" width="8.7109375"/>
    <col min="7311" max="7311" customWidth="1" width="8.7109375"/>
    <col min="7312" max="7312" customWidth="1" width="8.7109375"/>
    <col min="7313" max="7313" customWidth="1" width="8.7109375"/>
    <col min="7314" max="7314" customWidth="1" width="8.7109375"/>
    <col min="7315" max="7315" customWidth="1" width="8.7109375"/>
    <col min="7316" max="7316" customWidth="1" width="8.7109375"/>
    <col min="7317" max="7317" customWidth="1" width="8.7109375"/>
    <col min="7318" max="7318" customWidth="1" width="8.7109375"/>
    <col min="7319" max="7319" customWidth="1" width="8.7109375"/>
    <col min="7320" max="7320" customWidth="1" width="8.7109375"/>
    <col min="7321" max="7321" customWidth="1" width="8.7109375"/>
    <col min="7322" max="7322" customWidth="1" width="8.7109375"/>
    <col min="7323" max="7323" customWidth="1" width="8.7109375"/>
    <col min="7324" max="7324" customWidth="1" width="8.7109375"/>
    <col min="7325" max="7325" customWidth="1" width="8.7109375"/>
    <col min="7326" max="7326" customWidth="1" width="8.7109375"/>
    <col min="7327" max="7327" customWidth="1" width="8.7109375"/>
    <col min="7328" max="7328" customWidth="1" width="8.7109375"/>
    <col min="7329" max="7329" customWidth="1" width="8.7109375"/>
    <col min="7330" max="7330" customWidth="1" width="8.7109375"/>
    <col min="7331" max="7331" customWidth="1" width="8.7109375"/>
    <col min="7332" max="7332" customWidth="1" width="8.7109375"/>
    <col min="7333" max="7333" customWidth="1" width="8.7109375"/>
    <col min="7334" max="7334" customWidth="1" width="8.7109375"/>
    <col min="7335" max="7335" customWidth="1" width="8.7109375"/>
    <col min="7336" max="7336" customWidth="1" width="8.7109375"/>
    <col min="7337" max="7337" customWidth="1" width="8.7109375"/>
    <col min="7338" max="7338" customWidth="1" width="8.7109375"/>
    <col min="7339" max="7339" customWidth="1" width="8.7109375"/>
    <col min="7340" max="7340" customWidth="1" width="8.7109375"/>
    <col min="7341" max="7341" customWidth="1" width="8.7109375"/>
    <col min="7342" max="7342" customWidth="1" width="8.7109375"/>
    <col min="7343" max="7343" customWidth="1" width="8.7109375"/>
    <col min="7344" max="7344" customWidth="1" width="8.7109375"/>
    <col min="7345" max="7345" customWidth="1" width="8.7109375"/>
    <col min="7346" max="7346" customWidth="1" width="8.7109375"/>
    <col min="7347" max="7347" customWidth="1" width="8.7109375"/>
    <col min="7348" max="7348" customWidth="1" width="8.7109375"/>
    <col min="7349" max="7349" customWidth="1" width="8.7109375"/>
    <col min="7350" max="7350" customWidth="1" width="8.7109375"/>
    <col min="7351" max="7351" customWidth="1" width="8.7109375"/>
    <col min="7352" max="7352" customWidth="1" width="8.7109375"/>
    <col min="7353" max="7353" customWidth="1" width="8.7109375"/>
    <col min="7354" max="7354" customWidth="1" width="8.7109375"/>
    <col min="7355" max="7355" customWidth="1" width="8.7109375"/>
    <col min="7356" max="7356" customWidth="1" width="8.7109375"/>
    <col min="7357" max="7357" customWidth="1" width="8.7109375"/>
    <col min="7358" max="7358" customWidth="1" width="8.7109375"/>
    <col min="7359" max="7359" customWidth="1" width="8.7109375"/>
    <col min="7360" max="7360" customWidth="1" width="8.7109375"/>
    <col min="7361" max="7361" customWidth="1" width="8.7109375"/>
    <col min="7362" max="7362" customWidth="1" width="8.7109375"/>
    <col min="7363" max="7363" customWidth="1" width="8.7109375"/>
    <col min="7364" max="7364" customWidth="1" width="8.7109375"/>
    <col min="7365" max="7365" customWidth="1" width="8.7109375"/>
    <col min="7366" max="7366" customWidth="1" width="8.7109375"/>
    <col min="7367" max="7367" customWidth="1" width="8.7109375"/>
    <col min="7368" max="7368" customWidth="1" width="8.7109375"/>
    <col min="7369" max="7369" customWidth="1" width="8.7109375"/>
    <col min="7370" max="7370" customWidth="1" width="8.7109375"/>
    <col min="7371" max="7371" customWidth="1" width="8.7109375"/>
    <col min="7372" max="7372" customWidth="1" width="8.7109375"/>
    <col min="7373" max="7373" customWidth="1" width="8.7109375"/>
    <col min="7374" max="7374" customWidth="1" width="8.7109375"/>
    <col min="7375" max="7375" customWidth="1" width="8.7109375"/>
    <col min="7376" max="7376" customWidth="1" width="8.7109375"/>
    <col min="7377" max="7377" customWidth="1" width="8.7109375"/>
    <col min="7378" max="7378" customWidth="1" width="8.7109375"/>
    <col min="7379" max="7379" customWidth="1" width="8.7109375"/>
    <col min="7380" max="7380" customWidth="1" width="8.7109375"/>
    <col min="7381" max="7381" customWidth="1" width="8.7109375"/>
    <col min="7382" max="7382" customWidth="1" width="8.7109375"/>
    <col min="7383" max="7383" customWidth="1" width="8.7109375"/>
    <col min="7384" max="7384" customWidth="1" width="8.7109375"/>
    <col min="7385" max="7385" customWidth="1" width="8.7109375"/>
    <col min="7386" max="7386" customWidth="1" width="8.7109375"/>
    <col min="7387" max="7387" customWidth="1" width="8.7109375"/>
    <col min="7388" max="7388" customWidth="1" width="8.7109375"/>
    <col min="7389" max="7389" customWidth="1" width="8.7109375"/>
    <col min="7390" max="7390" customWidth="1" width="8.7109375"/>
    <col min="7391" max="7391" customWidth="1" width="8.7109375"/>
    <col min="7392" max="7392" customWidth="1" width="8.7109375"/>
    <col min="7393" max="7393" customWidth="1" width="8.7109375"/>
    <col min="7394" max="7394" customWidth="1" width="8.7109375"/>
    <col min="7395" max="7395" customWidth="1" width="8.7109375"/>
    <col min="7396" max="7396" customWidth="1" width="8.7109375"/>
    <col min="7397" max="7397" customWidth="1" width="8.7109375"/>
    <col min="7398" max="7398" customWidth="1" width="8.7109375"/>
    <col min="7399" max="7399" customWidth="1" width="8.7109375"/>
    <col min="7400" max="7400" customWidth="1" width="8.7109375"/>
    <col min="7401" max="7401" customWidth="1" width="8.7109375"/>
    <col min="7402" max="7402" customWidth="1" width="8.7109375"/>
    <col min="7403" max="7403" customWidth="1" width="8.7109375"/>
    <col min="7404" max="7404" customWidth="1" width="8.7109375"/>
    <col min="7405" max="7405" customWidth="1" width="8.7109375"/>
    <col min="7406" max="7406" customWidth="1" width="8.7109375"/>
    <col min="7407" max="7407" customWidth="1" width="8.7109375"/>
    <col min="7408" max="7408" customWidth="1" width="8.7109375"/>
    <col min="7409" max="7409" customWidth="1" width="8.7109375"/>
    <col min="7410" max="7410" customWidth="1" width="8.7109375"/>
    <col min="7411" max="7411" customWidth="1" width="8.7109375"/>
    <col min="7412" max="7412" customWidth="1" width="8.7109375"/>
    <col min="7413" max="7413" customWidth="1" width="8.7109375"/>
    <col min="7414" max="7414" customWidth="1" width="8.7109375"/>
    <col min="7415" max="7415" customWidth="1" width="8.7109375"/>
    <col min="7416" max="7416" customWidth="1" width="8.7109375"/>
    <col min="7417" max="7417" customWidth="1" width="8.7109375"/>
    <col min="7418" max="7418" customWidth="1" width="8.7109375"/>
    <col min="7419" max="7419" customWidth="1" width="8.7109375"/>
    <col min="7420" max="7420" customWidth="1" width="8.7109375"/>
    <col min="7421" max="7421" customWidth="1" width="8.7109375"/>
    <col min="7422" max="7422" customWidth="1" width="8.7109375"/>
    <col min="7423" max="7423" customWidth="1" width="8.7109375"/>
    <col min="7424" max="7424" customWidth="1" width="8.7109375"/>
    <col min="7425" max="7425" customWidth="1" width="8.7109375"/>
    <col min="7426" max="7426" customWidth="1" width="8.7109375"/>
    <col min="7427" max="7427" customWidth="1" width="8.7109375"/>
    <col min="7428" max="7428" customWidth="1" width="8.7109375"/>
    <col min="7429" max="7429" customWidth="1" width="8.7109375"/>
    <col min="7430" max="7430" customWidth="1" width="8.7109375"/>
    <col min="7431" max="7431" customWidth="1" width="8.7109375"/>
    <col min="7432" max="7432" customWidth="1" width="8.7109375"/>
    <col min="7433" max="7433" customWidth="1" width="8.7109375"/>
    <col min="7434" max="7434" customWidth="1" width="8.7109375"/>
    <col min="7435" max="7435" customWidth="1" width="8.7109375"/>
    <col min="7436" max="7436" customWidth="1" width="8.7109375"/>
    <col min="7437" max="7437" customWidth="1" width="8.7109375"/>
    <col min="7438" max="7438" customWidth="1" width="8.7109375"/>
    <col min="7439" max="7439" customWidth="1" width="8.7109375"/>
    <col min="7440" max="7440" customWidth="1" width="8.7109375"/>
    <col min="7441" max="7441" customWidth="1" width="8.7109375"/>
    <col min="7442" max="7442" customWidth="1" width="8.7109375"/>
    <col min="7443" max="7443" customWidth="1" width="8.7109375"/>
    <col min="7444" max="7444" customWidth="1" width="8.7109375"/>
    <col min="7445" max="7445" customWidth="1" width="8.7109375"/>
    <col min="7446" max="7446" customWidth="1" width="8.7109375"/>
    <col min="7447" max="7447" customWidth="1" width="8.7109375"/>
    <col min="7448" max="7448" customWidth="1" width="8.7109375"/>
    <col min="7449" max="7449" customWidth="1" width="8.7109375"/>
    <col min="7450" max="7450" customWidth="1" width="8.7109375"/>
    <col min="7451" max="7451" customWidth="1" width="8.7109375"/>
    <col min="7452" max="7452" customWidth="1" width="8.7109375"/>
    <col min="7453" max="7453" customWidth="1" width="8.7109375"/>
    <col min="7454" max="7454" customWidth="1" width="8.7109375"/>
    <col min="7455" max="7455" customWidth="1" width="8.7109375"/>
    <col min="7456" max="7456" customWidth="1" width="8.7109375"/>
    <col min="7457" max="7457" customWidth="1" width="8.7109375"/>
    <col min="7458" max="7458" customWidth="1" width="8.7109375"/>
    <col min="7459" max="7459" customWidth="1" width="8.7109375"/>
    <col min="7460" max="7460" customWidth="1" width="8.7109375"/>
    <col min="7461" max="7461" customWidth="1" width="8.7109375"/>
    <col min="7462" max="7462" customWidth="1" width="8.7109375"/>
    <col min="7463" max="7463" customWidth="1" width="8.7109375"/>
    <col min="7464" max="7464" customWidth="1" width="8.7109375"/>
    <col min="7465" max="7465" customWidth="1" width="8.7109375"/>
    <col min="7466" max="7466" customWidth="1" width="8.7109375"/>
    <col min="7467" max="7467" customWidth="1" width="8.7109375"/>
    <col min="7468" max="7468" customWidth="1" width="8.7109375"/>
    <col min="7469" max="7469" customWidth="1" width="8.7109375"/>
    <col min="7470" max="7470" customWidth="1" width="8.7109375"/>
    <col min="7471" max="7471" customWidth="1" width="8.7109375"/>
    <col min="7472" max="7472" customWidth="1" width="8.7109375"/>
    <col min="7473" max="7473" customWidth="1" width="8.7109375"/>
    <col min="7474" max="7474" customWidth="1" width="8.7109375"/>
    <col min="7475" max="7475" customWidth="1" width="8.7109375"/>
    <col min="7476" max="7476" customWidth="1" width="8.7109375"/>
    <col min="7477" max="7477" customWidth="1" width="8.7109375"/>
    <col min="7478" max="7478" customWidth="1" width="8.7109375"/>
    <col min="7479" max="7479" customWidth="1" width="8.7109375"/>
    <col min="7480" max="7480" customWidth="1" width="8.7109375"/>
    <col min="7481" max="7481" customWidth="1" width="8.7109375"/>
    <col min="7482" max="7482" customWidth="1" width="8.7109375"/>
    <col min="7483" max="7483" customWidth="1" width="8.7109375"/>
    <col min="7484" max="7484" customWidth="1" width="8.7109375"/>
    <col min="7485" max="7485" customWidth="1" width="8.7109375"/>
    <col min="7486" max="7486" customWidth="1" width="8.7109375"/>
    <col min="7487" max="7487" customWidth="1" width="8.7109375"/>
    <col min="7488" max="7488" customWidth="1" width="8.7109375"/>
    <col min="7489" max="7489" customWidth="1" width="8.7109375"/>
    <col min="7490" max="7490" customWidth="1" width="8.7109375"/>
    <col min="7491" max="7491" customWidth="1" width="8.7109375"/>
    <col min="7492" max="7492" customWidth="1" width="8.7109375"/>
    <col min="7493" max="7493" customWidth="1" width="8.7109375"/>
    <col min="7494" max="7494" customWidth="1" width="8.7109375"/>
    <col min="7495" max="7495" customWidth="1" width="8.7109375"/>
    <col min="7496" max="7496" customWidth="1" width="8.7109375"/>
    <col min="7497" max="7497" customWidth="1" width="8.7109375"/>
    <col min="7498" max="7498" customWidth="1" width="8.7109375"/>
    <col min="7499" max="7499" customWidth="1" width="8.7109375"/>
    <col min="7500" max="7500" customWidth="1" width="8.7109375"/>
    <col min="7501" max="7501" customWidth="1" width="8.7109375"/>
    <col min="7502" max="7502" customWidth="1" width="8.7109375"/>
    <col min="7503" max="7503" customWidth="1" width="8.7109375"/>
    <col min="7504" max="7504" customWidth="1" width="8.7109375"/>
    <col min="7505" max="7505" customWidth="1" width="8.7109375"/>
    <col min="7506" max="7506" customWidth="1" width="8.7109375"/>
    <col min="7507" max="7507" customWidth="1" width="8.7109375"/>
    <col min="7508" max="7508" customWidth="1" width="8.7109375"/>
    <col min="7509" max="7509" customWidth="1" width="8.7109375"/>
    <col min="7510" max="7510" customWidth="1" width="8.7109375"/>
    <col min="7511" max="7511" customWidth="1" width="8.7109375"/>
    <col min="7512" max="7512" customWidth="1" width="8.7109375"/>
    <col min="7513" max="7513" customWidth="1" width="8.7109375"/>
    <col min="7514" max="7514" customWidth="1" width="8.7109375"/>
    <col min="7515" max="7515" customWidth="1" width="8.7109375"/>
    <col min="7516" max="7516" customWidth="1" width="8.7109375"/>
    <col min="7517" max="7517" customWidth="1" width="8.7109375"/>
    <col min="7518" max="7518" customWidth="1" width="8.7109375"/>
    <col min="7519" max="7519" customWidth="1" width="8.7109375"/>
    <col min="7520" max="7520" customWidth="1" width="8.7109375"/>
    <col min="7521" max="7521" customWidth="1" width="8.7109375"/>
    <col min="7522" max="7522" customWidth="1" width="8.7109375"/>
    <col min="7523" max="7523" customWidth="1" width="8.7109375"/>
    <col min="7524" max="7524" customWidth="1" width="8.7109375"/>
    <col min="7525" max="7525" customWidth="1" width="8.7109375"/>
    <col min="7526" max="7526" customWidth="1" width="8.7109375"/>
    <col min="7527" max="7527" customWidth="1" width="8.7109375"/>
    <col min="7528" max="7528" customWidth="1" width="8.7109375"/>
    <col min="7529" max="7529" customWidth="1" width="8.7109375"/>
    <col min="7530" max="7530" customWidth="1" width="8.7109375"/>
    <col min="7531" max="7531" customWidth="1" width="8.7109375"/>
    <col min="7532" max="7532" customWidth="1" width="8.7109375"/>
    <col min="7533" max="7533" customWidth="1" width="8.7109375"/>
    <col min="7534" max="7534" customWidth="1" width="8.7109375"/>
    <col min="7535" max="7535" customWidth="1" width="8.7109375"/>
    <col min="7536" max="7536" customWidth="1" width="8.7109375"/>
    <col min="7537" max="7537" customWidth="1" width="8.7109375"/>
    <col min="7538" max="7538" customWidth="1" width="8.7109375"/>
    <col min="7539" max="7539" customWidth="1" width="8.7109375"/>
    <col min="7540" max="7540" customWidth="1" width="8.7109375"/>
    <col min="7541" max="7541" customWidth="1" width="8.7109375"/>
    <col min="7542" max="7542" customWidth="1" width="8.7109375"/>
    <col min="7543" max="7543" customWidth="1" width="8.7109375"/>
    <col min="7544" max="7544" customWidth="1" width="8.7109375"/>
    <col min="7545" max="7545" customWidth="1" width="8.7109375"/>
    <col min="7546" max="7546" customWidth="1" width="8.7109375"/>
    <col min="7547" max="7547" customWidth="1" width="8.7109375"/>
    <col min="7548" max="7548" customWidth="1" width="8.7109375"/>
    <col min="7549" max="7549" customWidth="1" width="8.7109375"/>
    <col min="7550" max="7550" customWidth="1" width="8.7109375"/>
    <col min="7551" max="7551" customWidth="1" width="8.7109375"/>
    <col min="7552" max="7552" customWidth="1" width="8.7109375"/>
    <col min="7553" max="7553" customWidth="1" width="8.7109375"/>
    <col min="7554" max="7554" customWidth="1" width="8.7109375"/>
    <col min="7555" max="7555" customWidth="1" width="8.7109375"/>
    <col min="7556" max="7556" customWidth="1" width="8.7109375"/>
    <col min="7557" max="7557" customWidth="1" width="8.7109375"/>
    <col min="7558" max="7558" customWidth="1" width="8.7109375"/>
    <col min="7559" max="7559" customWidth="1" width="8.7109375"/>
    <col min="7560" max="7560" customWidth="1" width="8.7109375"/>
    <col min="7561" max="7561" customWidth="1" width="8.7109375"/>
    <col min="7562" max="7562" customWidth="1" width="8.7109375"/>
    <col min="7563" max="7563" customWidth="1" width="8.7109375"/>
    <col min="7564" max="7564" customWidth="1" width="8.7109375"/>
    <col min="7565" max="7565" customWidth="1" width="8.7109375"/>
    <col min="7566" max="7566" customWidth="1" width="8.7109375"/>
    <col min="7567" max="7567" customWidth="1" width="8.7109375"/>
    <col min="7568" max="7568" customWidth="1" width="8.7109375"/>
    <col min="7569" max="7569" customWidth="1" width="8.7109375"/>
    <col min="7570" max="7570" customWidth="1" width="8.7109375"/>
    <col min="7571" max="7571" customWidth="1" width="8.7109375"/>
    <col min="7572" max="7572" customWidth="1" width="8.7109375"/>
    <col min="7573" max="7573" customWidth="1" width="8.7109375"/>
    <col min="7574" max="7574" customWidth="1" width="8.7109375"/>
    <col min="7575" max="7575" customWidth="1" width="8.7109375"/>
    <col min="7576" max="7576" customWidth="1" width="8.7109375"/>
    <col min="7577" max="7577" customWidth="1" width="8.7109375"/>
    <col min="7578" max="7578" customWidth="1" width="8.7109375"/>
    <col min="7579" max="7579" customWidth="1" width="8.7109375"/>
    <col min="7580" max="7580" customWidth="1" width="8.7109375"/>
    <col min="7581" max="7581" customWidth="1" width="8.7109375"/>
    <col min="7582" max="7582" customWidth="1" width="8.7109375"/>
    <col min="7583" max="7583" customWidth="1" width="8.7109375"/>
    <col min="7584" max="7584" customWidth="1" width="8.7109375"/>
    <col min="7585" max="7585" customWidth="1" width="8.7109375"/>
    <col min="7586" max="7586" customWidth="1" width="8.7109375"/>
    <col min="7587" max="7587" customWidth="1" width="8.7109375"/>
    <col min="7588" max="7588" customWidth="1" width="8.7109375"/>
    <col min="7589" max="7589" customWidth="1" width="8.7109375"/>
    <col min="7590" max="7590" customWidth="1" width="8.7109375"/>
    <col min="7591" max="7591" customWidth="1" width="8.7109375"/>
    <col min="7592" max="7592" customWidth="1" width="8.7109375"/>
    <col min="7593" max="7593" customWidth="1" width="8.7109375"/>
    <col min="7594" max="7594" customWidth="1" width="8.7109375"/>
    <col min="7595" max="7595" customWidth="1" width="8.7109375"/>
    <col min="7596" max="7596" customWidth="1" width="8.7109375"/>
    <col min="7597" max="7597" customWidth="1" width="8.7109375"/>
    <col min="7598" max="7598" customWidth="1" width="8.7109375"/>
    <col min="7599" max="7599" customWidth="1" width="8.7109375"/>
    <col min="7600" max="7600" customWidth="1" width="8.7109375"/>
    <col min="7601" max="7601" customWidth="1" width="8.7109375"/>
    <col min="7602" max="7602" customWidth="1" width="8.7109375"/>
    <col min="7603" max="7603" customWidth="1" width="8.7109375"/>
    <col min="7604" max="7604" customWidth="1" width="8.7109375"/>
    <col min="7605" max="7605" customWidth="1" width="8.7109375"/>
    <col min="7606" max="7606" customWidth="1" width="8.7109375"/>
    <col min="7607" max="7607" customWidth="1" width="8.7109375"/>
    <col min="7608" max="7608" customWidth="1" width="8.7109375"/>
    <col min="7609" max="7609" customWidth="1" width="8.7109375"/>
    <col min="7610" max="7610" customWidth="1" width="8.7109375"/>
    <col min="7611" max="7611" customWidth="1" width="8.7109375"/>
    <col min="7612" max="7612" customWidth="1" width="8.7109375"/>
    <col min="7613" max="7613" customWidth="1" width="8.7109375"/>
    <col min="7614" max="7614" customWidth="1" width="8.7109375"/>
    <col min="7615" max="7615" customWidth="1" width="8.7109375"/>
    <col min="7616" max="7616" customWidth="1" width="8.7109375"/>
    <col min="7617" max="7617" customWidth="1" width="8.7109375"/>
    <col min="7618" max="7618" customWidth="1" width="8.7109375"/>
    <col min="7619" max="7619" customWidth="1" width="8.7109375"/>
    <col min="7620" max="7620" customWidth="1" width="8.7109375"/>
    <col min="7621" max="7621" customWidth="1" width="8.7109375"/>
    <col min="7622" max="7622" customWidth="1" width="8.7109375"/>
    <col min="7623" max="7623" customWidth="1" width="8.7109375"/>
    <col min="7624" max="7624" customWidth="1" width="8.7109375"/>
    <col min="7625" max="7625" customWidth="1" width="8.7109375"/>
    <col min="7626" max="7626" customWidth="1" width="8.7109375"/>
    <col min="7627" max="7627" customWidth="1" width="8.7109375"/>
    <col min="7628" max="7628" customWidth="1" width="8.7109375"/>
    <col min="7629" max="7629" customWidth="1" width="8.7109375"/>
    <col min="7630" max="7630" customWidth="1" width="8.7109375"/>
    <col min="7631" max="7631" customWidth="1" width="8.7109375"/>
    <col min="7632" max="7632" customWidth="1" width="8.7109375"/>
    <col min="7633" max="7633" customWidth="1" width="8.7109375"/>
    <col min="7634" max="7634" customWidth="1" width="8.7109375"/>
    <col min="7635" max="7635" customWidth="1" width="8.7109375"/>
    <col min="7636" max="7636" customWidth="1" width="8.7109375"/>
    <col min="7637" max="7637" customWidth="1" width="8.7109375"/>
    <col min="7638" max="7638" customWidth="1" width="8.7109375"/>
    <col min="7639" max="7639" customWidth="1" width="8.7109375"/>
    <col min="7640" max="7640" customWidth="1" width="8.7109375"/>
    <col min="7641" max="7641" customWidth="1" width="8.7109375"/>
    <col min="7642" max="7642" customWidth="1" width="8.7109375"/>
    <col min="7643" max="7643" customWidth="1" width="8.7109375"/>
    <col min="7644" max="7644" customWidth="1" width="8.7109375"/>
    <col min="7645" max="7645" customWidth="1" width="8.7109375"/>
    <col min="7646" max="7646" customWidth="1" width="8.7109375"/>
    <col min="7647" max="7647" customWidth="1" width="8.7109375"/>
    <col min="7648" max="7648" customWidth="1" width="8.7109375"/>
    <col min="7649" max="7649" customWidth="1" width="8.7109375"/>
    <col min="7650" max="7650" customWidth="1" width="8.7109375"/>
    <col min="7651" max="7651" customWidth="1" width="8.7109375"/>
    <col min="7652" max="7652" customWidth="1" width="8.7109375"/>
    <col min="7653" max="7653" customWidth="1" width="8.7109375"/>
    <col min="7654" max="7654" customWidth="1" width="8.7109375"/>
    <col min="7655" max="7655" customWidth="1" width="8.7109375"/>
    <col min="7656" max="7656" customWidth="1" width="8.7109375"/>
    <col min="7657" max="7657" customWidth="1" width="8.7109375"/>
    <col min="7658" max="7658" customWidth="1" width="8.7109375"/>
    <col min="7659" max="7659" customWidth="1" width="8.7109375"/>
    <col min="7660" max="7660" customWidth="1" width="8.7109375"/>
    <col min="7661" max="7661" customWidth="1" width="8.7109375"/>
    <col min="7662" max="7662" customWidth="1" width="8.7109375"/>
    <col min="7663" max="7663" customWidth="1" width="8.7109375"/>
    <col min="7664" max="7664" customWidth="1" width="8.7109375"/>
    <col min="7665" max="7665" customWidth="1" width="8.7109375"/>
    <col min="7666" max="7666" customWidth="1" width="8.7109375"/>
    <col min="7667" max="7667" customWidth="1" width="8.7109375"/>
    <col min="7668" max="7668" customWidth="1" width="8.7109375"/>
    <col min="7669" max="7669" customWidth="1" width="8.7109375"/>
    <col min="7670" max="7670" customWidth="1" width="8.7109375"/>
    <col min="7671" max="7671" customWidth="1" width="8.7109375"/>
    <col min="7672" max="7672" customWidth="1" width="8.7109375"/>
    <col min="7673" max="7673" customWidth="1" width="8.7109375"/>
    <col min="7674" max="7674" customWidth="1" width="8.7109375"/>
    <col min="7675" max="7675" customWidth="1" width="8.7109375"/>
    <col min="7676" max="7676" customWidth="1" width="8.7109375"/>
    <col min="7677" max="7677" customWidth="1" width="8.7109375"/>
    <col min="7678" max="7678" customWidth="1" width="8.7109375"/>
    <col min="7679" max="7679" customWidth="1" width="8.7109375"/>
    <col min="7680" max="7680" customWidth="1" width="8.7109375"/>
    <col min="7681" max="7681" customWidth="1" width="8.7109375"/>
    <col min="7682" max="7682" customWidth="1" width="8.7109375"/>
    <col min="7683" max="7683" customWidth="1" width="8.7109375"/>
    <col min="7684" max="7684" customWidth="1" width="8.7109375"/>
    <col min="7685" max="7685" customWidth="1" width="8.7109375"/>
    <col min="7686" max="7686" customWidth="1" width="8.7109375"/>
    <col min="7687" max="7687" customWidth="1" width="8.7109375"/>
    <col min="7688" max="7688" customWidth="1" width="8.7109375"/>
    <col min="7689" max="7689" customWidth="1" width="8.7109375"/>
    <col min="7690" max="7690" customWidth="1" width="8.7109375"/>
    <col min="7691" max="7691" customWidth="1" width="8.7109375"/>
    <col min="7692" max="7692" customWidth="1" width="8.7109375"/>
    <col min="7693" max="7693" customWidth="1" width="8.7109375"/>
    <col min="7694" max="7694" customWidth="1" width="8.7109375"/>
    <col min="7695" max="7695" customWidth="1" width="8.7109375"/>
    <col min="7696" max="7696" customWidth="1" width="8.7109375"/>
    <col min="7697" max="7697" customWidth="1" width="8.7109375"/>
    <col min="7698" max="7698" customWidth="1" width="8.7109375"/>
    <col min="7699" max="7699" customWidth="1" width="8.7109375"/>
    <col min="7700" max="7700" customWidth="1" width="8.7109375"/>
    <col min="7701" max="7701" customWidth="1" width="8.7109375"/>
    <col min="7702" max="7702" customWidth="1" width="8.7109375"/>
    <col min="7703" max="7703" customWidth="1" width="8.7109375"/>
    <col min="7704" max="7704" customWidth="1" width="8.7109375"/>
    <col min="7705" max="7705" customWidth="1" width="8.7109375"/>
    <col min="7706" max="7706" customWidth="1" width="8.7109375"/>
    <col min="7707" max="7707" customWidth="1" width="8.7109375"/>
    <col min="7708" max="7708" customWidth="1" width="8.7109375"/>
    <col min="7709" max="7709" customWidth="1" width="8.7109375"/>
    <col min="7710" max="7710" customWidth="1" width="8.7109375"/>
    <col min="7711" max="7711" customWidth="1" width="8.7109375"/>
    <col min="7712" max="7712" customWidth="1" width="8.7109375"/>
    <col min="7713" max="7713" customWidth="1" width="8.7109375"/>
    <col min="7714" max="7714" customWidth="1" width="8.7109375"/>
    <col min="7715" max="7715" customWidth="1" width="8.7109375"/>
    <col min="7716" max="7716" customWidth="1" width="8.7109375"/>
    <col min="7717" max="7717" customWidth="1" width="8.7109375"/>
    <col min="7718" max="7718" customWidth="1" width="8.7109375"/>
    <col min="7719" max="7719" customWidth="1" width="8.7109375"/>
    <col min="7720" max="7720" customWidth="1" width="8.7109375"/>
    <col min="7721" max="7721" customWidth="1" width="8.7109375"/>
    <col min="7722" max="7722" customWidth="1" width="8.7109375"/>
    <col min="7723" max="7723" customWidth="1" width="8.7109375"/>
    <col min="7724" max="7724" customWidth="1" width="8.7109375"/>
    <col min="7725" max="7725" customWidth="1" width="8.7109375"/>
    <col min="7726" max="7726" customWidth="1" width="8.7109375"/>
    <col min="7727" max="7727" customWidth="1" width="8.7109375"/>
    <col min="7728" max="7728" customWidth="1" width="8.7109375"/>
    <col min="7729" max="7729" customWidth="1" width="8.7109375"/>
    <col min="7730" max="7730" customWidth="1" width="8.7109375"/>
    <col min="7731" max="7731" customWidth="1" width="8.7109375"/>
    <col min="7732" max="7732" customWidth="1" width="8.7109375"/>
    <col min="7733" max="7733" customWidth="1" width="8.7109375"/>
    <col min="7734" max="7734" customWidth="1" width="8.7109375"/>
    <col min="7735" max="7735" customWidth="1" width="8.7109375"/>
    <col min="7736" max="7736" customWidth="1" width="8.7109375"/>
    <col min="7737" max="7737" customWidth="1" width="8.7109375"/>
    <col min="7738" max="7738" customWidth="1" width="8.7109375"/>
    <col min="7739" max="7739" customWidth="1" width="8.7109375"/>
    <col min="7740" max="7740" customWidth="1" width="8.7109375"/>
    <col min="7741" max="7741" customWidth="1" width="8.7109375"/>
    <col min="7742" max="7742" customWidth="1" width="8.7109375"/>
    <col min="7743" max="7743" customWidth="1" width="8.7109375"/>
    <col min="7744" max="7744" customWidth="1" width="8.7109375"/>
    <col min="7745" max="7745" customWidth="1" width="8.7109375"/>
    <col min="7746" max="7746" customWidth="1" width="8.7109375"/>
    <col min="7747" max="7747" customWidth="1" width="8.7109375"/>
    <col min="7748" max="7748" customWidth="1" width="8.7109375"/>
    <col min="7749" max="7749" customWidth="1" width="8.7109375"/>
    <col min="7750" max="7750" customWidth="1" width="8.7109375"/>
    <col min="7751" max="7751" customWidth="1" width="8.7109375"/>
    <col min="7752" max="7752" customWidth="1" width="8.7109375"/>
    <col min="7753" max="7753" customWidth="1" width="8.7109375"/>
    <col min="7754" max="7754" customWidth="1" width="8.7109375"/>
    <col min="7755" max="7755" customWidth="1" width="8.7109375"/>
    <col min="7756" max="7756" customWidth="1" width="8.7109375"/>
    <col min="7757" max="7757" customWidth="1" width="8.7109375"/>
    <col min="7758" max="7758" customWidth="1" width="8.7109375"/>
    <col min="7759" max="7759" customWidth="1" width="8.7109375"/>
    <col min="7760" max="7760" customWidth="1" width="8.7109375"/>
    <col min="7761" max="7761" customWidth="1" width="8.7109375"/>
    <col min="7762" max="7762" customWidth="1" width="8.7109375"/>
    <col min="7763" max="7763" customWidth="1" width="8.7109375"/>
    <col min="7764" max="7764" customWidth="1" width="8.7109375"/>
    <col min="7765" max="7765" customWidth="1" width="8.7109375"/>
    <col min="7766" max="7766" customWidth="1" width="8.7109375"/>
    <col min="7767" max="7767" customWidth="1" width="8.7109375"/>
    <col min="7768" max="7768" customWidth="1" width="8.7109375"/>
    <col min="7769" max="7769" customWidth="1" width="8.7109375"/>
    <col min="7770" max="7770" customWidth="1" width="8.7109375"/>
    <col min="7771" max="7771" customWidth="1" width="8.7109375"/>
    <col min="7772" max="7772" customWidth="1" width="8.7109375"/>
    <col min="7773" max="7773" customWidth="1" width="8.7109375"/>
    <col min="7774" max="7774" customWidth="1" width="8.7109375"/>
    <col min="7775" max="7775" customWidth="1" width="8.7109375"/>
    <col min="7776" max="7776" customWidth="1" width="8.7109375"/>
    <col min="7777" max="7777" customWidth="1" width="8.7109375"/>
    <col min="7778" max="7778" customWidth="1" width="8.7109375"/>
    <col min="7779" max="7779" customWidth="1" width="8.7109375"/>
    <col min="7780" max="7780" customWidth="1" width="8.7109375"/>
    <col min="7781" max="7781" customWidth="1" width="8.7109375"/>
    <col min="7782" max="7782" customWidth="1" width="8.7109375"/>
    <col min="7783" max="7783" customWidth="1" width="8.7109375"/>
    <col min="7784" max="7784" customWidth="1" width="8.7109375"/>
    <col min="7785" max="7785" customWidth="1" width="8.7109375"/>
    <col min="7786" max="7786" customWidth="1" width="8.7109375"/>
    <col min="7787" max="7787" customWidth="1" width="8.7109375"/>
    <col min="7788" max="7788" customWidth="1" width="8.7109375"/>
    <col min="7789" max="7789" customWidth="1" width="8.7109375"/>
    <col min="7790" max="7790" customWidth="1" width="8.7109375"/>
    <col min="7791" max="7791" customWidth="1" width="8.7109375"/>
    <col min="7792" max="7792" customWidth="1" width="8.7109375"/>
    <col min="7793" max="7793" customWidth="1" width="8.7109375"/>
    <col min="7794" max="7794" customWidth="1" width="8.7109375"/>
    <col min="7795" max="7795" customWidth="1" width="8.7109375"/>
    <col min="7796" max="7796" customWidth="1" width="8.7109375"/>
    <col min="7797" max="7797" customWidth="1" width="8.7109375"/>
    <col min="7798" max="7798" customWidth="1" width="8.7109375"/>
    <col min="7799" max="7799" customWidth="1" width="8.7109375"/>
    <col min="7800" max="7800" customWidth="1" width="8.7109375"/>
    <col min="7801" max="7801" customWidth="1" width="8.7109375"/>
    <col min="7802" max="7802" customWidth="1" width="8.7109375"/>
    <col min="7803" max="7803" customWidth="1" width="8.7109375"/>
    <col min="7804" max="7804" customWidth="1" width="8.7109375"/>
    <col min="7805" max="7805" customWidth="1" width="8.7109375"/>
    <col min="7806" max="7806" customWidth="1" width="8.7109375"/>
    <col min="7807" max="7807" customWidth="1" width="8.7109375"/>
    <col min="7808" max="7808" customWidth="1" width="8.7109375"/>
    <col min="7809" max="7809" customWidth="1" width="8.7109375"/>
    <col min="7810" max="7810" customWidth="1" width="8.7109375"/>
    <col min="7811" max="7811" customWidth="1" width="8.7109375"/>
    <col min="7812" max="7812" customWidth="1" width="8.7109375"/>
    <col min="7813" max="7813" customWidth="1" width="8.7109375"/>
    <col min="7814" max="7814" customWidth="1" width="8.7109375"/>
    <col min="7815" max="7815" customWidth="1" width="8.7109375"/>
    <col min="7816" max="7816" customWidth="1" width="8.7109375"/>
    <col min="7817" max="7817" customWidth="1" width="8.7109375"/>
    <col min="7818" max="7818" customWidth="1" width="8.7109375"/>
    <col min="7819" max="7819" customWidth="1" width="8.7109375"/>
    <col min="7820" max="7820" customWidth="1" width="8.7109375"/>
    <col min="7821" max="7821" customWidth="1" width="8.7109375"/>
    <col min="7822" max="7822" customWidth="1" width="8.7109375"/>
    <col min="7823" max="7823" customWidth="1" width="8.7109375"/>
    <col min="7824" max="7824" customWidth="1" width="8.7109375"/>
    <col min="7825" max="7825" customWidth="1" width="8.7109375"/>
    <col min="7826" max="7826" customWidth="1" width="8.7109375"/>
    <col min="7827" max="7827" customWidth="1" width="8.7109375"/>
    <col min="7828" max="7828" customWidth="1" width="8.7109375"/>
    <col min="7829" max="7829" customWidth="1" width="8.7109375"/>
    <col min="7830" max="7830" customWidth="1" width="8.7109375"/>
    <col min="7831" max="7831" customWidth="1" width="8.7109375"/>
    <col min="7832" max="7832" customWidth="1" width="8.7109375"/>
    <col min="7833" max="7833" customWidth="1" width="8.7109375"/>
    <col min="7834" max="7834" customWidth="1" width="8.7109375"/>
    <col min="7835" max="7835" customWidth="1" width="8.7109375"/>
    <col min="7836" max="7836" customWidth="1" width="8.7109375"/>
    <col min="7837" max="7837" customWidth="1" width="8.7109375"/>
    <col min="7838" max="7838" customWidth="1" width="8.7109375"/>
    <col min="7839" max="7839" customWidth="1" width="8.7109375"/>
    <col min="7840" max="7840" customWidth="1" width="8.7109375"/>
    <col min="7841" max="7841" customWidth="1" width="8.7109375"/>
    <col min="7842" max="7842" customWidth="1" width="8.7109375"/>
    <col min="7843" max="7843" customWidth="1" width="8.7109375"/>
    <col min="7844" max="7844" customWidth="1" width="8.7109375"/>
    <col min="7845" max="7845" customWidth="1" width="8.7109375"/>
    <col min="7846" max="7846" customWidth="1" width="8.7109375"/>
    <col min="7847" max="7847" customWidth="1" width="8.7109375"/>
    <col min="7848" max="7848" customWidth="1" width="8.7109375"/>
    <col min="7849" max="7849" customWidth="1" width="8.7109375"/>
    <col min="7850" max="7850" customWidth="1" width="8.7109375"/>
    <col min="7851" max="7851" customWidth="1" width="8.7109375"/>
    <col min="7852" max="7852" customWidth="1" width="8.7109375"/>
    <col min="7853" max="7853" customWidth="1" width="8.7109375"/>
    <col min="7854" max="7854" customWidth="1" width="8.7109375"/>
    <col min="7855" max="7855" customWidth="1" width="8.7109375"/>
    <col min="7856" max="7856" customWidth="1" width="8.7109375"/>
    <col min="7857" max="7857" customWidth="1" width="8.7109375"/>
    <col min="7858" max="7858" customWidth="1" width="8.7109375"/>
    <col min="7859" max="7859" customWidth="1" width="8.7109375"/>
    <col min="7860" max="7860" customWidth="1" width="8.7109375"/>
    <col min="7861" max="7861" customWidth="1" width="8.7109375"/>
    <col min="7862" max="7862" customWidth="1" width="8.7109375"/>
    <col min="7863" max="7863" customWidth="1" width="8.7109375"/>
    <col min="7864" max="7864" customWidth="1" width="8.7109375"/>
    <col min="7865" max="7865" customWidth="1" width="8.7109375"/>
    <col min="7866" max="7866" customWidth="1" width="8.7109375"/>
    <col min="7867" max="7867" customWidth="1" width="8.7109375"/>
    <col min="7868" max="7868" customWidth="1" width="8.7109375"/>
    <col min="7869" max="7869" customWidth="1" width="8.7109375"/>
    <col min="7870" max="7870" customWidth="1" width="8.7109375"/>
    <col min="7871" max="7871" customWidth="1" width="8.7109375"/>
    <col min="7872" max="7872" customWidth="1" width="8.7109375"/>
    <col min="7873" max="7873" customWidth="1" width="8.7109375"/>
    <col min="7874" max="7874" customWidth="1" width="8.7109375"/>
    <col min="7875" max="7875" customWidth="1" width="8.7109375"/>
    <col min="7876" max="7876" customWidth="1" width="8.7109375"/>
    <col min="7877" max="7877" customWidth="1" width="8.7109375"/>
    <col min="7878" max="7878" customWidth="1" width="8.7109375"/>
    <col min="7879" max="7879" customWidth="1" width="8.7109375"/>
    <col min="7880" max="7880" customWidth="1" width="8.7109375"/>
    <col min="7881" max="7881" customWidth="1" width="8.7109375"/>
    <col min="7882" max="7882" customWidth="1" width="8.7109375"/>
    <col min="7883" max="7883" customWidth="1" width="8.7109375"/>
    <col min="7884" max="7884" customWidth="1" width="8.7109375"/>
    <col min="7885" max="7885" customWidth="1" width="8.7109375"/>
    <col min="7886" max="7886" customWidth="1" width="8.7109375"/>
    <col min="7887" max="7887" customWidth="1" width="8.7109375"/>
    <col min="7888" max="7888" customWidth="1" width="8.7109375"/>
    <col min="7889" max="7889" customWidth="1" width="8.7109375"/>
    <col min="7890" max="7890" customWidth="1" width="8.7109375"/>
    <col min="7891" max="7891" customWidth="1" width="8.7109375"/>
    <col min="7892" max="7892" customWidth="1" width="8.7109375"/>
    <col min="7893" max="7893" customWidth="1" width="8.7109375"/>
    <col min="7894" max="7894" customWidth="1" width="8.7109375"/>
    <col min="7895" max="7895" customWidth="1" width="8.7109375"/>
    <col min="7896" max="7896" customWidth="1" width="8.7109375"/>
    <col min="7897" max="7897" customWidth="1" width="8.7109375"/>
    <col min="7898" max="7898" customWidth="1" width="8.7109375"/>
    <col min="7899" max="7899" customWidth="1" width="8.7109375"/>
    <col min="7900" max="7900" customWidth="1" width="8.7109375"/>
    <col min="7901" max="7901" customWidth="1" width="8.7109375"/>
    <col min="7902" max="7902" customWidth="1" width="8.7109375"/>
    <col min="7903" max="7903" customWidth="1" width="8.7109375"/>
    <col min="7904" max="7904" customWidth="1" width="8.7109375"/>
    <col min="7905" max="7905" customWidth="1" width="8.7109375"/>
    <col min="7906" max="7906" customWidth="1" width="8.7109375"/>
    <col min="7907" max="7907" customWidth="1" width="8.7109375"/>
    <col min="7908" max="7908" customWidth="1" width="8.7109375"/>
    <col min="7909" max="7909" customWidth="1" width="8.7109375"/>
    <col min="7910" max="7910" customWidth="1" width="8.7109375"/>
    <col min="7911" max="7911" customWidth="1" width="8.7109375"/>
    <col min="7912" max="7912" customWidth="1" width="8.7109375"/>
    <col min="7913" max="7913" customWidth="1" width="8.7109375"/>
    <col min="7914" max="7914" customWidth="1" width="8.7109375"/>
    <col min="7915" max="7915" customWidth="1" width="8.7109375"/>
    <col min="7916" max="7916" customWidth="1" width="8.7109375"/>
    <col min="7917" max="7917" customWidth="1" width="8.7109375"/>
    <col min="7918" max="7918" customWidth="1" width="8.7109375"/>
    <col min="7919" max="7919" customWidth="1" width="8.7109375"/>
    <col min="7920" max="7920" customWidth="1" width="8.7109375"/>
    <col min="7921" max="7921" customWidth="1" width="8.7109375"/>
    <col min="7922" max="7922" customWidth="1" width="8.7109375"/>
    <col min="7923" max="7923" customWidth="1" width="8.7109375"/>
    <col min="7924" max="7924" customWidth="1" width="8.7109375"/>
    <col min="7925" max="7925" customWidth="1" width="8.7109375"/>
    <col min="7926" max="7926" customWidth="1" width="8.7109375"/>
    <col min="7927" max="7927" customWidth="1" width="8.7109375"/>
    <col min="7928" max="7928" customWidth="1" width="8.7109375"/>
    <col min="7929" max="7929" customWidth="1" width="8.7109375"/>
    <col min="7930" max="7930" customWidth="1" width="8.7109375"/>
    <col min="7931" max="7931" customWidth="1" width="8.7109375"/>
    <col min="7932" max="7932" customWidth="1" width="8.7109375"/>
    <col min="7933" max="7933" customWidth="1" width="8.7109375"/>
    <col min="7934" max="7934" customWidth="1" width="8.7109375"/>
    <col min="7935" max="7935" customWidth="1" width="8.7109375"/>
    <col min="7936" max="7936" customWidth="1" width="8.7109375"/>
    <col min="7937" max="7937" customWidth="1" width="8.7109375"/>
    <col min="7938" max="7938" customWidth="1" width="8.7109375"/>
    <col min="7939" max="7939" customWidth="1" width="8.7109375"/>
    <col min="7940" max="7940" customWidth="1" width="8.7109375"/>
    <col min="7941" max="7941" customWidth="1" width="8.7109375"/>
    <col min="7942" max="7942" customWidth="1" width="8.7109375"/>
    <col min="7943" max="7943" customWidth="1" width="8.7109375"/>
    <col min="7944" max="7944" customWidth="1" width="8.7109375"/>
    <col min="7945" max="7945" customWidth="1" width="8.7109375"/>
    <col min="7946" max="7946" customWidth="1" width="8.7109375"/>
    <col min="7947" max="7947" customWidth="1" width="8.7109375"/>
    <col min="7948" max="7948" customWidth="1" width="8.7109375"/>
    <col min="7949" max="7949" customWidth="1" width="8.7109375"/>
    <col min="7950" max="7950" customWidth="1" width="8.7109375"/>
    <col min="7951" max="7951" customWidth="1" width="8.7109375"/>
    <col min="7952" max="7952" customWidth="1" width="8.7109375"/>
    <col min="7953" max="7953" customWidth="1" width="8.7109375"/>
    <col min="7954" max="7954" customWidth="1" width="8.7109375"/>
    <col min="7955" max="7955" customWidth="1" width="8.7109375"/>
    <col min="7956" max="7956" customWidth="1" width="8.7109375"/>
    <col min="7957" max="7957" customWidth="1" width="8.7109375"/>
    <col min="7958" max="7958" customWidth="1" width="8.7109375"/>
    <col min="7959" max="7959" customWidth="1" width="8.7109375"/>
    <col min="7960" max="7960" customWidth="1" width="8.7109375"/>
    <col min="7961" max="7961" customWidth="1" width="8.7109375"/>
    <col min="7962" max="7962" customWidth="1" width="8.7109375"/>
    <col min="7963" max="7963" customWidth="1" width="8.7109375"/>
    <col min="7964" max="7964" customWidth="1" width="8.7109375"/>
    <col min="7965" max="7965" customWidth="1" width="8.7109375"/>
    <col min="7966" max="7966" customWidth="1" width="8.7109375"/>
    <col min="7967" max="7967" customWidth="1" width="8.7109375"/>
    <col min="7968" max="7968" customWidth="1" width="8.7109375"/>
    <col min="7969" max="7969" customWidth="1" width="8.7109375"/>
    <col min="7970" max="7970" customWidth="1" width="8.7109375"/>
    <col min="7971" max="7971" customWidth="1" width="8.7109375"/>
    <col min="7972" max="7972" customWidth="1" width="8.7109375"/>
    <col min="7973" max="7973" customWidth="1" width="8.7109375"/>
    <col min="7974" max="7974" customWidth="1" width="8.7109375"/>
    <col min="7975" max="7975" customWidth="1" width="8.7109375"/>
    <col min="7976" max="7976" customWidth="1" width="8.7109375"/>
    <col min="7977" max="7977" customWidth="1" width="8.7109375"/>
    <col min="7978" max="7978" customWidth="1" width="8.7109375"/>
    <col min="7979" max="7979" customWidth="1" width="8.7109375"/>
    <col min="7980" max="7980" customWidth="1" width="8.7109375"/>
    <col min="7981" max="7981" customWidth="1" width="8.7109375"/>
    <col min="7982" max="7982" customWidth="1" width="8.7109375"/>
    <col min="7983" max="7983" customWidth="1" width="8.7109375"/>
    <col min="7984" max="7984" customWidth="1" width="8.7109375"/>
    <col min="7985" max="7985" customWidth="1" width="8.7109375"/>
    <col min="7986" max="7986" customWidth="1" width="8.7109375"/>
    <col min="7987" max="7987" customWidth="1" width="8.7109375"/>
    <col min="7988" max="7988" customWidth="1" width="8.7109375"/>
    <col min="7989" max="7989" customWidth="1" width="8.7109375"/>
    <col min="7990" max="7990" customWidth="1" width="8.7109375"/>
    <col min="7991" max="7991" customWidth="1" width="8.7109375"/>
    <col min="7992" max="7992" customWidth="1" width="8.7109375"/>
    <col min="7993" max="7993" customWidth="1" width="8.7109375"/>
    <col min="7994" max="7994" customWidth="1" width="8.7109375"/>
    <col min="7995" max="7995" customWidth="1" width="8.7109375"/>
    <col min="7996" max="7996" customWidth="1" width="8.7109375"/>
    <col min="7997" max="7997" customWidth="1" width="8.7109375"/>
    <col min="7998" max="7998" customWidth="1" width="8.7109375"/>
    <col min="7999" max="7999" customWidth="1" width="8.7109375"/>
    <col min="8000" max="8000" customWidth="1" width="8.7109375"/>
    <col min="8001" max="8001" customWidth="1" width="8.7109375"/>
    <col min="8002" max="8002" customWidth="1" width="8.7109375"/>
    <col min="8003" max="8003" customWidth="1" width="8.7109375"/>
    <col min="8004" max="8004" customWidth="1" width="8.7109375"/>
    <col min="8005" max="8005" customWidth="1" width="8.7109375"/>
    <col min="8006" max="8006" customWidth="1" width="8.7109375"/>
    <col min="8007" max="8007" customWidth="1" width="8.7109375"/>
    <col min="8008" max="8008" customWidth="1" width="8.7109375"/>
    <col min="8009" max="8009" customWidth="1" width="8.7109375"/>
    <col min="8010" max="8010" customWidth="1" width="8.7109375"/>
    <col min="8011" max="8011" customWidth="1" width="8.7109375"/>
    <col min="8012" max="8012" customWidth="1" width="8.7109375"/>
    <col min="8013" max="8013" customWidth="1" width="8.7109375"/>
    <col min="8014" max="8014" customWidth="1" width="8.7109375"/>
    <col min="8015" max="8015" customWidth="1" width="8.7109375"/>
    <col min="8016" max="8016" customWidth="1" width="8.7109375"/>
    <col min="8017" max="8017" customWidth="1" width="8.7109375"/>
    <col min="8018" max="8018" customWidth="1" width="8.7109375"/>
    <col min="8019" max="8019" customWidth="1" width="8.7109375"/>
    <col min="8020" max="8020" customWidth="1" width="8.7109375"/>
    <col min="8021" max="8021" customWidth="1" width="8.7109375"/>
    <col min="8022" max="8022" customWidth="1" width="8.7109375"/>
    <col min="8023" max="8023" customWidth="1" width="8.7109375"/>
    <col min="8024" max="8024" customWidth="1" width="8.7109375"/>
    <col min="8025" max="8025" customWidth="1" width="8.7109375"/>
    <col min="8026" max="8026" customWidth="1" width="8.7109375"/>
    <col min="8027" max="8027" customWidth="1" width="8.7109375"/>
    <col min="8028" max="8028" customWidth="1" width="8.7109375"/>
    <col min="8029" max="8029" customWidth="1" width="8.7109375"/>
    <col min="8030" max="8030" customWidth="1" width="8.7109375"/>
    <col min="8031" max="8031" customWidth="1" width="8.7109375"/>
    <col min="8032" max="8032" customWidth="1" width="8.7109375"/>
    <col min="8033" max="8033" customWidth="1" width="8.7109375"/>
    <col min="8034" max="8034" customWidth="1" width="8.7109375"/>
    <col min="8035" max="8035" customWidth="1" width="8.7109375"/>
    <col min="8036" max="8036" customWidth="1" width="8.7109375"/>
    <col min="8037" max="8037" customWidth="1" width="8.7109375"/>
    <col min="8038" max="8038" customWidth="1" width="8.7109375"/>
    <col min="8039" max="8039" customWidth="1" width="8.7109375"/>
    <col min="8040" max="8040" customWidth="1" width="8.7109375"/>
    <col min="8041" max="8041" customWidth="1" width="8.7109375"/>
    <col min="8042" max="8042" customWidth="1" width="8.7109375"/>
    <col min="8043" max="8043" customWidth="1" width="8.7109375"/>
    <col min="8044" max="8044" customWidth="1" width="8.7109375"/>
    <col min="8045" max="8045" customWidth="1" width="8.7109375"/>
    <col min="8046" max="8046" customWidth="1" width="8.7109375"/>
    <col min="8047" max="8047" customWidth="1" width="8.7109375"/>
    <col min="8048" max="8048" customWidth="1" width="8.7109375"/>
    <col min="8049" max="8049" customWidth="1" width="8.7109375"/>
    <col min="8050" max="8050" customWidth="1" width="8.7109375"/>
    <col min="8051" max="8051" customWidth="1" width="8.7109375"/>
    <col min="8052" max="8052" customWidth="1" width="8.7109375"/>
    <col min="8053" max="8053" customWidth="1" width="8.7109375"/>
    <col min="8054" max="8054" customWidth="1" width="8.7109375"/>
    <col min="8055" max="8055" customWidth="1" width="8.7109375"/>
    <col min="8056" max="8056" customWidth="1" width="8.7109375"/>
    <col min="8057" max="8057" customWidth="1" width="8.7109375"/>
    <col min="8058" max="8058" customWidth="1" width="8.7109375"/>
    <col min="8059" max="8059" customWidth="1" width="8.7109375"/>
    <col min="8060" max="8060" customWidth="1" width="8.7109375"/>
    <col min="8061" max="8061" customWidth="1" width="8.7109375"/>
    <col min="8062" max="8062" customWidth="1" width="8.7109375"/>
    <col min="8063" max="8063" customWidth="1" width="8.7109375"/>
    <col min="8064" max="8064" customWidth="1" width="8.7109375"/>
    <col min="8065" max="8065" customWidth="1" width="8.7109375"/>
    <col min="8066" max="8066" customWidth="1" width="8.7109375"/>
    <col min="8067" max="8067" customWidth="1" width="8.7109375"/>
    <col min="8068" max="8068" customWidth="1" width="8.7109375"/>
    <col min="8069" max="8069" customWidth="1" width="8.7109375"/>
    <col min="8070" max="8070" customWidth="1" width="8.7109375"/>
    <col min="8071" max="8071" customWidth="1" width="8.7109375"/>
    <col min="8072" max="8072" customWidth="1" width="8.7109375"/>
    <col min="8073" max="8073" customWidth="1" width="8.7109375"/>
    <col min="8074" max="8074" customWidth="1" width="8.7109375"/>
    <col min="8075" max="8075" customWidth="1" width="8.7109375"/>
    <col min="8076" max="8076" customWidth="1" width="8.7109375"/>
    <col min="8077" max="8077" customWidth="1" width="8.7109375"/>
    <col min="8078" max="8078" customWidth="1" width="8.7109375"/>
    <col min="8079" max="8079" customWidth="1" width="8.7109375"/>
    <col min="8080" max="8080" customWidth="1" width="8.7109375"/>
    <col min="8081" max="8081" customWidth="1" width="8.7109375"/>
    <col min="8082" max="8082" customWidth="1" width="8.7109375"/>
    <col min="8083" max="8083" customWidth="1" width="8.7109375"/>
    <col min="8084" max="8084" customWidth="1" width="8.7109375"/>
    <col min="8085" max="8085" customWidth="1" width="8.7109375"/>
    <col min="8086" max="8086" customWidth="1" width="8.7109375"/>
    <col min="8087" max="8087" customWidth="1" width="8.7109375"/>
    <col min="8088" max="8088" customWidth="1" width="8.7109375"/>
    <col min="8089" max="8089" customWidth="1" width="8.7109375"/>
    <col min="8090" max="8090" customWidth="1" width="8.7109375"/>
    <col min="8091" max="8091" customWidth="1" width="8.7109375"/>
    <col min="8092" max="8092" customWidth="1" width="8.7109375"/>
    <col min="8093" max="8093" customWidth="1" width="8.7109375"/>
    <col min="8094" max="8094" customWidth="1" width="8.7109375"/>
    <col min="8095" max="8095" customWidth="1" width="8.7109375"/>
    <col min="8096" max="8096" customWidth="1" width="8.7109375"/>
    <col min="8097" max="8097" customWidth="1" width="8.7109375"/>
    <col min="8098" max="8098" customWidth="1" width="8.7109375"/>
    <col min="8099" max="8099" customWidth="1" width="8.7109375"/>
    <col min="8100" max="8100" customWidth="1" width="8.7109375"/>
    <col min="8101" max="8101" customWidth="1" width="8.7109375"/>
    <col min="8102" max="8102" customWidth="1" width="8.7109375"/>
    <col min="8103" max="8103" customWidth="1" width="8.7109375"/>
    <col min="8104" max="8104" customWidth="1" width="8.7109375"/>
    <col min="8105" max="8105" customWidth="1" width="8.7109375"/>
    <col min="8106" max="8106" customWidth="1" width="8.7109375"/>
    <col min="8107" max="8107" customWidth="1" width="8.7109375"/>
    <col min="8108" max="8108" customWidth="1" width="8.7109375"/>
    <col min="8109" max="8109" customWidth="1" width="8.7109375"/>
    <col min="8110" max="8110" customWidth="1" width="8.7109375"/>
    <col min="8111" max="8111" customWidth="1" width="8.7109375"/>
    <col min="8112" max="8112" customWidth="1" width="8.7109375"/>
    <col min="8113" max="8113" customWidth="1" width="8.7109375"/>
    <col min="8114" max="8114" customWidth="1" width="8.7109375"/>
    <col min="8115" max="8115" customWidth="1" width="8.7109375"/>
    <col min="8116" max="8116" customWidth="1" width="8.7109375"/>
    <col min="8117" max="8117" customWidth="1" width="8.7109375"/>
    <col min="8118" max="8118" customWidth="1" width="8.7109375"/>
    <col min="8119" max="8119" customWidth="1" width="8.7109375"/>
    <col min="8120" max="8120" customWidth="1" width="8.7109375"/>
    <col min="8121" max="8121" customWidth="1" width="8.7109375"/>
    <col min="8122" max="8122" customWidth="1" width="8.7109375"/>
    <col min="8123" max="8123" customWidth="1" width="8.7109375"/>
    <col min="8124" max="8124" customWidth="1" width="8.7109375"/>
    <col min="8125" max="8125" customWidth="1" width="8.7109375"/>
    <col min="8126" max="8126" customWidth="1" width="8.7109375"/>
    <col min="8127" max="8127" customWidth="1" width="8.7109375"/>
    <col min="8128" max="8128" customWidth="1" width="8.7109375"/>
    <col min="8129" max="8129" customWidth="1" width="8.7109375"/>
    <col min="8130" max="8130" customWidth="1" width="8.7109375"/>
    <col min="8131" max="8131" customWidth="1" width="8.7109375"/>
    <col min="8132" max="8132" customWidth="1" width="8.7109375"/>
    <col min="8133" max="8133" customWidth="1" width="8.7109375"/>
    <col min="8134" max="8134" customWidth="1" width="8.7109375"/>
    <col min="8135" max="8135" customWidth="1" width="8.7109375"/>
    <col min="8136" max="8136" customWidth="1" width="8.7109375"/>
    <col min="8137" max="8137" customWidth="1" width="8.7109375"/>
    <col min="8138" max="8138" customWidth="1" width="8.7109375"/>
    <col min="8139" max="8139" customWidth="1" width="8.7109375"/>
    <col min="8140" max="8140" customWidth="1" width="8.7109375"/>
    <col min="8141" max="8141" customWidth="1" width="8.7109375"/>
    <col min="8142" max="8142" customWidth="1" width="8.7109375"/>
    <col min="8143" max="8143" customWidth="1" width="8.7109375"/>
    <col min="8144" max="8144" customWidth="1" width="8.7109375"/>
    <col min="8145" max="8145" customWidth="1" width="8.7109375"/>
    <col min="8146" max="8146" customWidth="1" width="8.7109375"/>
    <col min="8147" max="8147" customWidth="1" width="8.7109375"/>
    <col min="8148" max="8148" customWidth="1" width="8.7109375"/>
    <col min="8149" max="8149" customWidth="1" width="8.7109375"/>
    <col min="8150" max="8150" customWidth="1" width="8.7109375"/>
    <col min="8151" max="8151" customWidth="1" width="8.7109375"/>
    <col min="8152" max="8152" customWidth="1" width="8.7109375"/>
    <col min="8153" max="8153" customWidth="1" width="8.7109375"/>
    <col min="8154" max="8154" customWidth="1" width="8.7109375"/>
    <col min="8155" max="8155" customWidth="1" width="8.7109375"/>
    <col min="8156" max="8156" customWidth="1" width="8.7109375"/>
    <col min="8157" max="8157" customWidth="1" width="8.7109375"/>
    <col min="8158" max="8158" customWidth="1" width="8.7109375"/>
    <col min="8159" max="8159" customWidth="1" width="8.7109375"/>
    <col min="8160" max="8160" customWidth="1" width="8.7109375"/>
    <col min="8161" max="8161" customWidth="1" width="8.7109375"/>
    <col min="8162" max="8162" customWidth="1" width="8.7109375"/>
    <col min="8163" max="8163" customWidth="1" width="8.7109375"/>
    <col min="8164" max="8164" customWidth="1" width="8.7109375"/>
    <col min="8165" max="8165" customWidth="1" width="8.7109375"/>
    <col min="8166" max="8166" customWidth="1" width="8.7109375"/>
    <col min="8167" max="8167" customWidth="1" width="8.7109375"/>
    <col min="8168" max="8168" customWidth="1" width="8.7109375"/>
    <col min="8169" max="8169" customWidth="1" width="8.7109375"/>
    <col min="8170" max="8170" customWidth="1" width="8.7109375"/>
    <col min="8171" max="8171" customWidth="1" width="8.7109375"/>
    <col min="8172" max="8172" customWidth="1" width="8.7109375"/>
    <col min="8173" max="8173" customWidth="1" width="8.7109375"/>
    <col min="8174" max="8174" customWidth="1" width="8.7109375"/>
    <col min="8175" max="8175" customWidth="1" width="8.7109375"/>
    <col min="8176" max="8176" customWidth="1" width="8.7109375"/>
    <col min="8177" max="8177" customWidth="1" width="8.7109375"/>
    <col min="8178" max="8178" customWidth="1" width="8.7109375"/>
    <col min="8179" max="8179" customWidth="1" width="8.7109375"/>
    <col min="8180" max="8180" customWidth="1" width="8.7109375"/>
    <col min="8181" max="8181" customWidth="1" width="8.7109375"/>
    <col min="8182" max="8182" customWidth="1" width="8.7109375"/>
    <col min="8183" max="8183" customWidth="1" width="8.7109375"/>
    <col min="8184" max="8184" customWidth="1" width="8.7109375"/>
    <col min="8185" max="8185" customWidth="1" width="8.7109375"/>
    <col min="8186" max="8186" customWidth="1" width="8.7109375"/>
    <col min="8187" max="8187" customWidth="1" width="8.7109375"/>
    <col min="8188" max="8188" customWidth="1" width="8.7109375"/>
    <col min="8189" max="8189" customWidth="1" width="8.7109375"/>
    <col min="8190" max="8190" customWidth="1" width="8.7109375"/>
    <col min="8191" max="8191" customWidth="1" width="8.7109375"/>
    <col min="8192" max="8192" customWidth="1" width="8.7109375"/>
    <col min="8193" max="8193" customWidth="1" width="8.7109375"/>
    <col min="8194" max="8194" customWidth="1" width="8.7109375"/>
    <col min="8195" max="8195" customWidth="1" width="8.7109375"/>
    <col min="8196" max="8196" customWidth="1" width="8.7109375"/>
    <col min="8197" max="8197" customWidth="1" width="8.7109375"/>
    <col min="8198" max="8198" customWidth="1" width="8.7109375"/>
    <col min="8199" max="8199" customWidth="1" width="8.7109375"/>
    <col min="8200" max="8200" customWidth="1" width="8.7109375"/>
    <col min="8201" max="8201" customWidth="1" width="8.7109375"/>
    <col min="8202" max="8202" customWidth="1" width="8.7109375"/>
    <col min="8203" max="8203" customWidth="1" width="8.7109375"/>
    <col min="8204" max="8204" customWidth="1" width="8.7109375"/>
    <col min="8205" max="8205" customWidth="1" width="8.7109375"/>
    <col min="8206" max="8206" customWidth="1" width="8.7109375"/>
    <col min="8207" max="8207" customWidth="1" width="8.7109375"/>
    <col min="8208" max="8208" customWidth="1" width="8.7109375"/>
    <col min="8209" max="8209" customWidth="1" width="8.7109375"/>
    <col min="8210" max="8210" customWidth="1" width="8.7109375"/>
    <col min="8211" max="8211" customWidth="1" width="8.7109375"/>
    <col min="8212" max="8212" customWidth="1" width="8.7109375"/>
    <col min="8213" max="8213" customWidth="1" width="8.7109375"/>
    <col min="8214" max="8214" customWidth="1" width="8.7109375"/>
    <col min="8215" max="8215" customWidth="1" width="8.7109375"/>
    <col min="8216" max="8216" customWidth="1" width="8.7109375"/>
    <col min="8217" max="8217" customWidth="1" width="8.7109375"/>
    <col min="8218" max="8218" customWidth="1" width="8.7109375"/>
    <col min="8219" max="8219" customWidth="1" width="8.7109375"/>
    <col min="8220" max="8220" customWidth="1" width="8.7109375"/>
    <col min="8221" max="8221" customWidth="1" width="8.7109375"/>
    <col min="8222" max="8222" customWidth="1" width="8.7109375"/>
    <col min="8223" max="8223" customWidth="1" width="8.7109375"/>
    <col min="8224" max="8224" customWidth="1" width="8.7109375"/>
    <col min="8225" max="8225" customWidth="1" width="8.7109375"/>
    <col min="8226" max="8226" customWidth="1" width="8.7109375"/>
    <col min="8227" max="8227" customWidth="1" width="8.7109375"/>
    <col min="8228" max="8228" customWidth="1" width="8.7109375"/>
    <col min="8229" max="8229" customWidth="1" width="8.7109375"/>
    <col min="8230" max="8230" customWidth="1" width="8.7109375"/>
    <col min="8231" max="8231" customWidth="1" width="8.7109375"/>
    <col min="8232" max="8232" customWidth="1" width="8.7109375"/>
    <col min="8233" max="8233" customWidth="1" width="8.7109375"/>
    <col min="8234" max="8234" customWidth="1" width="8.7109375"/>
    <col min="8235" max="8235" customWidth="1" width="8.7109375"/>
    <col min="8236" max="8236" customWidth="1" width="8.7109375"/>
    <col min="8237" max="8237" customWidth="1" width="8.7109375"/>
    <col min="8238" max="8238" customWidth="1" width="8.7109375"/>
    <col min="8239" max="8239" customWidth="1" width="8.7109375"/>
    <col min="8240" max="8240" customWidth="1" width="8.7109375"/>
    <col min="8241" max="8241" customWidth="1" width="8.7109375"/>
    <col min="8242" max="8242" customWidth="1" width="8.7109375"/>
    <col min="8243" max="8243" customWidth="1" width="8.7109375"/>
    <col min="8244" max="8244" customWidth="1" width="8.7109375"/>
    <col min="8245" max="8245" customWidth="1" width="8.7109375"/>
    <col min="8246" max="8246" customWidth="1" width="8.7109375"/>
    <col min="8247" max="8247" customWidth="1" width="8.7109375"/>
    <col min="8248" max="8248" customWidth="1" width="8.7109375"/>
    <col min="8249" max="8249" customWidth="1" width="8.7109375"/>
    <col min="8250" max="8250" customWidth="1" width="8.7109375"/>
    <col min="8251" max="8251" customWidth="1" width="8.7109375"/>
    <col min="8252" max="8252" customWidth="1" width="8.7109375"/>
    <col min="8253" max="8253" customWidth="1" width="8.7109375"/>
    <col min="8254" max="8254" customWidth="1" width="8.7109375"/>
    <col min="8255" max="8255" customWidth="1" width="8.7109375"/>
    <col min="8256" max="8256" customWidth="1" width="8.7109375"/>
    <col min="8257" max="8257" customWidth="1" width="8.7109375"/>
    <col min="8258" max="8258" customWidth="1" width="8.7109375"/>
    <col min="8259" max="8259" customWidth="1" width="8.7109375"/>
    <col min="8260" max="8260" customWidth="1" width="8.7109375"/>
    <col min="8261" max="8261" customWidth="1" width="8.7109375"/>
    <col min="8262" max="8262" customWidth="1" width="8.7109375"/>
    <col min="8263" max="8263" customWidth="1" width="8.7109375"/>
    <col min="8264" max="8264" customWidth="1" width="8.7109375"/>
    <col min="8265" max="8265" customWidth="1" width="8.7109375"/>
    <col min="8266" max="8266" customWidth="1" width="8.7109375"/>
    <col min="8267" max="8267" customWidth="1" width="8.7109375"/>
    <col min="8268" max="8268" customWidth="1" width="8.7109375"/>
    <col min="8269" max="8269" customWidth="1" width="8.7109375"/>
    <col min="8270" max="8270" customWidth="1" width="8.7109375"/>
    <col min="8271" max="8271" customWidth="1" width="8.7109375"/>
    <col min="8272" max="8272" customWidth="1" width="8.7109375"/>
    <col min="8273" max="8273" customWidth="1" width="8.7109375"/>
    <col min="8274" max="8274" customWidth="1" width="8.7109375"/>
    <col min="8275" max="8275" customWidth="1" width="8.7109375"/>
    <col min="8276" max="8276" customWidth="1" width="8.7109375"/>
    <col min="8277" max="8277" customWidth="1" width="8.7109375"/>
    <col min="8278" max="8278" customWidth="1" width="8.7109375"/>
    <col min="8279" max="8279" customWidth="1" width="8.7109375"/>
    <col min="8280" max="8280" customWidth="1" width="8.7109375"/>
    <col min="8281" max="8281" customWidth="1" width="8.7109375"/>
    <col min="8282" max="8282" customWidth="1" width="8.7109375"/>
    <col min="8283" max="8283" customWidth="1" width="8.7109375"/>
    <col min="8284" max="8284" customWidth="1" width="8.7109375"/>
    <col min="8285" max="8285" customWidth="1" width="8.7109375"/>
    <col min="8286" max="8286" customWidth="1" width="8.7109375"/>
    <col min="8287" max="8287" customWidth="1" width="8.7109375"/>
    <col min="8288" max="8288" customWidth="1" width="8.7109375"/>
    <col min="8289" max="8289" customWidth="1" width="8.7109375"/>
    <col min="8290" max="8290" customWidth="1" width="8.7109375"/>
    <col min="8291" max="8291" customWidth="1" width="8.7109375"/>
    <col min="8292" max="8292" customWidth="1" width="8.7109375"/>
    <col min="8293" max="8293" customWidth="1" width="8.7109375"/>
    <col min="8294" max="8294" customWidth="1" width="8.7109375"/>
    <col min="8295" max="8295" customWidth="1" width="8.7109375"/>
    <col min="8296" max="8296" customWidth="1" width="8.7109375"/>
    <col min="8297" max="8297" customWidth="1" width="8.7109375"/>
    <col min="8298" max="8298" customWidth="1" width="8.7109375"/>
    <col min="8299" max="8299" customWidth="1" width="8.7109375"/>
    <col min="8300" max="8300" customWidth="1" width="8.7109375"/>
    <col min="8301" max="8301" customWidth="1" width="8.7109375"/>
    <col min="8302" max="8302" customWidth="1" width="8.7109375"/>
    <col min="8303" max="8303" customWidth="1" width="8.7109375"/>
    <col min="8304" max="8304" customWidth="1" width="8.7109375"/>
    <col min="8305" max="8305" customWidth="1" width="8.7109375"/>
    <col min="8306" max="8306" customWidth="1" width="8.7109375"/>
    <col min="8307" max="8307" customWidth="1" width="8.7109375"/>
    <col min="8308" max="8308" customWidth="1" width="8.7109375"/>
    <col min="8309" max="8309" customWidth="1" width="8.7109375"/>
    <col min="8310" max="8310" customWidth="1" width="8.7109375"/>
    <col min="8311" max="8311" customWidth="1" width="8.7109375"/>
    <col min="8312" max="8312" customWidth="1" width="8.7109375"/>
    <col min="8313" max="8313" customWidth="1" width="8.7109375"/>
    <col min="8314" max="8314" customWidth="1" width="8.7109375"/>
    <col min="8315" max="8315" customWidth="1" width="8.7109375"/>
    <col min="8316" max="8316" customWidth="1" width="8.7109375"/>
    <col min="8317" max="8317" customWidth="1" width="8.7109375"/>
    <col min="8318" max="8318" customWidth="1" width="8.7109375"/>
    <col min="8319" max="8319" customWidth="1" width="8.7109375"/>
    <col min="8320" max="8320" customWidth="1" width="8.7109375"/>
    <col min="8321" max="8321" customWidth="1" width="8.7109375"/>
    <col min="8322" max="8322" customWidth="1" width="8.7109375"/>
    <col min="8323" max="8323" customWidth="1" width="8.7109375"/>
    <col min="8324" max="8324" customWidth="1" width="8.7109375"/>
    <col min="8325" max="8325" customWidth="1" width="8.7109375"/>
    <col min="8326" max="8326" customWidth="1" width="8.7109375"/>
    <col min="8327" max="8327" customWidth="1" width="8.7109375"/>
    <col min="8328" max="8328" customWidth="1" width="8.7109375"/>
    <col min="8329" max="8329" customWidth="1" width="8.7109375"/>
    <col min="8330" max="8330" customWidth="1" width="8.7109375"/>
    <col min="8331" max="8331" customWidth="1" width="8.7109375"/>
    <col min="8332" max="8332" customWidth="1" width="8.7109375"/>
    <col min="8333" max="8333" customWidth="1" width="8.7109375"/>
    <col min="8334" max="8334" customWidth="1" width="8.7109375"/>
    <col min="8335" max="8335" customWidth="1" width="8.7109375"/>
    <col min="8336" max="8336" customWidth="1" width="8.7109375"/>
    <col min="8337" max="8337" customWidth="1" width="8.7109375"/>
    <col min="8338" max="8338" customWidth="1" width="8.7109375"/>
    <col min="8339" max="8339" customWidth="1" width="8.7109375"/>
    <col min="8340" max="8340" customWidth="1" width="8.7109375"/>
    <col min="8341" max="8341" customWidth="1" width="8.7109375"/>
    <col min="8342" max="8342" customWidth="1" width="8.7109375"/>
    <col min="8343" max="8343" customWidth="1" width="8.7109375"/>
    <col min="8344" max="8344" customWidth="1" width="8.7109375"/>
    <col min="8345" max="8345" customWidth="1" width="8.7109375"/>
    <col min="8346" max="8346" customWidth="1" width="8.7109375"/>
    <col min="8347" max="8347" customWidth="1" width="8.7109375"/>
    <col min="8348" max="8348" customWidth="1" width="8.7109375"/>
    <col min="8349" max="8349" customWidth="1" width="8.7109375"/>
    <col min="8350" max="8350" customWidth="1" width="8.7109375"/>
    <col min="8351" max="8351" customWidth="1" width="8.7109375"/>
    <col min="8352" max="8352" customWidth="1" width="8.7109375"/>
    <col min="8353" max="8353" customWidth="1" width="8.7109375"/>
    <col min="8354" max="8354" customWidth="1" width="8.7109375"/>
    <col min="8355" max="8355" customWidth="1" width="8.7109375"/>
    <col min="8356" max="8356" customWidth="1" width="8.7109375"/>
    <col min="8357" max="8357" customWidth="1" width="8.7109375"/>
    <col min="8358" max="8358" customWidth="1" width="8.7109375"/>
    <col min="8359" max="8359" customWidth="1" width="8.7109375"/>
    <col min="8360" max="8360" customWidth="1" width="8.7109375"/>
    <col min="8361" max="8361" customWidth="1" width="8.7109375"/>
    <col min="8362" max="8362" customWidth="1" width="8.7109375"/>
    <col min="8363" max="8363" customWidth="1" width="8.7109375"/>
    <col min="8364" max="8364" customWidth="1" width="8.7109375"/>
    <col min="8365" max="8365" customWidth="1" width="8.7109375"/>
    <col min="8366" max="8366" customWidth="1" width="8.7109375"/>
    <col min="8367" max="8367" customWidth="1" width="8.7109375"/>
    <col min="8368" max="8368" customWidth="1" width="8.7109375"/>
    <col min="8369" max="8369" customWidth="1" width="8.7109375"/>
    <col min="8370" max="8370" customWidth="1" width="8.7109375"/>
    <col min="8371" max="8371" customWidth="1" width="8.7109375"/>
    <col min="8372" max="8372" customWidth="1" width="8.7109375"/>
    <col min="8373" max="8373" customWidth="1" width="8.7109375"/>
    <col min="8374" max="8374" customWidth="1" width="8.7109375"/>
    <col min="8375" max="8375" customWidth="1" width="8.7109375"/>
    <col min="8376" max="8376" customWidth="1" width="8.7109375"/>
    <col min="8377" max="8377" customWidth="1" width="8.7109375"/>
    <col min="8378" max="8378" customWidth="1" width="8.7109375"/>
    <col min="8379" max="8379" customWidth="1" width="8.7109375"/>
    <col min="8380" max="8380" customWidth="1" width="8.7109375"/>
    <col min="8381" max="8381" customWidth="1" width="8.7109375"/>
    <col min="8382" max="8382" customWidth="1" width="8.7109375"/>
    <col min="8383" max="8383" customWidth="1" width="8.7109375"/>
    <col min="8384" max="8384" customWidth="1" width="8.7109375"/>
    <col min="8385" max="8385" customWidth="1" width="8.7109375"/>
    <col min="8386" max="8386" customWidth="1" width="8.7109375"/>
    <col min="8387" max="8387" customWidth="1" width="8.7109375"/>
    <col min="8388" max="8388" customWidth="1" width="8.7109375"/>
    <col min="8389" max="8389" customWidth="1" width="8.7109375"/>
    <col min="8390" max="8390" customWidth="1" width="8.7109375"/>
    <col min="8391" max="8391" customWidth="1" width="8.7109375"/>
    <col min="8392" max="8392" customWidth="1" width="8.7109375"/>
    <col min="8393" max="8393" customWidth="1" width="8.7109375"/>
    <col min="8394" max="8394" customWidth="1" width="8.7109375"/>
    <col min="8395" max="8395" customWidth="1" width="8.7109375"/>
    <col min="8396" max="8396" customWidth="1" width="8.7109375"/>
    <col min="8397" max="8397" customWidth="1" width="8.7109375"/>
    <col min="8398" max="8398" customWidth="1" width="8.7109375"/>
    <col min="8399" max="8399" customWidth="1" width="8.7109375"/>
    <col min="8400" max="8400" customWidth="1" width="8.7109375"/>
    <col min="8401" max="8401" customWidth="1" width="8.7109375"/>
    <col min="8402" max="8402" customWidth="1" width="8.7109375"/>
    <col min="8403" max="8403" customWidth="1" width="8.7109375"/>
    <col min="8404" max="8404" customWidth="1" width="8.7109375"/>
    <col min="8405" max="8405" customWidth="1" width="8.7109375"/>
    <col min="8406" max="8406" customWidth="1" width="8.7109375"/>
    <col min="8407" max="8407" customWidth="1" width="8.7109375"/>
    <col min="8408" max="8408" customWidth="1" width="8.7109375"/>
    <col min="8409" max="8409" customWidth="1" width="8.7109375"/>
    <col min="8410" max="8410" customWidth="1" width="8.7109375"/>
    <col min="8411" max="8411" customWidth="1" width="8.7109375"/>
    <col min="8412" max="8412" customWidth="1" width="8.7109375"/>
    <col min="8413" max="8413" customWidth="1" width="8.7109375"/>
    <col min="8414" max="8414" customWidth="1" width="8.7109375"/>
    <col min="8415" max="8415" customWidth="1" width="8.7109375"/>
    <col min="8416" max="8416" customWidth="1" width="8.7109375"/>
    <col min="8417" max="8417" customWidth="1" width="8.7109375"/>
    <col min="8418" max="8418" customWidth="1" width="8.7109375"/>
    <col min="8419" max="8419" customWidth="1" width="8.7109375"/>
    <col min="8420" max="8420" customWidth="1" width="8.7109375"/>
    <col min="8421" max="8421" customWidth="1" width="8.7109375"/>
    <col min="8422" max="8422" customWidth="1" width="8.7109375"/>
    <col min="8423" max="8423" customWidth="1" width="8.7109375"/>
    <col min="8424" max="8424" customWidth="1" width="8.7109375"/>
    <col min="8425" max="8425" customWidth="1" width="8.7109375"/>
    <col min="8426" max="8426" customWidth="1" width="8.7109375"/>
    <col min="8427" max="8427" customWidth="1" width="8.7109375"/>
    <col min="8428" max="8428" customWidth="1" width="8.7109375"/>
    <col min="8429" max="8429" customWidth="1" width="8.7109375"/>
    <col min="8430" max="8430" customWidth="1" width="8.7109375"/>
    <col min="8431" max="8431" customWidth="1" width="8.7109375"/>
    <col min="8432" max="8432" customWidth="1" width="8.7109375"/>
    <col min="8433" max="8433" customWidth="1" width="8.7109375"/>
    <col min="8434" max="8434" customWidth="1" width="8.7109375"/>
    <col min="8435" max="8435" customWidth="1" width="8.7109375"/>
    <col min="8436" max="8436" customWidth="1" width="8.7109375"/>
    <col min="8437" max="8437" customWidth="1" width="8.7109375"/>
    <col min="8438" max="8438" customWidth="1" width="8.7109375"/>
    <col min="8439" max="8439" customWidth="1" width="8.7109375"/>
    <col min="8440" max="8440" customWidth="1" width="8.7109375"/>
    <col min="8441" max="8441" customWidth="1" width="8.7109375"/>
    <col min="8442" max="8442" customWidth="1" width="8.7109375"/>
    <col min="8443" max="8443" customWidth="1" width="8.7109375"/>
    <col min="8444" max="8444" customWidth="1" width="8.7109375"/>
    <col min="8445" max="8445" customWidth="1" width="8.7109375"/>
    <col min="8446" max="8446" customWidth="1" width="8.7109375"/>
    <col min="8447" max="8447" customWidth="1" width="8.7109375"/>
    <col min="8448" max="8448" customWidth="1" width="8.7109375"/>
    <col min="8449" max="8449" customWidth="1" width="8.7109375"/>
    <col min="8450" max="8450" customWidth="1" width="8.7109375"/>
    <col min="8451" max="8451" customWidth="1" width="8.7109375"/>
    <col min="8452" max="8452" customWidth="1" width="8.7109375"/>
    <col min="8453" max="8453" customWidth="1" width="8.7109375"/>
    <col min="8454" max="8454" customWidth="1" width="8.7109375"/>
    <col min="8455" max="8455" customWidth="1" width="8.7109375"/>
    <col min="8456" max="8456" customWidth="1" width="8.7109375"/>
    <col min="8457" max="8457" customWidth="1" width="8.7109375"/>
    <col min="8458" max="8458" customWidth="1" width="8.7109375"/>
    <col min="8459" max="8459" customWidth="1" width="8.7109375"/>
    <col min="8460" max="8460" customWidth="1" width="8.7109375"/>
    <col min="8461" max="8461" customWidth="1" width="8.7109375"/>
    <col min="8462" max="8462" customWidth="1" width="8.7109375"/>
    <col min="8463" max="8463" customWidth="1" width="8.7109375"/>
    <col min="8464" max="8464" customWidth="1" width="8.7109375"/>
    <col min="8465" max="8465" customWidth="1" width="8.7109375"/>
    <col min="8466" max="8466" customWidth="1" width="8.7109375"/>
    <col min="8467" max="8467" customWidth="1" width="8.7109375"/>
    <col min="8468" max="8468" customWidth="1" width="8.7109375"/>
    <col min="8469" max="8469" customWidth="1" width="8.7109375"/>
    <col min="8470" max="8470" customWidth="1" width="8.7109375"/>
    <col min="8471" max="8471" customWidth="1" width="8.7109375"/>
    <col min="8472" max="8472" customWidth="1" width="8.7109375"/>
    <col min="8473" max="8473" customWidth="1" width="8.7109375"/>
    <col min="8474" max="8474" customWidth="1" width="8.7109375"/>
    <col min="8475" max="8475" customWidth="1" width="8.7109375"/>
    <col min="8476" max="8476" customWidth="1" width="8.7109375"/>
    <col min="8477" max="8477" customWidth="1" width="8.7109375"/>
    <col min="8478" max="8478" customWidth="1" width="8.7109375"/>
    <col min="8479" max="8479" customWidth="1" width="8.7109375"/>
    <col min="8480" max="8480" customWidth="1" width="8.7109375"/>
    <col min="8481" max="8481" customWidth="1" width="8.7109375"/>
    <col min="8482" max="8482" customWidth="1" width="8.7109375"/>
    <col min="8483" max="8483" customWidth="1" width="8.7109375"/>
    <col min="8484" max="8484" customWidth="1" width="8.7109375"/>
    <col min="8485" max="8485" customWidth="1" width="8.7109375"/>
    <col min="8486" max="8486" customWidth="1" width="8.7109375"/>
    <col min="8487" max="8487" customWidth="1" width="8.7109375"/>
    <col min="8488" max="8488" customWidth="1" width="8.7109375"/>
    <col min="8489" max="8489" customWidth="1" width="8.7109375"/>
    <col min="8490" max="8490" customWidth="1" width="8.7109375"/>
    <col min="8491" max="8491" customWidth="1" width="8.7109375"/>
    <col min="8492" max="8492" customWidth="1" width="8.7109375"/>
    <col min="8493" max="8493" customWidth="1" width="8.7109375"/>
    <col min="8494" max="8494" customWidth="1" width="8.7109375"/>
    <col min="8495" max="8495" customWidth="1" width="8.7109375"/>
    <col min="8496" max="8496" customWidth="1" width="8.7109375"/>
    <col min="8497" max="8497" customWidth="1" width="8.7109375"/>
    <col min="8498" max="8498" customWidth="1" width="8.7109375"/>
    <col min="8499" max="8499" customWidth="1" width="8.7109375"/>
    <col min="8500" max="8500" customWidth="1" width="8.7109375"/>
    <col min="8501" max="8501" customWidth="1" width="8.7109375"/>
    <col min="8502" max="8502" customWidth="1" width="8.7109375"/>
    <col min="8503" max="8503" customWidth="1" width="8.7109375"/>
    <col min="8504" max="8504" customWidth="1" width="8.7109375"/>
    <col min="8505" max="8505" customWidth="1" width="8.7109375"/>
    <col min="8506" max="8506" customWidth="1" width="8.7109375"/>
    <col min="8507" max="8507" customWidth="1" width="8.7109375"/>
    <col min="8508" max="8508" customWidth="1" width="8.7109375"/>
    <col min="8509" max="8509" customWidth="1" width="8.7109375"/>
    <col min="8510" max="8510" customWidth="1" width="8.7109375"/>
    <col min="8511" max="8511" customWidth="1" width="8.7109375"/>
    <col min="8512" max="8512" customWidth="1" width="8.7109375"/>
    <col min="8513" max="8513" customWidth="1" width="8.7109375"/>
    <col min="8514" max="8514" customWidth="1" width="8.7109375"/>
    <col min="8515" max="8515" customWidth="1" width="8.7109375"/>
    <col min="8516" max="8516" customWidth="1" width="8.7109375"/>
    <col min="8517" max="8517" customWidth="1" width="8.7109375"/>
    <col min="8518" max="8518" customWidth="1" width="8.7109375"/>
    <col min="8519" max="8519" customWidth="1" width="8.7109375"/>
    <col min="8520" max="8520" customWidth="1" width="8.7109375"/>
    <col min="8521" max="8521" customWidth="1" width="8.7109375"/>
    <col min="8522" max="8522" customWidth="1" width="8.7109375"/>
    <col min="8523" max="8523" customWidth="1" width="8.7109375"/>
    <col min="8524" max="8524" customWidth="1" width="8.7109375"/>
    <col min="8525" max="8525" customWidth="1" width="8.7109375"/>
    <col min="8526" max="8526" customWidth="1" width="8.7109375"/>
    <col min="8527" max="8527" customWidth="1" width="8.7109375"/>
    <col min="8528" max="8528" customWidth="1" width="8.7109375"/>
    <col min="8529" max="8529" customWidth="1" width="8.7109375"/>
    <col min="8530" max="8530" customWidth="1" width="8.7109375"/>
    <col min="8531" max="8531" customWidth="1" width="8.7109375"/>
    <col min="8532" max="8532" customWidth="1" width="8.7109375"/>
    <col min="8533" max="8533" customWidth="1" width="8.7109375"/>
    <col min="8534" max="8534" customWidth="1" width="8.7109375"/>
    <col min="8535" max="8535" customWidth="1" width="8.7109375"/>
    <col min="8536" max="8536" customWidth="1" width="8.7109375"/>
    <col min="8537" max="8537" customWidth="1" width="8.7109375"/>
    <col min="8538" max="8538" customWidth="1" width="8.7109375"/>
    <col min="8539" max="8539" customWidth="1" width="8.7109375"/>
    <col min="8540" max="8540" customWidth="1" width="8.7109375"/>
    <col min="8541" max="8541" customWidth="1" width="8.7109375"/>
    <col min="8542" max="8542" customWidth="1" width="8.7109375"/>
    <col min="8543" max="8543" customWidth="1" width="8.7109375"/>
    <col min="8544" max="8544" customWidth="1" width="8.7109375"/>
    <col min="8545" max="8545" customWidth="1" width="8.7109375"/>
    <col min="8546" max="8546" customWidth="1" width="8.7109375"/>
    <col min="8547" max="8547" customWidth="1" width="8.7109375"/>
    <col min="8548" max="8548" customWidth="1" width="8.7109375"/>
    <col min="8549" max="8549" customWidth="1" width="8.7109375"/>
    <col min="8550" max="8550" customWidth="1" width="8.7109375"/>
    <col min="8551" max="8551" customWidth="1" width="8.7109375"/>
    <col min="8552" max="8552" customWidth="1" width="8.7109375"/>
    <col min="8553" max="8553" customWidth="1" width="8.7109375"/>
    <col min="8554" max="8554" customWidth="1" width="8.7109375"/>
    <col min="8555" max="8555" customWidth="1" width="8.7109375"/>
    <col min="8556" max="8556" customWidth="1" width="8.7109375"/>
    <col min="8557" max="8557" customWidth="1" width="8.7109375"/>
    <col min="8558" max="8558" customWidth="1" width="8.7109375"/>
    <col min="8559" max="8559" customWidth="1" width="8.7109375"/>
    <col min="8560" max="8560" customWidth="1" width="8.7109375"/>
    <col min="8561" max="8561" customWidth="1" width="8.7109375"/>
    <col min="8562" max="8562" customWidth="1" width="8.7109375"/>
    <col min="8563" max="8563" customWidth="1" width="8.7109375"/>
    <col min="8564" max="8564" customWidth="1" width="8.7109375"/>
    <col min="8565" max="8565" customWidth="1" width="8.7109375"/>
    <col min="8566" max="8566" customWidth="1" width="8.7109375"/>
    <col min="8567" max="8567" customWidth="1" width="8.7109375"/>
    <col min="8568" max="8568" customWidth="1" width="8.7109375"/>
    <col min="8569" max="8569" customWidth="1" width="8.7109375"/>
    <col min="8570" max="8570" customWidth="1" width="8.7109375"/>
    <col min="8571" max="8571" customWidth="1" width="8.7109375"/>
    <col min="8572" max="8572" customWidth="1" width="8.7109375"/>
    <col min="8573" max="8573" customWidth="1" width="8.7109375"/>
    <col min="8574" max="8574" customWidth="1" width="8.7109375"/>
    <col min="8575" max="8575" customWidth="1" width="8.7109375"/>
    <col min="8576" max="8576" customWidth="1" width="8.7109375"/>
    <col min="8577" max="8577" customWidth="1" width="8.7109375"/>
    <col min="8578" max="8578" customWidth="1" width="8.7109375"/>
    <col min="8579" max="8579" customWidth="1" width="8.7109375"/>
    <col min="8580" max="8580" customWidth="1" width="8.7109375"/>
    <col min="8581" max="8581" customWidth="1" width="8.7109375"/>
    <col min="8582" max="8582" customWidth="1" width="8.7109375"/>
    <col min="8583" max="8583" customWidth="1" width="8.7109375"/>
    <col min="8584" max="8584" customWidth="1" width="8.7109375"/>
    <col min="8585" max="8585" customWidth="1" width="8.7109375"/>
    <col min="8586" max="8586" customWidth="1" width="8.7109375"/>
    <col min="8587" max="8587" customWidth="1" width="8.7109375"/>
    <col min="8588" max="8588" customWidth="1" width="8.7109375"/>
    <col min="8589" max="8589" customWidth="1" width="8.7109375"/>
    <col min="8590" max="8590" customWidth="1" width="8.7109375"/>
    <col min="8591" max="8591" customWidth="1" width="8.7109375"/>
    <col min="8592" max="8592" customWidth="1" width="8.7109375"/>
    <col min="8593" max="8593" customWidth="1" width="8.7109375"/>
    <col min="8594" max="8594" customWidth="1" width="8.7109375"/>
    <col min="8595" max="8595" customWidth="1" width="8.7109375"/>
    <col min="8596" max="8596" customWidth="1" width="8.7109375"/>
    <col min="8597" max="8597" customWidth="1" width="8.7109375"/>
    <col min="8598" max="8598" customWidth="1" width="8.7109375"/>
    <col min="8599" max="8599" customWidth="1" width="8.7109375"/>
    <col min="8600" max="8600" customWidth="1" width="8.7109375"/>
    <col min="8601" max="8601" customWidth="1" width="8.7109375"/>
    <col min="8602" max="8602" customWidth="1" width="8.7109375"/>
    <col min="8603" max="8603" customWidth="1" width="8.7109375"/>
    <col min="8604" max="8604" customWidth="1" width="8.7109375"/>
    <col min="8605" max="8605" customWidth="1" width="8.7109375"/>
    <col min="8606" max="8606" customWidth="1" width="8.7109375"/>
    <col min="8607" max="8607" customWidth="1" width="8.7109375"/>
    <col min="8608" max="8608" customWidth="1" width="8.7109375"/>
    <col min="8609" max="8609" customWidth="1" width="8.7109375"/>
    <col min="8610" max="8610" customWidth="1" width="8.7109375"/>
    <col min="8611" max="8611" customWidth="1" width="8.7109375"/>
    <col min="8612" max="8612" customWidth="1" width="8.7109375"/>
    <col min="8613" max="8613" customWidth="1" width="8.7109375"/>
    <col min="8614" max="8614" customWidth="1" width="8.7109375"/>
    <col min="8615" max="8615" customWidth="1" width="8.7109375"/>
    <col min="8616" max="8616" customWidth="1" width="8.7109375"/>
    <col min="8617" max="8617" customWidth="1" width="8.7109375"/>
    <col min="8618" max="8618" customWidth="1" width="8.7109375"/>
    <col min="8619" max="8619" customWidth="1" width="8.7109375"/>
    <col min="8620" max="8620" customWidth="1" width="8.7109375"/>
    <col min="8621" max="8621" customWidth="1" width="8.7109375"/>
    <col min="8622" max="8622" customWidth="1" width="8.7109375"/>
    <col min="8623" max="8623" customWidth="1" width="8.7109375"/>
    <col min="8624" max="8624" customWidth="1" width="8.7109375"/>
    <col min="8625" max="8625" customWidth="1" width="8.7109375"/>
    <col min="8626" max="8626" customWidth="1" width="8.7109375"/>
    <col min="8627" max="8627" customWidth="1" width="8.7109375"/>
    <col min="8628" max="8628" customWidth="1" width="8.7109375"/>
    <col min="8629" max="8629" customWidth="1" width="8.7109375"/>
    <col min="8630" max="8630" customWidth="1" width="8.7109375"/>
    <col min="8631" max="8631" customWidth="1" width="8.7109375"/>
    <col min="8632" max="8632" customWidth="1" width="8.7109375"/>
    <col min="8633" max="8633" customWidth="1" width="8.7109375"/>
    <col min="8634" max="8634" customWidth="1" width="8.7109375"/>
    <col min="8635" max="8635" customWidth="1" width="8.7109375"/>
    <col min="8636" max="8636" customWidth="1" width="8.7109375"/>
    <col min="8637" max="8637" customWidth="1" width="8.7109375"/>
    <col min="8638" max="8638" customWidth="1" width="8.7109375"/>
    <col min="8639" max="8639" customWidth="1" width="8.7109375"/>
    <col min="8640" max="8640" customWidth="1" width="8.7109375"/>
    <col min="8641" max="8641" customWidth="1" width="8.7109375"/>
    <col min="8642" max="8642" customWidth="1" width="8.7109375"/>
    <col min="8643" max="8643" customWidth="1" width="8.7109375"/>
    <col min="8644" max="8644" customWidth="1" width="8.7109375"/>
    <col min="8645" max="8645" customWidth="1" width="8.7109375"/>
    <col min="8646" max="8646" customWidth="1" width="8.7109375"/>
    <col min="8647" max="8647" customWidth="1" width="8.7109375"/>
    <col min="8648" max="8648" customWidth="1" width="8.7109375"/>
    <col min="8649" max="8649" customWidth="1" width="8.7109375"/>
    <col min="8650" max="8650" customWidth="1" width="8.7109375"/>
    <col min="8651" max="8651" customWidth="1" width="8.7109375"/>
    <col min="8652" max="8652" customWidth="1" width="8.7109375"/>
    <col min="8653" max="8653" customWidth="1" width="8.7109375"/>
    <col min="8654" max="8654" customWidth="1" width="8.7109375"/>
    <col min="8655" max="8655" customWidth="1" width="8.7109375"/>
    <col min="8656" max="8656" customWidth="1" width="8.7109375"/>
    <col min="8657" max="8657" customWidth="1" width="8.7109375"/>
    <col min="8658" max="8658" customWidth="1" width="8.7109375"/>
    <col min="8659" max="8659" customWidth="1" width="8.7109375"/>
    <col min="8660" max="8660" customWidth="1" width="8.7109375"/>
    <col min="8661" max="8661" customWidth="1" width="8.7109375"/>
    <col min="8662" max="8662" customWidth="1" width="8.7109375"/>
    <col min="8663" max="8663" customWidth="1" width="8.7109375"/>
    <col min="8664" max="8664" customWidth="1" width="8.7109375"/>
    <col min="8665" max="8665" customWidth="1" width="8.7109375"/>
    <col min="8666" max="8666" customWidth="1" width="8.7109375"/>
    <col min="8667" max="8667" customWidth="1" width="8.7109375"/>
    <col min="8668" max="8668" customWidth="1" width="8.7109375"/>
    <col min="8669" max="8669" customWidth="1" width="8.7109375"/>
    <col min="8670" max="8670" customWidth="1" width="8.7109375"/>
    <col min="8671" max="8671" customWidth="1" width="8.7109375"/>
    <col min="8672" max="8672" customWidth="1" width="8.7109375"/>
    <col min="8673" max="8673" customWidth="1" width="8.7109375"/>
    <col min="8674" max="8674" customWidth="1" width="8.7109375"/>
    <col min="8675" max="8675" customWidth="1" width="8.7109375"/>
    <col min="8676" max="8676" customWidth="1" width="8.7109375"/>
    <col min="8677" max="8677" customWidth="1" width="8.7109375"/>
    <col min="8678" max="8678" customWidth="1" width="8.7109375"/>
    <col min="8679" max="8679" customWidth="1" width="8.7109375"/>
    <col min="8680" max="8680" customWidth="1" width="8.7109375"/>
    <col min="8681" max="8681" customWidth="1" width="8.7109375"/>
    <col min="8682" max="8682" customWidth="1" width="8.7109375"/>
    <col min="8683" max="8683" customWidth="1" width="8.7109375"/>
    <col min="8684" max="8684" customWidth="1" width="8.7109375"/>
    <col min="8685" max="8685" customWidth="1" width="8.7109375"/>
    <col min="8686" max="8686" customWidth="1" width="8.7109375"/>
    <col min="8687" max="8687" customWidth="1" width="8.7109375"/>
    <col min="8688" max="8688" customWidth="1" width="8.7109375"/>
    <col min="8689" max="8689" customWidth="1" width="8.7109375"/>
    <col min="8690" max="8690" customWidth="1" width="8.7109375"/>
    <col min="8691" max="8691" customWidth="1" width="8.7109375"/>
    <col min="8692" max="8692" customWidth="1" width="8.7109375"/>
    <col min="8693" max="8693" customWidth="1" width="8.7109375"/>
    <col min="8694" max="8694" customWidth="1" width="8.7109375"/>
    <col min="8695" max="8695" customWidth="1" width="8.7109375"/>
    <col min="8696" max="8696" customWidth="1" width="8.7109375"/>
    <col min="8697" max="8697" customWidth="1" width="8.7109375"/>
    <col min="8698" max="8698" customWidth="1" width="8.7109375"/>
    <col min="8699" max="8699" customWidth="1" width="8.7109375"/>
    <col min="8700" max="8700" customWidth="1" width="8.7109375"/>
    <col min="8701" max="8701" customWidth="1" width="8.7109375"/>
    <col min="8702" max="8702" customWidth="1" width="8.7109375"/>
    <col min="8703" max="8703" customWidth="1" width="8.7109375"/>
    <col min="8704" max="8704" customWidth="1" width="8.7109375"/>
    <col min="8705" max="8705" customWidth="1" width="8.7109375"/>
    <col min="8706" max="8706" customWidth="1" width="8.7109375"/>
    <col min="8707" max="8707" customWidth="1" width="8.7109375"/>
    <col min="8708" max="8708" customWidth="1" width="8.7109375"/>
    <col min="8709" max="8709" customWidth="1" width="8.7109375"/>
    <col min="8710" max="8710" customWidth="1" width="8.7109375"/>
    <col min="8711" max="8711" customWidth="1" width="8.7109375"/>
    <col min="8712" max="8712" customWidth="1" width="8.7109375"/>
    <col min="8713" max="8713" customWidth="1" width="8.7109375"/>
    <col min="8714" max="8714" customWidth="1" width="8.7109375"/>
    <col min="8715" max="8715" customWidth="1" width="8.7109375"/>
    <col min="8716" max="8716" customWidth="1" width="8.7109375"/>
    <col min="8717" max="8717" customWidth="1" width="8.7109375"/>
    <col min="8718" max="8718" customWidth="1" width="8.7109375"/>
    <col min="8719" max="8719" customWidth="1" width="8.7109375"/>
    <col min="8720" max="8720" customWidth="1" width="8.7109375"/>
    <col min="8721" max="8721" customWidth="1" width="8.7109375"/>
    <col min="8722" max="8722" customWidth="1" width="8.7109375"/>
    <col min="8723" max="8723" customWidth="1" width="8.7109375"/>
    <col min="8724" max="8724" customWidth="1" width="8.7109375"/>
    <col min="8725" max="8725" customWidth="1" width="8.7109375"/>
    <col min="8726" max="8726" customWidth="1" width="8.7109375"/>
    <col min="8727" max="8727" customWidth="1" width="8.7109375"/>
    <col min="8728" max="8728" customWidth="1" width="8.7109375"/>
    <col min="8729" max="8729" customWidth="1" width="8.7109375"/>
    <col min="8730" max="8730" customWidth="1" width="8.7109375"/>
    <col min="8731" max="8731" customWidth="1" width="8.7109375"/>
    <col min="8732" max="8732" customWidth="1" width="8.7109375"/>
    <col min="8733" max="8733" customWidth="1" width="8.7109375"/>
    <col min="8734" max="8734" customWidth="1" width="8.7109375"/>
    <col min="8735" max="8735" customWidth="1" width="8.7109375"/>
    <col min="8736" max="8736" customWidth="1" width="8.7109375"/>
    <col min="8737" max="8737" customWidth="1" width="8.7109375"/>
    <col min="8738" max="8738" customWidth="1" width="8.7109375"/>
    <col min="8739" max="8739" customWidth="1" width="8.7109375"/>
    <col min="8740" max="8740" customWidth="1" width="8.7109375"/>
    <col min="8741" max="8741" customWidth="1" width="8.7109375"/>
    <col min="8742" max="8742" customWidth="1" width="8.7109375"/>
    <col min="8743" max="8743" customWidth="1" width="8.7109375"/>
    <col min="8744" max="8744" customWidth="1" width="8.7109375"/>
    <col min="8745" max="8745" customWidth="1" width="8.7109375"/>
    <col min="8746" max="8746" customWidth="1" width="8.7109375"/>
    <col min="8747" max="8747" customWidth="1" width="8.7109375"/>
    <col min="8748" max="8748" customWidth="1" width="8.7109375"/>
    <col min="8749" max="8749" customWidth="1" width="8.7109375"/>
    <col min="8750" max="8750" customWidth="1" width="8.7109375"/>
    <col min="8751" max="8751" customWidth="1" width="8.7109375"/>
    <col min="8752" max="8752" customWidth="1" width="8.7109375"/>
    <col min="8753" max="8753" customWidth="1" width="8.7109375"/>
    <col min="8754" max="8754" customWidth="1" width="8.7109375"/>
    <col min="8755" max="8755" customWidth="1" width="8.7109375"/>
    <col min="8756" max="8756" customWidth="1" width="8.7109375"/>
    <col min="8757" max="8757" customWidth="1" width="8.7109375"/>
    <col min="8758" max="8758" customWidth="1" width="8.7109375"/>
    <col min="8759" max="8759" customWidth="1" width="8.7109375"/>
    <col min="8760" max="8760" customWidth="1" width="8.7109375"/>
    <col min="8761" max="8761" customWidth="1" width="8.7109375"/>
    <col min="8762" max="8762" customWidth="1" width="8.7109375"/>
    <col min="8763" max="8763" customWidth="1" width="8.7109375"/>
    <col min="8764" max="8764" customWidth="1" width="8.7109375"/>
    <col min="8765" max="8765" customWidth="1" width="8.7109375"/>
    <col min="8766" max="8766" customWidth="1" width="8.7109375"/>
    <col min="8767" max="8767" customWidth="1" width="8.7109375"/>
    <col min="8768" max="8768" customWidth="1" width="8.7109375"/>
    <col min="8769" max="8769" customWidth="1" width="8.7109375"/>
    <col min="8770" max="8770" customWidth="1" width="8.7109375"/>
    <col min="8771" max="8771" customWidth="1" width="8.7109375"/>
    <col min="8772" max="8772" customWidth="1" width="8.7109375"/>
    <col min="8773" max="8773" customWidth="1" width="8.7109375"/>
    <col min="8774" max="8774" customWidth="1" width="8.7109375"/>
    <col min="8775" max="8775" customWidth="1" width="8.7109375"/>
    <col min="8776" max="8776" customWidth="1" width="8.7109375"/>
    <col min="8777" max="8777" customWidth="1" width="8.7109375"/>
    <col min="8778" max="8778" customWidth="1" width="8.7109375"/>
    <col min="8779" max="8779" customWidth="1" width="8.7109375"/>
    <col min="8780" max="8780" customWidth="1" width="8.7109375"/>
    <col min="8781" max="8781" customWidth="1" width="8.7109375"/>
    <col min="8782" max="8782" customWidth="1" width="8.7109375"/>
    <col min="8783" max="8783" customWidth="1" width="8.7109375"/>
    <col min="8784" max="8784" customWidth="1" width="8.7109375"/>
    <col min="8785" max="8785" customWidth="1" width="8.7109375"/>
    <col min="8786" max="8786" customWidth="1" width="8.7109375"/>
    <col min="8787" max="8787" customWidth="1" width="8.7109375"/>
    <col min="8788" max="8788" customWidth="1" width="8.7109375"/>
    <col min="8789" max="8789" customWidth="1" width="8.7109375"/>
    <col min="8790" max="8790" customWidth="1" width="8.7109375"/>
    <col min="8791" max="8791" customWidth="1" width="8.7109375"/>
    <col min="8792" max="8792" customWidth="1" width="8.7109375"/>
    <col min="8793" max="8793" customWidth="1" width="8.7109375"/>
    <col min="8794" max="8794" customWidth="1" width="8.7109375"/>
    <col min="8795" max="8795" customWidth="1" width="8.7109375"/>
    <col min="8796" max="8796" customWidth="1" width="8.7109375"/>
    <col min="8797" max="8797" customWidth="1" width="8.7109375"/>
    <col min="8798" max="8798" customWidth="1" width="8.7109375"/>
    <col min="8799" max="8799" customWidth="1" width="8.7109375"/>
    <col min="8800" max="8800" customWidth="1" width="8.7109375"/>
    <col min="8801" max="8801" customWidth="1" width="8.7109375"/>
    <col min="8802" max="8802" customWidth="1" width="8.7109375"/>
    <col min="8803" max="8803" customWidth="1" width="8.7109375"/>
    <col min="8804" max="8804" customWidth="1" width="8.7109375"/>
    <col min="8805" max="8805" customWidth="1" width="8.7109375"/>
    <col min="8806" max="8806" customWidth="1" width="8.7109375"/>
    <col min="8807" max="8807" customWidth="1" width="8.7109375"/>
    <col min="8808" max="8808" customWidth="1" width="8.7109375"/>
    <col min="8809" max="8809" customWidth="1" width="8.7109375"/>
    <col min="8810" max="8810" customWidth="1" width="8.7109375"/>
    <col min="8811" max="8811" customWidth="1" width="8.7109375"/>
    <col min="8812" max="8812" customWidth="1" width="8.7109375"/>
    <col min="8813" max="8813" customWidth="1" width="8.7109375"/>
    <col min="8814" max="8814" customWidth="1" width="8.7109375"/>
    <col min="8815" max="8815" customWidth="1" width="8.7109375"/>
    <col min="8816" max="8816" customWidth="1" width="8.7109375"/>
    <col min="8817" max="8817" customWidth="1" width="8.7109375"/>
    <col min="8818" max="8818" customWidth="1" width="8.7109375"/>
    <col min="8819" max="8819" customWidth="1" width="8.7109375"/>
    <col min="8820" max="8820" customWidth="1" width="8.7109375"/>
    <col min="8821" max="8821" customWidth="1" width="8.7109375"/>
    <col min="8822" max="8822" customWidth="1" width="8.7109375"/>
    <col min="8823" max="8823" customWidth="1" width="8.7109375"/>
    <col min="8824" max="8824" customWidth="1" width="8.7109375"/>
    <col min="8825" max="8825" customWidth="1" width="8.7109375"/>
    <col min="8826" max="8826" customWidth="1" width="8.7109375"/>
    <col min="8827" max="8827" customWidth="1" width="8.7109375"/>
    <col min="8828" max="8828" customWidth="1" width="8.7109375"/>
    <col min="8829" max="8829" customWidth="1" width="8.7109375"/>
    <col min="8830" max="8830" customWidth="1" width="8.7109375"/>
    <col min="8831" max="8831" customWidth="1" width="8.7109375"/>
    <col min="8832" max="8832" customWidth="1" width="8.7109375"/>
    <col min="8833" max="8833" customWidth="1" width="8.7109375"/>
    <col min="8834" max="8834" customWidth="1" width="8.7109375"/>
    <col min="8835" max="8835" customWidth="1" width="8.7109375"/>
    <col min="8836" max="8836" customWidth="1" width="8.7109375"/>
    <col min="8837" max="8837" customWidth="1" width="8.7109375"/>
    <col min="8838" max="8838" customWidth="1" width="8.7109375"/>
    <col min="8839" max="8839" customWidth="1" width="8.7109375"/>
    <col min="8840" max="8840" customWidth="1" width="8.7109375"/>
    <col min="8841" max="8841" customWidth="1" width="8.7109375"/>
    <col min="8842" max="8842" customWidth="1" width="8.7109375"/>
    <col min="8843" max="8843" customWidth="1" width="8.7109375"/>
    <col min="8844" max="8844" customWidth="1" width="8.7109375"/>
    <col min="8845" max="8845" customWidth="1" width="8.7109375"/>
    <col min="8846" max="8846" customWidth="1" width="8.7109375"/>
    <col min="8847" max="8847" customWidth="1" width="8.7109375"/>
    <col min="8848" max="8848" customWidth="1" width="8.7109375"/>
    <col min="8849" max="8849" customWidth="1" width="8.7109375"/>
    <col min="8850" max="8850" customWidth="1" width="8.7109375"/>
    <col min="8851" max="8851" customWidth="1" width="8.7109375"/>
    <col min="8852" max="8852" customWidth="1" width="8.7109375"/>
    <col min="8853" max="8853" customWidth="1" width="8.7109375"/>
    <col min="8854" max="8854" customWidth="1" width="8.7109375"/>
    <col min="8855" max="8855" customWidth="1" width="8.7109375"/>
    <col min="8856" max="8856" customWidth="1" width="8.7109375"/>
    <col min="8857" max="8857" customWidth="1" width="8.7109375"/>
    <col min="8858" max="8858" customWidth="1" width="8.7109375"/>
    <col min="8859" max="8859" customWidth="1" width="8.7109375"/>
    <col min="8860" max="8860" customWidth="1" width="8.7109375"/>
    <col min="8861" max="8861" customWidth="1" width="8.7109375"/>
    <col min="8862" max="8862" customWidth="1" width="8.7109375"/>
    <col min="8863" max="8863" customWidth="1" width="8.7109375"/>
    <col min="8864" max="8864" customWidth="1" width="8.7109375"/>
    <col min="8865" max="8865" customWidth="1" width="8.7109375"/>
    <col min="8866" max="8866" customWidth="1" width="8.7109375"/>
    <col min="8867" max="8867" customWidth="1" width="8.7109375"/>
    <col min="8868" max="8868" customWidth="1" width="8.7109375"/>
    <col min="8869" max="8869" customWidth="1" width="8.7109375"/>
    <col min="8870" max="8870" customWidth="1" width="8.7109375"/>
    <col min="8871" max="8871" customWidth="1" width="8.7109375"/>
    <col min="8872" max="8872" customWidth="1" width="8.7109375"/>
    <col min="8873" max="8873" customWidth="1" width="8.7109375"/>
    <col min="8874" max="8874" customWidth="1" width="8.7109375"/>
    <col min="8875" max="8875" customWidth="1" width="8.7109375"/>
    <col min="8876" max="8876" customWidth="1" width="8.7109375"/>
    <col min="8877" max="8877" customWidth="1" width="8.7109375"/>
    <col min="8878" max="8878" customWidth="1" width="8.7109375"/>
    <col min="8879" max="8879" customWidth="1" width="8.7109375"/>
    <col min="8880" max="8880" customWidth="1" width="8.7109375"/>
    <col min="8881" max="8881" customWidth="1" width="8.7109375"/>
    <col min="8882" max="8882" customWidth="1" width="8.7109375"/>
    <col min="8883" max="8883" customWidth="1" width="8.7109375"/>
    <col min="8884" max="8884" customWidth="1" width="8.7109375"/>
    <col min="8885" max="8885" customWidth="1" width="8.7109375"/>
    <col min="8886" max="8886" customWidth="1" width="8.7109375"/>
    <col min="8887" max="8887" customWidth="1" width="8.7109375"/>
    <col min="8888" max="8888" customWidth="1" width="8.7109375"/>
    <col min="8889" max="8889" customWidth="1" width="8.7109375"/>
    <col min="8890" max="8890" customWidth="1" width="8.7109375"/>
    <col min="8891" max="8891" customWidth="1" width="8.7109375"/>
    <col min="8892" max="8892" customWidth="1" width="8.7109375"/>
    <col min="8893" max="8893" customWidth="1" width="8.7109375"/>
    <col min="8894" max="8894" customWidth="1" width="8.7109375"/>
    <col min="8895" max="8895" customWidth="1" width="8.7109375"/>
    <col min="8896" max="8896" customWidth="1" width="8.7109375"/>
    <col min="8897" max="8897" customWidth="1" width="8.7109375"/>
    <col min="8898" max="8898" customWidth="1" width="8.7109375"/>
    <col min="8899" max="8899" customWidth="1" width="8.7109375"/>
    <col min="8900" max="8900" customWidth="1" width="8.7109375"/>
    <col min="8901" max="8901" customWidth="1" width="8.7109375"/>
    <col min="8902" max="8902" customWidth="1" width="8.7109375"/>
    <col min="8903" max="8903" customWidth="1" width="8.7109375"/>
    <col min="8904" max="8904" customWidth="1" width="8.7109375"/>
    <col min="8905" max="8905" customWidth="1" width="8.7109375"/>
    <col min="8906" max="8906" customWidth="1" width="8.7109375"/>
    <col min="8907" max="8907" customWidth="1" width="8.7109375"/>
    <col min="8908" max="8908" customWidth="1" width="8.7109375"/>
    <col min="8909" max="8909" customWidth="1" width="8.7109375"/>
    <col min="8910" max="8910" customWidth="1" width="8.7109375"/>
    <col min="8911" max="8911" customWidth="1" width="8.7109375"/>
    <col min="8912" max="8912" customWidth="1" width="8.7109375"/>
    <col min="8913" max="8913" customWidth="1" width="8.7109375"/>
    <col min="8914" max="8914" customWidth="1" width="8.7109375"/>
    <col min="8915" max="8915" customWidth="1" width="8.7109375"/>
    <col min="8916" max="8916" customWidth="1" width="8.7109375"/>
    <col min="8917" max="8917" customWidth="1" width="8.7109375"/>
    <col min="8918" max="8918" customWidth="1" width="8.7109375"/>
    <col min="8919" max="8919" customWidth="1" width="8.7109375"/>
    <col min="8920" max="8920" customWidth="1" width="8.7109375"/>
    <col min="8921" max="8921" customWidth="1" width="8.7109375"/>
    <col min="8922" max="8922" customWidth="1" width="8.7109375"/>
    <col min="8923" max="8923" customWidth="1" width="8.7109375"/>
    <col min="8924" max="8924" customWidth="1" width="8.7109375"/>
    <col min="8925" max="8925" customWidth="1" width="8.7109375"/>
    <col min="8926" max="8926" customWidth="1" width="8.7109375"/>
    <col min="8927" max="8927" customWidth="1" width="8.7109375"/>
    <col min="8928" max="8928" customWidth="1" width="8.7109375"/>
    <col min="8929" max="8929" customWidth="1" width="8.7109375"/>
    <col min="8930" max="8930" customWidth="1" width="8.7109375"/>
    <col min="8931" max="8931" customWidth="1" width="8.7109375"/>
    <col min="8932" max="8932" customWidth="1" width="8.7109375"/>
    <col min="8933" max="8933" customWidth="1" width="8.7109375"/>
    <col min="8934" max="8934" customWidth="1" width="8.7109375"/>
    <col min="8935" max="8935" customWidth="1" width="8.7109375"/>
    <col min="8936" max="8936" customWidth="1" width="8.7109375"/>
    <col min="8937" max="8937" customWidth="1" width="8.7109375"/>
    <col min="8938" max="8938" customWidth="1" width="8.7109375"/>
    <col min="8939" max="8939" customWidth="1" width="8.7109375"/>
    <col min="8940" max="8940" customWidth="1" width="8.7109375"/>
    <col min="8941" max="8941" customWidth="1" width="8.7109375"/>
    <col min="8942" max="8942" customWidth="1" width="8.7109375"/>
    <col min="8943" max="8943" customWidth="1" width="8.7109375"/>
    <col min="8944" max="8944" customWidth="1" width="8.7109375"/>
    <col min="8945" max="8945" customWidth="1" width="8.7109375"/>
    <col min="8946" max="8946" customWidth="1" width="8.7109375"/>
    <col min="8947" max="8947" customWidth="1" width="8.7109375"/>
    <col min="8948" max="8948" customWidth="1" width="8.7109375"/>
    <col min="8949" max="8949" customWidth="1" width="8.7109375"/>
    <col min="8950" max="8950" customWidth="1" width="8.7109375"/>
    <col min="8951" max="8951" customWidth="1" width="8.7109375"/>
    <col min="8952" max="8952" customWidth="1" width="8.7109375"/>
    <col min="8953" max="8953" customWidth="1" width="8.7109375"/>
    <col min="8954" max="8954" customWidth="1" width="8.7109375"/>
    <col min="8955" max="8955" customWidth="1" width="8.7109375"/>
    <col min="8956" max="8956" customWidth="1" width="8.7109375"/>
    <col min="8957" max="8957" customWidth="1" width="8.7109375"/>
    <col min="8958" max="8958" customWidth="1" width="8.7109375"/>
    <col min="8959" max="8959" customWidth="1" width="8.7109375"/>
    <col min="8960" max="8960" customWidth="1" width="8.7109375"/>
    <col min="8961" max="8961" customWidth="1" width="8.7109375"/>
    <col min="8962" max="8962" customWidth="1" width="8.7109375"/>
    <col min="8963" max="8963" customWidth="1" width="8.7109375"/>
    <col min="8964" max="8964" customWidth="1" width="8.7109375"/>
    <col min="8965" max="8965" customWidth="1" width="8.7109375"/>
    <col min="8966" max="8966" customWidth="1" width="8.7109375"/>
    <col min="8967" max="8967" customWidth="1" width="8.7109375"/>
    <col min="8968" max="8968" customWidth="1" width="8.7109375"/>
    <col min="8969" max="8969" customWidth="1" width="8.7109375"/>
    <col min="8970" max="8970" customWidth="1" width="8.7109375"/>
    <col min="8971" max="8971" customWidth="1" width="8.7109375"/>
    <col min="8972" max="8972" customWidth="1" width="8.7109375"/>
    <col min="8973" max="8973" customWidth="1" width="8.7109375"/>
    <col min="8974" max="8974" customWidth="1" width="8.7109375"/>
    <col min="8975" max="8975" customWidth="1" width="8.7109375"/>
    <col min="8976" max="8976" customWidth="1" width="8.7109375"/>
    <col min="8977" max="8977" customWidth="1" width="8.7109375"/>
    <col min="8978" max="8978" customWidth="1" width="8.7109375"/>
    <col min="8979" max="8979" customWidth="1" width="8.7109375"/>
    <col min="8980" max="8980" customWidth="1" width="8.7109375"/>
    <col min="8981" max="8981" customWidth="1" width="8.7109375"/>
    <col min="8982" max="8982" customWidth="1" width="8.7109375"/>
    <col min="8983" max="8983" customWidth="1" width="8.7109375"/>
    <col min="8984" max="8984" customWidth="1" width="8.7109375"/>
    <col min="8985" max="8985" customWidth="1" width="8.7109375"/>
    <col min="8986" max="8986" customWidth="1" width="8.7109375"/>
    <col min="8987" max="8987" customWidth="1" width="8.7109375"/>
    <col min="8988" max="8988" customWidth="1" width="8.7109375"/>
    <col min="8989" max="8989" customWidth="1" width="8.7109375"/>
    <col min="8990" max="8990" customWidth="1" width="8.7109375"/>
    <col min="8991" max="8991" customWidth="1" width="8.7109375"/>
    <col min="8992" max="8992" customWidth="1" width="8.7109375"/>
    <col min="8993" max="8993" customWidth="1" width="8.7109375"/>
    <col min="8994" max="8994" customWidth="1" width="8.7109375"/>
    <col min="8995" max="8995" customWidth="1" width="8.7109375"/>
    <col min="8996" max="8996" customWidth="1" width="8.7109375"/>
    <col min="8997" max="8997" customWidth="1" width="8.7109375"/>
    <col min="8998" max="8998" customWidth="1" width="8.7109375"/>
    <col min="8999" max="8999" customWidth="1" width="8.7109375"/>
    <col min="9000" max="9000" customWidth="1" width="8.7109375"/>
    <col min="9001" max="9001" customWidth="1" width="8.7109375"/>
    <col min="9002" max="9002" customWidth="1" width="8.7109375"/>
    <col min="9003" max="9003" customWidth="1" width="8.7109375"/>
    <col min="9004" max="9004" customWidth="1" width="8.7109375"/>
    <col min="9005" max="9005" customWidth="1" width="8.7109375"/>
    <col min="9006" max="9006" customWidth="1" width="8.7109375"/>
    <col min="9007" max="9007" customWidth="1" width="8.7109375"/>
    <col min="9008" max="9008" customWidth="1" width="8.7109375"/>
    <col min="9009" max="9009" customWidth="1" width="8.7109375"/>
    <col min="9010" max="9010" customWidth="1" width="8.7109375"/>
    <col min="9011" max="9011" customWidth="1" width="8.7109375"/>
    <col min="9012" max="9012" customWidth="1" width="8.7109375"/>
    <col min="9013" max="9013" customWidth="1" width="8.7109375"/>
    <col min="9014" max="9014" customWidth="1" width="8.7109375"/>
    <col min="9015" max="9015" customWidth="1" width="8.7109375"/>
    <col min="9016" max="9016" customWidth="1" width="8.7109375"/>
    <col min="9017" max="9017" customWidth="1" width="8.7109375"/>
    <col min="9018" max="9018" customWidth="1" width="8.7109375"/>
    <col min="9019" max="9019" customWidth="1" width="8.7109375"/>
    <col min="9020" max="9020" customWidth="1" width="8.7109375"/>
    <col min="9021" max="9021" customWidth="1" width="8.7109375"/>
    <col min="9022" max="9022" customWidth="1" width="8.7109375"/>
    <col min="9023" max="9023" customWidth="1" width="8.7109375"/>
    <col min="9024" max="9024" customWidth="1" width="8.7109375"/>
    <col min="9025" max="9025" customWidth="1" width="8.7109375"/>
    <col min="9026" max="9026" customWidth="1" width="8.7109375"/>
    <col min="9027" max="9027" customWidth="1" width="8.7109375"/>
    <col min="9028" max="9028" customWidth="1" width="8.7109375"/>
    <col min="9029" max="9029" customWidth="1" width="8.7109375"/>
    <col min="9030" max="9030" customWidth="1" width="8.7109375"/>
    <col min="9031" max="9031" customWidth="1" width="8.7109375"/>
    <col min="9032" max="9032" customWidth="1" width="8.7109375"/>
    <col min="9033" max="9033" customWidth="1" width="8.7109375"/>
    <col min="9034" max="9034" customWidth="1" width="8.7109375"/>
    <col min="9035" max="9035" customWidth="1" width="8.7109375"/>
    <col min="9036" max="9036" customWidth="1" width="8.7109375"/>
    <col min="9037" max="9037" customWidth="1" width="8.7109375"/>
    <col min="9038" max="9038" customWidth="1" width="8.7109375"/>
    <col min="9039" max="9039" customWidth="1" width="8.7109375"/>
    <col min="9040" max="9040" customWidth="1" width="8.7109375"/>
    <col min="9041" max="9041" customWidth="1" width="8.7109375"/>
    <col min="9042" max="9042" customWidth="1" width="8.7109375"/>
    <col min="9043" max="9043" customWidth="1" width="8.7109375"/>
    <col min="9044" max="9044" customWidth="1" width="8.7109375"/>
    <col min="9045" max="9045" customWidth="1" width="8.7109375"/>
    <col min="9046" max="9046" customWidth="1" width="8.7109375"/>
    <col min="9047" max="9047" customWidth="1" width="8.7109375"/>
    <col min="9048" max="9048" customWidth="1" width="8.7109375"/>
    <col min="9049" max="9049" customWidth="1" width="8.7109375"/>
    <col min="9050" max="9050" customWidth="1" width="8.7109375"/>
    <col min="9051" max="9051" customWidth="1" width="8.7109375"/>
    <col min="9052" max="9052" customWidth="1" width="8.7109375"/>
    <col min="9053" max="9053" customWidth="1" width="8.7109375"/>
    <col min="9054" max="9054" customWidth="1" width="8.7109375"/>
    <col min="9055" max="9055" customWidth="1" width="8.7109375"/>
    <col min="9056" max="9056" customWidth="1" width="8.7109375"/>
    <col min="9057" max="9057" customWidth="1" width="8.7109375"/>
    <col min="9058" max="9058" customWidth="1" width="8.7109375"/>
    <col min="9059" max="9059" customWidth="1" width="8.7109375"/>
    <col min="9060" max="9060" customWidth="1" width="8.7109375"/>
    <col min="9061" max="9061" customWidth="1" width="8.7109375"/>
    <col min="9062" max="9062" customWidth="1" width="8.7109375"/>
    <col min="9063" max="9063" customWidth="1" width="8.7109375"/>
    <col min="9064" max="9064" customWidth="1" width="8.7109375"/>
    <col min="9065" max="9065" customWidth="1" width="8.7109375"/>
    <col min="9066" max="9066" customWidth="1" width="8.7109375"/>
    <col min="9067" max="9067" customWidth="1" width="8.7109375"/>
    <col min="9068" max="9068" customWidth="1" width="8.7109375"/>
    <col min="9069" max="9069" customWidth="1" width="8.7109375"/>
    <col min="9070" max="9070" customWidth="1" width="8.7109375"/>
    <col min="9071" max="9071" customWidth="1" width="8.7109375"/>
    <col min="9072" max="9072" customWidth="1" width="8.7109375"/>
    <col min="9073" max="9073" customWidth="1" width="8.7109375"/>
    <col min="9074" max="9074" customWidth="1" width="8.7109375"/>
    <col min="9075" max="9075" customWidth="1" width="8.7109375"/>
    <col min="9076" max="9076" customWidth="1" width="8.7109375"/>
    <col min="9077" max="9077" customWidth="1" width="8.7109375"/>
    <col min="9078" max="9078" customWidth="1" width="8.7109375"/>
    <col min="9079" max="9079" customWidth="1" width="8.7109375"/>
    <col min="9080" max="9080" customWidth="1" width="8.7109375"/>
    <col min="9081" max="9081" customWidth="1" width="8.7109375"/>
    <col min="9082" max="9082" customWidth="1" width="8.7109375"/>
    <col min="9083" max="9083" customWidth="1" width="8.7109375"/>
    <col min="9084" max="9084" customWidth="1" width="8.7109375"/>
    <col min="9085" max="9085" customWidth="1" width="8.7109375"/>
    <col min="9086" max="9086" customWidth="1" width="8.7109375"/>
    <col min="9087" max="9087" customWidth="1" width="8.7109375"/>
    <col min="9088" max="9088" customWidth="1" width="8.7109375"/>
    <col min="9089" max="9089" customWidth="1" width="8.7109375"/>
    <col min="9090" max="9090" customWidth="1" width="8.7109375"/>
    <col min="9091" max="9091" customWidth="1" width="8.7109375"/>
    <col min="9092" max="9092" customWidth="1" width="8.7109375"/>
    <col min="9093" max="9093" customWidth="1" width="8.7109375"/>
    <col min="9094" max="9094" customWidth="1" width="8.7109375"/>
    <col min="9095" max="9095" customWidth="1" width="8.7109375"/>
    <col min="9096" max="9096" customWidth="1" width="8.7109375"/>
    <col min="9097" max="9097" customWidth="1" width="8.7109375"/>
    <col min="9098" max="9098" customWidth="1" width="8.7109375"/>
    <col min="9099" max="9099" customWidth="1" width="8.7109375"/>
    <col min="9100" max="9100" customWidth="1" width="8.7109375"/>
    <col min="9101" max="9101" customWidth="1" width="8.7109375"/>
    <col min="9102" max="9102" customWidth="1" width="8.7109375"/>
    <col min="9103" max="9103" customWidth="1" width="8.7109375"/>
    <col min="9104" max="9104" customWidth="1" width="8.7109375"/>
    <col min="9105" max="9105" customWidth="1" width="8.7109375"/>
    <col min="9106" max="9106" customWidth="1" width="8.7109375"/>
    <col min="9107" max="9107" customWidth="1" width="8.7109375"/>
    <col min="9108" max="9108" customWidth="1" width="8.7109375"/>
    <col min="9109" max="9109" customWidth="1" width="8.7109375"/>
    <col min="9110" max="9110" customWidth="1" width="8.7109375"/>
    <col min="9111" max="9111" customWidth="1" width="8.7109375"/>
    <col min="9112" max="9112" customWidth="1" width="8.7109375"/>
    <col min="9113" max="9113" customWidth="1" width="8.7109375"/>
    <col min="9114" max="9114" customWidth="1" width="8.7109375"/>
    <col min="9115" max="9115" customWidth="1" width="8.7109375"/>
    <col min="9116" max="9116" customWidth="1" width="8.7109375"/>
    <col min="9117" max="9117" customWidth="1" width="8.7109375"/>
    <col min="9118" max="9118" customWidth="1" width="8.7109375"/>
    <col min="9119" max="9119" customWidth="1" width="8.7109375"/>
    <col min="9120" max="9120" customWidth="1" width="8.7109375"/>
    <col min="9121" max="9121" customWidth="1" width="8.7109375"/>
    <col min="9122" max="9122" customWidth="1" width="8.7109375"/>
    <col min="9123" max="9123" customWidth="1" width="8.7109375"/>
    <col min="9124" max="9124" customWidth="1" width="8.7109375"/>
    <col min="9125" max="9125" customWidth="1" width="8.7109375"/>
    <col min="9126" max="9126" customWidth="1" width="8.7109375"/>
    <col min="9127" max="9127" customWidth="1" width="8.7109375"/>
    <col min="9128" max="9128" customWidth="1" width="8.7109375"/>
    <col min="9129" max="9129" customWidth="1" width="8.7109375"/>
    <col min="9130" max="9130" customWidth="1" width="8.7109375"/>
    <col min="9131" max="9131" customWidth="1" width="8.7109375"/>
    <col min="9132" max="9132" customWidth="1" width="8.7109375"/>
    <col min="9133" max="9133" customWidth="1" width="8.7109375"/>
    <col min="9134" max="9134" customWidth="1" width="8.7109375"/>
    <col min="9135" max="9135" customWidth="1" width="8.7109375"/>
    <col min="9136" max="9136" customWidth="1" width="8.7109375"/>
    <col min="9137" max="9137" customWidth="1" width="8.7109375"/>
    <col min="9138" max="9138" customWidth="1" width="8.7109375"/>
    <col min="9139" max="9139" customWidth="1" width="8.7109375"/>
    <col min="9140" max="9140" customWidth="1" width="8.7109375"/>
    <col min="9141" max="9141" customWidth="1" width="8.7109375"/>
    <col min="9142" max="9142" customWidth="1" width="8.7109375"/>
    <col min="9143" max="9143" customWidth="1" width="8.7109375"/>
    <col min="9144" max="9144" customWidth="1" width="8.7109375"/>
    <col min="9145" max="9145" customWidth="1" width="8.7109375"/>
    <col min="9146" max="9146" customWidth="1" width="8.7109375"/>
    <col min="9147" max="9147" customWidth="1" width="8.7109375"/>
    <col min="9148" max="9148" customWidth="1" width="8.7109375"/>
    <col min="9149" max="9149" customWidth="1" width="8.7109375"/>
    <col min="9150" max="9150" customWidth="1" width="8.7109375"/>
    <col min="9151" max="9151" customWidth="1" width="8.7109375"/>
    <col min="9152" max="9152" customWidth="1" width="8.7109375"/>
    <col min="9153" max="9153" customWidth="1" width="8.7109375"/>
    <col min="9154" max="9154" customWidth="1" width="8.7109375"/>
    <col min="9155" max="9155" customWidth="1" width="8.7109375"/>
    <col min="9156" max="9156" customWidth="1" width="8.7109375"/>
    <col min="9157" max="9157" customWidth="1" width="8.7109375"/>
    <col min="9158" max="9158" customWidth="1" width="8.7109375"/>
    <col min="9159" max="9159" customWidth="1" width="8.7109375"/>
    <col min="9160" max="9160" customWidth="1" width="8.7109375"/>
    <col min="9161" max="9161" customWidth="1" width="8.7109375"/>
    <col min="9162" max="9162" customWidth="1" width="8.7109375"/>
    <col min="9163" max="9163" customWidth="1" width="8.7109375"/>
    <col min="9164" max="9164" customWidth="1" width="8.7109375"/>
    <col min="9165" max="9165" customWidth="1" width="8.7109375"/>
    <col min="9166" max="9166" customWidth="1" width="8.7109375"/>
    <col min="9167" max="9167" customWidth="1" width="8.7109375"/>
    <col min="9168" max="9168" customWidth="1" width="8.7109375"/>
    <col min="9169" max="9169" customWidth="1" width="8.7109375"/>
    <col min="9170" max="9170" customWidth="1" width="8.7109375"/>
    <col min="9171" max="9171" customWidth="1" width="8.7109375"/>
    <col min="9172" max="9172" customWidth="1" width="8.7109375"/>
    <col min="9173" max="9173" customWidth="1" width="8.7109375"/>
    <col min="9174" max="9174" customWidth="1" width="8.7109375"/>
    <col min="9175" max="9175" customWidth="1" width="8.7109375"/>
    <col min="9176" max="9176" customWidth="1" width="8.7109375"/>
    <col min="9177" max="9177" customWidth="1" width="8.7109375"/>
    <col min="9178" max="9178" customWidth="1" width="8.7109375"/>
    <col min="9179" max="9179" customWidth="1" width="8.7109375"/>
    <col min="9180" max="9180" customWidth="1" width="8.7109375"/>
    <col min="9181" max="9181" customWidth="1" width="8.7109375"/>
    <col min="9182" max="9182" customWidth="1" width="8.7109375"/>
    <col min="9183" max="9183" customWidth="1" width="8.7109375"/>
    <col min="9184" max="9184" customWidth="1" width="8.7109375"/>
    <col min="9185" max="9185" customWidth="1" width="8.7109375"/>
    <col min="9186" max="9186" customWidth="1" width="8.7109375"/>
    <col min="9187" max="9187" customWidth="1" width="8.7109375"/>
    <col min="9188" max="9188" customWidth="1" width="8.7109375"/>
    <col min="9189" max="9189" customWidth="1" width="8.7109375"/>
    <col min="9190" max="9190" customWidth="1" width="8.7109375"/>
    <col min="9191" max="9191" customWidth="1" width="8.7109375"/>
    <col min="9192" max="9192" customWidth="1" width="8.7109375"/>
    <col min="9193" max="9193" customWidth="1" width="8.7109375"/>
    <col min="9194" max="9194" customWidth="1" width="8.7109375"/>
    <col min="9195" max="9195" customWidth="1" width="8.7109375"/>
    <col min="9196" max="9196" customWidth="1" width="8.7109375"/>
    <col min="9197" max="9197" customWidth="1" width="8.7109375"/>
    <col min="9198" max="9198" customWidth="1" width="8.7109375"/>
    <col min="9199" max="9199" customWidth="1" width="8.7109375"/>
    <col min="9200" max="9200" customWidth="1" width="8.7109375"/>
    <col min="9201" max="9201" customWidth="1" width="8.7109375"/>
    <col min="9202" max="9202" customWidth="1" width="8.7109375"/>
    <col min="9203" max="9203" customWidth="1" width="8.7109375"/>
    <col min="9204" max="9204" customWidth="1" width="8.7109375"/>
    <col min="9205" max="9205" customWidth="1" width="8.7109375"/>
    <col min="9206" max="9206" customWidth="1" width="8.7109375"/>
    <col min="9207" max="9207" customWidth="1" width="8.7109375"/>
    <col min="9208" max="9208" customWidth="1" width="8.7109375"/>
    <col min="9209" max="9209" customWidth="1" width="8.7109375"/>
    <col min="9210" max="9210" customWidth="1" width="8.7109375"/>
    <col min="9211" max="9211" customWidth="1" width="8.7109375"/>
    <col min="9212" max="9212" customWidth="1" width="8.7109375"/>
    <col min="9213" max="9213" customWidth="1" width="8.7109375"/>
    <col min="9214" max="9214" customWidth="1" width="8.7109375"/>
    <col min="9215" max="9215" customWidth="1" width="8.7109375"/>
    <col min="9216" max="9216" customWidth="1" width="8.7109375"/>
    <col min="9217" max="9217" customWidth="1" width="8.7109375"/>
    <col min="9218" max="9218" customWidth="1" width="8.7109375"/>
    <col min="9219" max="9219" customWidth="1" width="8.7109375"/>
    <col min="9220" max="9220" customWidth="1" width="8.7109375"/>
    <col min="9221" max="9221" customWidth="1" width="8.7109375"/>
    <col min="9222" max="9222" customWidth="1" width="8.7109375"/>
    <col min="9223" max="9223" customWidth="1" width="8.7109375"/>
    <col min="9224" max="9224" customWidth="1" width="8.7109375"/>
    <col min="9225" max="9225" customWidth="1" width="8.7109375"/>
    <col min="9226" max="9226" customWidth="1" width="8.7109375"/>
    <col min="9227" max="9227" customWidth="1" width="8.7109375"/>
    <col min="9228" max="9228" customWidth="1" width="8.7109375"/>
    <col min="9229" max="9229" customWidth="1" width="8.7109375"/>
    <col min="9230" max="9230" customWidth="1" width="8.7109375"/>
    <col min="9231" max="9231" customWidth="1" width="8.7109375"/>
    <col min="9232" max="9232" customWidth="1" width="8.7109375"/>
    <col min="9233" max="9233" customWidth="1" width="8.7109375"/>
    <col min="9234" max="9234" customWidth="1" width="8.7109375"/>
    <col min="9235" max="9235" customWidth="1" width="8.7109375"/>
    <col min="9236" max="9236" customWidth="1" width="8.7109375"/>
    <col min="9237" max="9237" customWidth="1" width="8.7109375"/>
    <col min="9238" max="9238" customWidth="1" width="8.7109375"/>
    <col min="9239" max="9239" customWidth="1" width="8.7109375"/>
    <col min="9240" max="9240" customWidth="1" width="8.7109375"/>
    <col min="9241" max="9241" customWidth="1" width="8.7109375"/>
    <col min="9242" max="9242" customWidth="1" width="8.7109375"/>
    <col min="9243" max="9243" customWidth="1" width="8.7109375"/>
    <col min="9244" max="9244" customWidth="1" width="8.7109375"/>
    <col min="9245" max="9245" customWidth="1" width="8.7109375"/>
    <col min="9246" max="9246" customWidth="1" width="8.7109375"/>
    <col min="9247" max="9247" customWidth="1" width="8.7109375"/>
    <col min="9248" max="9248" customWidth="1" width="8.7109375"/>
    <col min="9249" max="9249" customWidth="1" width="8.7109375"/>
    <col min="9250" max="9250" customWidth="1" width="8.7109375"/>
    <col min="9251" max="9251" customWidth="1" width="8.7109375"/>
    <col min="9252" max="9252" customWidth="1" width="8.7109375"/>
    <col min="9253" max="9253" customWidth="1" width="8.7109375"/>
    <col min="9254" max="9254" customWidth="1" width="8.7109375"/>
    <col min="9255" max="9255" customWidth="1" width="8.7109375"/>
    <col min="9256" max="9256" customWidth="1" width="8.7109375"/>
    <col min="9257" max="9257" customWidth="1" width="8.7109375"/>
    <col min="9258" max="9258" customWidth="1" width="8.7109375"/>
    <col min="9259" max="9259" customWidth="1" width="8.7109375"/>
    <col min="9260" max="9260" customWidth="1" width="8.7109375"/>
    <col min="9261" max="9261" customWidth="1" width="8.7109375"/>
    <col min="9262" max="9262" customWidth="1" width="8.7109375"/>
    <col min="9263" max="9263" customWidth="1" width="8.7109375"/>
    <col min="9264" max="9264" customWidth="1" width="8.7109375"/>
    <col min="9265" max="9265" customWidth="1" width="8.7109375"/>
    <col min="9266" max="9266" customWidth="1" width="8.7109375"/>
    <col min="9267" max="9267" customWidth="1" width="8.7109375"/>
    <col min="9268" max="9268" customWidth="1" width="8.7109375"/>
    <col min="9269" max="9269" customWidth="1" width="8.7109375"/>
    <col min="9270" max="9270" customWidth="1" width="8.7109375"/>
    <col min="9271" max="9271" customWidth="1" width="8.7109375"/>
    <col min="9272" max="9272" customWidth="1" width="8.7109375"/>
    <col min="9273" max="9273" customWidth="1" width="8.7109375"/>
    <col min="9274" max="9274" customWidth="1" width="8.7109375"/>
    <col min="9275" max="9275" customWidth="1" width="8.7109375"/>
    <col min="9276" max="9276" customWidth="1" width="8.7109375"/>
    <col min="9277" max="9277" customWidth="1" width="8.7109375"/>
    <col min="9278" max="9278" customWidth="1" width="8.7109375"/>
    <col min="9279" max="9279" customWidth="1" width="8.7109375"/>
    <col min="9280" max="9280" customWidth="1" width="8.7109375"/>
    <col min="9281" max="9281" customWidth="1" width="8.7109375"/>
    <col min="9282" max="9282" customWidth="1" width="8.7109375"/>
    <col min="9283" max="9283" customWidth="1" width="8.7109375"/>
    <col min="9284" max="9284" customWidth="1" width="8.7109375"/>
    <col min="9285" max="9285" customWidth="1" width="8.7109375"/>
    <col min="9286" max="9286" customWidth="1" width="8.7109375"/>
    <col min="9287" max="9287" customWidth="1" width="8.7109375"/>
    <col min="9288" max="9288" customWidth="1" width="8.7109375"/>
    <col min="9289" max="9289" customWidth="1" width="8.7109375"/>
    <col min="9290" max="9290" customWidth="1" width="8.7109375"/>
    <col min="9291" max="9291" customWidth="1" width="8.7109375"/>
    <col min="9292" max="9292" customWidth="1" width="8.7109375"/>
    <col min="9293" max="9293" customWidth="1" width="8.7109375"/>
    <col min="9294" max="9294" customWidth="1" width="8.7109375"/>
    <col min="9295" max="9295" customWidth="1" width="8.7109375"/>
    <col min="9296" max="9296" customWidth="1" width="8.7109375"/>
    <col min="9297" max="9297" customWidth="1" width="8.7109375"/>
    <col min="9298" max="9298" customWidth="1" width="8.7109375"/>
    <col min="9299" max="9299" customWidth="1" width="8.7109375"/>
    <col min="9300" max="9300" customWidth="1" width="8.7109375"/>
    <col min="9301" max="9301" customWidth="1" width="8.7109375"/>
    <col min="9302" max="9302" customWidth="1" width="8.7109375"/>
    <col min="9303" max="9303" customWidth="1" width="8.7109375"/>
    <col min="9304" max="9304" customWidth="1" width="8.7109375"/>
    <col min="9305" max="9305" customWidth="1" width="8.7109375"/>
    <col min="9306" max="9306" customWidth="1" width="8.7109375"/>
    <col min="9307" max="9307" customWidth="1" width="8.7109375"/>
    <col min="9308" max="9308" customWidth="1" width="8.7109375"/>
    <col min="9309" max="9309" customWidth="1" width="8.7109375"/>
    <col min="9310" max="9310" customWidth="1" width="8.7109375"/>
    <col min="9311" max="9311" customWidth="1" width="8.7109375"/>
    <col min="9312" max="9312" customWidth="1" width="8.7109375"/>
    <col min="9313" max="9313" customWidth="1" width="8.7109375"/>
    <col min="9314" max="9314" customWidth="1" width="8.7109375"/>
    <col min="9315" max="9315" customWidth="1" width="8.7109375"/>
    <col min="9316" max="9316" customWidth="1" width="8.7109375"/>
    <col min="9317" max="9317" customWidth="1" width="8.7109375"/>
    <col min="9318" max="9318" customWidth="1" width="8.7109375"/>
    <col min="9319" max="9319" customWidth="1" width="8.7109375"/>
    <col min="9320" max="9320" customWidth="1" width="8.7109375"/>
    <col min="9321" max="9321" customWidth="1" width="8.7109375"/>
    <col min="9322" max="9322" customWidth="1" width="8.7109375"/>
    <col min="9323" max="9323" customWidth="1" width="8.7109375"/>
    <col min="9324" max="9324" customWidth="1" width="8.7109375"/>
    <col min="9325" max="9325" customWidth="1" width="8.7109375"/>
    <col min="9326" max="9326" customWidth="1" width="8.7109375"/>
    <col min="9327" max="9327" customWidth="1" width="8.7109375"/>
    <col min="9328" max="9328" customWidth="1" width="8.7109375"/>
    <col min="9329" max="9329" customWidth="1" width="8.7109375"/>
    <col min="9330" max="9330" customWidth="1" width="8.7109375"/>
    <col min="9331" max="9331" customWidth="1" width="8.7109375"/>
    <col min="9332" max="9332" customWidth="1" width="8.7109375"/>
    <col min="9333" max="9333" customWidth="1" width="8.7109375"/>
    <col min="9334" max="9334" customWidth="1" width="8.7109375"/>
    <col min="9335" max="9335" customWidth="1" width="8.7109375"/>
    <col min="9336" max="9336" customWidth="1" width="8.7109375"/>
    <col min="9337" max="9337" customWidth="1" width="8.7109375"/>
    <col min="9338" max="9338" customWidth="1" width="8.7109375"/>
    <col min="9339" max="9339" customWidth="1" width="8.7109375"/>
    <col min="9340" max="9340" customWidth="1" width="8.7109375"/>
    <col min="9341" max="9341" customWidth="1" width="8.7109375"/>
    <col min="9342" max="9342" customWidth="1" width="8.7109375"/>
    <col min="9343" max="9343" customWidth="1" width="8.7109375"/>
    <col min="9344" max="9344" customWidth="1" width="8.7109375"/>
    <col min="9345" max="9345" customWidth="1" width="8.7109375"/>
    <col min="9346" max="9346" customWidth="1" width="8.7109375"/>
    <col min="9347" max="9347" customWidth="1" width="8.7109375"/>
    <col min="9348" max="9348" customWidth="1" width="8.7109375"/>
    <col min="9349" max="9349" customWidth="1" width="8.7109375"/>
    <col min="9350" max="9350" customWidth="1" width="8.7109375"/>
    <col min="9351" max="9351" customWidth="1" width="8.7109375"/>
    <col min="9352" max="9352" customWidth="1" width="8.7109375"/>
    <col min="9353" max="9353" customWidth="1" width="8.7109375"/>
    <col min="9354" max="9354" customWidth="1" width="8.7109375"/>
    <col min="9355" max="9355" customWidth="1" width="8.7109375"/>
    <col min="9356" max="9356" customWidth="1" width="8.7109375"/>
    <col min="9357" max="9357" customWidth="1" width="8.7109375"/>
    <col min="9358" max="9358" customWidth="1" width="8.7109375"/>
    <col min="9359" max="9359" customWidth="1" width="8.7109375"/>
    <col min="9360" max="9360" customWidth="1" width="8.7109375"/>
    <col min="9361" max="9361" customWidth="1" width="8.7109375"/>
    <col min="9362" max="9362" customWidth="1" width="8.7109375"/>
    <col min="9363" max="9363" customWidth="1" width="8.7109375"/>
    <col min="9364" max="9364" customWidth="1" width="8.7109375"/>
    <col min="9365" max="9365" customWidth="1" width="8.7109375"/>
    <col min="9366" max="9366" customWidth="1" width="8.7109375"/>
    <col min="9367" max="9367" customWidth="1" width="8.7109375"/>
    <col min="9368" max="9368" customWidth="1" width="8.7109375"/>
    <col min="9369" max="9369" customWidth="1" width="8.7109375"/>
    <col min="9370" max="9370" customWidth="1" width="8.7109375"/>
    <col min="9371" max="9371" customWidth="1" width="8.7109375"/>
    <col min="9372" max="9372" customWidth="1" width="8.7109375"/>
    <col min="9373" max="9373" customWidth="1" width="8.7109375"/>
    <col min="9374" max="9374" customWidth="1" width="8.7109375"/>
    <col min="9375" max="9375" customWidth="1" width="8.7109375"/>
    <col min="9376" max="9376" customWidth="1" width="8.7109375"/>
    <col min="9377" max="9377" customWidth="1" width="8.7109375"/>
    <col min="9378" max="9378" customWidth="1" width="8.7109375"/>
    <col min="9379" max="9379" customWidth="1" width="8.7109375"/>
    <col min="9380" max="9380" customWidth="1" width="8.7109375"/>
    <col min="9381" max="9381" customWidth="1" width="8.7109375"/>
    <col min="9382" max="9382" customWidth="1" width="8.7109375"/>
    <col min="9383" max="9383" customWidth="1" width="8.7109375"/>
    <col min="9384" max="9384" customWidth="1" width="8.7109375"/>
    <col min="9385" max="9385" customWidth="1" width="8.7109375"/>
    <col min="9386" max="9386" customWidth="1" width="8.7109375"/>
    <col min="9387" max="9387" customWidth="1" width="8.7109375"/>
    <col min="9388" max="9388" customWidth="1" width="8.7109375"/>
    <col min="9389" max="9389" customWidth="1" width="8.7109375"/>
    <col min="9390" max="9390" customWidth="1" width="8.7109375"/>
    <col min="9391" max="9391" customWidth="1" width="8.7109375"/>
    <col min="9392" max="9392" customWidth="1" width="8.7109375"/>
    <col min="9393" max="9393" customWidth="1" width="8.7109375"/>
    <col min="9394" max="9394" customWidth="1" width="8.7109375"/>
    <col min="9395" max="9395" customWidth="1" width="8.7109375"/>
    <col min="9396" max="9396" customWidth="1" width="8.7109375"/>
    <col min="9397" max="9397" customWidth="1" width="8.7109375"/>
    <col min="9398" max="9398" customWidth="1" width="8.7109375"/>
    <col min="9399" max="9399" customWidth="1" width="8.7109375"/>
    <col min="9400" max="9400" customWidth="1" width="8.7109375"/>
    <col min="9401" max="9401" customWidth="1" width="8.7109375"/>
    <col min="9402" max="9402" customWidth="1" width="8.7109375"/>
    <col min="9403" max="9403" customWidth="1" width="8.7109375"/>
    <col min="9404" max="9404" customWidth="1" width="8.7109375"/>
    <col min="9405" max="9405" customWidth="1" width="8.7109375"/>
    <col min="9406" max="9406" customWidth="1" width="8.7109375"/>
    <col min="9407" max="9407" customWidth="1" width="8.7109375"/>
    <col min="9408" max="9408" customWidth="1" width="8.7109375"/>
    <col min="9409" max="9409" customWidth="1" width="8.7109375"/>
    <col min="9410" max="9410" customWidth="1" width="8.7109375"/>
    <col min="9411" max="9411" customWidth="1" width="8.7109375"/>
    <col min="9412" max="9412" customWidth="1" width="8.7109375"/>
    <col min="9413" max="9413" customWidth="1" width="8.7109375"/>
    <col min="9414" max="9414" customWidth="1" width="8.7109375"/>
    <col min="9415" max="9415" customWidth="1" width="8.7109375"/>
    <col min="9416" max="9416" customWidth="1" width="8.7109375"/>
    <col min="9417" max="9417" customWidth="1" width="8.7109375"/>
    <col min="9418" max="9418" customWidth="1" width="8.7109375"/>
    <col min="9419" max="9419" customWidth="1" width="8.7109375"/>
    <col min="9420" max="9420" customWidth="1" width="8.7109375"/>
    <col min="9421" max="9421" customWidth="1" width="8.7109375"/>
    <col min="9422" max="9422" customWidth="1" width="8.7109375"/>
    <col min="9423" max="9423" customWidth="1" width="8.7109375"/>
    <col min="9424" max="9424" customWidth="1" width="8.7109375"/>
    <col min="9425" max="9425" customWidth="1" width="8.7109375"/>
    <col min="9426" max="9426" customWidth="1" width="8.7109375"/>
    <col min="9427" max="9427" customWidth="1" width="8.7109375"/>
    <col min="9428" max="9428" customWidth="1" width="8.7109375"/>
    <col min="9429" max="9429" customWidth="1" width="8.7109375"/>
    <col min="9430" max="9430" customWidth="1" width="8.7109375"/>
    <col min="9431" max="9431" customWidth="1" width="8.7109375"/>
    <col min="9432" max="9432" customWidth="1" width="8.7109375"/>
    <col min="9433" max="9433" customWidth="1" width="8.7109375"/>
    <col min="9434" max="9434" customWidth="1" width="8.7109375"/>
    <col min="9435" max="9435" customWidth="1" width="8.7109375"/>
    <col min="9436" max="9436" customWidth="1" width="8.7109375"/>
    <col min="9437" max="9437" customWidth="1" width="8.7109375"/>
    <col min="9438" max="9438" customWidth="1" width="8.7109375"/>
    <col min="9439" max="9439" customWidth="1" width="8.7109375"/>
    <col min="9440" max="9440" customWidth="1" width="8.7109375"/>
    <col min="9441" max="9441" customWidth="1" width="8.7109375"/>
    <col min="9442" max="9442" customWidth="1" width="8.7109375"/>
    <col min="9443" max="9443" customWidth="1" width="8.7109375"/>
    <col min="9444" max="9444" customWidth="1" width="8.7109375"/>
    <col min="9445" max="9445" customWidth="1" width="8.7109375"/>
    <col min="9446" max="9446" customWidth="1" width="8.7109375"/>
    <col min="9447" max="9447" customWidth="1" width="8.7109375"/>
    <col min="9448" max="9448" customWidth="1" width="8.7109375"/>
    <col min="9449" max="9449" customWidth="1" width="8.7109375"/>
    <col min="9450" max="9450" customWidth="1" width="8.7109375"/>
    <col min="9451" max="9451" customWidth="1" width="8.7109375"/>
    <col min="9452" max="9452" customWidth="1" width="8.7109375"/>
    <col min="9453" max="9453" customWidth="1" width="8.7109375"/>
    <col min="9454" max="9454" customWidth="1" width="8.7109375"/>
    <col min="9455" max="9455" customWidth="1" width="8.7109375"/>
    <col min="9456" max="9456" customWidth="1" width="8.7109375"/>
    <col min="9457" max="9457" customWidth="1" width="8.7109375"/>
    <col min="9458" max="9458" customWidth="1" width="8.7109375"/>
    <col min="9459" max="9459" customWidth="1" width="8.7109375"/>
    <col min="9460" max="9460" customWidth="1" width="8.7109375"/>
    <col min="9461" max="9461" customWidth="1" width="8.7109375"/>
    <col min="9462" max="9462" customWidth="1" width="8.7109375"/>
    <col min="9463" max="9463" customWidth="1" width="8.7109375"/>
    <col min="9464" max="9464" customWidth="1" width="8.7109375"/>
    <col min="9465" max="9465" customWidth="1" width="8.7109375"/>
    <col min="9466" max="9466" customWidth="1" width="8.7109375"/>
    <col min="9467" max="9467" customWidth="1" width="8.7109375"/>
    <col min="9468" max="9468" customWidth="1" width="8.7109375"/>
    <col min="9469" max="9469" customWidth="1" width="8.7109375"/>
    <col min="9470" max="9470" customWidth="1" width="8.7109375"/>
    <col min="9471" max="9471" customWidth="1" width="8.7109375"/>
    <col min="9472" max="9472" customWidth="1" width="8.7109375"/>
    <col min="9473" max="9473" customWidth="1" width="8.7109375"/>
    <col min="9474" max="9474" customWidth="1" width="8.7109375"/>
    <col min="9475" max="9475" customWidth="1" width="8.7109375"/>
    <col min="9476" max="9476" customWidth="1" width="8.7109375"/>
    <col min="9477" max="9477" customWidth="1" width="8.7109375"/>
    <col min="9478" max="9478" customWidth="1" width="8.7109375"/>
    <col min="9479" max="9479" customWidth="1" width="8.7109375"/>
    <col min="9480" max="9480" customWidth="1" width="8.7109375"/>
    <col min="9481" max="9481" customWidth="1" width="8.7109375"/>
    <col min="9482" max="9482" customWidth="1" width="8.7109375"/>
    <col min="9483" max="9483" customWidth="1" width="8.7109375"/>
    <col min="9484" max="9484" customWidth="1" width="8.7109375"/>
    <col min="9485" max="9485" customWidth="1" width="8.7109375"/>
    <col min="9486" max="9486" customWidth="1" width="8.7109375"/>
    <col min="9487" max="9487" customWidth="1" width="8.7109375"/>
    <col min="9488" max="9488" customWidth="1" width="8.7109375"/>
    <col min="9489" max="9489" customWidth="1" width="8.7109375"/>
    <col min="9490" max="9490" customWidth="1" width="8.7109375"/>
    <col min="9491" max="9491" customWidth="1" width="8.7109375"/>
    <col min="9492" max="9492" customWidth="1" width="8.7109375"/>
    <col min="9493" max="9493" customWidth="1" width="8.7109375"/>
    <col min="9494" max="9494" customWidth="1" width="8.7109375"/>
    <col min="9495" max="9495" customWidth="1" width="8.7109375"/>
    <col min="9496" max="9496" customWidth="1" width="8.7109375"/>
    <col min="9497" max="9497" customWidth="1" width="8.7109375"/>
    <col min="9498" max="9498" customWidth="1" width="8.7109375"/>
    <col min="9499" max="9499" customWidth="1" width="8.7109375"/>
    <col min="9500" max="9500" customWidth="1" width="8.7109375"/>
    <col min="9501" max="9501" customWidth="1" width="8.7109375"/>
    <col min="9502" max="9502" customWidth="1" width="8.7109375"/>
    <col min="9503" max="9503" customWidth="1" width="8.7109375"/>
    <col min="9504" max="9504" customWidth="1" width="8.7109375"/>
    <col min="9505" max="9505" customWidth="1" width="8.7109375"/>
    <col min="9506" max="9506" customWidth="1" width="8.7109375"/>
    <col min="9507" max="9507" customWidth="1" width="8.7109375"/>
    <col min="9508" max="9508" customWidth="1" width="8.7109375"/>
    <col min="9509" max="9509" customWidth="1" width="8.7109375"/>
    <col min="9510" max="9510" customWidth="1" width="8.7109375"/>
    <col min="9511" max="9511" customWidth="1" width="8.7109375"/>
    <col min="9512" max="9512" customWidth="1" width="8.7109375"/>
    <col min="9513" max="9513" customWidth="1" width="8.7109375"/>
    <col min="9514" max="9514" customWidth="1" width="8.7109375"/>
    <col min="9515" max="9515" customWidth="1" width="8.7109375"/>
    <col min="9516" max="9516" customWidth="1" width="8.7109375"/>
    <col min="9517" max="9517" customWidth="1" width="8.7109375"/>
    <col min="9518" max="9518" customWidth="1" width="8.7109375"/>
    <col min="9519" max="9519" customWidth="1" width="8.7109375"/>
    <col min="9520" max="9520" customWidth="1" width="8.7109375"/>
    <col min="9521" max="9521" customWidth="1" width="8.7109375"/>
    <col min="9522" max="9522" customWidth="1" width="8.7109375"/>
    <col min="9523" max="9523" customWidth="1" width="8.7109375"/>
    <col min="9524" max="9524" customWidth="1" width="8.7109375"/>
    <col min="9525" max="9525" customWidth="1" width="8.7109375"/>
    <col min="9526" max="9526" customWidth="1" width="8.7109375"/>
    <col min="9527" max="9527" customWidth="1" width="8.7109375"/>
    <col min="9528" max="9528" customWidth="1" width="8.7109375"/>
    <col min="9529" max="9529" customWidth="1" width="8.7109375"/>
    <col min="9530" max="9530" customWidth="1" width="8.7109375"/>
    <col min="9531" max="9531" customWidth="1" width="8.7109375"/>
    <col min="9532" max="9532" customWidth="1" width="8.7109375"/>
    <col min="9533" max="9533" customWidth="1" width="8.7109375"/>
    <col min="9534" max="9534" customWidth="1" width="8.7109375"/>
    <col min="9535" max="9535" customWidth="1" width="8.7109375"/>
    <col min="9536" max="9536" customWidth="1" width="8.7109375"/>
    <col min="9537" max="9537" customWidth="1" width="8.7109375"/>
    <col min="9538" max="9538" customWidth="1" width="8.7109375"/>
    <col min="9539" max="9539" customWidth="1" width="8.7109375"/>
    <col min="9540" max="9540" customWidth="1" width="8.7109375"/>
    <col min="9541" max="9541" customWidth="1" width="8.7109375"/>
    <col min="9542" max="9542" customWidth="1" width="8.7109375"/>
    <col min="9543" max="9543" customWidth="1" width="8.7109375"/>
    <col min="9544" max="9544" customWidth="1" width="8.7109375"/>
    <col min="9545" max="9545" customWidth="1" width="8.7109375"/>
    <col min="9546" max="9546" customWidth="1" width="8.7109375"/>
    <col min="9547" max="9547" customWidth="1" width="8.7109375"/>
    <col min="9548" max="9548" customWidth="1" width="8.7109375"/>
    <col min="9549" max="9549" customWidth="1" width="8.7109375"/>
    <col min="9550" max="9550" customWidth="1" width="8.7109375"/>
    <col min="9551" max="9551" customWidth="1" width="8.7109375"/>
    <col min="9552" max="9552" customWidth="1" width="8.7109375"/>
    <col min="9553" max="9553" customWidth="1" width="8.7109375"/>
    <col min="9554" max="9554" customWidth="1" width="8.7109375"/>
    <col min="9555" max="9555" customWidth="1" width="8.7109375"/>
    <col min="9556" max="9556" customWidth="1" width="8.7109375"/>
    <col min="9557" max="9557" customWidth="1" width="8.7109375"/>
    <col min="9558" max="9558" customWidth="1" width="8.7109375"/>
    <col min="9559" max="9559" customWidth="1" width="8.7109375"/>
    <col min="9560" max="9560" customWidth="1" width="8.7109375"/>
    <col min="9561" max="9561" customWidth="1" width="8.7109375"/>
    <col min="9562" max="9562" customWidth="1" width="8.7109375"/>
    <col min="9563" max="9563" customWidth="1" width="8.7109375"/>
    <col min="9564" max="9564" customWidth="1" width="8.7109375"/>
    <col min="9565" max="9565" customWidth="1" width="8.7109375"/>
    <col min="9566" max="9566" customWidth="1" width="8.7109375"/>
    <col min="9567" max="9567" customWidth="1" width="8.7109375"/>
    <col min="9568" max="9568" customWidth="1" width="8.7109375"/>
    <col min="9569" max="9569" customWidth="1" width="8.7109375"/>
    <col min="9570" max="9570" customWidth="1" width="8.7109375"/>
    <col min="9571" max="9571" customWidth="1" width="8.7109375"/>
    <col min="9572" max="9572" customWidth="1" width="8.7109375"/>
    <col min="9573" max="9573" customWidth="1" width="8.7109375"/>
    <col min="9574" max="9574" customWidth="1" width="8.7109375"/>
    <col min="9575" max="9575" customWidth="1" width="8.7109375"/>
    <col min="9576" max="9576" customWidth="1" width="8.7109375"/>
    <col min="9577" max="9577" customWidth="1" width="8.7109375"/>
    <col min="9578" max="9578" customWidth="1" width="8.7109375"/>
    <col min="9579" max="9579" customWidth="1" width="8.7109375"/>
    <col min="9580" max="9580" customWidth="1" width="8.7109375"/>
    <col min="9581" max="9581" customWidth="1" width="8.7109375"/>
    <col min="9582" max="9582" customWidth="1" width="8.7109375"/>
    <col min="9583" max="9583" customWidth="1" width="8.7109375"/>
    <col min="9584" max="9584" customWidth="1" width="8.7109375"/>
    <col min="9585" max="9585" customWidth="1" width="8.7109375"/>
    <col min="9586" max="9586" customWidth="1" width="8.7109375"/>
    <col min="9587" max="9587" customWidth="1" width="8.7109375"/>
    <col min="9588" max="9588" customWidth="1" width="8.7109375"/>
    <col min="9589" max="9589" customWidth="1" width="8.7109375"/>
    <col min="9590" max="9590" customWidth="1" width="8.7109375"/>
    <col min="9591" max="9591" customWidth="1" width="8.7109375"/>
    <col min="9592" max="9592" customWidth="1" width="8.7109375"/>
    <col min="9593" max="9593" customWidth="1" width="8.7109375"/>
    <col min="9594" max="9594" customWidth="1" width="8.7109375"/>
    <col min="9595" max="9595" customWidth="1" width="8.7109375"/>
    <col min="9596" max="9596" customWidth="1" width="8.7109375"/>
    <col min="9597" max="9597" customWidth="1" width="8.7109375"/>
    <col min="9598" max="9598" customWidth="1" width="8.7109375"/>
    <col min="9599" max="9599" customWidth="1" width="8.7109375"/>
    <col min="9600" max="9600" customWidth="1" width="8.7109375"/>
    <col min="9601" max="9601" customWidth="1" width="8.7109375"/>
    <col min="9602" max="9602" customWidth="1" width="8.7109375"/>
    <col min="9603" max="9603" customWidth="1" width="8.7109375"/>
    <col min="9604" max="9604" customWidth="1" width="8.7109375"/>
    <col min="9605" max="9605" customWidth="1" width="8.7109375"/>
    <col min="9606" max="9606" customWidth="1" width="8.7109375"/>
    <col min="9607" max="9607" customWidth="1" width="8.7109375"/>
    <col min="9608" max="9608" customWidth="1" width="8.7109375"/>
    <col min="9609" max="9609" customWidth="1" width="8.7109375"/>
    <col min="9610" max="9610" customWidth="1" width="8.7109375"/>
    <col min="9611" max="9611" customWidth="1" width="8.7109375"/>
    <col min="9612" max="9612" customWidth="1" width="8.7109375"/>
    <col min="9613" max="9613" customWidth="1" width="8.7109375"/>
    <col min="9614" max="9614" customWidth="1" width="8.7109375"/>
    <col min="9615" max="9615" customWidth="1" width="8.7109375"/>
    <col min="9616" max="9616" customWidth="1" width="8.7109375"/>
    <col min="9617" max="9617" customWidth="1" width="8.7109375"/>
    <col min="9618" max="9618" customWidth="1" width="8.7109375"/>
    <col min="9619" max="9619" customWidth="1" width="8.7109375"/>
    <col min="9620" max="9620" customWidth="1" width="8.7109375"/>
    <col min="9621" max="9621" customWidth="1" width="8.7109375"/>
    <col min="9622" max="9622" customWidth="1" width="8.7109375"/>
    <col min="9623" max="9623" customWidth="1" width="8.7109375"/>
    <col min="9624" max="9624" customWidth="1" width="8.7109375"/>
    <col min="9625" max="9625" customWidth="1" width="8.7109375"/>
    <col min="9626" max="9626" customWidth="1" width="8.7109375"/>
    <col min="9627" max="9627" customWidth="1" width="8.7109375"/>
    <col min="9628" max="9628" customWidth="1" width="8.7109375"/>
    <col min="9629" max="9629" customWidth="1" width="8.7109375"/>
    <col min="9630" max="9630" customWidth="1" width="8.7109375"/>
    <col min="9631" max="9631" customWidth="1" width="8.7109375"/>
    <col min="9632" max="9632" customWidth="1" width="8.7109375"/>
    <col min="9633" max="9633" customWidth="1" width="8.7109375"/>
    <col min="9634" max="9634" customWidth="1" width="8.7109375"/>
    <col min="9635" max="9635" customWidth="1" width="8.7109375"/>
    <col min="9636" max="9636" customWidth="1" width="8.7109375"/>
    <col min="9637" max="9637" customWidth="1" width="8.7109375"/>
    <col min="9638" max="9638" customWidth="1" width="8.7109375"/>
    <col min="9639" max="9639" customWidth="1" width="8.7109375"/>
    <col min="9640" max="9640" customWidth="1" width="8.7109375"/>
    <col min="9641" max="9641" customWidth="1" width="8.7109375"/>
    <col min="9642" max="9642" customWidth="1" width="8.7109375"/>
    <col min="9643" max="9643" customWidth="1" width="8.7109375"/>
    <col min="9644" max="9644" customWidth="1" width="8.7109375"/>
    <col min="9645" max="9645" customWidth="1" width="8.7109375"/>
    <col min="9646" max="9646" customWidth="1" width="8.7109375"/>
    <col min="9647" max="9647" customWidth="1" width="8.7109375"/>
    <col min="9648" max="9648" customWidth="1" width="8.7109375"/>
    <col min="9649" max="9649" customWidth="1" width="8.7109375"/>
    <col min="9650" max="9650" customWidth="1" width="8.7109375"/>
    <col min="9651" max="9651" customWidth="1" width="8.7109375"/>
    <col min="9652" max="9652" customWidth="1" width="8.7109375"/>
    <col min="9653" max="9653" customWidth="1" width="8.7109375"/>
    <col min="9654" max="9654" customWidth="1" width="8.7109375"/>
    <col min="9655" max="9655" customWidth="1" width="8.7109375"/>
    <col min="9656" max="9656" customWidth="1" width="8.7109375"/>
    <col min="9657" max="9657" customWidth="1" width="8.7109375"/>
    <col min="9658" max="9658" customWidth="1" width="8.7109375"/>
    <col min="9659" max="9659" customWidth="1" width="8.7109375"/>
    <col min="9660" max="9660" customWidth="1" width="8.7109375"/>
    <col min="9661" max="9661" customWidth="1" width="8.7109375"/>
    <col min="9662" max="9662" customWidth="1" width="8.7109375"/>
    <col min="9663" max="9663" customWidth="1" width="8.7109375"/>
    <col min="9664" max="9664" customWidth="1" width="8.7109375"/>
    <col min="9665" max="9665" customWidth="1" width="8.7109375"/>
    <col min="9666" max="9666" customWidth="1" width="8.7109375"/>
    <col min="9667" max="9667" customWidth="1" width="8.7109375"/>
    <col min="9668" max="9668" customWidth="1" width="8.7109375"/>
    <col min="9669" max="9669" customWidth="1" width="8.7109375"/>
    <col min="9670" max="9670" customWidth="1" width="8.7109375"/>
    <col min="9671" max="9671" customWidth="1" width="8.7109375"/>
    <col min="9672" max="9672" customWidth="1" width="8.7109375"/>
    <col min="9673" max="9673" customWidth="1" width="8.7109375"/>
    <col min="9674" max="9674" customWidth="1" width="8.7109375"/>
    <col min="9675" max="9675" customWidth="1" width="8.7109375"/>
    <col min="9676" max="9676" customWidth="1" width="8.7109375"/>
    <col min="9677" max="9677" customWidth="1" width="8.7109375"/>
    <col min="9678" max="9678" customWidth="1" width="8.7109375"/>
    <col min="9679" max="9679" customWidth="1" width="8.7109375"/>
    <col min="9680" max="9680" customWidth="1" width="8.7109375"/>
    <col min="9681" max="9681" customWidth="1" width="8.7109375"/>
    <col min="9682" max="9682" customWidth="1" width="8.7109375"/>
    <col min="9683" max="9683" customWidth="1" width="8.7109375"/>
    <col min="9684" max="9684" customWidth="1" width="8.7109375"/>
    <col min="9685" max="9685" customWidth="1" width="8.7109375"/>
    <col min="9686" max="9686" customWidth="1" width="8.7109375"/>
    <col min="9687" max="9687" customWidth="1" width="8.7109375"/>
    <col min="9688" max="9688" customWidth="1" width="8.7109375"/>
    <col min="9689" max="9689" customWidth="1" width="8.7109375"/>
    <col min="9690" max="9690" customWidth="1" width="8.7109375"/>
    <col min="9691" max="9691" customWidth="1" width="8.7109375"/>
    <col min="9692" max="9692" customWidth="1" width="8.7109375"/>
    <col min="9693" max="9693" customWidth="1" width="8.7109375"/>
    <col min="9694" max="9694" customWidth="1" width="8.7109375"/>
    <col min="9695" max="9695" customWidth="1" width="8.7109375"/>
    <col min="9696" max="9696" customWidth="1" width="8.7109375"/>
    <col min="9697" max="9697" customWidth="1" width="8.7109375"/>
    <col min="9698" max="9698" customWidth="1" width="8.7109375"/>
    <col min="9699" max="9699" customWidth="1" width="8.7109375"/>
    <col min="9700" max="9700" customWidth="1" width="8.7109375"/>
    <col min="9701" max="9701" customWidth="1" width="8.7109375"/>
    <col min="9702" max="9702" customWidth="1" width="8.7109375"/>
    <col min="9703" max="9703" customWidth="1" width="8.7109375"/>
    <col min="9704" max="9704" customWidth="1" width="8.7109375"/>
    <col min="9705" max="9705" customWidth="1" width="8.7109375"/>
    <col min="9706" max="9706" customWidth="1" width="8.7109375"/>
    <col min="9707" max="9707" customWidth="1" width="8.7109375"/>
    <col min="9708" max="9708" customWidth="1" width="8.7109375"/>
    <col min="9709" max="9709" customWidth="1" width="8.7109375"/>
    <col min="9710" max="9710" customWidth="1" width="8.7109375"/>
    <col min="9711" max="9711" customWidth="1" width="8.7109375"/>
    <col min="9712" max="9712" customWidth="1" width="8.7109375"/>
    <col min="9713" max="9713" customWidth="1" width="8.7109375"/>
    <col min="9714" max="9714" customWidth="1" width="8.7109375"/>
    <col min="9715" max="9715" customWidth="1" width="8.7109375"/>
    <col min="9716" max="9716" customWidth="1" width="8.7109375"/>
    <col min="9717" max="9717" customWidth="1" width="8.7109375"/>
    <col min="9718" max="9718" customWidth="1" width="8.7109375"/>
    <col min="9719" max="9719" customWidth="1" width="8.7109375"/>
    <col min="9720" max="9720" customWidth="1" width="8.7109375"/>
    <col min="9721" max="9721" customWidth="1" width="8.7109375"/>
    <col min="9722" max="9722" customWidth="1" width="8.7109375"/>
    <col min="9723" max="9723" customWidth="1" width="8.7109375"/>
    <col min="9724" max="9724" customWidth="1" width="8.7109375"/>
    <col min="9725" max="9725" customWidth="1" width="8.7109375"/>
    <col min="9726" max="9726" customWidth="1" width="8.7109375"/>
    <col min="9727" max="9727" customWidth="1" width="8.7109375"/>
    <col min="9728" max="9728" customWidth="1" width="8.7109375"/>
    <col min="9729" max="9729" customWidth="1" width="8.7109375"/>
    <col min="9730" max="9730" customWidth="1" width="8.7109375"/>
    <col min="9731" max="9731" customWidth="1" width="8.7109375"/>
    <col min="9732" max="9732" customWidth="1" width="8.7109375"/>
    <col min="9733" max="9733" customWidth="1" width="8.7109375"/>
    <col min="9734" max="9734" customWidth="1" width="8.7109375"/>
    <col min="9735" max="9735" customWidth="1" width="8.7109375"/>
    <col min="9736" max="9736" customWidth="1" width="8.7109375"/>
    <col min="9737" max="9737" customWidth="1" width="8.7109375"/>
    <col min="9738" max="9738" customWidth="1" width="8.7109375"/>
    <col min="9739" max="9739" customWidth="1" width="8.7109375"/>
    <col min="9740" max="9740" customWidth="1" width="8.7109375"/>
    <col min="9741" max="9741" customWidth="1" width="8.7109375"/>
    <col min="9742" max="9742" customWidth="1" width="8.7109375"/>
    <col min="9743" max="9743" customWidth="1" width="8.7109375"/>
    <col min="9744" max="9744" customWidth="1" width="8.7109375"/>
    <col min="9745" max="9745" customWidth="1" width="8.7109375"/>
    <col min="9746" max="9746" customWidth="1" width="8.7109375"/>
    <col min="9747" max="9747" customWidth="1" width="8.7109375"/>
    <col min="9748" max="9748" customWidth="1" width="8.7109375"/>
    <col min="9749" max="9749" customWidth="1" width="8.7109375"/>
    <col min="9750" max="9750" customWidth="1" width="8.7109375"/>
    <col min="9751" max="9751" customWidth="1" width="8.7109375"/>
    <col min="9752" max="9752" customWidth="1" width="8.7109375"/>
    <col min="9753" max="9753" customWidth="1" width="8.7109375"/>
    <col min="9754" max="9754" customWidth="1" width="8.7109375"/>
    <col min="9755" max="9755" customWidth="1" width="8.7109375"/>
    <col min="9756" max="9756" customWidth="1" width="8.7109375"/>
    <col min="9757" max="9757" customWidth="1" width="8.7109375"/>
    <col min="9758" max="9758" customWidth="1" width="8.7109375"/>
    <col min="9759" max="9759" customWidth="1" width="8.7109375"/>
    <col min="9760" max="9760" customWidth="1" width="8.7109375"/>
    <col min="9761" max="9761" customWidth="1" width="8.7109375"/>
    <col min="9762" max="9762" customWidth="1" width="8.7109375"/>
    <col min="9763" max="9763" customWidth="1" width="8.7109375"/>
    <col min="9764" max="9764" customWidth="1" width="8.7109375"/>
    <col min="9765" max="9765" customWidth="1" width="8.7109375"/>
    <col min="9766" max="9766" customWidth="1" width="8.7109375"/>
    <col min="9767" max="9767" customWidth="1" width="8.7109375"/>
    <col min="9768" max="9768" customWidth="1" width="8.7109375"/>
    <col min="9769" max="9769" customWidth="1" width="8.7109375"/>
    <col min="9770" max="9770" customWidth="1" width="8.7109375"/>
    <col min="9771" max="9771" customWidth="1" width="8.7109375"/>
    <col min="9772" max="9772" customWidth="1" width="8.7109375"/>
    <col min="9773" max="9773" customWidth="1" width="8.7109375"/>
    <col min="9774" max="9774" customWidth="1" width="8.7109375"/>
    <col min="9775" max="9775" customWidth="1" width="8.7109375"/>
    <col min="9776" max="9776" customWidth="1" width="8.7109375"/>
    <col min="9777" max="9777" customWidth="1" width="8.7109375"/>
    <col min="9778" max="9778" customWidth="1" width="8.7109375"/>
    <col min="9779" max="9779" customWidth="1" width="8.7109375"/>
    <col min="9780" max="9780" customWidth="1" width="8.7109375"/>
    <col min="9781" max="9781" customWidth="1" width="8.7109375"/>
    <col min="9782" max="9782" customWidth="1" width="8.7109375"/>
    <col min="9783" max="9783" customWidth="1" width="8.7109375"/>
    <col min="9784" max="9784" customWidth="1" width="8.7109375"/>
    <col min="9785" max="9785" customWidth="1" width="8.7109375"/>
    <col min="9786" max="9786" customWidth="1" width="8.7109375"/>
    <col min="9787" max="9787" customWidth="1" width="8.7109375"/>
    <col min="9788" max="9788" customWidth="1" width="8.7109375"/>
    <col min="9789" max="9789" customWidth="1" width="8.7109375"/>
    <col min="9790" max="9790" customWidth="1" width="8.7109375"/>
    <col min="9791" max="9791" customWidth="1" width="8.7109375"/>
    <col min="9792" max="9792" customWidth="1" width="8.7109375"/>
    <col min="9793" max="9793" customWidth="1" width="8.7109375"/>
    <col min="9794" max="9794" customWidth="1" width="8.7109375"/>
    <col min="9795" max="9795" customWidth="1" width="8.7109375"/>
    <col min="9796" max="9796" customWidth="1" width="8.7109375"/>
    <col min="9797" max="9797" customWidth="1" width="8.7109375"/>
    <col min="9798" max="9798" customWidth="1" width="8.7109375"/>
    <col min="9799" max="9799" customWidth="1" width="8.7109375"/>
    <col min="9800" max="9800" customWidth="1" width="8.7109375"/>
    <col min="9801" max="9801" customWidth="1" width="8.7109375"/>
    <col min="9802" max="9802" customWidth="1" width="8.7109375"/>
    <col min="9803" max="9803" customWidth="1" width="8.7109375"/>
    <col min="9804" max="9804" customWidth="1" width="8.7109375"/>
    <col min="9805" max="9805" customWidth="1" width="8.7109375"/>
    <col min="9806" max="9806" customWidth="1" width="8.7109375"/>
    <col min="9807" max="9807" customWidth="1" width="8.7109375"/>
    <col min="9808" max="9808" customWidth="1" width="8.7109375"/>
    <col min="9809" max="9809" customWidth="1" width="8.7109375"/>
    <col min="9810" max="9810" customWidth="1" width="8.7109375"/>
    <col min="9811" max="9811" customWidth="1" width="8.7109375"/>
    <col min="9812" max="9812" customWidth="1" width="8.7109375"/>
    <col min="9813" max="9813" customWidth="1" width="8.7109375"/>
    <col min="9814" max="9814" customWidth="1" width="8.7109375"/>
    <col min="9815" max="9815" customWidth="1" width="8.7109375"/>
    <col min="9816" max="9816" customWidth="1" width="8.7109375"/>
    <col min="9817" max="9817" customWidth="1" width="8.7109375"/>
    <col min="9818" max="9818" customWidth="1" width="8.7109375"/>
    <col min="9819" max="9819" customWidth="1" width="8.7109375"/>
    <col min="9820" max="9820" customWidth="1" width="8.7109375"/>
    <col min="9821" max="9821" customWidth="1" width="8.7109375"/>
    <col min="9822" max="9822" customWidth="1" width="8.7109375"/>
    <col min="9823" max="9823" customWidth="1" width="8.7109375"/>
    <col min="9824" max="9824" customWidth="1" width="8.7109375"/>
    <col min="9825" max="9825" customWidth="1" width="8.7109375"/>
    <col min="9826" max="9826" customWidth="1" width="8.7109375"/>
    <col min="9827" max="9827" customWidth="1" width="8.7109375"/>
    <col min="9828" max="9828" customWidth="1" width="8.7109375"/>
    <col min="9829" max="9829" customWidth="1" width="8.7109375"/>
    <col min="9830" max="9830" customWidth="1" width="8.7109375"/>
    <col min="9831" max="9831" customWidth="1" width="8.7109375"/>
    <col min="9832" max="9832" customWidth="1" width="8.7109375"/>
    <col min="9833" max="9833" customWidth="1" width="8.7109375"/>
    <col min="9834" max="9834" customWidth="1" width="8.7109375"/>
    <col min="9835" max="9835" customWidth="1" width="8.7109375"/>
    <col min="9836" max="9836" customWidth="1" width="8.7109375"/>
    <col min="9837" max="9837" customWidth="1" width="8.7109375"/>
    <col min="9838" max="9838" customWidth="1" width="8.7109375"/>
    <col min="9839" max="9839" customWidth="1" width="8.7109375"/>
    <col min="9840" max="9840" customWidth="1" width="8.7109375"/>
    <col min="9841" max="9841" customWidth="1" width="8.7109375"/>
    <col min="9842" max="9842" customWidth="1" width="8.7109375"/>
    <col min="9843" max="9843" customWidth="1" width="8.7109375"/>
    <col min="9844" max="9844" customWidth="1" width="8.7109375"/>
    <col min="9845" max="9845" customWidth="1" width="8.7109375"/>
    <col min="9846" max="9846" customWidth="1" width="8.7109375"/>
    <col min="9847" max="9847" customWidth="1" width="8.7109375"/>
    <col min="9848" max="9848" customWidth="1" width="8.7109375"/>
    <col min="9849" max="9849" customWidth="1" width="8.7109375"/>
    <col min="9850" max="9850" customWidth="1" width="8.7109375"/>
    <col min="9851" max="9851" customWidth="1" width="8.7109375"/>
    <col min="9852" max="9852" customWidth="1" width="8.7109375"/>
    <col min="9853" max="9853" customWidth="1" width="8.7109375"/>
    <col min="9854" max="9854" customWidth="1" width="8.7109375"/>
    <col min="9855" max="9855" customWidth="1" width="8.7109375"/>
    <col min="9856" max="9856" customWidth="1" width="8.7109375"/>
    <col min="9857" max="9857" customWidth="1" width="8.7109375"/>
    <col min="9858" max="9858" customWidth="1" width="8.7109375"/>
    <col min="9859" max="9859" customWidth="1" width="8.7109375"/>
    <col min="9860" max="9860" customWidth="1" width="8.7109375"/>
    <col min="9861" max="9861" customWidth="1" width="8.7109375"/>
    <col min="9862" max="9862" customWidth="1" width="8.7109375"/>
    <col min="9863" max="9863" customWidth="1" width="8.7109375"/>
    <col min="9864" max="9864" customWidth="1" width="8.7109375"/>
    <col min="9865" max="9865" customWidth="1" width="8.7109375"/>
    <col min="9866" max="9866" customWidth="1" width="8.7109375"/>
    <col min="9867" max="9867" customWidth="1" width="8.7109375"/>
    <col min="9868" max="9868" customWidth="1" width="8.7109375"/>
    <col min="9869" max="9869" customWidth="1" width="8.7109375"/>
    <col min="9870" max="9870" customWidth="1" width="8.7109375"/>
    <col min="9871" max="9871" customWidth="1" width="8.7109375"/>
    <col min="9872" max="9872" customWidth="1" width="8.7109375"/>
    <col min="9873" max="9873" customWidth="1" width="8.7109375"/>
    <col min="9874" max="9874" customWidth="1" width="8.7109375"/>
    <col min="9875" max="9875" customWidth="1" width="8.7109375"/>
    <col min="9876" max="9876" customWidth="1" width="8.7109375"/>
    <col min="9877" max="9877" customWidth="1" width="8.7109375"/>
    <col min="9878" max="9878" customWidth="1" width="8.7109375"/>
    <col min="9879" max="9879" customWidth="1" width="8.7109375"/>
    <col min="9880" max="9880" customWidth="1" width="8.7109375"/>
    <col min="9881" max="9881" customWidth="1" width="8.7109375"/>
    <col min="9882" max="9882" customWidth="1" width="8.7109375"/>
    <col min="9883" max="9883" customWidth="1" width="8.7109375"/>
    <col min="9884" max="9884" customWidth="1" width="8.7109375"/>
    <col min="9885" max="9885" customWidth="1" width="8.7109375"/>
    <col min="9886" max="9886" customWidth="1" width="8.7109375"/>
    <col min="9887" max="9887" customWidth="1" width="8.7109375"/>
    <col min="9888" max="9888" customWidth="1" width="8.7109375"/>
    <col min="9889" max="9889" customWidth="1" width="8.7109375"/>
    <col min="9890" max="9890" customWidth="1" width="8.7109375"/>
    <col min="9891" max="9891" customWidth="1" width="8.7109375"/>
    <col min="9892" max="9892" customWidth="1" width="8.7109375"/>
    <col min="9893" max="9893" customWidth="1" width="8.7109375"/>
    <col min="9894" max="9894" customWidth="1" width="8.7109375"/>
    <col min="9895" max="9895" customWidth="1" width="8.7109375"/>
    <col min="9896" max="9896" customWidth="1" width="8.7109375"/>
    <col min="9897" max="9897" customWidth="1" width="8.7109375"/>
    <col min="9898" max="9898" customWidth="1" width="8.7109375"/>
    <col min="9899" max="9899" customWidth="1" width="8.7109375"/>
    <col min="9900" max="9900" customWidth="1" width="8.7109375"/>
    <col min="9901" max="9901" customWidth="1" width="8.7109375"/>
    <col min="9902" max="9902" customWidth="1" width="8.7109375"/>
    <col min="9903" max="9903" customWidth="1" width="8.7109375"/>
    <col min="9904" max="9904" customWidth="1" width="8.7109375"/>
    <col min="9905" max="9905" customWidth="1" width="8.7109375"/>
    <col min="9906" max="9906" customWidth="1" width="8.7109375"/>
    <col min="9907" max="9907" customWidth="1" width="8.7109375"/>
    <col min="9908" max="9908" customWidth="1" width="8.7109375"/>
    <col min="9909" max="9909" customWidth="1" width="8.7109375"/>
    <col min="9910" max="9910" customWidth="1" width="8.7109375"/>
    <col min="9911" max="9911" customWidth="1" width="8.7109375"/>
    <col min="9912" max="9912" customWidth="1" width="8.7109375"/>
    <col min="9913" max="9913" customWidth="1" width="8.7109375"/>
    <col min="9914" max="9914" customWidth="1" width="8.7109375"/>
    <col min="9915" max="9915" customWidth="1" width="8.7109375"/>
    <col min="9916" max="9916" customWidth="1" width="8.7109375"/>
    <col min="9917" max="9917" customWidth="1" width="8.7109375"/>
    <col min="9918" max="9918" customWidth="1" width="8.7109375"/>
    <col min="9919" max="9919" customWidth="1" width="8.7109375"/>
    <col min="9920" max="9920" customWidth="1" width="8.7109375"/>
    <col min="9921" max="9921" customWidth="1" width="8.7109375"/>
    <col min="9922" max="9922" customWidth="1" width="8.7109375"/>
    <col min="9923" max="9923" customWidth="1" width="8.7109375"/>
    <col min="9924" max="9924" customWidth="1" width="8.7109375"/>
    <col min="9925" max="9925" customWidth="1" width="8.7109375"/>
    <col min="9926" max="9926" customWidth="1" width="8.7109375"/>
    <col min="9927" max="9927" customWidth="1" width="8.7109375"/>
    <col min="9928" max="9928" customWidth="1" width="8.7109375"/>
    <col min="9929" max="9929" customWidth="1" width="8.7109375"/>
    <col min="9930" max="9930" customWidth="1" width="8.7109375"/>
    <col min="9931" max="9931" customWidth="1" width="8.7109375"/>
    <col min="9932" max="9932" customWidth="1" width="8.7109375"/>
    <col min="9933" max="9933" customWidth="1" width="8.7109375"/>
    <col min="9934" max="9934" customWidth="1" width="8.7109375"/>
    <col min="9935" max="9935" customWidth="1" width="8.7109375"/>
    <col min="9936" max="9936" customWidth="1" width="8.7109375"/>
    <col min="9937" max="9937" customWidth="1" width="8.7109375"/>
    <col min="9938" max="9938" customWidth="1" width="8.7109375"/>
    <col min="9939" max="9939" customWidth="1" width="8.7109375"/>
    <col min="9940" max="9940" customWidth="1" width="8.7109375"/>
    <col min="9941" max="9941" customWidth="1" width="8.7109375"/>
    <col min="9942" max="9942" customWidth="1" width="8.7109375"/>
    <col min="9943" max="9943" customWidth="1" width="8.7109375"/>
    <col min="9944" max="9944" customWidth="1" width="8.7109375"/>
    <col min="9945" max="9945" customWidth="1" width="8.7109375"/>
    <col min="9946" max="9946" customWidth="1" width="8.7109375"/>
    <col min="9947" max="9947" customWidth="1" width="8.7109375"/>
    <col min="9948" max="9948" customWidth="1" width="8.7109375"/>
    <col min="9949" max="9949" customWidth="1" width="8.7109375"/>
    <col min="9950" max="9950" customWidth="1" width="8.7109375"/>
    <col min="9951" max="9951" customWidth="1" width="8.7109375"/>
    <col min="9952" max="9952" customWidth="1" width="8.7109375"/>
    <col min="9953" max="9953" customWidth="1" width="8.7109375"/>
    <col min="9954" max="9954" customWidth="1" width="8.7109375"/>
    <col min="9955" max="9955" customWidth="1" width="8.7109375"/>
    <col min="9956" max="9956" customWidth="1" width="8.7109375"/>
    <col min="9957" max="9957" customWidth="1" width="8.7109375"/>
    <col min="9958" max="9958" customWidth="1" width="8.7109375"/>
    <col min="9959" max="9959" customWidth="1" width="8.7109375"/>
    <col min="9960" max="9960" customWidth="1" width="8.7109375"/>
    <col min="9961" max="9961" customWidth="1" width="8.7109375"/>
    <col min="9962" max="9962" customWidth="1" width="8.7109375"/>
    <col min="9963" max="9963" customWidth="1" width="8.7109375"/>
    <col min="9964" max="9964" customWidth="1" width="8.7109375"/>
    <col min="9965" max="9965" customWidth="1" width="8.7109375"/>
    <col min="9966" max="9966" customWidth="1" width="8.7109375"/>
    <col min="9967" max="9967" customWidth="1" width="8.7109375"/>
    <col min="9968" max="9968" customWidth="1" width="8.7109375"/>
    <col min="9969" max="9969" customWidth="1" width="8.7109375"/>
    <col min="9970" max="9970" customWidth="1" width="8.7109375"/>
    <col min="9971" max="9971" customWidth="1" width="8.7109375"/>
    <col min="9972" max="9972" customWidth="1" width="8.7109375"/>
    <col min="9973" max="9973" customWidth="1" width="8.7109375"/>
    <col min="9974" max="9974" customWidth="1" width="8.7109375"/>
    <col min="9975" max="9975" customWidth="1" width="8.7109375"/>
    <col min="9976" max="9976" customWidth="1" width="8.7109375"/>
    <col min="9977" max="9977" customWidth="1" width="8.7109375"/>
    <col min="9978" max="9978" customWidth="1" width="8.7109375"/>
    <col min="9979" max="9979" customWidth="1" width="8.7109375"/>
    <col min="9980" max="9980" customWidth="1" width="8.7109375"/>
    <col min="9981" max="9981" customWidth="1" width="8.7109375"/>
    <col min="9982" max="9982" customWidth="1" width="8.7109375"/>
    <col min="9983" max="9983" customWidth="1" width="8.7109375"/>
    <col min="9984" max="9984" customWidth="1" width="8.7109375"/>
    <col min="9985" max="9985" customWidth="1" width="8.7109375"/>
    <col min="9986" max="9986" customWidth="1" width="8.7109375"/>
    <col min="9987" max="9987" customWidth="1" width="8.7109375"/>
    <col min="9988" max="9988" customWidth="1" width="8.7109375"/>
    <col min="9989" max="9989" customWidth="1" width="8.7109375"/>
    <col min="9990" max="9990" customWidth="1" width="8.7109375"/>
    <col min="9991" max="9991" customWidth="1" width="8.7109375"/>
    <col min="9992" max="9992" customWidth="1" width="8.7109375"/>
    <col min="9993" max="9993" customWidth="1" width="8.7109375"/>
    <col min="9994" max="9994" customWidth="1" width="8.7109375"/>
    <col min="9995" max="9995" customWidth="1" width="8.7109375"/>
    <col min="9996" max="9996" customWidth="1" width="8.7109375"/>
    <col min="9997" max="9997" customWidth="1" width="8.7109375"/>
    <col min="9998" max="9998" customWidth="1" width="8.7109375"/>
    <col min="9999" max="9999" customWidth="1" width="8.7109375"/>
    <col min="10000" max="10000" customWidth="1" width="8.7109375"/>
    <col min="10001" max="10001" customWidth="1" width="8.7109375"/>
    <col min="10002" max="10002" customWidth="1" width="8.7109375"/>
    <col min="10003" max="10003" customWidth="1" width="8.7109375"/>
    <col min="10004" max="10004" customWidth="1" width="8.7109375"/>
    <col min="10005" max="10005" customWidth="1" width="8.7109375"/>
    <col min="10006" max="10006" customWidth="1" width="8.7109375"/>
    <col min="10007" max="10007" customWidth="1" width="8.7109375"/>
    <col min="10008" max="10008" customWidth="1" width="8.7109375"/>
    <col min="10009" max="10009" customWidth="1" width="8.7109375"/>
    <col min="10010" max="10010" customWidth="1" width="8.7109375"/>
    <col min="10011" max="10011" customWidth="1" width="8.7109375"/>
    <col min="10012" max="10012" customWidth="1" width="8.7109375"/>
    <col min="10013" max="10013" customWidth="1" width="8.7109375"/>
    <col min="10014" max="10014" customWidth="1" width="8.7109375"/>
    <col min="10015" max="10015" customWidth="1" width="8.7109375"/>
    <col min="10016" max="10016" customWidth="1" width="8.7109375"/>
    <col min="10017" max="10017" customWidth="1" width="8.7109375"/>
    <col min="10018" max="10018" customWidth="1" width="8.7109375"/>
    <col min="10019" max="10019" customWidth="1" width="8.7109375"/>
    <col min="10020" max="10020" customWidth="1" width="8.7109375"/>
    <col min="10021" max="10021" customWidth="1" width="8.7109375"/>
    <col min="10022" max="10022" customWidth="1" width="8.7109375"/>
    <col min="10023" max="10023" customWidth="1" width="8.7109375"/>
    <col min="10024" max="10024" customWidth="1" width="8.7109375"/>
    <col min="10025" max="10025" customWidth="1" width="8.7109375"/>
    <col min="10026" max="10026" customWidth="1" width="8.7109375"/>
    <col min="10027" max="10027" customWidth="1" width="8.7109375"/>
    <col min="10028" max="10028" customWidth="1" width="8.7109375"/>
    <col min="10029" max="10029" customWidth="1" width="8.7109375"/>
    <col min="10030" max="10030" customWidth="1" width="8.7109375"/>
    <col min="10031" max="10031" customWidth="1" width="8.7109375"/>
    <col min="10032" max="10032" customWidth="1" width="8.7109375"/>
    <col min="10033" max="10033" customWidth="1" width="8.7109375"/>
    <col min="10034" max="10034" customWidth="1" width="8.7109375"/>
    <col min="10035" max="10035" customWidth="1" width="8.7109375"/>
    <col min="10036" max="10036" customWidth="1" width="8.7109375"/>
    <col min="10037" max="10037" customWidth="1" width="8.7109375"/>
    <col min="10038" max="10038" customWidth="1" width="8.7109375"/>
    <col min="10039" max="10039" customWidth="1" width="8.7109375"/>
    <col min="10040" max="10040" customWidth="1" width="8.7109375"/>
    <col min="10041" max="10041" customWidth="1" width="8.7109375"/>
    <col min="10042" max="10042" customWidth="1" width="8.7109375"/>
    <col min="10043" max="10043" customWidth="1" width="8.7109375"/>
    <col min="10044" max="10044" customWidth="1" width="8.7109375"/>
    <col min="10045" max="10045" customWidth="1" width="8.7109375"/>
    <col min="10046" max="10046" customWidth="1" width="8.7109375"/>
    <col min="10047" max="10047" customWidth="1" width="8.7109375"/>
    <col min="10048" max="10048" customWidth="1" width="8.7109375"/>
    <col min="10049" max="10049" customWidth="1" width="8.7109375"/>
    <col min="10050" max="10050" customWidth="1" width="8.7109375"/>
    <col min="10051" max="10051" customWidth="1" width="8.7109375"/>
    <col min="10052" max="10052" customWidth="1" width="8.7109375"/>
    <col min="10053" max="10053" customWidth="1" width="8.7109375"/>
    <col min="10054" max="10054" customWidth="1" width="8.7109375"/>
    <col min="10055" max="10055" customWidth="1" width="8.7109375"/>
    <col min="10056" max="10056" customWidth="1" width="8.7109375"/>
    <col min="10057" max="10057" customWidth="1" width="8.7109375"/>
    <col min="10058" max="10058" customWidth="1" width="8.7109375"/>
    <col min="10059" max="10059" customWidth="1" width="8.7109375"/>
    <col min="10060" max="10060" customWidth="1" width="8.7109375"/>
    <col min="10061" max="10061" customWidth="1" width="8.7109375"/>
    <col min="10062" max="10062" customWidth="1" width="8.7109375"/>
    <col min="10063" max="10063" customWidth="1" width="8.7109375"/>
    <col min="10064" max="10064" customWidth="1" width="8.7109375"/>
    <col min="10065" max="10065" customWidth="1" width="8.7109375"/>
    <col min="10066" max="10066" customWidth="1" width="8.7109375"/>
    <col min="10067" max="10067" customWidth="1" width="8.7109375"/>
    <col min="10068" max="10068" customWidth="1" width="8.7109375"/>
    <col min="10069" max="10069" customWidth="1" width="8.7109375"/>
    <col min="10070" max="10070" customWidth="1" width="8.7109375"/>
    <col min="10071" max="10071" customWidth="1" width="8.7109375"/>
    <col min="10072" max="10072" customWidth="1" width="8.7109375"/>
    <col min="10073" max="10073" customWidth="1" width="8.7109375"/>
    <col min="10074" max="10074" customWidth="1" width="8.7109375"/>
    <col min="10075" max="10075" customWidth="1" width="8.7109375"/>
    <col min="10076" max="10076" customWidth="1" width="8.7109375"/>
    <col min="10077" max="10077" customWidth="1" width="8.7109375"/>
    <col min="10078" max="10078" customWidth="1" width="8.7109375"/>
    <col min="10079" max="10079" customWidth="1" width="8.7109375"/>
    <col min="10080" max="10080" customWidth="1" width="8.7109375"/>
    <col min="10081" max="10081" customWidth="1" width="8.7109375"/>
    <col min="10082" max="10082" customWidth="1" width="8.7109375"/>
    <col min="10083" max="10083" customWidth="1" width="8.7109375"/>
    <col min="10084" max="10084" customWidth="1" width="8.7109375"/>
    <col min="10085" max="10085" customWidth="1" width="8.7109375"/>
    <col min="10086" max="10086" customWidth="1" width="8.7109375"/>
    <col min="10087" max="10087" customWidth="1" width="8.7109375"/>
    <col min="10088" max="10088" customWidth="1" width="8.7109375"/>
    <col min="10089" max="10089" customWidth="1" width="8.7109375"/>
    <col min="10090" max="10090" customWidth="1" width="8.7109375"/>
    <col min="10091" max="10091" customWidth="1" width="8.7109375"/>
    <col min="10092" max="10092" customWidth="1" width="8.7109375"/>
    <col min="10093" max="10093" customWidth="1" width="8.7109375"/>
    <col min="10094" max="10094" customWidth="1" width="8.7109375"/>
    <col min="10095" max="10095" customWidth="1" width="8.7109375"/>
    <col min="10096" max="10096" customWidth="1" width="8.7109375"/>
    <col min="10097" max="10097" customWidth="1" width="8.7109375"/>
    <col min="10098" max="10098" customWidth="1" width="8.7109375"/>
    <col min="10099" max="10099" customWidth="1" width="8.7109375"/>
    <col min="10100" max="10100" customWidth="1" width="8.7109375"/>
    <col min="10101" max="10101" customWidth="1" width="8.7109375"/>
    <col min="10102" max="10102" customWidth="1" width="8.7109375"/>
    <col min="10103" max="10103" customWidth="1" width="8.7109375"/>
    <col min="10104" max="10104" customWidth="1" width="8.7109375"/>
    <col min="10105" max="10105" customWidth="1" width="8.7109375"/>
    <col min="10106" max="10106" customWidth="1" width="8.7109375"/>
    <col min="10107" max="10107" customWidth="1" width="8.7109375"/>
    <col min="10108" max="10108" customWidth="1" width="8.7109375"/>
    <col min="10109" max="10109" customWidth="1" width="8.7109375"/>
    <col min="10110" max="10110" customWidth="1" width="8.7109375"/>
    <col min="10111" max="10111" customWidth="1" width="8.7109375"/>
    <col min="10112" max="10112" customWidth="1" width="8.7109375"/>
    <col min="10113" max="10113" customWidth="1" width="8.7109375"/>
    <col min="10114" max="10114" customWidth="1" width="8.7109375"/>
    <col min="10115" max="10115" customWidth="1" width="8.7109375"/>
    <col min="10116" max="10116" customWidth="1" width="8.7109375"/>
    <col min="10117" max="10117" customWidth="1" width="8.7109375"/>
    <col min="10118" max="10118" customWidth="1" width="8.7109375"/>
    <col min="10119" max="10119" customWidth="1" width="8.7109375"/>
    <col min="10120" max="10120" customWidth="1" width="8.7109375"/>
    <col min="10121" max="10121" customWidth="1" width="8.7109375"/>
    <col min="10122" max="10122" customWidth="1" width="8.7109375"/>
    <col min="10123" max="10123" customWidth="1" width="8.7109375"/>
    <col min="10124" max="10124" customWidth="1" width="8.7109375"/>
    <col min="10125" max="10125" customWidth="1" width="8.7109375"/>
    <col min="10126" max="10126" customWidth="1" width="8.7109375"/>
    <col min="10127" max="10127" customWidth="1" width="8.7109375"/>
    <col min="10128" max="10128" customWidth="1" width="8.7109375"/>
    <col min="10129" max="10129" customWidth="1" width="8.7109375"/>
    <col min="10130" max="10130" customWidth="1" width="8.7109375"/>
    <col min="10131" max="10131" customWidth="1" width="8.7109375"/>
    <col min="10132" max="10132" customWidth="1" width="8.7109375"/>
    <col min="10133" max="10133" customWidth="1" width="8.7109375"/>
    <col min="10134" max="10134" customWidth="1" width="8.7109375"/>
    <col min="10135" max="10135" customWidth="1" width="8.7109375"/>
    <col min="10136" max="10136" customWidth="1" width="8.7109375"/>
    <col min="10137" max="10137" customWidth="1" width="8.7109375"/>
    <col min="10138" max="10138" customWidth="1" width="8.7109375"/>
    <col min="10139" max="10139" customWidth="1" width="8.7109375"/>
    <col min="10140" max="10140" customWidth="1" width="8.7109375"/>
    <col min="10141" max="10141" customWidth="1" width="8.7109375"/>
    <col min="10142" max="10142" customWidth="1" width="8.7109375"/>
    <col min="10143" max="10143" customWidth="1" width="8.7109375"/>
    <col min="10144" max="10144" customWidth="1" width="8.7109375"/>
    <col min="10145" max="10145" customWidth="1" width="8.7109375"/>
    <col min="10146" max="10146" customWidth="1" width="8.7109375"/>
    <col min="10147" max="10147" customWidth="1" width="8.7109375"/>
    <col min="10148" max="10148" customWidth="1" width="8.7109375"/>
    <col min="10149" max="10149" customWidth="1" width="8.7109375"/>
    <col min="10150" max="10150" customWidth="1" width="8.7109375"/>
    <col min="10151" max="10151" customWidth="1" width="8.7109375"/>
    <col min="10152" max="10152" customWidth="1" width="8.7109375"/>
    <col min="10153" max="10153" customWidth="1" width="8.7109375"/>
    <col min="10154" max="10154" customWidth="1" width="8.7109375"/>
    <col min="10155" max="10155" customWidth="1" width="8.7109375"/>
    <col min="10156" max="10156" customWidth="1" width="8.7109375"/>
    <col min="10157" max="10157" customWidth="1" width="8.7109375"/>
    <col min="10158" max="10158" customWidth="1" width="8.7109375"/>
    <col min="10159" max="10159" customWidth="1" width="8.7109375"/>
    <col min="10160" max="10160" customWidth="1" width="8.7109375"/>
    <col min="10161" max="10161" customWidth="1" width="8.7109375"/>
    <col min="10162" max="10162" customWidth="1" width="8.7109375"/>
    <col min="10163" max="10163" customWidth="1" width="8.7109375"/>
    <col min="10164" max="10164" customWidth="1" width="8.7109375"/>
    <col min="10165" max="10165" customWidth="1" width="8.7109375"/>
    <col min="10166" max="10166" customWidth="1" width="8.7109375"/>
    <col min="10167" max="10167" customWidth="1" width="8.7109375"/>
    <col min="10168" max="10168" customWidth="1" width="8.7109375"/>
    <col min="10169" max="10169" customWidth="1" width="8.7109375"/>
    <col min="10170" max="10170" customWidth="1" width="8.7109375"/>
    <col min="10171" max="10171" customWidth="1" width="8.7109375"/>
    <col min="10172" max="10172" customWidth="1" width="8.7109375"/>
    <col min="10173" max="10173" customWidth="1" width="8.7109375"/>
    <col min="10174" max="10174" customWidth="1" width="8.7109375"/>
    <col min="10175" max="10175" customWidth="1" width="8.7109375"/>
    <col min="10176" max="10176" customWidth="1" width="8.7109375"/>
    <col min="10177" max="10177" customWidth="1" width="8.7109375"/>
    <col min="10178" max="10178" customWidth="1" width="8.7109375"/>
    <col min="10179" max="10179" customWidth="1" width="8.7109375"/>
    <col min="10180" max="10180" customWidth="1" width="8.7109375"/>
    <col min="10181" max="10181" customWidth="1" width="8.7109375"/>
    <col min="10182" max="10182" customWidth="1" width="8.7109375"/>
    <col min="10183" max="10183" customWidth="1" width="8.7109375"/>
    <col min="10184" max="10184" customWidth="1" width="8.7109375"/>
    <col min="10185" max="10185" customWidth="1" width="8.7109375"/>
    <col min="10186" max="10186" customWidth="1" width="8.7109375"/>
    <col min="10187" max="10187" customWidth="1" width="8.7109375"/>
    <col min="10188" max="10188" customWidth="1" width="8.7109375"/>
    <col min="10189" max="10189" customWidth="1" width="8.7109375"/>
    <col min="10190" max="10190" customWidth="1" width="8.7109375"/>
    <col min="10191" max="10191" customWidth="1" width="8.7109375"/>
    <col min="10192" max="10192" customWidth="1" width="8.7109375"/>
    <col min="10193" max="10193" customWidth="1" width="8.7109375"/>
    <col min="10194" max="10194" customWidth="1" width="8.7109375"/>
    <col min="10195" max="10195" customWidth="1" width="8.7109375"/>
    <col min="10196" max="10196" customWidth="1" width="8.7109375"/>
    <col min="10197" max="10197" customWidth="1" width="8.7109375"/>
    <col min="10198" max="10198" customWidth="1" width="8.7109375"/>
    <col min="10199" max="10199" customWidth="1" width="8.7109375"/>
    <col min="10200" max="10200" customWidth="1" width="8.7109375"/>
    <col min="10201" max="10201" customWidth="1" width="8.7109375"/>
    <col min="10202" max="10202" customWidth="1" width="8.7109375"/>
    <col min="10203" max="10203" customWidth="1" width="8.7109375"/>
    <col min="10204" max="10204" customWidth="1" width="8.7109375"/>
    <col min="10205" max="10205" customWidth="1" width="8.7109375"/>
    <col min="10206" max="10206" customWidth="1" width="8.7109375"/>
    <col min="10207" max="10207" customWidth="1" width="8.7109375"/>
    <col min="10208" max="10208" customWidth="1" width="8.7109375"/>
    <col min="10209" max="10209" customWidth="1" width="8.7109375"/>
    <col min="10210" max="10210" customWidth="1" width="8.7109375"/>
    <col min="10211" max="10211" customWidth="1" width="8.7109375"/>
    <col min="10212" max="10212" customWidth="1" width="8.7109375"/>
    <col min="10213" max="10213" customWidth="1" width="8.7109375"/>
    <col min="10214" max="10214" customWidth="1" width="8.7109375"/>
    <col min="10215" max="10215" customWidth="1" width="8.7109375"/>
    <col min="10216" max="10216" customWidth="1" width="8.7109375"/>
    <col min="10217" max="10217" customWidth="1" width="8.7109375"/>
    <col min="10218" max="10218" customWidth="1" width="8.7109375"/>
    <col min="10219" max="10219" customWidth="1" width="8.7109375"/>
    <col min="10220" max="10220" customWidth="1" width="8.7109375"/>
    <col min="10221" max="10221" customWidth="1" width="8.7109375"/>
    <col min="10222" max="10222" customWidth="1" width="8.7109375"/>
    <col min="10223" max="10223" customWidth="1" width="8.7109375"/>
    <col min="10224" max="10224" customWidth="1" width="8.7109375"/>
    <col min="10225" max="10225" customWidth="1" width="8.7109375"/>
    <col min="10226" max="10226" customWidth="1" width="8.7109375"/>
    <col min="10227" max="10227" customWidth="1" width="8.7109375"/>
    <col min="10228" max="10228" customWidth="1" width="8.7109375"/>
    <col min="10229" max="10229" customWidth="1" width="8.7109375"/>
    <col min="10230" max="10230" customWidth="1" width="8.7109375"/>
    <col min="10231" max="10231" customWidth="1" width="8.7109375"/>
    <col min="10232" max="10232" customWidth="1" width="8.7109375"/>
    <col min="10233" max="10233" customWidth="1" width="8.7109375"/>
    <col min="10234" max="10234" customWidth="1" width="8.7109375"/>
    <col min="10235" max="10235" customWidth="1" width="8.7109375"/>
    <col min="10236" max="10236" customWidth="1" width="8.7109375"/>
    <col min="10237" max="10237" customWidth="1" width="8.7109375"/>
    <col min="10238" max="10238" customWidth="1" width="8.7109375"/>
    <col min="10239" max="10239" customWidth="1" width="8.7109375"/>
    <col min="10240" max="10240" customWidth="1" width="8.7109375"/>
    <col min="10241" max="10241" customWidth="1" width="8.7109375"/>
    <col min="10242" max="10242" customWidth="1" width="8.7109375"/>
    <col min="10243" max="10243" customWidth="1" width="8.7109375"/>
    <col min="10244" max="10244" customWidth="1" width="8.7109375"/>
    <col min="10245" max="10245" customWidth="1" width="8.7109375"/>
    <col min="10246" max="10246" customWidth="1" width="8.7109375"/>
    <col min="10247" max="10247" customWidth="1" width="8.7109375"/>
    <col min="10248" max="10248" customWidth="1" width="8.7109375"/>
    <col min="10249" max="10249" customWidth="1" width="8.7109375"/>
    <col min="10250" max="10250" customWidth="1" width="8.7109375"/>
    <col min="10251" max="10251" customWidth="1" width="8.7109375"/>
    <col min="10252" max="10252" customWidth="1" width="8.7109375"/>
    <col min="10253" max="10253" customWidth="1" width="8.7109375"/>
    <col min="10254" max="10254" customWidth="1" width="8.7109375"/>
    <col min="10255" max="10255" customWidth="1" width="8.7109375"/>
    <col min="10256" max="10256" customWidth="1" width="8.7109375"/>
    <col min="10257" max="10257" customWidth="1" width="8.7109375"/>
    <col min="10258" max="10258" customWidth="1" width="8.7109375"/>
    <col min="10259" max="10259" customWidth="1" width="8.7109375"/>
    <col min="10260" max="10260" customWidth="1" width="8.7109375"/>
    <col min="10261" max="10261" customWidth="1" width="8.7109375"/>
    <col min="10262" max="10262" customWidth="1" width="8.7109375"/>
    <col min="10263" max="10263" customWidth="1" width="8.7109375"/>
    <col min="10264" max="10264" customWidth="1" width="8.7109375"/>
    <col min="10265" max="10265" customWidth="1" width="8.7109375"/>
    <col min="10266" max="10266" customWidth="1" width="8.7109375"/>
    <col min="10267" max="10267" customWidth="1" width="8.7109375"/>
    <col min="10268" max="10268" customWidth="1" width="8.7109375"/>
    <col min="10269" max="10269" customWidth="1" width="8.7109375"/>
    <col min="10270" max="10270" customWidth="1" width="8.7109375"/>
    <col min="10271" max="10271" customWidth="1" width="8.7109375"/>
    <col min="10272" max="10272" customWidth="1" width="8.7109375"/>
    <col min="10273" max="10273" customWidth="1" width="8.7109375"/>
    <col min="10274" max="10274" customWidth="1" width="8.7109375"/>
    <col min="10275" max="10275" customWidth="1" width="8.7109375"/>
    <col min="10276" max="10276" customWidth="1" width="8.7109375"/>
    <col min="10277" max="10277" customWidth="1" width="8.7109375"/>
    <col min="10278" max="10278" customWidth="1" width="8.7109375"/>
    <col min="10279" max="10279" customWidth="1" width="8.7109375"/>
    <col min="10280" max="10280" customWidth="1" width="8.7109375"/>
    <col min="10281" max="10281" customWidth="1" width="8.7109375"/>
    <col min="10282" max="10282" customWidth="1" width="8.7109375"/>
    <col min="10283" max="10283" customWidth="1" width="8.7109375"/>
    <col min="10284" max="10284" customWidth="1" width="8.7109375"/>
    <col min="10285" max="10285" customWidth="1" width="8.7109375"/>
    <col min="10286" max="10286" customWidth="1" width="8.7109375"/>
    <col min="10287" max="10287" customWidth="1" width="8.7109375"/>
    <col min="10288" max="10288" customWidth="1" width="8.7109375"/>
    <col min="10289" max="10289" customWidth="1" width="8.7109375"/>
    <col min="10290" max="10290" customWidth="1" width="8.7109375"/>
    <col min="10291" max="10291" customWidth="1" width="8.7109375"/>
    <col min="10292" max="10292" customWidth="1" width="8.7109375"/>
    <col min="10293" max="10293" customWidth="1" width="8.7109375"/>
    <col min="10294" max="10294" customWidth="1" width="8.7109375"/>
    <col min="10295" max="10295" customWidth="1" width="8.7109375"/>
    <col min="10296" max="10296" customWidth="1" width="8.7109375"/>
    <col min="10297" max="10297" customWidth="1" width="8.7109375"/>
    <col min="10298" max="10298" customWidth="1" width="8.7109375"/>
    <col min="10299" max="10299" customWidth="1" width="8.7109375"/>
    <col min="10300" max="10300" customWidth="1" width="8.7109375"/>
    <col min="10301" max="10301" customWidth="1" width="8.7109375"/>
    <col min="10302" max="10302" customWidth="1" width="8.7109375"/>
    <col min="10303" max="10303" customWidth="1" width="8.7109375"/>
    <col min="10304" max="10304" customWidth="1" width="8.7109375"/>
    <col min="10305" max="10305" customWidth="1" width="8.7109375"/>
    <col min="10306" max="10306" customWidth="1" width="8.7109375"/>
    <col min="10307" max="10307" customWidth="1" width="8.7109375"/>
    <col min="10308" max="10308" customWidth="1" width="8.7109375"/>
    <col min="10309" max="10309" customWidth="1" width="8.7109375"/>
    <col min="10310" max="10310" customWidth="1" width="8.7109375"/>
    <col min="10311" max="10311" customWidth="1" width="8.7109375"/>
    <col min="10312" max="10312" customWidth="1" width="8.7109375"/>
    <col min="10313" max="10313" customWidth="1" width="8.7109375"/>
    <col min="10314" max="10314" customWidth="1" width="8.7109375"/>
    <col min="10315" max="10315" customWidth="1" width="8.7109375"/>
    <col min="10316" max="10316" customWidth="1" width="8.7109375"/>
    <col min="10317" max="10317" customWidth="1" width="8.7109375"/>
    <col min="10318" max="10318" customWidth="1" width="8.7109375"/>
    <col min="10319" max="10319" customWidth="1" width="8.7109375"/>
    <col min="10320" max="10320" customWidth="1" width="8.7109375"/>
    <col min="10321" max="10321" customWidth="1" width="8.7109375"/>
    <col min="10322" max="10322" customWidth="1" width="8.7109375"/>
    <col min="10323" max="10323" customWidth="1" width="8.7109375"/>
    <col min="10324" max="10324" customWidth="1" width="8.7109375"/>
    <col min="10325" max="10325" customWidth="1" width="8.7109375"/>
    <col min="10326" max="10326" customWidth="1" width="8.7109375"/>
    <col min="10327" max="10327" customWidth="1" width="8.7109375"/>
    <col min="10328" max="10328" customWidth="1" width="8.7109375"/>
    <col min="10329" max="10329" customWidth="1" width="8.7109375"/>
    <col min="10330" max="10330" customWidth="1" width="8.7109375"/>
    <col min="10331" max="10331" customWidth="1" width="8.7109375"/>
    <col min="10332" max="10332" customWidth="1" width="8.7109375"/>
    <col min="10333" max="10333" customWidth="1" width="8.7109375"/>
    <col min="10334" max="10334" customWidth="1" width="8.7109375"/>
    <col min="10335" max="10335" customWidth="1" width="8.7109375"/>
    <col min="10336" max="10336" customWidth="1" width="8.7109375"/>
    <col min="10337" max="10337" customWidth="1" width="8.7109375"/>
    <col min="10338" max="10338" customWidth="1" width="8.7109375"/>
    <col min="10339" max="10339" customWidth="1" width="8.7109375"/>
    <col min="10340" max="10340" customWidth="1" width="8.7109375"/>
    <col min="10341" max="10341" customWidth="1" width="8.7109375"/>
    <col min="10342" max="10342" customWidth="1" width="8.7109375"/>
    <col min="10343" max="10343" customWidth="1" width="8.7109375"/>
    <col min="10344" max="10344" customWidth="1" width="8.7109375"/>
    <col min="10345" max="10345" customWidth="1" width="8.7109375"/>
    <col min="10346" max="10346" customWidth="1" width="8.7109375"/>
    <col min="10347" max="10347" customWidth="1" width="8.7109375"/>
    <col min="10348" max="10348" customWidth="1" width="8.7109375"/>
    <col min="10349" max="10349" customWidth="1" width="8.7109375"/>
    <col min="10350" max="10350" customWidth="1" width="8.7109375"/>
    <col min="10351" max="10351" customWidth="1" width="8.7109375"/>
    <col min="10352" max="10352" customWidth="1" width="8.7109375"/>
    <col min="10353" max="10353" customWidth="1" width="8.7109375"/>
    <col min="10354" max="10354" customWidth="1" width="8.7109375"/>
    <col min="10355" max="10355" customWidth="1" width="8.7109375"/>
    <col min="10356" max="10356" customWidth="1" width="8.7109375"/>
    <col min="10357" max="10357" customWidth="1" width="8.7109375"/>
    <col min="10358" max="10358" customWidth="1" width="8.7109375"/>
    <col min="10359" max="10359" customWidth="1" width="8.7109375"/>
    <col min="10360" max="10360" customWidth="1" width="8.7109375"/>
    <col min="10361" max="10361" customWidth="1" width="8.7109375"/>
    <col min="10362" max="10362" customWidth="1" width="8.7109375"/>
    <col min="10363" max="10363" customWidth="1" width="8.7109375"/>
    <col min="10364" max="10364" customWidth="1" width="8.7109375"/>
    <col min="10365" max="10365" customWidth="1" width="8.7109375"/>
    <col min="10366" max="10366" customWidth="1" width="8.7109375"/>
    <col min="10367" max="10367" customWidth="1" width="8.7109375"/>
    <col min="10368" max="10368" customWidth="1" width="8.7109375"/>
    <col min="10369" max="10369" customWidth="1" width="8.7109375"/>
    <col min="10370" max="10370" customWidth="1" width="8.7109375"/>
    <col min="10371" max="10371" customWidth="1" width="8.7109375"/>
    <col min="10372" max="10372" customWidth="1" width="8.7109375"/>
    <col min="10373" max="10373" customWidth="1" width="8.7109375"/>
    <col min="10374" max="10374" customWidth="1" width="8.7109375"/>
    <col min="10375" max="10375" customWidth="1" width="8.7109375"/>
    <col min="10376" max="10376" customWidth="1" width="8.7109375"/>
    <col min="10377" max="10377" customWidth="1" width="8.7109375"/>
    <col min="10378" max="10378" customWidth="1" width="8.7109375"/>
    <col min="10379" max="10379" customWidth="1" width="8.7109375"/>
    <col min="10380" max="10380" customWidth="1" width="8.7109375"/>
    <col min="10381" max="10381" customWidth="1" width="8.7109375"/>
    <col min="10382" max="10382" customWidth="1" width="8.7109375"/>
    <col min="10383" max="10383" customWidth="1" width="8.7109375"/>
    <col min="10384" max="10384" customWidth="1" width="8.7109375"/>
    <col min="10385" max="10385" customWidth="1" width="8.7109375"/>
    <col min="10386" max="10386" customWidth="1" width="8.7109375"/>
    <col min="10387" max="10387" customWidth="1" width="8.7109375"/>
    <col min="10388" max="10388" customWidth="1" width="8.7109375"/>
    <col min="10389" max="10389" customWidth="1" width="8.7109375"/>
    <col min="10390" max="10390" customWidth="1" width="8.7109375"/>
    <col min="10391" max="10391" customWidth="1" width="8.7109375"/>
    <col min="10392" max="10392" customWidth="1" width="8.7109375"/>
    <col min="10393" max="10393" customWidth="1" width="8.7109375"/>
    <col min="10394" max="10394" customWidth="1" width="8.7109375"/>
    <col min="10395" max="10395" customWidth="1" width="8.7109375"/>
    <col min="10396" max="10396" customWidth="1" width="8.7109375"/>
    <col min="10397" max="10397" customWidth="1" width="8.7109375"/>
    <col min="10398" max="10398" customWidth="1" width="8.7109375"/>
    <col min="10399" max="10399" customWidth="1" width="8.7109375"/>
    <col min="10400" max="10400" customWidth="1" width="8.7109375"/>
    <col min="10401" max="10401" customWidth="1" width="8.7109375"/>
    <col min="10402" max="10402" customWidth="1" width="8.7109375"/>
    <col min="10403" max="10403" customWidth="1" width="8.7109375"/>
    <col min="10404" max="10404" customWidth="1" width="8.7109375"/>
    <col min="10405" max="10405" customWidth="1" width="8.7109375"/>
    <col min="10406" max="10406" customWidth="1" width="8.7109375"/>
    <col min="10407" max="10407" customWidth="1" width="8.7109375"/>
    <col min="10408" max="10408" customWidth="1" width="8.7109375"/>
    <col min="10409" max="10409" customWidth="1" width="8.7109375"/>
    <col min="10410" max="10410" customWidth="1" width="8.7109375"/>
    <col min="10411" max="10411" customWidth="1" width="8.7109375"/>
    <col min="10412" max="10412" customWidth="1" width="8.7109375"/>
    <col min="10413" max="10413" customWidth="1" width="8.7109375"/>
    <col min="10414" max="10414" customWidth="1" width="8.7109375"/>
    <col min="10415" max="10415" customWidth="1" width="8.7109375"/>
    <col min="10416" max="10416" customWidth="1" width="8.7109375"/>
    <col min="10417" max="10417" customWidth="1" width="8.7109375"/>
    <col min="10418" max="10418" customWidth="1" width="8.7109375"/>
    <col min="10419" max="10419" customWidth="1" width="8.7109375"/>
    <col min="10420" max="10420" customWidth="1" width="8.7109375"/>
    <col min="10421" max="10421" customWidth="1" width="8.7109375"/>
    <col min="10422" max="10422" customWidth="1" width="8.7109375"/>
    <col min="10423" max="10423" customWidth="1" width="8.7109375"/>
    <col min="10424" max="10424" customWidth="1" width="8.7109375"/>
    <col min="10425" max="10425" customWidth="1" width="8.7109375"/>
    <col min="10426" max="10426" customWidth="1" width="8.7109375"/>
    <col min="10427" max="10427" customWidth="1" width="8.7109375"/>
    <col min="10428" max="10428" customWidth="1" width="8.7109375"/>
    <col min="10429" max="10429" customWidth="1" width="8.7109375"/>
    <col min="10430" max="10430" customWidth="1" width="8.7109375"/>
    <col min="10431" max="10431" customWidth="1" width="8.7109375"/>
    <col min="10432" max="10432" customWidth="1" width="8.7109375"/>
    <col min="10433" max="10433" customWidth="1" width="8.7109375"/>
    <col min="10434" max="10434" customWidth="1" width="8.7109375"/>
    <col min="10435" max="10435" customWidth="1" width="8.7109375"/>
    <col min="10436" max="10436" customWidth="1" width="8.7109375"/>
    <col min="10437" max="10437" customWidth="1" width="8.7109375"/>
    <col min="10438" max="10438" customWidth="1" width="8.7109375"/>
    <col min="10439" max="10439" customWidth="1" width="8.7109375"/>
    <col min="10440" max="10440" customWidth="1" width="8.7109375"/>
    <col min="10441" max="10441" customWidth="1" width="8.7109375"/>
    <col min="10442" max="10442" customWidth="1" width="8.7109375"/>
    <col min="10443" max="10443" customWidth="1" width="8.7109375"/>
    <col min="10444" max="10444" customWidth="1" width="8.7109375"/>
    <col min="10445" max="10445" customWidth="1" width="8.7109375"/>
    <col min="10446" max="10446" customWidth="1" width="8.7109375"/>
    <col min="10447" max="10447" customWidth="1" width="8.7109375"/>
    <col min="10448" max="10448" customWidth="1" width="8.7109375"/>
    <col min="10449" max="10449" customWidth="1" width="8.7109375"/>
    <col min="10450" max="10450" customWidth="1" width="8.7109375"/>
    <col min="10451" max="10451" customWidth="1" width="8.7109375"/>
    <col min="10452" max="10452" customWidth="1" width="8.7109375"/>
    <col min="10453" max="10453" customWidth="1" width="8.7109375"/>
    <col min="10454" max="10454" customWidth="1" width="8.7109375"/>
    <col min="10455" max="10455" customWidth="1" width="8.7109375"/>
    <col min="10456" max="10456" customWidth="1" width="8.7109375"/>
    <col min="10457" max="10457" customWidth="1" width="8.7109375"/>
    <col min="10458" max="10458" customWidth="1" width="8.7109375"/>
    <col min="10459" max="10459" customWidth="1" width="8.7109375"/>
    <col min="10460" max="10460" customWidth="1" width="8.7109375"/>
    <col min="10461" max="10461" customWidth="1" width="8.7109375"/>
    <col min="10462" max="10462" customWidth="1" width="8.7109375"/>
    <col min="10463" max="10463" customWidth="1" width="8.7109375"/>
    <col min="10464" max="10464" customWidth="1" width="8.7109375"/>
    <col min="10465" max="10465" customWidth="1" width="8.7109375"/>
    <col min="10466" max="10466" customWidth="1" width="8.7109375"/>
    <col min="10467" max="10467" customWidth="1" width="8.7109375"/>
    <col min="10468" max="10468" customWidth="1" width="8.7109375"/>
    <col min="10469" max="10469" customWidth="1" width="8.7109375"/>
    <col min="10470" max="10470" customWidth="1" width="8.7109375"/>
    <col min="10471" max="10471" customWidth="1" width="8.7109375"/>
    <col min="10472" max="10472" customWidth="1" width="8.7109375"/>
    <col min="10473" max="10473" customWidth="1" width="8.7109375"/>
    <col min="10474" max="10474" customWidth="1" width="8.7109375"/>
    <col min="10475" max="10475" customWidth="1" width="8.7109375"/>
    <col min="10476" max="10476" customWidth="1" width="8.7109375"/>
    <col min="10477" max="10477" customWidth="1" width="8.7109375"/>
    <col min="10478" max="10478" customWidth="1" width="8.7109375"/>
    <col min="10479" max="10479" customWidth="1" width="8.7109375"/>
    <col min="10480" max="10480" customWidth="1" width="8.7109375"/>
    <col min="10481" max="10481" customWidth="1" width="8.7109375"/>
    <col min="10482" max="10482" customWidth="1" width="8.7109375"/>
    <col min="10483" max="10483" customWidth="1" width="8.7109375"/>
    <col min="10484" max="10484" customWidth="1" width="8.7109375"/>
    <col min="10485" max="10485" customWidth="1" width="8.7109375"/>
    <col min="10486" max="10486" customWidth="1" width="8.7109375"/>
    <col min="10487" max="10487" customWidth="1" width="8.7109375"/>
    <col min="10488" max="10488" customWidth="1" width="8.7109375"/>
    <col min="10489" max="10489" customWidth="1" width="8.7109375"/>
    <col min="10490" max="10490" customWidth="1" width="8.7109375"/>
    <col min="10491" max="10491" customWidth="1" width="8.7109375"/>
    <col min="10492" max="10492" customWidth="1" width="8.7109375"/>
    <col min="10493" max="10493" customWidth="1" width="8.7109375"/>
    <col min="10494" max="10494" customWidth="1" width="8.7109375"/>
    <col min="10495" max="10495" customWidth="1" width="8.7109375"/>
    <col min="10496" max="10496" customWidth="1" width="8.7109375"/>
    <col min="10497" max="10497" customWidth="1" width="8.7109375"/>
    <col min="10498" max="10498" customWidth="1" width="8.7109375"/>
    <col min="10499" max="10499" customWidth="1" width="8.7109375"/>
    <col min="10500" max="10500" customWidth="1" width="8.7109375"/>
    <col min="10501" max="10501" customWidth="1" width="8.7109375"/>
    <col min="10502" max="10502" customWidth="1" width="8.7109375"/>
    <col min="10503" max="10503" customWidth="1" width="8.7109375"/>
    <col min="10504" max="10504" customWidth="1" width="8.7109375"/>
    <col min="10505" max="10505" customWidth="1" width="8.7109375"/>
    <col min="10506" max="10506" customWidth="1" width="8.7109375"/>
    <col min="10507" max="10507" customWidth="1" width="8.7109375"/>
    <col min="10508" max="10508" customWidth="1" width="8.7109375"/>
    <col min="10509" max="10509" customWidth="1" width="8.7109375"/>
    <col min="10510" max="10510" customWidth="1" width="8.7109375"/>
    <col min="10511" max="10511" customWidth="1" width="8.7109375"/>
    <col min="10512" max="10512" customWidth="1" width="8.7109375"/>
    <col min="10513" max="10513" customWidth="1" width="8.7109375"/>
    <col min="10514" max="10514" customWidth="1" width="8.7109375"/>
    <col min="10515" max="10515" customWidth="1" width="8.7109375"/>
    <col min="10516" max="10516" customWidth="1" width="8.7109375"/>
    <col min="10517" max="10517" customWidth="1" width="8.7109375"/>
    <col min="10518" max="10518" customWidth="1" width="8.7109375"/>
    <col min="10519" max="10519" customWidth="1" width="8.7109375"/>
    <col min="10520" max="10520" customWidth="1" width="8.7109375"/>
    <col min="10521" max="10521" customWidth="1" width="8.7109375"/>
    <col min="10522" max="10522" customWidth="1" width="8.7109375"/>
    <col min="10523" max="10523" customWidth="1" width="8.7109375"/>
    <col min="10524" max="10524" customWidth="1" width="8.7109375"/>
    <col min="10525" max="10525" customWidth="1" width="8.7109375"/>
    <col min="10526" max="10526" customWidth="1" width="8.7109375"/>
    <col min="10527" max="10527" customWidth="1" width="8.7109375"/>
    <col min="10528" max="10528" customWidth="1" width="8.7109375"/>
    <col min="10529" max="10529" customWidth="1" width="8.7109375"/>
    <col min="10530" max="10530" customWidth="1" width="8.7109375"/>
    <col min="10531" max="10531" customWidth="1" width="8.7109375"/>
    <col min="10532" max="10532" customWidth="1" width="8.7109375"/>
    <col min="10533" max="10533" customWidth="1" width="8.7109375"/>
    <col min="10534" max="10534" customWidth="1" width="8.7109375"/>
    <col min="10535" max="10535" customWidth="1" width="8.7109375"/>
    <col min="10536" max="10536" customWidth="1" width="8.7109375"/>
    <col min="10537" max="10537" customWidth="1" width="8.7109375"/>
    <col min="10538" max="10538" customWidth="1" width="8.7109375"/>
    <col min="10539" max="10539" customWidth="1" width="8.7109375"/>
    <col min="10540" max="10540" customWidth="1" width="8.7109375"/>
    <col min="10541" max="10541" customWidth="1" width="8.7109375"/>
    <col min="10542" max="10542" customWidth="1" width="8.7109375"/>
    <col min="10543" max="10543" customWidth="1" width="8.7109375"/>
    <col min="10544" max="10544" customWidth="1" width="8.7109375"/>
    <col min="10545" max="10545" customWidth="1" width="8.7109375"/>
    <col min="10546" max="10546" customWidth="1" width="8.7109375"/>
    <col min="10547" max="10547" customWidth="1" width="8.7109375"/>
    <col min="10548" max="10548" customWidth="1" width="8.7109375"/>
    <col min="10549" max="10549" customWidth="1" width="8.7109375"/>
    <col min="10550" max="10550" customWidth="1" width="8.7109375"/>
    <col min="10551" max="10551" customWidth="1" width="8.7109375"/>
    <col min="10552" max="10552" customWidth="1" width="8.7109375"/>
    <col min="10553" max="10553" customWidth="1" width="8.7109375"/>
    <col min="10554" max="10554" customWidth="1" width="8.7109375"/>
    <col min="10555" max="10555" customWidth="1" width="8.7109375"/>
    <col min="10556" max="10556" customWidth="1" width="8.7109375"/>
    <col min="10557" max="10557" customWidth="1" width="8.7109375"/>
    <col min="10558" max="10558" customWidth="1" width="8.7109375"/>
    <col min="10559" max="10559" customWidth="1" width="8.7109375"/>
    <col min="10560" max="10560" customWidth="1" width="8.7109375"/>
    <col min="10561" max="10561" customWidth="1" width="8.7109375"/>
    <col min="10562" max="10562" customWidth="1" width="8.7109375"/>
    <col min="10563" max="10563" customWidth="1" width="8.7109375"/>
    <col min="10564" max="10564" customWidth="1" width="8.7109375"/>
    <col min="10565" max="10565" customWidth="1" width="8.7109375"/>
    <col min="10566" max="10566" customWidth="1" width="8.7109375"/>
    <col min="10567" max="10567" customWidth="1" width="8.7109375"/>
    <col min="10568" max="10568" customWidth="1" width="8.7109375"/>
    <col min="10569" max="10569" customWidth="1" width="8.7109375"/>
    <col min="10570" max="10570" customWidth="1" width="8.7109375"/>
    <col min="10571" max="10571" customWidth="1" width="8.7109375"/>
    <col min="10572" max="10572" customWidth="1" width="8.7109375"/>
    <col min="10573" max="10573" customWidth="1" width="8.7109375"/>
    <col min="10574" max="10574" customWidth="1" width="8.7109375"/>
    <col min="10575" max="10575" customWidth="1" width="8.7109375"/>
    <col min="10576" max="10576" customWidth="1" width="8.7109375"/>
    <col min="10577" max="10577" customWidth="1" width="8.7109375"/>
    <col min="10578" max="10578" customWidth="1" width="8.7109375"/>
    <col min="10579" max="10579" customWidth="1" width="8.7109375"/>
    <col min="10580" max="10580" customWidth="1" width="8.7109375"/>
    <col min="10581" max="10581" customWidth="1" width="8.7109375"/>
    <col min="10582" max="10582" customWidth="1" width="8.7109375"/>
    <col min="10583" max="10583" customWidth="1" width="8.7109375"/>
    <col min="10584" max="10584" customWidth="1" width="8.7109375"/>
    <col min="10585" max="10585" customWidth="1" width="8.7109375"/>
    <col min="10586" max="10586" customWidth="1" width="8.7109375"/>
    <col min="10587" max="10587" customWidth="1" width="8.7109375"/>
    <col min="10588" max="10588" customWidth="1" width="8.7109375"/>
    <col min="10589" max="10589" customWidth="1" width="8.7109375"/>
    <col min="10590" max="10590" customWidth="1" width="8.7109375"/>
    <col min="10591" max="10591" customWidth="1" width="8.7109375"/>
    <col min="10592" max="10592" customWidth="1" width="8.7109375"/>
    <col min="10593" max="10593" customWidth="1" width="8.7109375"/>
    <col min="10594" max="10594" customWidth="1" width="8.7109375"/>
    <col min="10595" max="10595" customWidth="1" width="8.7109375"/>
    <col min="10596" max="10596" customWidth="1" width="8.7109375"/>
    <col min="10597" max="10597" customWidth="1" width="8.7109375"/>
    <col min="10598" max="10598" customWidth="1" width="8.7109375"/>
    <col min="10599" max="10599" customWidth="1" width="8.7109375"/>
    <col min="10600" max="10600" customWidth="1" width="8.7109375"/>
    <col min="10601" max="10601" customWidth="1" width="8.7109375"/>
    <col min="10602" max="10602" customWidth="1" width="8.7109375"/>
    <col min="10603" max="10603" customWidth="1" width="8.7109375"/>
    <col min="10604" max="10604" customWidth="1" width="8.7109375"/>
    <col min="10605" max="10605" customWidth="1" width="8.7109375"/>
    <col min="10606" max="10606" customWidth="1" width="8.7109375"/>
    <col min="10607" max="10607" customWidth="1" width="8.7109375"/>
    <col min="10608" max="10608" customWidth="1" width="8.7109375"/>
    <col min="10609" max="10609" customWidth="1" width="8.7109375"/>
    <col min="10610" max="10610" customWidth="1" width="8.7109375"/>
    <col min="10611" max="10611" customWidth="1" width="8.7109375"/>
    <col min="10612" max="10612" customWidth="1" width="8.7109375"/>
    <col min="10613" max="10613" customWidth="1" width="8.7109375"/>
    <col min="10614" max="10614" customWidth="1" width="8.7109375"/>
    <col min="10615" max="10615" customWidth="1" width="8.7109375"/>
    <col min="10616" max="10616" customWidth="1" width="8.7109375"/>
    <col min="10617" max="10617" customWidth="1" width="8.7109375"/>
    <col min="10618" max="10618" customWidth="1" width="8.7109375"/>
    <col min="10619" max="10619" customWidth="1" width="8.7109375"/>
    <col min="10620" max="10620" customWidth="1" width="8.7109375"/>
    <col min="10621" max="10621" customWidth="1" width="8.7109375"/>
    <col min="10622" max="10622" customWidth="1" width="8.7109375"/>
    <col min="10623" max="10623" customWidth="1" width="8.7109375"/>
    <col min="10624" max="10624" customWidth="1" width="8.7109375"/>
    <col min="10625" max="10625" customWidth="1" width="8.7109375"/>
    <col min="10626" max="10626" customWidth="1" width="8.7109375"/>
    <col min="10627" max="10627" customWidth="1" width="8.7109375"/>
    <col min="10628" max="10628" customWidth="1" width="8.7109375"/>
    <col min="10629" max="10629" customWidth="1" width="8.7109375"/>
    <col min="10630" max="10630" customWidth="1" width="8.7109375"/>
    <col min="10631" max="10631" customWidth="1" width="8.7109375"/>
    <col min="10632" max="10632" customWidth="1" width="8.7109375"/>
    <col min="10633" max="10633" customWidth="1" width="8.7109375"/>
    <col min="10634" max="10634" customWidth="1" width="8.7109375"/>
    <col min="10635" max="10635" customWidth="1" width="8.7109375"/>
    <col min="10636" max="10636" customWidth="1" width="8.7109375"/>
    <col min="10637" max="10637" customWidth="1" width="8.7109375"/>
    <col min="10638" max="10638" customWidth="1" width="8.7109375"/>
    <col min="10639" max="10639" customWidth="1" width="8.7109375"/>
    <col min="10640" max="10640" customWidth="1" width="8.7109375"/>
    <col min="10641" max="10641" customWidth="1" width="8.7109375"/>
    <col min="10642" max="10642" customWidth="1" width="8.7109375"/>
    <col min="10643" max="10643" customWidth="1" width="8.7109375"/>
    <col min="10644" max="10644" customWidth="1" width="8.7109375"/>
    <col min="10645" max="10645" customWidth="1" width="8.7109375"/>
    <col min="10646" max="10646" customWidth="1" width="8.7109375"/>
    <col min="10647" max="10647" customWidth="1" width="8.7109375"/>
    <col min="10648" max="10648" customWidth="1" width="8.7109375"/>
    <col min="10649" max="10649" customWidth="1" width="8.7109375"/>
    <col min="10650" max="10650" customWidth="1" width="8.7109375"/>
    <col min="10651" max="10651" customWidth="1" width="8.7109375"/>
    <col min="10652" max="10652" customWidth="1" width="8.7109375"/>
    <col min="10653" max="10653" customWidth="1" width="8.7109375"/>
    <col min="10654" max="10654" customWidth="1" width="8.7109375"/>
    <col min="10655" max="10655" customWidth="1" width="8.7109375"/>
    <col min="10656" max="10656" customWidth="1" width="8.7109375"/>
    <col min="10657" max="10657" customWidth="1" width="8.7109375"/>
    <col min="10658" max="10658" customWidth="1" width="8.7109375"/>
    <col min="10659" max="10659" customWidth="1" width="8.7109375"/>
    <col min="10660" max="10660" customWidth="1" width="8.7109375"/>
    <col min="10661" max="10661" customWidth="1" width="8.7109375"/>
    <col min="10662" max="10662" customWidth="1" width="8.7109375"/>
    <col min="10663" max="10663" customWidth="1" width="8.7109375"/>
    <col min="10664" max="10664" customWidth="1" width="8.7109375"/>
    <col min="10665" max="10665" customWidth="1" width="8.7109375"/>
    <col min="10666" max="10666" customWidth="1" width="8.7109375"/>
    <col min="10667" max="10667" customWidth="1" width="8.7109375"/>
    <col min="10668" max="10668" customWidth="1" width="8.7109375"/>
    <col min="10669" max="10669" customWidth="1" width="8.7109375"/>
    <col min="10670" max="10670" customWidth="1" width="8.7109375"/>
    <col min="10671" max="10671" customWidth="1" width="8.7109375"/>
    <col min="10672" max="10672" customWidth="1" width="8.7109375"/>
    <col min="10673" max="10673" customWidth="1" width="8.7109375"/>
    <col min="10674" max="10674" customWidth="1" width="8.7109375"/>
    <col min="10675" max="10675" customWidth="1" width="8.7109375"/>
    <col min="10676" max="10676" customWidth="1" width="8.7109375"/>
    <col min="10677" max="10677" customWidth="1" width="8.7109375"/>
    <col min="10678" max="10678" customWidth="1" width="8.7109375"/>
    <col min="10679" max="10679" customWidth="1" width="8.7109375"/>
    <col min="10680" max="10680" customWidth="1" width="8.7109375"/>
    <col min="10681" max="10681" customWidth="1" width="8.7109375"/>
    <col min="10682" max="10682" customWidth="1" width="8.7109375"/>
    <col min="10683" max="10683" customWidth="1" width="8.7109375"/>
    <col min="10684" max="10684" customWidth="1" width="8.7109375"/>
    <col min="10685" max="10685" customWidth="1" width="8.7109375"/>
    <col min="10686" max="10686" customWidth="1" width="8.7109375"/>
    <col min="10687" max="10687" customWidth="1" width="8.7109375"/>
    <col min="10688" max="10688" customWidth="1" width="8.7109375"/>
    <col min="10689" max="10689" customWidth="1" width="8.7109375"/>
    <col min="10690" max="10690" customWidth="1" width="8.7109375"/>
    <col min="10691" max="10691" customWidth="1" width="8.7109375"/>
    <col min="10692" max="10692" customWidth="1" width="8.7109375"/>
    <col min="10693" max="10693" customWidth="1" width="8.7109375"/>
    <col min="10694" max="10694" customWidth="1" width="8.7109375"/>
    <col min="10695" max="10695" customWidth="1" width="8.7109375"/>
    <col min="10696" max="10696" customWidth="1" width="8.7109375"/>
    <col min="10697" max="10697" customWidth="1" width="8.7109375"/>
    <col min="10698" max="10698" customWidth="1" width="8.7109375"/>
    <col min="10699" max="10699" customWidth="1" width="8.7109375"/>
    <col min="10700" max="10700" customWidth="1" width="8.7109375"/>
    <col min="10701" max="10701" customWidth="1" width="8.7109375"/>
    <col min="10702" max="10702" customWidth="1" width="8.7109375"/>
    <col min="10703" max="10703" customWidth="1" width="8.7109375"/>
    <col min="10704" max="10704" customWidth="1" width="8.7109375"/>
    <col min="10705" max="10705" customWidth="1" width="8.7109375"/>
    <col min="10706" max="10706" customWidth="1" width="8.7109375"/>
    <col min="10707" max="10707" customWidth="1" width="8.7109375"/>
    <col min="10708" max="10708" customWidth="1" width="8.7109375"/>
    <col min="10709" max="10709" customWidth="1" width="8.7109375"/>
    <col min="10710" max="10710" customWidth="1" width="8.7109375"/>
    <col min="10711" max="10711" customWidth="1" width="8.7109375"/>
    <col min="10712" max="10712" customWidth="1" width="8.7109375"/>
    <col min="10713" max="10713" customWidth="1" width="8.7109375"/>
    <col min="10714" max="10714" customWidth="1" width="8.7109375"/>
    <col min="10715" max="10715" customWidth="1" width="8.7109375"/>
    <col min="10716" max="10716" customWidth="1" width="8.7109375"/>
    <col min="10717" max="10717" customWidth="1" width="8.7109375"/>
    <col min="10718" max="10718" customWidth="1" width="8.7109375"/>
    <col min="10719" max="10719" customWidth="1" width="8.7109375"/>
    <col min="10720" max="10720" customWidth="1" width="8.7109375"/>
    <col min="10721" max="10721" customWidth="1" width="8.7109375"/>
    <col min="10722" max="10722" customWidth="1" width="8.7109375"/>
    <col min="10723" max="10723" customWidth="1" width="8.7109375"/>
    <col min="10724" max="10724" customWidth="1" width="8.7109375"/>
    <col min="10725" max="10725" customWidth="1" width="8.7109375"/>
    <col min="10726" max="10726" customWidth="1" width="8.7109375"/>
    <col min="10727" max="10727" customWidth="1" width="8.7109375"/>
    <col min="10728" max="10728" customWidth="1" width="8.7109375"/>
    <col min="10729" max="10729" customWidth="1" width="8.7109375"/>
    <col min="10730" max="10730" customWidth="1" width="8.7109375"/>
    <col min="10731" max="10731" customWidth="1" width="8.7109375"/>
    <col min="10732" max="10732" customWidth="1" width="8.7109375"/>
    <col min="10733" max="10733" customWidth="1" width="8.7109375"/>
    <col min="10734" max="10734" customWidth="1" width="8.7109375"/>
    <col min="10735" max="10735" customWidth="1" width="8.7109375"/>
    <col min="10736" max="10736" customWidth="1" width="8.7109375"/>
    <col min="10737" max="10737" customWidth="1" width="8.7109375"/>
    <col min="10738" max="10738" customWidth="1" width="8.7109375"/>
    <col min="10739" max="10739" customWidth="1" width="8.7109375"/>
    <col min="10740" max="10740" customWidth="1" width="8.7109375"/>
    <col min="10741" max="10741" customWidth="1" width="8.7109375"/>
    <col min="10742" max="10742" customWidth="1" width="8.7109375"/>
    <col min="10743" max="10743" customWidth="1" width="8.7109375"/>
    <col min="10744" max="10744" customWidth="1" width="8.7109375"/>
    <col min="10745" max="10745" customWidth="1" width="8.7109375"/>
    <col min="10746" max="10746" customWidth="1" width="8.7109375"/>
    <col min="10747" max="10747" customWidth="1" width="8.7109375"/>
    <col min="10748" max="10748" customWidth="1" width="8.7109375"/>
    <col min="10749" max="10749" customWidth="1" width="8.7109375"/>
    <col min="10750" max="10750" customWidth="1" width="8.7109375"/>
    <col min="10751" max="10751" customWidth="1" width="8.7109375"/>
    <col min="10752" max="10752" customWidth="1" width="8.7109375"/>
    <col min="10753" max="10753" customWidth="1" width="8.7109375"/>
    <col min="10754" max="10754" customWidth="1" width="8.7109375"/>
    <col min="10755" max="10755" customWidth="1" width="8.7109375"/>
    <col min="10756" max="10756" customWidth="1" width="8.7109375"/>
    <col min="10757" max="10757" customWidth="1" width="8.7109375"/>
    <col min="10758" max="10758" customWidth="1" width="8.7109375"/>
    <col min="10759" max="10759" customWidth="1" width="8.7109375"/>
    <col min="10760" max="10760" customWidth="1" width="8.7109375"/>
    <col min="10761" max="10761" customWidth="1" width="8.7109375"/>
    <col min="10762" max="10762" customWidth="1" width="8.7109375"/>
    <col min="10763" max="10763" customWidth="1" width="8.7109375"/>
    <col min="10764" max="10764" customWidth="1" width="8.7109375"/>
    <col min="10765" max="10765" customWidth="1" width="8.7109375"/>
    <col min="10766" max="10766" customWidth="1" width="8.7109375"/>
    <col min="10767" max="10767" customWidth="1" width="8.7109375"/>
    <col min="10768" max="10768" customWidth="1" width="8.7109375"/>
    <col min="10769" max="10769" customWidth="1" width="8.7109375"/>
    <col min="10770" max="10770" customWidth="1" width="8.7109375"/>
    <col min="10771" max="10771" customWidth="1" width="8.7109375"/>
    <col min="10772" max="10772" customWidth="1" width="8.7109375"/>
    <col min="10773" max="10773" customWidth="1" width="8.7109375"/>
    <col min="10774" max="10774" customWidth="1" width="8.7109375"/>
    <col min="10775" max="10775" customWidth="1" width="8.7109375"/>
    <col min="10776" max="10776" customWidth="1" width="8.7109375"/>
    <col min="10777" max="10777" customWidth="1" width="8.7109375"/>
    <col min="10778" max="10778" customWidth="1" width="8.7109375"/>
    <col min="10779" max="10779" customWidth="1" width="8.7109375"/>
    <col min="10780" max="10780" customWidth="1" width="8.7109375"/>
    <col min="10781" max="10781" customWidth="1" width="8.7109375"/>
    <col min="10782" max="10782" customWidth="1" width="8.7109375"/>
    <col min="10783" max="10783" customWidth="1" width="8.7109375"/>
    <col min="10784" max="10784" customWidth="1" width="8.7109375"/>
    <col min="10785" max="10785" customWidth="1" width="8.7109375"/>
    <col min="10786" max="10786" customWidth="1" width="8.7109375"/>
    <col min="10787" max="10787" customWidth="1" width="8.7109375"/>
    <col min="10788" max="10788" customWidth="1" width="8.7109375"/>
    <col min="10789" max="10789" customWidth="1" width="8.7109375"/>
    <col min="10790" max="10790" customWidth="1" width="8.7109375"/>
    <col min="10791" max="10791" customWidth="1" width="8.7109375"/>
    <col min="10792" max="10792" customWidth="1" width="8.7109375"/>
    <col min="10793" max="10793" customWidth="1" width="8.7109375"/>
    <col min="10794" max="10794" customWidth="1" width="8.7109375"/>
    <col min="10795" max="10795" customWidth="1" width="8.7109375"/>
    <col min="10796" max="10796" customWidth="1" width="8.7109375"/>
    <col min="10797" max="10797" customWidth="1" width="8.7109375"/>
    <col min="10798" max="10798" customWidth="1" width="8.7109375"/>
    <col min="10799" max="10799" customWidth="1" width="8.7109375"/>
    <col min="10800" max="10800" customWidth="1" width="8.7109375"/>
    <col min="10801" max="10801" customWidth="1" width="8.7109375"/>
    <col min="10802" max="10802" customWidth="1" width="8.7109375"/>
    <col min="10803" max="10803" customWidth="1" width="8.7109375"/>
    <col min="10804" max="10804" customWidth="1" width="8.7109375"/>
    <col min="10805" max="10805" customWidth="1" width="8.7109375"/>
    <col min="10806" max="10806" customWidth="1" width="8.7109375"/>
    <col min="10807" max="10807" customWidth="1" width="8.7109375"/>
    <col min="10808" max="10808" customWidth="1" width="8.7109375"/>
    <col min="10809" max="10809" customWidth="1" width="8.7109375"/>
    <col min="10810" max="10810" customWidth="1" width="8.7109375"/>
    <col min="10811" max="10811" customWidth="1" width="8.7109375"/>
    <col min="10812" max="10812" customWidth="1" width="8.7109375"/>
    <col min="10813" max="10813" customWidth="1" width="8.7109375"/>
    <col min="10814" max="10814" customWidth="1" width="8.7109375"/>
    <col min="10815" max="10815" customWidth="1" width="8.7109375"/>
    <col min="10816" max="10816" customWidth="1" width="8.7109375"/>
    <col min="10817" max="10817" customWidth="1" width="8.7109375"/>
    <col min="10818" max="10818" customWidth="1" width="8.7109375"/>
    <col min="10819" max="10819" customWidth="1" width="8.7109375"/>
    <col min="10820" max="10820" customWidth="1" width="8.7109375"/>
    <col min="10821" max="10821" customWidth="1" width="8.7109375"/>
    <col min="10822" max="10822" customWidth="1" width="8.7109375"/>
    <col min="10823" max="10823" customWidth="1" width="8.7109375"/>
    <col min="10824" max="10824" customWidth="1" width="8.7109375"/>
    <col min="10825" max="10825" customWidth="1" width="8.7109375"/>
    <col min="10826" max="10826" customWidth="1" width="8.7109375"/>
    <col min="10827" max="10827" customWidth="1" width="8.7109375"/>
    <col min="10828" max="10828" customWidth="1" width="8.7109375"/>
    <col min="10829" max="10829" customWidth="1" width="8.7109375"/>
    <col min="10830" max="10830" customWidth="1" width="8.7109375"/>
    <col min="10831" max="10831" customWidth="1" width="8.7109375"/>
    <col min="10832" max="10832" customWidth="1" width="8.7109375"/>
    <col min="10833" max="10833" customWidth="1" width="8.7109375"/>
    <col min="10834" max="10834" customWidth="1" width="8.7109375"/>
    <col min="10835" max="10835" customWidth="1" width="8.7109375"/>
    <col min="10836" max="10836" customWidth="1" width="8.7109375"/>
    <col min="10837" max="10837" customWidth="1" width="8.7109375"/>
    <col min="10838" max="10838" customWidth="1" width="8.7109375"/>
    <col min="10839" max="10839" customWidth="1" width="8.7109375"/>
    <col min="10840" max="10840" customWidth="1" width="8.7109375"/>
    <col min="10841" max="10841" customWidth="1" width="8.7109375"/>
    <col min="10842" max="10842" customWidth="1" width="8.7109375"/>
    <col min="10843" max="10843" customWidth="1" width="8.7109375"/>
    <col min="10844" max="10844" customWidth="1" width="8.7109375"/>
    <col min="10845" max="10845" customWidth="1" width="8.7109375"/>
    <col min="10846" max="10846" customWidth="1" width="8.7109375"/>
    <col min="10847" max="10847" customWidth="1" width="8.7109375"/>
    <col min="10848" max="10848" customWidth="1" width="8.7109375"/>
    <col min="10849" max="10849" customWidth="1" width="8.7109375"/>
    <col min="10850" max="10850" customWidth="1" width="8.7109375"/>
    <col min="10851" max="10851" customWidth="1" width="8.7109375"/>
    <col min="10852" max="10852" customWidth="1" width="8.7109375"/>
    <col min="10853" max="10853" customWidth="1" width="8.7109375"/>
    <col min="10854" max="10854" customWidth="1" width="8.7109375"/>
    <col min="10855" max="10855" customWidth="1" width="8.7109375"/>
    <col min="10856" max="10856" customWidth="1" width="8.7109375"/>
    <col min="10857" max="10857" customWidth="1" width="8.7109375"/>
    <col min="10858" max="10858" customWidth="1" width="8.7109375"/>
    <col min="10859" max="10859" customWidth="1" width="8.7109375"/>
    <col min="10860" max="10860" customWidth="1" width="8.7109375"/>
    <col min="10861" max="10861" customWidth="1" width="8.7109375"/>
    <col min="10862" max="10862" customWidth="1" width="8.7109375"/>
    <col min="10863" max="10863" customWidth="1" width="8.7109375"/>
    <col min="10864" max="10864" customWidth="1" width="8.7109375"/>
    <col min="10865" max="10865" customWidth="1" width="8.7109375"/>
    <col min="10866" max="10866" customWidth="1" width="8.7109375"/>
    <col min="10867" max="10867" customWidth="1" width="8.7109375"/>
    <col min="10868" max="10868" customWidth="1" width="8.7109375"/>
    <col min="10869" max="10869" customWidth="1" width="8.7109375"/>
    <col min="10870" max="10870" customWidth="1" width="8.7109375"/>
    <col min="10871" max="10871" customWidth="1" width="8.7109375"/>
    <col min="10872" max="10872" customWidth="1" width="8.7109375"/>
    <col min="10873" max="10873" customWidth="1" width="8.7109375"/>
    <col min="10874" max="10874" customWidth="1" width="8.7109375"/>
    <col min="10875" max="10875" customWidth="1" width="8.7109375"/>
    <col min="10876" max="10876" customWidth="1" width="8.7109375"/>
    <col min="10877" max="10877" customWidth="1" width="8.7109375"/>
    <col min="10878" max="10878" customWidth="1" width="8.7109375"/>
    <col min="10879" max="10879" customWidth="1" width="8.7109375"/>
    <col min="10880" max="10880" customWidth="1" width="8.7109375"/>
    <col min="10881" max="10881" customWidth="1" width="8.7109375"/>
    <col min="10882" max="10882" customWidth="1" width="8.7109375"/>
    <col min="10883" max="10883" customWidth="1" width="8.7109375"/>
    <col min="10884" max="10884" customWidth="1" width="8.7109375"/>
    <col min="10885" max="10885" customWidth="1" width="8.7109375"/>
    <col min="10886" max="10886" customWidth="1" width="8.7109375"/>
    <col min="10887" max="10887" customWidth="1" width="8.7109375"/>
    <col min="10888" max="10888" customWidth="1" width="8.7109375"/>
    <col min="10889" max="10889" customWidth="1" width="8.7109375"/>
    <col min="10890" max="10890" customWidth="1" width="8.7109375"/>
    <col min="10891" max="10891" customWidth="1" width="8.7109375"/>
    <col min="10892" max="10892" customWidth="1" width="8.7109375"/>
    <col min="10893" max="10893" customWidth="1" width="8.7109375"/>
    <col min="10894" max="10894" customWidth="1" width="8.7109375"/>
    <col min="10895" max="10895" customWidth="1" width="8.7109375"/>
    <col min="10896" max="10896" customWidth="1" width="8.7109375"/>
    <col min="10897" max="10897" customWidth="1" width="8.7109375"/>
    <col min="10898" max="10898" customWidth="1" width="8.7109375"/>
    <col min="10899" max="10899" customWidth="1" width="8.7109375"/>
    <col min="10900" max="10900" customWidth="1" width="8.7109375"/>
    <col min="10901" max="10901" customWidth="1" width="8.7109375"/>
    <col min="10902" max="10902" customWidth="1" width="8.7109375"/>
    <col min="10903" max="10903" customWidth="1" width="8.7109375"/>
    <col min="10904" max="10904" customWidth="1" width="8.7109375"/>
    <col min="10905" max="10905" customWidth="1" width="8.7109375"/>
    <col min="10906" max="10906" customWidth="1" width="8.7109375"/>
    <col min="10907" max="10907" customWidth="1" width="8.7109375"/>
    <col min="10908" max="10908" customWidth="1" width="8.7109375"/>
    <col min="10909" max="10909" customWidth="1" width="8.7109375"/>
    <col min="10910" max="10910" customWidth="1" width="8.7109375"/>
    <col min="10911" max="10911" customWidth="1" width="8.7109375"/>
    <col min="10912" max="10912" customWidth="1" width="8.7109375"/>
    <col min="10913" max="10913" customWidth="1" width="8.7109375"/>
    <col min="10914" max="10914" customWidth="1" width="8.7109375"/>
    <col min="10915" max="10915" customWidth="1" width="8.7109375"/>
    <col min="10916" max="10916" customWidth="1" width="8.7109375"/>
    <col min="10917" max="10917" customWidth="1" width="8.7109375"/>
    <col min="10918" max="10918" customWidth="1" width="8.7109375"/>
    <col min="10919" max="10919" customWidth="1" width="8.7109375"/>
    <col min="10920" max="10920" customWidth="1" width="8.7109375"/>
    <col min="10921" max="10921" customWidth="1" width="8.7109375"/>
    <col min="10922" max="10922" customWidth="1" width="8.7109375"/>
    <col min="10923" max="10923" customWidth="1" width="8.7109375"/>
    <col min="10924" max="10924" customWidth="1" width="8.7109375"/>
    <col min="10925" max="10925" customWidth="1" width="8.7109375"/>
    <col min="10926" max="10926" customWidth="1" width="8.7109375"/>
    <col min="10927" max="10927" customWidth="1" width="8.7109375"/>
    <col min="10928" max="10928" customWidth="1" width="8.7109375"/>
    <col min="10929" max="10929" customWidth="1" width="8.7109375"/>
    <col min="10930" max="10930" customWidth="1" width="8.7109375"/>
    <col min="10931" max="10931" customWidth="1" width="8.7109375"/>
    <col min="10932" max="10932" customWidth="1" width="8.7109375"/>
    <col min="10933" max="10933" customWidth="1" width="8.7109375"/>
    <col min="10934" max="10934" customWidth="1" width="8.7109375"/>
    <col min="10935" max="10935" customWidth="1" width="8.7109375"/>
    <col min="10936" max="10936" customWidth="1" width="8.7109375"/>
    <col min="10937" max="10937" customWidth="1" width="8.7109375"/>
    <col min="10938" max="10938" customWidth="1" width="8.7109375"/>
    <col min="10939" max="10939" customWidth="1" width="8.7109375"/>
    <col min="10940" max="10940" customWidth="1" width="8.7109375"/>
    <col min="10941" max="10941" customWidth="1" width="8.7109375"/>
    <col min="10942" max="10942" customWidth="1" width="8.7109375"/>
    <col min="10943" max="10943" customWidth="1" width="8.7109375"/>
    <col min="10944" max="10944" customWidth="1" width="8.7109375"/>
    <col min="10945" max="10945" customWidth="1" width="8.7109375"/>
    <col min="10946" max="10946" customWidth="1" width="8.7109375"/>
    <col min="10947" max="10947" customWidth="1" width="8.7109375"/>
    <col min="10948" max="10948" customWidth="1" width="8.7109375"/>
    <col min="10949" max="10949" customWidth="1" width="8.7109375"/>
    <col min="10950" max="10950" customWidth="1" width="8.7109375"/>
    <col min="10951" max="10951" customWidth="1" width="8.7109375"/>
    <col min="10952" max="10952" customWidth="1" width="8.7109375"/>
    <col min="10953" max="10953" customWidth="1" width="8.7109375"/>
    <col min="10954" max="10954" customWidth="1" width="8.7109375"/>
    <col min="10955" max="10955" customWidth="1" width="8.7109375"/>
    <col min="10956" max="10956" customWidth="1" width="8.7109375"/>
    <col min="10957" max="10957" customWidth="1" width="8.7109375"/>
    <col min="10958" max="10958" customWidth="1" width="8.7109375"/>
    <col min="10959" max="10959" customWidth="1" width="8.7109375"/>
    <col min="10960" max="10960" customWidth="1" width="8.7109375"/>
    <col min="10961" max="10961" customWidth="1" width="8.7109375"/>
    <col min="10962" max="10962" customWidth="1" width="8.7109375"/>
    <col min="10963" max="10963" customWidth="1" width="8.7109375"/>
    <col min="10964" max="10964" customWidth="1" width="8.7109375"/>
    <col min="10965" max="10965" customWidth="1" width="8.7109375"/>
    <col min="10966" max="10966" customWidth="1" width="8.7109375"/>
    <col min="10967" max="10967" customWidth="1" width="8.7109375"/>
    <col min="10968" max="10968" customWidth="1" width="8.7109375"/>
    <col min="10969" max="10969" customWidth="1" width="8.7109375"/>
    <col min="10970" max="10970" customWidth="1" width="8.7109375"/>
    <col min="10971" max="10971" customWidth="1" width="8.7109375"/>
    <col min="10972" max="10972" customWidth="1" width="8.7109375"/>
    <col min="10973" max="10973" customWidth="1" width="8.7109375"/>
    <col min="10974" max="10974" customWidth="1" width="8.7109375"/>
    <col min="10975" max="10975" customWidth="1" width="8.7109375"/>
    <col min="10976" max="10976" customWidth="1" width="8.7109375"/>
    <col min="10977" max="10977" customWidth="1" width="8.7109375"/>
    <col min="10978" max="10978" customWidth="1" width="8.7109375"/>
    <col min="10979" max="10979" customWidth="1" width="8.7109375"/>
    <col min="10980" max="10980" customWidth="1" width="8.7109375"/>
    <col min="10981" max="10981" customWidth="1" width="8.7109375"/>
    <col min="10982" max="10982" customWidth="1" width="8.7109375"/>
    <col min="10983" max="10983" customWidth="1" width="8.7109375"/>
    <col min="10984" max="10984" customWidth="1" width="8.7109375"/>
    <col min="10985" max="10985" customWidth="1" width="8.7109375"/>
    <col min="10986" max="10986" customWidth="1" width="8.7109375"/>
    <col min="10987" max="10987" customWidth="1" width="8.7109375"/>
    <col min="10988" max="10988" customWidth="1" width="8.7109375"/>
    <col min="10989" max="10989" customWidth="1" width="8.7109375"/>
    <col min="10990" max="10990" customWidth="1" width="8.7109375"/>
    <col min="10991" max="10991" customWidth="1" width="8.7109375"/>
    <col min="10992" max="10992" customWidth="1" width="8.7109375"/>
    <col min="10993" max="10993" customWidth="1" width="8.7109375"/>
    <col min="10994" max="10994" customWidth="1" width="8.7109375"/>
    <col min="10995" max="10995" customWidth="1" width="8.7109375"/>
    <col min="10996" max="10996" customWidth="1" width="8.7109375"/>
    <col min="10997" max="10997" customWidth="1" width="8.7109375"/>
    <col min="10998" max="10998" customWidth="1" width="8.7109375"/>
    <col min="10999" max="10999" customWidth="1" width="8.7109375"/>
    <col min="11000" max="11000" customWidth="1" width="8.7109375"/>
    <col min="11001" max="11001" customWidth="1" width="8.7109375"/>
    <col min="11002" max="11002" customWidth="1" width="8.7109375"/>
    <col min="11003" max="11003" customWidth="1" width="8.7109375"/>
    <col min="11004" max="11004" customWidth="1" width="8.7109375"/>
    <col min="11005" max="11005" customWidth="1" width="8.7109375"/>
    <col min="11006" max="11006" customWidth="1" width="8.7109375"/>
    <col min="11007" max="11007" customWidth="1" width="8.7109375"/>
    <col min="11008" max="11008" customWidth="1" width="8.7109375"/>
    <col min="11009" max="11009" customWidth="1" width="8.7109375"/>
    <col min="11010" max="11010" customWidth="1" width="8.7109375"/>
    <col min="11011" max="11011" customWidth="1" width="8.7109375"/>
    <col min="11012" max="11012" customWidth="1" width="8.7109375"/>
    <col min="11013" max="11013" customWidth="1" width="8.7109375"/>
    <col min="11014" max="11014" customWidth="1" width="8.7109375"/>
    <col min="11015" max="11015" customWidth="1" width="8.7109375"/>
    <col min="11016" max="11016" customWidth="1" width="8.7109375"/>
    <col min="11017" max="11017" customWidth="1" width="8.7109375"/>
    <col min="11018" max="11018" customWidth="1" width="8.7109375"/>
    <col min="11019" max="11019" customWidth="1" width="8.7109375"/>
    <col min="11020" max="11020" customWidth="1" width="8.7109375"/>
    <col min="11021" max="11021" customWidth="1" width="8.7109375"/>
    <col min="11022" max="11022" customWidth="1" width="8.7109375"/>
    <col min="11023" max="11023" customWidth="1" width="8.7109375"/>
    <col min="11024" max="11024" customWidth="1" width="8.7109375"/>
    <col min="11025" max="11025" customWidth="1" width="8.7109375"/>
    <col min="11026" max="11026" customWidth="1" width="8.7109375"/>
    <col min="11027" max="11027" customWidth="1" width="8.7109375"/>
    <col min="11028" max="11028" customWidth="1" width="8.7109375"/>
    <col min="11029" max="11029" customWidth="1" width="8.7109375"/>
    <col min="11030" max="11030" customWidth="1" width="8.7109375"/>
    <col min="11031" max="11031" customWidth="1" width="8.7109375"/>
    <col min="11032" max="11032" customWidth="1" width="8.7109375"/>
    <col min="11033" max="11033" customWidth="1" width="8.7109375"/>
    <col min="11034" max="11034" customWidth="1" width="8.7109375"/>
    <col min="11035" max="11035" customWidth="1" width="8.7109375"/>
    <col min="11036" max="11036" customWidth="1" width="8.7109375"/>
    <col min="11037" max="11037" customWidth="1" width="8.7109375"/>
    <col min="11038" max="11038" customWidth="1" width="8.7109375"/>
    <col min="11039" max="11039" customWidth="1" width="8.7109375"/>
    <col min="11040" max="11040" customWidth="1" width="8.7109375"/>
    <col min="11041" max="11041" customWidth="1" width="8.7109375"/>
    <col min="11042" max="11042" customWidth="1" width="8.7109375"/>
    <col min="11043" max="11043" customWidth="1" width="8.7109375"/>
    <col min="11044" max="11044" customWidth="1" width="8.7109375"/>
    <col min="11045" max="11045" customWidth="1" width="8.7109375"/>
    <col min="11046" max="11046" customWidth="1" width="8.7109375"/>
    <col min="11047" max="11047" customWidth="1" width="8.7109375"/>
    <col min="11048" max="11048" customWidth="1" width="8.7109375"/>
    <col min="11049" max="11049" customWidth="1" width="8.7109375"/>
    <col min="11050" max="11050" customWidth="1" width="8.7109375"/>
    <col min="11051" max="11051" customWidth="1" width="8.7109375"/>
    <col min="11052" max="11052" customWidth="1" width="8.7109375"/>
    <col min="11053" max="11053" customWidth="1" width="8.7109375"/>
    <col min="11054" max="11054" customWidth="1" width="8.7109375"/>
    <col min="11055" max="11055" customWidth="1" width="8.7109375"/>
    <col min="11056" max="11056" customWidth="1" width="8.7109375"/>
    <col min="11057" max="11057" customWidth="1" width="8.7109375"/>
    <col min="11058" max="11058" customWidth="1" width="8.7109375"/>
    <col min="11059" max="11059" customWidth="1" width="8.7109375"/>
    <col min="11060" max="11060" customWidth="1" width="8.7109375"/>
    <col min="11061" max="11061" customWidth="1" width="8.7109375"/>
    <col min="11062" max="11062" customWidth="1" width="8.7109375"/>
    <col min="11063" max="11063" customWidth="1" width="8.7109375"/>
    <col min="11064" max="11064" customWidth="1" width="8.7109375"/>
    <col min="11065" max="11065" customWidth="1" width="8.7109375"/>
    <col min="11066" max="11066" customWidth="1" width="8.7109375"/>
    <col min="11067" max="11067" customWidth="1" width="8.7109375"/>
    <col min="11068" max="11068" customWidth="1" width="8.7109375"/>
    <col min="11069" max="11069" customWidth="1" width="8.7109375"/>
    <col min="11070" max="11070" customWidth="1" width="8.7109375"/>
    <col min="11071" max="11071" customWidth="1" width="8.7109375"/>
    <col min="11072" max="11072" customWidth="1" width="8.7109375"/>
    <col min="11073" max="11073" customWidth="1" width="8.7109375"/>
    <col min="11074" max="11074" customWidth="1" width="8.7109375"/>
    <col min="11075" max="11075" customWidth="1" width="8.7109375"/>
    <col min="11076" max="11076" customWidth="1" width="8.7109375"/>
    <col min="11077" max="11077" customWidth="1" width="8.7109375"/>
    <col min="11078" max="11078" customWidth="1" width="8.7109375"/>
    <col min="11079" max="11079" customWidth="1" width="8.7109375"/>
    <col min="11080" max="11080" customWidth="1" width="8.7109375"/>
    <col min="11081" max="11081" customWidth="1" width="8.7109375"/>
    <col min="11082" max="11082" customWidth="1" width="8.7109375"/>
    <col min="11083" max="11083" customWidth="1" width="8.7109375"/>
    <col min="11084" max="11084" customWidth="1" width="8.7109375"/>
    <col min="11085" max="11085" customWidth="1" width="8.7109375"/>
    <col min="11086" max="11086" customWidth="1" width="8.7109375"/>
    <col min="11087" max="11087" customWidth="1" width="8.7109375"/>
    <col min="11088" max="11088" customWidth="1" width="8.7109375"/>
    <col min="11089" max="11089" customWidth="1" width="8.7109375"/>
    <col min="11090" max="11090" customWidth="1" width="8.7109375"/>
    <col min="11091" max="11091" customWidth="1" width="8.7109375"/>
    <col min="11092" max="11092" customWidth="1" width="8.7109375"/>
    <col min="11093" max="11093" customWidth="1" width="8.7109375"/>
    <col min="11094" max="11094" customWidth="1" width="8.7109375"/>
    <col min="11095" max="11095" customWidth="1" width="8.7109375"/>
    <col min="11096" max="11096" customWidth="1" width="8.7109375"/>
    <col min="11097" max="11097" customWidth="1" width="8.7109375"/>
    <col min="11098" max="11098" customWidth="1" width="8.7109375"/>
    <col min="11099" max="11099" customWidth="1" width="8.7109375"/>
    <col min="11100" max="11100" customWidth="1" width="8.7109375"/>
    <col min="11101" max="11101" customWidth="1" width="8.7109375"/>
    <col min="11102" max="11102" customWidth="1" width="8.7109375"/>
    <col min="11103" max="11103" customWidth="1" width="8.7109375"/>
    <col min="11104" max="11104" customWidth="1" width="8.7109375"/>
    <col min="11105" max="11105" customWidth="1" width="8.7109375"/>
    <col min="11106" max="11106" customWidth="1" width="8.7109375"/>
    <col min="11107" max="11107" customWidth="1" width="8.7109375"/>
    <col min="11108" max="11108" customWidth="1" width="8.7109375"/>
    <col min="11109" max="11109" customWidth="1" width="8.7109375"/>
    <col min="11110" max="11110" customWidth="1" width="8.7109375"/>
    <col min="11111" max="11111" customWidth="1" width="8.7109375"/>
    <col min="11112" max="11112" customWidth="1" width="8.7109375"/>
    <col min="11113" max="11113" customWidth="1" width="8.7109375"/>
    <col min="11114" max="11114" customWidth="1" width="8.7109375"/>
    <col min="11115" max="11115" customWidth="1" width="8.7109375"/>
    <col min="11116" max="11116" customWidth="1" width="8.7109375"/>
    <col min="11117" max="11117" customWidth="1" width="8.7109375"/>
    <col min="11118" max="11118" customWidth="1" width="8.7109375"/>
    <col min="11119" max="11119" customWidth="1" width="8.7109375"/>
    <col min="11120" max="11120" customWidth="1" width="8.7109375"/>
    <col min="11121" max="11121" customWidth="1" width="8.7109375"/>
    <col min="11122" max="11122" customWidth="1" width="8.7109375"/>
    <col min="11123" max="11123" customWidth="1" width="8.7109375"/>
    <col min="11124" max="11124" customWidth="1" width="8.7109375"/>
    <col min="11125" max="11125" customWidth="1" width="8.7109375"/>
    <col min="11126" max="11126" customWidth="1" width="8.7109375"/>
    <col min="11127" max="11127" customWidth="1" width="8.7109375"/>
    <col min="11128" max="11128" customWidth="1" width="8.7109375"/>
    <col min="11129" max="11129" customWidth="1" width="8.7109375"/>
    <col min="11130" max="11130" customWidth="1" width="8.7109375"/>
    <col min="11131" max="11131" customWidth="1" width="8.7109375"/>
    <col min="11132" max="11132" customWidth="1" width="8.7109375"/>
    <col min="11133" max="11133" customWidth="1" width="8.7109375"/>
    <col min="11134" max="11134" customWidth="1" width="8.7109375"/>
    <col min="11135" max="11135" customWidth="1" width="8.7109375"/>
    <col min="11136" max="11136" customWidth="1" width="8.7109375"/>
    <col min="11137" max="11137" customWidth="1" width="8.7109375"/>
    <col min="11138" max="11138" customWidth="1" width="8.7109375"/>
    <col min="11139" max="11139" customWidth="1" width="8.7109375"/>
    <col min="11140" max="11140" customWidth="1" width="8.7109375"/>
    <col min="11141" max="11141" customWidth="1" width="8.7109375"/>
    <col min="11142" max="11142" customWidth="1" width="8.7109375"/>
    <col min="11143" max="11143" customWidth="1" width="8.7109375"/>
    <col min="11144" max="11144" customWidth="1" width="8.7109375"/>
    <col min="11145" max="11145" customWidth="1" width="8.7109375"/>
    <col min="11146" max="11146" customWidth="1" width="8.7109375"/>
    <col min="11147" max="11147" customWidth="1" width="8.7109375"/>
    <col min="11148" max="11148" customWidth="1" width="8.7109375"/>
    <col min="11149" max="11149" customWidth="1" width="8.7109375"/>
    <col min="11150" max="11150" customWidth="1" width="8.7109375"/>
    <col min="11151" max="11151" customWidth="1" width="8.7109375"/>
    <col min="11152" max="11152" customWidth="1" width="8.7109375"/>
    <col min="11153" max="11153" customWidth="1" width="8.7109375"/>
    <col min="11154" max="11154" customWidth="1" width="8.7109375"/>
    <col min="11155" max="11155" customWidth="1" width="8.7109375"/>
    <col min="11156" max="11156" customWidth="1" width="8.7109375"/>
    <col min="11157" max="11157" customWidth="1" width="8.7109375"/>
    <col min="11158" max="11158" customWidth="1" width="8.7109375"/>
    <col min="11159" max="11159" customWidth="1" width="8.7109375"/>
    <col min="11160" max="11160" customWidth="1" width="8.7109375"/>
    <col min="11161" max="11161" customWidth="1" width="8.7109375"/>
    <col min="11162" max="11162" customWidth="1" width="8.7109375"/>
    <col min="11163" max="11163" customWidth="1" width="8.7109375"/>
    <col min="11164" max="11164" customWidth="1" width="8.7109375"/>
    <col min="11165" max="11165" customWidth="1" width="8.7109375"/>
    <col min="11166" max="11166" customWidth="1" width="8.7109375"/>
    <col min="11167" max="11167" customWidth="1" width="8.7109375"/>
    <col min="11168" max="11168" customWidth="1" width="8.7109375"/>
    <col min="11169" max="11169" customWidth="1" width="8.7109375"/>
    <col min="11170" max="11170" customWidth="1" width="8.7109375"/>
    <col min="11171" max="11171" customWidth="1" width="8.7109375"/>
    <col min="11172" max="11172" customWidth="1" width="8.7109375"/>
    <col min="11173" max="11173" customWidth="1" width="8.7109375"/>
    <col min="11174" max="11174" customWidth="1" width="8.7109375"/>
    <col min="11175" max="11175" customWidth="1" width="8.7109375"/>
    <col min="11176" max="11176" customWidth="1" width="8.7109375"/>
    <col min="11177" max="11177" customWidth="1" width="8.7109375"/>
    <col min="11178" max="11178" customWidth="1" width="8.7109375"/>
    <col min="11179" max="11179" customWidth="1" width="8.7109375"/>
    <col min="11180" max="11180" customWidth="1" width="8.7109375"/>
    <col min="11181" max="11181" customWidth="1" width="8.7109375"/>
    <col min="11182" max="11182" customWidth="1" width="8.7109375"/>
    <col min="11183" max="11183" customWidth="1" width="8.7109375"/>
    <col min="11184" max="11184" customWidth="1" width="8.7109375"/>
    <col min="11185" max="11185" customWidth="1" width="8.7109375"/>
    <col min="11186" max="11186" customWidth="1" width="8.7109375"/>
    <col min="11187" max="11187" customWidth="1" width="8.7109375"/>
    <col min="11188" max="11188" customWidth="1" width="8.7109375"/>
    <col min="11189" max="11189" customWidth="1" width="8.7109375"/>
    <col min="11190" max="11190" customWidth="1" width="8.7109375"/>
    <col min="11191" max="11191" customWidth="1" width="8.7109375"/>
    <col min="11192" max="11192" customWidth="1" width="8.7109375"/>
    <col min="11193" max="11193" customWidth="1" width="8.7109375"/>
    <col min="11194" max="11194" customWidth="1" width="8.7109375"/>
    <col min="11195" max="11195" customWidth="1" width="8.7109375"/>
    <col min="11196" max="11196" customWidth="1" width="8.7109375"/>
    <col min="11197" max="11197" customWidth="1" width="8.7109375"/>
    <col min="11198" max="11198" customWidth="1" width="8.7109375"/>
    <col min="11199" max="11199" customWidth="1" width="8.7109375"/>
    <col min="11200" max="11200" customWidth="1" width="8.7109375"/>
    <col min="11201" max="11201" customWidth="1" width="8.7109375"/>
    <col min="11202" max="11202" customWidth="1" width="8.7109375"/>
    <col min="11203" max="11203" customWidth="1" width="8.7109375"/>
    <col min="11204" max="11204" customWidth="1" width="8.7109375"/>
    <col min="11205" max="11205" customWidth="1" width="8.7109375"/>
    <col min="11206" max="11206" customWidth="1" width="8.7109375"/>
    <col min="11207" max="11207" customWidth="1" width="8.7109375"/>
    <col min="11208" max="11208" customWidth="1" width="8.7109375"/>
    <col min="11209" max="11209" customWidth="1" width="8.7109375"/>
    <col min="11210" max="11210" customWidth="1" width="8.7109375"/>
    <col min="11211" max="11211" customWidth="1" width="8.7109375"/>
    <col min="11212" max="11212" customWidth="1" width="8.7109375"/>
    <col min="11213" max="11213" customWidth="1" width="8.7109375"/>
    <col min="11214" max="11214" customWidth="1" width="8.7109375"/>
    <col min="11215" max="11215" customWidth="1" width="8.7109375"/>
    <col min="11216" max="11216" customWidth="1" width="8.7109375"/>
    <col min="11217" max="11217" customWidth="1" width="8.7109375"/>
    <col min="11218" max="11218" customWidth="1" width="8.7109375"/>
    <col min="11219" max="11219" customWidth="1" width="8.7109375"/>
    <col min="11220" max="11220" customWidth="1" width="8.7109375"/>
    <col min="11221" max="11221" customWidth="1" width="8.7109375"/>
    <col min="11222" max="11222" customWidth="1" width="8.7109375"/>
    <col min="11223" max="11223" customWidth="1" width="8.7109375"/>
    <col min="11224" max="11224" customWidth="1" width="8.7109375"/>
    <col min="11225" max="11225" customWidth="1" width="8.7109375"/>
    <col min="11226" max="11226" customWidth="1" width="8.7109375"/>
    <col min="11227" max="11227" customWidth="1" width="8.7109375"/>
    <col min="11228" max="11228" customWidth="1" width="8.7109375"/>
    <col min="11229" max="11229" customWidth="1" width="8.7109375"/>
    <col min="11230" max="11230" customWidth="1" width="8.7109375"/>
    <col min="11231" max="11231" customWidth="1" width="8.7109375"/>
    <col min="11232" max="11232" customWidth="1" width="8.7109375"/>
    <col min="11233" max="11233" customWidth="1" width="8.7109375"/>
    <col min="11234" max="11234" customWidth="1" width="8.7109375"/>
    <col min="11235" max="11235" customWidth="1" width="8.7109375"/>
    <col min="11236" max="11236" customWidth="1" width="8.7109375"/>
    <col min="11237" max="11237" customWidth="1" width="8.7109375"/>
    <col min="11238" max="11238" customWidth="1" width="8.7109375"/>
    <col min="11239" max="11239" customWidth="1" width="8.7109375"/>
    <col min="11240" max="11240" customWidth="1" width="8.7109375"/>
    <col min="11241" max="11241" customWidth="1" width="8.7109375"/>
    <col min="11242" max="11242" customWidth="1" width="8.7109375"/>
    <col min="11243" max="11243" customWidth="1" width="8.7109375"/>
    <col min="11244" max="11244" customWidth="1" width="8.7109375"/>
    <col min="11245" max="11245" customWidth="1" width="8.7109375"/>
    <col min="11246" max="11246" customWidth="1" width="8.7109375"/>
    <col min="11247" max="11247" customWidth="1" width="8.7109375"/>
    <col min="11248" max="11248" customWidth="1" width="8.7109375"/>
    <col min="11249" max="11249" customWidth="1" width="8.7109375"/>
    <col min="11250" max="11250" customWidth="1" width="8.7109375"/>
    <col min="11251" max="11251" customWidth="1" width="8.7109375"/>
    <col min="11252" max="11252" customWidth="1" width="8.7109375"/>
    <col min="11253" max="11253" customWidth="1" width="8.7109375"/>
    <col min="11254" max="11254" customWidth="1" width="8.7109375"/>
    <col min="11255" max="11255" customWidth="1" width="8.7109375"/>
    <col min="11256" max="11256" customWidth="1" width="8.7109375"/>
    <col min="11257" max="11257" customWidth="1" width="8.7109375"/>
    <col min="11258" max="11258" customWidth="1" width="8.7109375"/>
    <col min="11259" max="11259" customWidth="1" width="8.7109375"/>
    <col min="11260" max="11260" customWidth="1" width="8.7109375"/>
    <col min="11261" max="11261" customWidth="1" width="8.7109375"/>
    <col min="11262" max="11262" customWidth="1" width="8.7109375"/>
    <col min="11263" max="11263" customWidth="1" width="8.7109375"/>
    <col min="11264" max="11264" customWidth="1" width="8.7109375"/>
    <col min="11265" max="11265" customWidth="1" width="8.7109375"/>
    <col min="11266" max="11266" customWidth="1" width="8.7109375"/>
    <col min="11267" max="11267" customWidth="1" width="8.7109375"/>
    <col min="11268" max="11268" customWidth="1" width="8.7109375"/>
    <col min="11269" max="11269" customWidth="1" width="8.7109375"/>
    <col min="11270" max="11270" customWidth="1" width="8.7109375"/>
    <col min="11271" max="11271" customWidth="1" width="8.7109375"/>
    <col min="11272" max="11272" customWidth="1" width="8.7109375"/>
    <col min="11273" max="11273" customWidth="1" width="8.7109375"/>
    <col min="11274" max="11274" customWidth="1" width="8.7109375"/>
    <col min="11275" max="11275" customWidth="1" width="8.7109375"/>
    <col min="11276" max="11276" customWidth="1" width="8.7109375"/>
    <col min="11277" max="11277" customWidth="1" width="8.7109375"/>
    <col min="11278" max="11278" customWidth="1" width="8.7109375"/>
    <col min="11279" max="11279" customWidth="1" width="8.7109375"/>
    <col min="11280" max="11280" customWidth="1" width="8.7109375"/>
    <col min="11281" max="11281" customWidth="1" width="8.7109375"/>
    <col min="11282" max="11282" customWidth="1" width="8.7109375"/>
    <col min="11283" max="11283" customWidth="1" width="8.7109375"/>
    <col min="11284" max="11284" customWidth="1" width="8.7109375"/>
    <col min="11285" max="11285" customWidth="1" width="8.7109375"/>
    <col min="11286" max="11286" customWidth="1" width="8.7109375"/>
    <col min="11287" max="11287" customWidth="1" width="8.7109375"/>
    <col min="11288" max="11288" customWidth="1" width="8.7109375"/>
    <col min="11289" max="11289" customWidth="1" width="8.7109375"/>
    <col min="11290" max="11290" customWidth="1" width="8.7109375"/>
    <col min="11291" max="11291" customWidth="1" width="8.7109375"/>
    <col min="11292" max="11292" customWidth="1" width="8.7109375"/>
    <col min="11293" max="11293" customWidth="1" width="8.7109375"/>
    <col min="11294" max="11294" customWidth="1" width="8.7109375"/>
    <col min="11295" max="11295" customWidth="1" width="8.7109375"/>
    <col min="11296" max="11296" customWidth="1" width="8.7109375"/>
    <col min="11297" max="11297" customWidth="1" width="8.7109375"/>
    <col min="11298" max="11298" customWidth="1" width="8.7109375"/>
    <col min="11299" max="11299" customWidth="1" width="8.7109375"/>
    <col min="11300" max="11300" customWidth="1" width="8.7109375"/>
    <col min="11301" max="11301" customWidth="1" width="8.7109375"/>
    <col min="11302" max="11302" customWidth="1" width="8.7109375"/>
    <col min="11303" max="11303" customWidth="1" width="8.7109375"/>
    <col min="11304" max="11304" customWidth="1" width="8.7109375"/>
    <col min="11305" max="11305" customWidth="1" width="8.7109375"/>
    <col min="11306" max="11306" customWidth="1" width="8.7109375"/>
    <col min="11307" max="11307" customWidth="1" width="8.7109375"/>
    <col min="11308" max="11308" customWidth="1" width="8.7109375"/>
    <col min="11309" max="11309" customWidth="1" width="8.7109375"/>
    <col min="11310" max="11310" customWidth="1" width="8.7109375"/>
    <col min="11311" max="11311" customWidth="1" width="8.7109375"/>
    <col min="11312" max="11312" customWidth="1" width="8.7109375"/>
    <col min="11313" max="11313" customWidth="1" width="8.7109375"/>
    <col min="11314" max="11314" customWidth="1" width="8.7109375"/>
    <col min="11315" max="11315" customWidth="1" width="8.7109375"/>
    <col min="11316" max="11316" customWidth="1" width="8.7109375"/>
    <col min="11317" max="11317" customWidth="1" width="8.7109375"/>
    <col min="11318" max="11318" customWidth="1" width="8.7109375"/>
    <col min="11319" max="11319" customWidth="1" width="8.7109375"/>
    <col min="11320" max="11320" customWidth="1" width="8.7109375"/>
    <col min="11321" max="11321" customWidth="1" width="8.7109375"/>
    <col min="11322" max="11322" customWidth="1" width="8.7109375"/>
    <col min="11323" max="11323" customWidth="1" width="8.7109375"/>
    <col min="11324" max="11324" customWidth="1" width="8.7109375"/>
    <col min="11325" max="11325" customWidth="1" width="8.7109375"/>
    <col min="11326" max="11326" customWidth="1" width="8.7109375"/>
    <col min="11327" max="11327" customWidth="1" width="8.7109375"/>
    <col min="11328" max="11328" customWidth="1" width="8.7109375"/>
    <col min="11329" max="11329" customWidth="1" width="8.7109375"/>
    <col min="11330" max="11330" customWidth="1" width="8.7109375"/>
    <col min="11331" max="11331" customWidth="1" width="8.7109375"/>
    <col min="11332" max="11332" customWidth="1" width="8.7109375"/>
    <col min="11333" max="11333" customWidth="1" width="8.7109375"/>
    <col min="11334" max="11334" customWidth="1" width="8.7109375"/>
    <col min="11335" max="11335" customWidth="1" width="8.7109375"/>
    <col min="11336" max="11336" customWidth="1" width="8.7109375"/>
    <col min="11337" max="11337" customWidth="1" width="8.7109375"/>
    <col min="11338" max="11338" customWidth="1" width="8.7109375"/>
    <col min="11339" max="11339" customWidth="1" width="8.7109375"/>
    <col min="11340" max="11340" customWidth="1" width="8.7109375"/>
    <col min="11341" max="11341" customWidth="1" width="8.7109375"/>
    <col min="11342" max="11342" customWidth="1" width="8.7109375"/>
    <col min="11343" max="11343" customWidth="1" width="8.7109375"/>
    <col min="11344" max="11344" customWidth="1" width="8.7109375"/>
    <col min="11345" max="11345" customWidth="1" width="8.7109375"/>
    <col min="11346" max="11346" customWidth="1" width="8.7109375"/>
    <col min="11347" max="11347" customWidth="1" width="8.7109375"/>
    <col min="11348" max="11348" customWidth="1" width="8.7109375"/>
    <col min="11349" max="11349" customWidth="1" width="8.7109375"/>
    <col min="11350" max="11350" customWidth="1" width="8.7109375"/>
    <col min="11351" max="11351" customWidth="1" width="8.7109375"/>
    <col min="11352" max="11352" customWidth="1" width="8.7109375"/>
    <col min="11353" max="11353" customWidth="1" width="8.7109375"/>
    <col min="11354" max="11354" customWidth="1" width="8.7109375"/>
    <col min="11355" max="11355" customWidth="1" width="8.7109375"/>
    <col min="11356" max="11356" customWidth="1" width="8.7109375"/>
    <col min="11357" max="11357" customWidth="1" width="8.7109375"/>
    <col min="11358" max="11358" customWidth="1" width="8.7109375"/>
    <col min="11359" max="11359" customWidth="1" width="8.7109375"/>
    <col min="11360" max="11360" customWidth="1" width="8.7109375"/>
    <col min="11361" max="11361" customWidth="1" width="8.7109375"/>
    <col min="11362" max="11362" customWidth="1" width="8.7109375"/>
    <col min="11363" max="11363" customWidth="1" width="8.7109375"/>
    <col min="11364" max="11364" customWidth="1" width="8.7109375"/>
    <col min="11365" max="11365" customWidth="1" width="8.7109375"/>
    <col min="11366" max="11366" customWidth="1" width="8.7109375"/>
    <col min="11367" max="11367" customWidth="1" width="8.7109375"/>
    <col min="11368" max="11368" customWidth="1" width="8.7109375"/>
    <col min="11369" max="11369" customWidth="1" width="8.7109375"/>
    <col min="11370" max="11370" customWidth="1" width="8.7109375"/>
    <col min="11371" max="11371" customWidth="1" width="8.7109375"/>
    <col min="11372" max="11372" customWidth="1" width="8.7109375"/>
    <col min="11373" max="11373" customWidth="1" width="8.7109375"/>
    <col min="11374" max="11374" customWidth="1" width="8.7109375"/>
    <col min="11375" max="11375" customWidth="1" width="8.7109375"/>
    <col min="11376" max="11376" customWidth="1" width="8.7109375"/>
    <col min="11377" max="11377" customWidth="1" width="8.7109375"/>
    <col min="11378" max="11378" customWidth="1" width="8.7109375"/>
    <col min="11379" max="11379" customWidth="1" width="8.7109375"/>
    <col min="11380" max="11380" customWidth="1" width="8.7109375"/>
    <col min="11381" max="11381" customWidth="1" width="8.7109375"/>
    <col min="11382" max="11382" customWidth="1" width="8.7109375"/>
    <col min="11383" max="11383" customWidth="1" width="8.7109375"/>
    <col min="11384" max="11384" customWidth="1" width="8.7109375"/>
    <col min="11385" max="11385" customWidth="1" width="8.7109375"/>
    <col min="11386" max="11386" customWidth="1" width="8.7109375"/>
    <col min="11387" max="11387" customWidth="1" width="8.7109375"/>
    <col min="11388" max="11388" customWidth="1" width="8.7109375"/>
    <col min="11389" max="11389" customWidth="1" width="8.7109375"/>
    <col min="11390" max="11390" customWidth="1" width="8.7109375"/>
    <col min="11391" max="11391" customWidth="1" width="8.7109375"/>
    <col min="11392" max="11392" customWidth="1" width="8.7109375"/>
    <col min="11393" max="11393" customWidth="1" width="8.7109375"/>
    <col min="11394" max="11394" customWidth="1" width="8.7109375"/>
    <col min="11395" max="11395" customWidth="1" width="8.7109375"/>
    <col min="11396" max="11396" customWidth="1" width="8.7109375"/>
    <col min="11397" max="11397" customWidth="1" width="8.7109375"/>
    <col min="11398" max="11398" customWidth="1" width="8.7109375"/>
    <col min="11399" max="11399" customWidth="1" width="8.7109375"/>
    <col min="11400" max="11400" customWidth="1" width="8.7109375"/>
    <col min="11401" max="11401" customWidth="1" width="8.7109375"/>
    <col min="11402" max="11402" customWidth="1" width="8.7109375"/>
    <col min="11403" max="11403" customWidth="1" width="8.7109375"/>
    <col min="11404" max="11404" customWidth="1" width="8.7109375"/>
    <col min="11405" max="11405" customWidth="1" width="8.7109375"/>
    <col min="11406" max="11406" customWidth="1" width="8.7109375"/>
    <col min="11407" max="11407" customWidth="1" width="8.7109375"/>
    <col min="11408" max="11408" customWidth="1" width="8.7109375"/>
    <col min="11409" max="11409" customWidth="1" width="8.7109375"/>
    <col min="11410" max="11410" customWidth="1" width="8.7109375"/>
    <col min="11411" max="11411" customWidth="1" width="8.7109375"/>
    <col min="11412" max="11412" customWidth="1" width="8.7109375"/>
    <col min="11413" max="11413" customWidth="1" width="8.7109375"/>
    <col min="11414" max="11414" customWidth="1" width="8.7109375"/>
    <col min="11415" max="11415" customWidth="1" width="8.7109375"/>
    <col min="11416" max="11416" customWidth="1" width="8.7109375"/>
    <col min="11417" max="11417" customWidth="1" width="8.7109375"/>
    <col min="11418" max="11418" customWidth="1" width="8.7109375"/>
    <col min="11419" max="11419" customWidth="1" width="8.7109375"/>
    <col min="11420" max="11420" customWidth="1" width="8.7109375"/>
    <col min="11421" max="11421" customWidth="1" width="8.7109375"/>
    <col min="11422" max="11422" customWidth="1" width="8.7109375"/>
    <col min="11423" max="11423" customWidth="1" width="8.7109375"/>
    <col min="11424" max="11424" customWidth="1" width="8.7109375"/>
    <col min="11425" max="11425" customWidth="1" width="8.7109375"/>
    <col min="11426" max="11426" customWidth="1" width="8.7109375"/>
    <col min="11427" max="11427" customWidth="1" width="8.7109375"/>
    <col min="11428" max="11428" customWidth="1" width="8.7109375"/>
    <col min="11429" max="11429" customWidth="1" width="8.7109375"/>
    <col min="11430" max="11430" customWidth="1" width="8.7109375"/>
    <col min="11431" max="11431" customWidth="1" width="8.7109375"/>
    <col min="11432" max="11432" customWidth="1" width="8.7109375"/>
    <col min="11433" max="11433" customWidth="1" width="8.7109375"/>
    <col min="11434" max="11434" customWidth="1" width="8.7109375"/>
    <col min="11435" max="11435" customWidth="1" width="8.7109375"/>
    <col min="11436" max="11436" customWidth="1" width="8.7109375"/>
    <col min="11437" max="11437" customWidth="1" width="8.7109375"/>
    <col min="11438" max="11438" customWidth="1" width="8.7109375"/>
    <col min="11439" max="11439" customWidth="1" width="8.7109375"/>
    <col min="11440" max="11440" customWidth="1" width="8.7109375"/>
    <col min="11441" max="11441" customWidth="1" width="8.7109375"/>
    <col min="11442" max="11442" customWidth="1" width="8.7109375"/>
    <col min="11443" max="11443" customWidth="1" width="8.7109375"/>
    <col min="11444" max="11444" customWidth="1" width="8.7109375"/>
    <col min="11445" max="11445" customWidth="1" width="8.7109375"/>
    <col min="11446" max="11446" customWidth="1" width="8.7109375"/>
    <col min="11447" max="11447" customWidth="1" width="8.7109375"/>
    <col min="11448" max="11448" customWidth="1" width="8.7109375"/>
    <col min="11449" max="11449" customWidth="1" width="8.7109375"/>
    <col min="11450" max="11450" customWidth="1" width="8.7109375"/>
    <col min="11451" max="11451" customWidth="1" width="8.7109375"/>
    <col min="11452" max="11452" customWidth="1" width="8.7109375"/>
    <col min="11453" max="11453" customWidth="1" width="8.7109375"/>
    <col min="11454" max="11454" customWidth="1" width="8.7109375"/>
    <col min="11455" max="11455" customWidth="1" width="8.7109375"/>
    <col min="11456" max="11456" customWidth="1" width="8.7109375"/>
    <col min="11457" max="11457" customWidth="1" width="8.7109375"/>
    <col min="11458" max="11458" customWidth="1" width="8.7109375"/>
    <col min="11459" max="11459" customWidth="1" width="8.7109375"/>
    <col min="11460" max="11460" customWidth="1" width="8.7109375"/>
    <col min="11461" max="11461" customWidth="1" width="8.7109375"/>
    <col min="11462" max="11462" customWidth="1" width="8.7109375"/>
    <col min="11463" max="11463" customWidth="1" width="8.7109375"/>
    <col min="11464" max="11464" customWidth="1" width="8.7109375"/>
    <col min="11465" max="11465" customWidth="1" width="8.7109375"/>
    <col min="11466" max="11466" customWidth="1" width="8.7109375"/>
    <col min="11467" max="11467" customWidth="1" width="8.7109375"/>
    <col min="11468" max="11468" customWidth="1" width="8.7109375"/>
    <col min="11469" max="11469" customWidth="1" width="8.7109375"/>
    <col min="11470" max="11470" customWidth="1" width="8.7109375"/>
    <col min="11471" max="11471" customWidth="1" width="8.7109375"/>
    <col min="11472" max="11472" customWidth="1" width="8.7109375"/>
    <col min="11473" max="11473" customWidth="1" width="8.7109375"/>
    <col min="11474" max="11474" customWidth="1" width="8.7109375"/>
    <col min="11475" max="11475" customWidth="1" width="8.7109375"/>
    <col min="11476" max="11476" customWidth="1" width="8.7109375"/>
    <col min="11477" max="11477" customWidth="1" width="8.7109375"/>
    <col min="11478" max="11478" customWidth="1" width="8.7109375"/>
    <col min="11479" max="11479" customWidth="1" width="8.7109375"/>
    <col min="11480" max="11480" customWidth="1" width="8.7109375"/>
    <col min="11481" max="11481" customWidth="1" width="8.7109375"/>
    <col min="11482" max="11482" customWidth="1" width="8.7109375"/>
    <col min="11483" max="11483" customWidth="1" width="8.7109375"/>
    <col min="11484" max="11484" customWidth="1" width="8.7109375"/>
    <col min="11485" max="11485" customWidth="1" width="8.7109375"/>
    <col min="11486" max="11486" customWidth="1" width="8.7109375"/>
    <col min="11487" max="11487" customWidth="1" width="8.7109375"/>
    <col min="11488" max="11488" customWidth="1" width="8.7109375"/>
    <col min="11489" max="11489" customWidth="1" width="8.7109375"/>
    <col min="11490" max="11490" customWidth="1" width="8.7109375"/>
    <col min="11491" max="11491" customWidth="1" width="8.7109375"/>
    <col min="11492" max="11492" customWidth="1" width="8.7109375"/>
    <col min="11493" max="11493" customWidth="1" width="8.7109375"/>
    <col min="11494" max="11494" customWidth="1" width="8.7109375"/>
    <col min="11495" max="11495" customWidth="1" width="8.7109375"/>
    <col min="11496" max="11496" customWidth="1" width="8.7109375"/>
    <col min="11497" max="11497" customWidth="1" width="8.7109375"/>
    <col min="11498" max="11498" customWidth="1" width="8.7109375"/>
    <col min="11499" max="11499" customWidth="1" width="8.7109375"/>
    <col min="11500" max="11500" customWidth="1" width="8.7109375"/>
    <col min="11501" max="11501" customWidth="1" width="8.7109375"/>
    <col min="11502" max="11502" customWidth="1" width="8.7109375"/>
    <col min="11503" max="11503" customWidth="1" width="8.7109375"/>
    <col min="11504" max="11504" customWidth="1" width="8.7109375"/>
    <col min="11505" max="11505" customWidth="1" width="8.7109375"/>
    <col min="11506" max="11506" customWidth="1" width="8.7109375"/>
    <col min="11507" max="11507" customWidth="1" width="8.7109375"/>
    <col min="11508" max="11508" customWidth="1" width="8.7109375"/>
    <col min="11509" max="11509" customWidth="1" width="8.7109375"/>
    <col min="11510" max="11510" customWidth="1" width="8.7109375"/>
    <col min="11511" max="11511" customWidth="1" width="8.7109375"/>
    <col min="11512" max="11512" customWidth="1" width="8.7109375"/>
    <col min="11513" max="11513" customWidth="1" width="8.7109375"/>
    <col min="11514" max="11514" customWidth="1" width="8.7109375"/>
    <col min="11515" max="11515" customWidth="1" width="8.7109375"/>
    <col min="11516" max="11516" customWidth="1" width="8.7109375"/>
    <col min="11517" max="11517" customWidth="1" width="8.7109375"/>
    <col min="11518" max="11518" customWidth="1" width="8.7109375"/>
    <col min="11519" max="11519" customWidth="1" width="8.7109375"/>
    <col min="11520" max="11520" customWidth="1" width="8.7109375"/>
    <col min="11521" max="11521" customWidth="1" width="8.7109375"/>
    <col min="11522" max="11522" customWidth="1" width="8.7109375"/>
    <col min="11523" max="11523" customWidth="1" width="8.7109375"/>
    <col min="11524" max="11524" customWidth="1" width="8.7109375"/>
    <col min="11525" max="11525" customWidth="1" width="8.7109375"/>
    <col min="11526" max="11526" customWidth="1" width="8.7109375"/>
    <col min="11527" max="11527" customWidth="1" width="8.7109375"/>
    <col min="11528" max="11528" customWidth="1" width="8.7109375"/>
    <col min="11529" max="11529" customWidth="1" width="8.7109375"/>
    <col min="11530" max="11530" customWidth="1" width="8.7109375"/>
    <col min="11531" max="11531" customWidth="1" width="8.7109375"/>
    <col min="11532" max="11532" customWidth="1" width="8.7109375"/>
    <col min="11533" max="11533" customWidth="1" width="8.7109375"/>
    <col min="11534" max="11534" customWidth="1" width="8.7109375"/>
    <col min="11535" max="11535" customWidth="1" width="8.7109375"/>
    <col min="11536" max="11536" customWidth="1" width="8.7109375"/>
    <col min="11537" max="11537" customWidth="1" width="8.7109375"/>
    <col min="11538" max="11538" customWidth="1" width="8.7109375"/>
    <col min="11539" max="11539" customWidth="1" width="8.7109375"/>
    <col min="11540" max="11540" customWidth="1" width="8.7109375"/>
    <col min="11541" max="11541" customWidth="1" width="8.7109375"/>
    <col min="11542" max="11542" customWidth="1" width="8.7109375"/>
    <col min="11543" max="11543" customWidth="1" width="8.7109375"/>
    <col min="11544" max="11544" customWidth="1" width="8.7109375"/>
    <col min="11545" max="11545" customWidth="1" width="8.7109375"/>
    <col min="11546" max="11546" customWidth="1" width="8.7109375"/>
    <col min="11547" max="11547" customWidth="1" width="8.7109375"/>
    <col min="11548" max="11548" customWidth="1" width="8.7109375"/>
    <col min="11549" max="11549" customWidth="1" width="8.7109375"/>
    <col min="11550" max="11550" customWidth="1" width="8.7109375"/>
    <col min="11551" max="11551" customWidth="1" width="8.7109375"/>
    <col min="11552" max="11552" customWidth="1" width="8.7109375"/>
    <col min="11553" max="11553" customWidth="1" width="8.7109375"/>
    <col min="11554" max="11554" customWidth="1" width="8.7109375"/>
    <col min="11555" max="11555" customWidth="1" width="8.7109375"/>
    <col min="11556" max="11556" customWidth="1" width="8.7109375"/>
    <col min="11557" max="11557" customWidth="1" width="8.7109375"/>
    <col min="11558" max="11558" customWidth="1" width="8.7109375"/>
    <col min="11559" max="11559" customWidth="1" width="8.7109375"/>
    <col min="11560" max="11560" customWidth="1" width="8.7109375"/>
    <col min="11561" max="11561" customWidth="1" width="8.7109375"/>
    <col min="11562" max="11562" customWidth="1" width="8.7109375"/>
    <col min="11563" max="11563" customWidth="1" width="8.7109375"/>
    <col min="11564" max="11564" customWidth="1" width="8.7109375"/>
    <col min="11565" max="11565" customWidth="1" width="8.7109375"/>
    <col min="11566" max="11566" customWidth="1" width="8.7109375"/>
    <col min="11567" max="11567" customWidth="1" width="8.7109375"/>
    <col min="11568" max="11568" customWidth="1" width="8.7109375"/>
    <col min="11569" max="11569" customWidth="1" width="8.7109375"/>
    <col min="11570" max="11570" customWidth="1" width="8.7109375"/>
    <col min="11571" max="11571" customWidth="1" width="8.7109375"/>
    <col min="11572" max="11572" customWidth="1" width="8.7109375"/>
    <col min="11573" max="11573" customWidth="1" width="8.7109375"/>
    <col min="11574" max="11574" customWidth="1" width="8.7109375"/>
    <col min="11575" max="11575" customWidth="1" width="8.7109375"/>
    <col min="11576" max="11576" customWidth="1" width="8.7109375"/>
    <col min="11577" max="11577" customWidth="1" width="8.7109375"/>
    <col min="11578" max="11578" customWidth="1" width="8.7109375"/>
    <col min="11579" max="11579" customWidth="1" width="8.7109375"/>
    <col min="11580" max="11580" customWidth="1" width="8.7109375"/>
    <col min="11581" max="11581" customWidth="1" width="8.7109375"/>
    <col min="11582" max="11582" customWidth="1" width="8.7109375"/>
    <col min="11583" max="11583" customWidth="1" width="8.7109375"/>
    <col min="11584" max="11584" customWidth="1" width="8.7109375"/>
    <col min="11585" max="11585" customWidth="1" width="8.7109375"/>
    <col min="11586" max="11586" customWidth="1" width="8.7109375"/>
    <col min="11587" max="11587" customWidth="1" width="8.7109375"/>
    <col min="11588" max="11588" customWidth="1" width="8.7109375"/>
    <col min="11589" max="11589" customWidth="1" width="8.7109375"/>
    <col min="11590" max="11590" customWidth="1" width="8.7109375"/>
    <col min="11591" max="11591" customWidth="1" width="8.7109375"/>
    <col min="11592" max="11592" customWidth="1" width="8.7109375"/>
    <col min="11593" max="11593" customWidth="1" width="8.7109375"/>
    <col min="11594" max="11594" customWidth="1" width="8.7109375"/>
    <col min="11595" max="11595" customWidth="1" width="8.7109375"/>
    <col min="11596" max="11596" customWidth="1" width="8.7109375"/>
    <col min="11597" max="11597" customWidth="1" width="8.7109375"/>
    <col min="11598" max="11598" customWidth="1" width="8.7109375"/>
    <col min="11599" max="11599" customWidth="1" width="8.7109375"/>
    <col min="11600" max="11600" customWidth="1" width="8.7109375"/>
    <col min="11601" max="11601" customWidth="1" width="8.7109375"/>
    <col min="11602" max="11602" customWidth="1" width="8.7109375"/>
    <col min="11603" max="11603" customWidth="1" width="8.7109375"/>
    <col min="11604" max="11604" customWidth="1" width="8.7109375"/>
    <col min="11605" max="11605" customWidth="1" width="8.7109375"/>
    <col min="11606" max="11606" customWidth="1" width="8.7109375"/>
    <col min="11607" max="11607" customWidth="1" width="8.7109375"/>
    <col min="11608" max="11608" customWidth="1" width="8.7109375"/>
    <col min="11609" max="11609" customWidth="1" width="8.7109375"/>
    <col min="11610" max="11610" customWidth="1" width="8.7109375"/>
    <col min="11611" max="11611" customWidth="1" width="8.7109375"/>
    <col min="11612" max="11612" customWidth="1" width="8.7109375"/>
    <col min="11613" max="11613" customWidth="1" width="8.7109375"/>
    <col min="11614" max="11614" customWidth="1" width="8.7109375"/>
    <col min="11615" max="11615" customWidth="1" width="8.7109375"/>
    <col min="11616" max="11616" customWidth="1" width="8.7109375"/>
    <col min="11617" max="11617" customWidth="1" width="8.7109375"/>
    <col min="11618" max="11618" customWidth="1" width="8.7109375"/>
    <col min="11619" max="11619" customWidth="1" width="8.7109375"/>
    <col min="11620" max="11620" customWidth="1" width="8.7109375"/>
    <col min="11621" max="11621" customWidth="1" width="8.7109375"/>
    <col min="11622" max="11622" customWidth="1" width="8.7109375"/>
    <col min="11623" max="11623" customWidth="1" width="8.7109375"/>
    <col min="11624" max="11624" customWidth="1" width="8.7109375"/>
    <col min="11625" max="11625" customWidth="1" width="8.7109375"/>
    <col min="11626" max="11626" customWidth="1" width="8.7109375"/>
    <col min="11627" max="11627" customWidth="1" width="8.7109375"/>
    <col min="11628" max="11628" customWidth="1" width="8.7109375"/>
    <col min="11629" max="11629" customWidth="1" width="8.7109375"/>
    <col min="11630" max="11630" customWidth="1" width="8.7109375"/>
    <col min="11631" max="11631" customWidth="1" width="8.7109375"/>
    <col min="11632" max="11632" customWidth="1" width="8.7109375"/>
    <col min="11633" max="11633" customWidth="1" width="8.7109375"/>
    <col min="11634" max="11634" customWidth="1" width="8.7109375"/>
    <col min="11635" max="11635" customWidth="1" width="8.7109375"/>
    <col min="11636" max="11636" customWidth="1" width="8.7109375"/>
    <col min="11637" max="11637" customWidth="1" width="8.7109375"/>
    <col min="11638" max="11638" customWidth="1" width="8.7109375"/>
    <col min="11639" max="11639" customWidth="1" width="8.7109375"/>
    <col min="11640" max="11640" customWidth="1" width="8.7109375"/>
    <col min="11641" max="11641" customWidth="1" width="8.7109375"/>
    <col min="11642" max="11642" customWidth="1" width="8.7109375"/>
    <col min="11643" max="11643" customWidth="1" width="8.7109375"/>
    <col min="11644" max="11644" customWidth="1" width="8.7109375"/>
    <col min="11645" max="11645" customWidth="1" width="8.7109375"/>
    <col min="11646" max="11646" customWidth="1" width="8.7109375"/>
    <col min="11647" max="11647" customWidth="1" width="8.7109375"/>
    <col min="11648" max="11648" customWidth="1" width="8.7109375"/>
    <col min="11649" max="11649" customWidth="1" width="8.7109375"/>
    <col min="11650" max="11650" customWidth="1" width="8.7109375"/>
    <col min="11651" max="11651" customWidth="1" width="8.7109375"/>
    <col min="11652" max="11652" customWidth="1" width="8.7109375"/>
    <col min="11653" max="11653" customWidth="1" width="8.7109375"/>
    <col min="11654" max="11654" customWidth="1" width="8.7109375"/>
    <col min="11655" max="11655" customWidth="1" width="8.7109375"/>
    <col min="11656" max="11656" customWidth="1" width="8.7109375"/>
    <col min="11657" max="11657" customWidth="1" width="8.7109375"/>
    <col min="11658" max="11658" customWidth="1" width="8.7109375"/>
    <col min="11659" max="11659" customWidth="1" width="8.7109375"/>
    <col min="11660" max="11660" customWidth="1" width="8.7109375"/>
    <col min="11661" max="11661" customWidth="1" width="8.7109375"/>
    <col min="11662" max="11662" customWidth="1" width="8.7109375"/>
    <col min="11663" max="11663" customWidth="1" width="8.7109375"/>
    <col min="11664" max="11664" customWidth="1" width="8.7109375"/>
    <col min="11665" max="11665" customWidth="1" width="8.7109375"/>
    <col min="11666" max="11666" customWidth="1" width="8.7109375"/>
    <col min="11667" max="11667" customWidth="1" width="8.7109375"/>
    <col min="11668" max="11668" customWidth="1" width="8.7109375"/>
    <col min="11669" max="11669" customWidth="1" width="8.7109375"/>
    <col min="11670" max="11670" customWidth="1" width="8.7109375"/>
    <col min="11671" max="11671" customWidth="1" width="8.7109375"/>
    <col min="11672" max="11672" customWidth="1" width="8.7109375"/>
    <col min="11673" max="11673" customWidth="1" width="8.7109375"/>
    <col min="11674" max="11674" customWidth="1" width="8.7109375"/>
    <col min="11675" max="11675" customWidth="1" width="8.7109375"/>
    <col min="11676" max="11676" customWidth="1" width="8.7109375"/>
    <col min="11677" max="11677" customWidth="1" width="8.7109375"/>
    <col min="11678" max="11678" customWidth="1" width="8.7109375"/>
    <col min="11679" max="11679" customWidth="1" width="8.7109375"/>
    <col min="11680" max="11680" customWidth="1" width="8.7109375"/>
    <col min="11681" max="11681" customWidth="1" width="8.7109375"/>
    <col min="11682" max="11682" customWidth="1" width="8.7109375"/>
    <col min="11683" max="11683" customWidth="1" width="8.7109375"/>
    <col min="11684" max="11684" customWidth="1" width="8.7109375"/>
    <col min="11685" max="11685" customWidth="1" width="8.7109375"/>
    <col min="11686" max="11686" customWidth="1" width="8.7109375"/>
    <col min="11687" max="11687" customWidth="1" width="8.7109375"/>
    <col min="11688" max="11688" customWidth="1" width="8.7109375"/>
    <col min="11689" max="11689" customWidth="1" width="8.7109375"/>
    <col min="11690" max="11690" customWidth="1" width="8.7109375"/>
    <col min="11691" max="11691" customWidth="1" width="8.7109375"/>
    <col min="11692" max="11692" customWidth="1" width="8.7109375"/>
    <col min="11693" max="11693" customWidth="1" width="8.7109375"/>
    <col min="11694" max="11694" customWidth="1" width="8.7109375"/>
    <col min="11695" max="11695" customWidth="1" width="8.7109375"/>
    <col min="11696" max="11696" customWidth="1" width="8.7109375"/>
    <col min="11697" max="11697" customWidth="1" width="8.7109375"/>
    <col min="11698" max="11698" customWidth="1" width="8.7109375"/>
    <col min="11699" max="11699" customWidth="1" width="8.7109375"/>
    <col min="11700" max="11700" customWidth="1" width="8.7109375"/>
    <col min="11701" max="11701" customWidth="1" width="8.7109375"/>
    <col min="11702" max="11702" customWidth="1" width="8.7109375"/>
    <col min="11703" max="11703" customWidth="1" width="8.7109375"/>
    <col min="11704" max="11704" customWidth="1" width="8.7109375"/>
    <col min="11705" max="11705" customWidth="1" width="8.7109375"/>
    <col min="11706" max="11706" customWidth="1" width="8.7109375"/>
    <col min="11707" max="11707" customWidth="1" width="8.7109375"/>
    <col min="11708" max="11708" customWidth="1" width="8.7109375"/>
    <col min="11709" max="11709" customWidth="1" width="8.7109375"/>
    <col min="11710" max="11710" customWidth="1" width="8.7109375"/>
    <col min="11711" max="11711" customWidth="1" width="8.7109375"/>
    <col min="11712" max="11712" customWidth="1" width="8.7109375"/>
    <col min="11713" max="11713" customWidth="1" width="8.7109375"/>
    <col min="11714" max="11714" customWidth="1" width="8.7109375"/>
    <col min="11715" max="11715" customWidth="1" width="8.7109375"/>
    <col min="11716" max="11716" customWidth="1" width="8.7109375"/>
    <col min="11717" max="11717" customWidth="1" width="8.7109375"/>
    <col min="11718" max="11718" customWidth="1" width="8.7109375"/>
    <col min="11719" max="11719" customWidth="1" width="8.7109375"/>
    <col min="11720" max="11720" customWidth="1" width="8.7109375"/>
    <col min="11721" max="11721" customWidth="1" width="8.7109375"/>
    <col min="11722" max="11722" customWidth="1" width="8.7109375"/>
    <col min="11723" max="11723" customWidth="1" width="8.7109375"/>
    <col min="11724" max="11724" customWidth="1" width="8.7109375"/>
    <col min="11725" max="11725" customWidth="1" width="8.7109375"/>
    <col min="11726" max="11726" customWidth="1" width="8.7109375"/>
    <col min="11727" max="11727" customWidth="1" width="8.7109375"/>
    <col min="11728" max="11728" customWidth="1" width="8.7109375"/>
    <col min="11729" max="11729" customWidth="1" width="8.7109375"/>
    <col min="11730" max="11730" customWidth="1" width="8.7109375"/>
    <col min="11731" max="11731" customWidth="1" width="8.7109375"/>
    <col min="11732" max="11732" customWidth="1" width="8.7109375"/>
    <col min="11733" max="11733" customWidth="1" width="8.7109375"/>
    <col min="11734" max="11734" customWidth="1" width="8.7109375"/>
    <col min="11735" max="11735" customWidth="1" width="8.7109375"/>
    <col min="11736" max="11736" customWidth="1" width="8.7109375"/>
    <col min="11737" max="11737" customWidth="1" width="8.7109375"/>
    <col min="11738" max="11738" customWidth="1" width="8.7109375"/>
    <col min="11739" max="11739" customWidth="1" width="8.7109375"/>
    <col min="11740" max="11740" customWidth="1" width="8.7109375"/>
    <col min="11741" max="11741" customWidth="1" width="8.7109375"/>
    <col min="11742" max="11742" customWidth="1" width="8.7109375"/>
    <col min="11743" max="11743" customWidth="1" width="8.7109375"/>
    <col min="11744" max="11744" customWidth="1" width="8.7109375"/>
    <col min="11745" max="11745" customWidth="1" width="8.7109375"/>
    <col min="11746" max="11746" customWidth="1" width="8.7109375"/>
    <col min="11747" max="11747" customWidth="1" width="8.7109375"/>
    <col min="11748" max="11748" customWidth="1" width="8.7109375"/>
    <col min="11749" max="11749" customWidth="1" width="8.7109375"/>
    <col min="11750" max="11750" customWidth="1" width="8.7109375"/>
    <col min="11751" max="11751" customWidth="1" width="8.7109375"/>
    <col min="11752" max="11752" customWidth="1" width="8.7109375"/>
    <col min="11753" max="11753" customWidth="1" width="8.7109375"/>
    <col min="11754" max="11754" customWidth="1" width="8.7109375"/>
    <col min="11755" max="11755" customWidth="1" width="8.7109375"/>
    <col min="11756" max="11756" customWidth="1" width="8.7109375"/>
    <col min="11757" max="11757" customWidth="1" width="8.7109375"/>
    <col min="11758" max="11758" customWidth="1" width="8.7109375"/>
    <col min="11759" max="11759" customWidth="1" width="8.7109375"/>
    <col min="11760" max="11760" customWidth="1" width="8.7109375"/>
    <col min="11761" max="11761" customWidth="1" width="8.7109375"/>
    <col min="11762" max="11762" customWidth="1" width="8.7109375"/>
    <col min="11763" max="11763" customWidth="1" width="8.7109375"/>
    <col min="11764" max="11764" customWidth="1" width="8.7109375"/>
    <col min="11765" max="11765" customWidth="1" width="8.7109375"/>
    <col min="11766" max="11766" customWidth="1" width="8.7109375"/>
    <col min="11767" max="11767" customWidth="1" width="8.7109375"/>
    <col min="11768" max="11768" customWidth="1" width="8.7109375"/>
    <col min="11769" max="11769" customWidth="1" width="8.7109375"/>
    <col min="11770" max="11770" customWidth="1" width="8.7109375"/>
    <col min="11771" max="11771" customWidth="1" width="8.7109375"/>
    <col min="11772" max="11772" customWidth="1" width="8.7109375"/>
    <col min="11773" max="11773" customWidth="1" width="8.7109375"/>
    <col min="11774" max="11774" customWidth="1" width="8.7109375"/>
    <col min="11775" max="11775" customWidth="1" width="8.7109375"/>
    <col min="11776" max="11776" customWidth="1" width="8.7109375"/>
    <col min="11777" max="11777" customWidth="1" width="8.7109375"/>
    <col min="11778" max="11778" customWidth="1" width="8.7109375"/>
    <col min="11779" max="11779" customWidth="1" width="8.7109375"/>
    <col min="11780" max="11780" customWidth="1" width="8.7109375"/>
    <col min="11781" max="11781" customWidth="1" width="8.7109375"/>
    <col min="11782" max="11782" customWidth="1" width="8.7109375"/>
    <col min="11783" max="11783" customWidth="1" width="8.7109375"/>
    <col min="11784" max="11784" customWidth="1" width="8.7109375"/>
    <col min="11785" max="11785" customWidth="1" width="8.7109375"/>
    <col min="11786" max="11786" customWidth="1" width="8.7109375"/>
    <col min="11787" max="11787" customWidth="1" width="8.7109375"/>
    <col min="11788" max="11788" customWidth="1" width="8.7109375"/>
    <col min="11789" max="11789" customWidth="1" width="8.7109375"/>
    <col min="11790" max="11790" customWidth="1" width="8.7109375"/>
    <col min="11791" max="11791" customWidth="1" width="8.7109375"/>
    <col min="11792" max="11792" customWidth="1" width="8.7109375"/>
    <col min="11793" max="11793" customWidth="1" width="8.7109375"/>
    <col min="11794" max="11794" customWidth="1" width="8.7109375"/>
    <col min="11795" max="11795" customWidth="1" width="8.7109375"/>
    <col min="11796" max="11796" customWidth="1" width="8.7109375"/>
    <col min="11797" max="11797" customWidth="1" width="8.7109375"/>
    <col min="11798" max="11798" customWidth="1" width="8.7109375"/>
    <col min="11799" max="11799" customWidth="1" width="8.7109375"/>
    <col min="11800" max="11800" customWidth="1" width="8.7109375"/>
    <col min="11801" max="11801" customWidth="1" width="8.7109375"/>
    <col min="11802" max="11802" customWidth="1" width="8.7109375"/>
    <col min="11803" max="11803" customWidth="1" width="8.7109375"/>
    <col min="11804" max="11804" customWidth="1" width="8.7109375"/>
    <col min="11805" max="11805" customWidth="1" width="8.7109375"/>
    <col min="11806" max="11806" customWidth="1" width="8.7109375"/>
    <col min="11807" max="11807" customWidth="1" width="8.7109375"/>
    <col min="11808" max="11808" customWidth="1" width="8.7109375"/>
    <col min="11809" max="11809" customWidth="1" width="8.7109375"/>
    <col min="11810" max="11810" customWidth="1" width="8.7109375"/>
    <col min="11811" max="11811" customWidth="1" width="8.7109375"/>
    <col min="11812" max="11812" customWidth="1" width="8.7109375"/>
    <col min="11813" max="11813" customWidth="1" width="8.7109375"/>
    <col min="11814" max="11814" customWidth="1" width="8.7109375"/>
    <col min="11815" max="11815" customWidth="1" width="8.7109375"/>
    <col min="11816" max="11816" customWidth="1" width="8.7109375"/>
    <col min="11817" max="11817" customWidth="1" width="8.7109375"/>
    <col min="11818" max="11818" customWidth="1" width="8.7109375"/>
    <col min="11819" max="11819" customWidth="1" width="8.7109375"/>
    <col min="11820" max="11820" customWidth="1" width="8.7109375"/>
    <col min="11821" max="11821" customWidth="1" width="8.7109375"/>
    <col min="11822" max="11822" customWidth="1" width="8.7109375"/>
    <col min="11823" max="11823" customWidth="1" width="8.7109375"/>
    <col min="11824" max="11824" customWidth="1" width="8.7109375"/>
    <col min="11825" max="11825" customWidth="1" width="8.7109375"/>
    <col min="11826" max="11826" customWidth="1" width="8.7109375"/>
    <col min="11827" max="11827" customWidth="1" width="8.7109375"/>
    <col min="11828" max="11828" customWidth="1" width="8.7109375"/>
    <col min="11829" max="11829" customWidth="1" width="8.7109375"/>
    <col min="11830" max="11830" customWidth="1" width="8.7109375"/>
    <col min="11831" max="11831" customWidth="1" width="8.7109375"/>
    <col min="11832" max="11832" customWidth="1" width="8.7109375"/>
    <col min="11833" max="11833" customWidth="1" width="8.7109375"/>
    <col min="11834" max="11834" customWidth="1" width="8.7109375"/>
    <col min="11835" max="11835" customWidth="1" width="8.7109375"/>
    <col min="11836" max="11836" customWidth="1" width="8.7109375"/>
    <col min="11837" max="11837" customWidth="1" width="8.7109375"/>
    <col min="11838" max="11838" customWidth="1" width="8.7109375"/>
    <col min="11839" max="11839" customWidth="1" width="8.7109375"/>
    <col min="11840" max="11840" customWidth="1" width="8.7109375"/>
    <col min="11841" max="11841" customWidth="1" width="8.7109375"/>
    <col min="11842" max="11842" customWidth="1" width="8.7109375"/>
    <col min="11843" max="11843" customWidth="1" width="8.7109375"/>
    <col min="11844" max="11844" customWidth="1" width="8.7109375"/>
    <col min="11845" max="11845" customWidth="1" width="8.7109375"/>
    <col min="11846" max="11846" customWidth="1" width="8.7109375"/>
    <col min="11847" max="11847" customWidth="1" width="8.7109375"/>
    <col min="11848" max="11848" customWidth="1" width="8.7109375"/>
    <col min="11849" max="11849" customWidth="1" width="8.7109375"/>
    <col min="11850" max="11850" customWidth="1" width="8.7109375"/>
    <col min="11851" max="11851" customWidth="1" width="8.7109375"/>
    <col min="11852" max="11852" customWidth="1" width="8.7109375"/>
    <col min="11853" max="11853" customWidth="1" width="8.7109375"/>
    <col min="11854" max="11854" customWidth="1" width="8.7109375"/>
    <col min="11855" max="11855" customWidth="1" width="8.7109375"/>
    <col min="11856" max="11856" customWidth="1" width="8.7109375"/>
    <col min="11857" max="11857" customWidth="1" width="8.7109375"/>
    <col min="11858" max="11858" customWidth="1" width="8.7109375"/>
    <col min="11859" max="11859" customWidth="1" width="8.7109375"/>
    <col min="11860" max="11860" customWidth="1" width="8.7109375"/>
    <col min="11861" max="11861" customWidth="1" width="8.7109375"/>
    <col min="11862" max="11862" customWidth="1" width="8.7109375"/>
    <col min="11863" max="11863" customWidth="1" width="8.7109375"/>
    <col min="11864" max="11864" customWidth="1" width="8.7109375"/>
    <col min="11865" max="11865" customWidth="1" width="8.7109375"/>
    <col min="11866" max="11866" customWidth="1" width="8.7109375"/>
    <col min="11867" max="11867" customWidth="1" width="8.7109375"/>
    <col min="11868" max="11868" customWidth="1" width="8.7109375"/>
    <col min="11869" max="11869" customWidth="1" width="8.7109375"/>
    <col min="11870" max="11870" customWidth="1" width="8.7109375"/>
    <col min="11871" max="11871" customWidth="1" width="8.7109375"/>
    <col min="11872" max="11872" customWidth="1" width="8.7109375"/>
    <col min="11873" max="11873" customWidth="1" width="8.7109375"/>
    <col min="11874" max="11874" customWidth="1" width="8.7109375"/>
    <col min="11875" max="11875" customWidth="1" width="8.7109375"/>
    <col min="11876" max="11876" customWidth="1" width="8.7109375"/>
    <col min="11877" max="11877" customWidth="1" width="8.7109375"/>
    <col min="11878" max="11878" customWidth="1" width="8.7109375"/>
    <col min="11879" max="11879" customWidth="1" width="8.7109375"/>
    <col min="11880" max="11880" customWidth="1" width="8.7109375"/>
    <col min="11881" max="11881" customWidth="1" width="8.7109375"/>
    <col min="11882" max="11882" customWidth="1" width="8.7109375"/>
    <col min="11883" max="11883" customWidth="1" width="8.7109375"/>
    <col min="11884" max="11884" customWidth="1" width="8.7109375"/>
    <col min="11885" max="11885" customWidth="1" width="8.7109375"/>
    <col min="11886" max="11886" customWidth="1" width="8.7109375"/>
    <col min="11887" max="11887" customWidth="1" width="8.7109375"/>
    <col min="11888" max="11888" customWidth="1" width="8.7109375"/>
    <col min="11889" max="11889" customWidth="1" width="8.7109375"/>
    <col min="11890" max="11890" customWidth="1" width="8.7109375"/>
    <col min="11891" max="11891" customWidth="1" width="8.7109375"/>
    <col min="11892" max="11892" customWidth="1" width="8.7109375"/>
    <col min="11893" max="11893" customWidth="1" width="8.7109375"/>
    <col min="11894" max="11894" customWidth="1" width="8.7109375"/>
    <col min="11895" max="11895" customWidth="1" width="8.7109375"/>
    <col min="11896" max="11896" customWidth="1" width="8.7109375"/>
    <col min="11897" max="11897" customWidth="1" width="8.7109375"/>
    <col min="11898" max="11898" customWidth="1" width="8.7109375"/>
    <col min="11899" max="11899" customWidth="1" width="8.7109375"/>
    <col min="11900" max="11900" customWidth="1" width="8.7109375"/>
    <col min="11901" max="11901" customWidth="1" width="8.7109375"/>
    <col min="11902" max="11902" customWidth="1" width="8.7109375"/>
    <col min="11903" max="11903" customWidth="1" width="8.7109375"/>
    <col min="11904" max="11904" customWidth="1" width="8.7109375"/>
    <col min="11905" max="11905" customWidth="1" width="8.7109375"/>
    <col min="11906" max="11906" customWidth="1" width="8.7109375"/>
    <col min="11907" max="11907" customWidth="1" width="8.7109375"/>
    <col min="11908" max="11908" customWidth="1" width="8.7109375"/>
    <col min="11909" max="11909" customWidth="1" width="8.7109375"/>
    <col min="11910" max="11910" customWidth="1" width="8.7109375"/>
    <col min="11911" max="11911" customWidth="1" width="8.7109375"/>
    <col min="11912" max="11912" customWidth="1" width="8.7109375"/>
    <col min="11913" max="11913" customWidth="1" width="8.7109375"/>
    <col min="11914" max="11914" customWidth="1" width="8.7109375"/>
    <col min="11915" max="11915" customWidth="1" width="8.7109375"/>
    <col min="11916" max="11916" customWidth="1" width="8.7109375"/>
    <col min="11917" max="11917" customWidth="1" width="8.7109375"/>
    <col min="11918" max="11918" customWidth="1" width="8.7109375"/>
    <col min="11919" max="11919" customWidth="1" width="8.7109375"/>
    <col min="11920" max="11920" customWidth="1" width="8.7109375"/>
    <col min="11921" max="11921" customWidth="1" width="8.7109375"/>
    <col min="11922" max="11922" customWidth="1" width="8.7109375"/>
    <col min="11923" max="11923" customWidth="1" width="8.7109375"/>
    <col min="11924" max="11924" customWidth="1" width="8.7109375"/>
    <col min="11925" max="11925" customWidth="1" width="8.7109375"/>
    <col min="11926" max="11926" customWidth="1" width="8.7109375"/>
    <col min="11927" max="11927" customWidth="1" width="8.7109375"/>
    <col min="11928" max="11928" customWidth="1" width="8.7109375"/>
    <col min="11929" max="11929" customWidth="1" width="8.7109375"/>
    <col min="11930" max="11930" customWidth="1" width="8.7109375"/>
    <col min="11931" max="11931" customWidth="1" width="8.7109375"/>
    <col min="11932" max="11932" customWidth="1" width="8.7109375"/>
    <col min="11933" max="11933" customWidth="1" width="8.7109375"/>
    <col min="11934" max="11934" customWidth="1" width="8.7109375"/>
    <col min="11935" max="11935" customWidth="1" width="8.7109375"/>
    <col min="11936" max="11936" customWidth="1" width="8.7109375"/>
    <col min="11937" max="11937" customWidth="1" width="8.7109375"/>
    <col min="11938" max="11938" customWidth="1" width="8.7109375"/>
    <col min="11939" max="11939" customWidth="1" width="8.7109375"/>
    <col min="11940" max="11940" customWidth="1" width="8.7109375"/>
    <col min="11941" max="11941" customWidth="1" width="8.7109375"/>
    <col min="11942" max="11942" customWidth="1" width="8.7109375"/>
    <col min="11943" max="11943" customWidth="1" width="8.7109375"/>
    <col min="11944" max="11944" customWidth="1" width="8.7109375"/>
    <col min="11945" max="11945" customWidth="1" width="8.7109375"/>
    <col min="11946" max="11946" customWidth="1" width="8.7109375"/>
    <col min="11947" max="11947" customWidth="1" width="8.7109375"/>
    <col min="11948" max="11948" customWidth="1" width="8.7109375"/>
    <col min="11949" max="11949" customWidth="1" width="8.7109375"/>
    <col min="11950" max="11950" customWidth="1" width="8.7109375"/>
    <col min="11951" max="11951" customWidth="1" width="8.7109375"/>
    <col min="11952" max="11952" customWidth="1" width="8.7109375"/>
    <col min="11953" max="11953" customWidth="1" width="8.7109375"/>
    <col min="11954" max="11954" customWidth="1" width="8.7109375"/>
    <col min="11955" max="11955" customWidth="1" width="8.7109375"/>
    <col min="11956" max="11956" customWidth="1" width="8.7109375"/>
    <col min="11957" max="11957" customWidth="1" width="8.7109375"/>
    <col min="11958" max="11958" customWidth="1" width="8.7109375"/>
    <col min="11959" max="11959" customWidth="1" width="8.7109375"/>
    <col min="11960" max="11960" customWidth="1" width="8.7109375"/>
    <col min="11961" max="11961" customWidth="1" width="8.7109375"/>
    <col min="11962" max="11962" customWidth="1" width="8.7109375"/>
    <col min="11963" max="11963" customWidth="1" width="8.7109375"/>
    <col min="11964" max="11964" customWidth="1" width="8.7109375"/>
    <col min="11965" max="11965" customWidth="1" width="8.7109375"/>
    <col min="11966" max="11966" customWidth="1" width="8.7109375"/>
    <col min="11967" max="11967" customWidth="1" width="8.7109375"/>
    <col min="11968" max="11968" customWidth="1" width="8.7109375"/>
    <col min="11969" max="11969" customWidth="1" width="8.7109375"/>
    <col min="11970" max="11970" customWidth="1" width="8.7109375"/>
    <col min="11971" max="11971" customWidth="1" width="8.7109375"/>
    <col min="11972" max="11972" customWidth="1" width="8.7109375"/>
    <col min="11973" max="11973" customWidth="1" width="8.7109375"/>
    <col min="11974" max="11974" customWidth="1" width="8.7109375"/>
    <col min="11975" max="11975" customWidth="1" width="8.7109375"/>
    <col min="11976" max="11976" customWidth="1" width="8.7109375"/>
    <col min="11977" max="11977" customWidth="1" width="8.7109375"/>
    <col min="11978" max="11978" customWidth="1" width="8.7109375"/>
    <col min="11979" max="11979" customWidth="1" width="8.7109375"/>
    <col min="11980" max="11980" customWidth="1" width="8.7109375"/>
    <col min="11981" max="11981" customWidth="1" width="8.7109375"/>
    <col min="11982" max="11982" customWidth="1" width="8.7109375"/>
    <col min="11983" max="11983" customWidth="1" width="8.7109375"/>
    <col min="11984" max="11984" customWidth="1" width="8.7109375"/>
    <col min="11985" max="11985" customWidth="1" width="8.7109375"/>
    <col min="11986" max="11986" customWidth="1" width="8.7109375"/>
    <col min="11987" max="11987" customWidth="1" width="8.7109375"/>
    <col min="11988" max="11988" customWidth="1" width="8.7109375"/>
    <col min="11989" max="11989" customWidth="1" width="8.7109375"/>
    <col min="11990" max="11990" customWidth="1" width="8.7109375"/>
    <col min="11991" max="11991" customWidth="1" width="8.7109375"/>
    <col min="11992" max="11992" customWidth="1" width="8.7109375"/>
    <col min="11993" max="11993" customWidth="1" width="8.7109375"/>
    <col min="11994" max="11994" customWidth="1" width="8.7109375"/>
    <col min="11995" max="11995" customWidth="1" width="8.7109375"/>
    <col min="11996" max="11996" customWidth="1" width="8.7109375"/>
    <col min="11997" max="11997" customWidth="1" width="8.7109375"/>
    <col min="11998" max="11998" customWidth="1" width="8.7109375"/>
    <col min="11999" max="11999" customWidth="1" width="8.7109375"/>
    <col min="12000" max="12000" customWidth="1" width="8.7109375"/>
    <col min="12001" max="12001" customWidth="1" width="8.7109375"/>
    <col min="12002" max="12002" customWidth="1" width="8.7109375"/>
    <col min="12003" max="12003" customWidth="1" width="8.7109375"/>
    <col min="12004" max="12004" customWidth="1" width="8.7109375"/>
    <col min="12005" max="12005" customWidth="1" width="8.7109375"/>
    <col min="12006" max="12006" customWidth="1" width="8.7109375"/>
    <col min="12007" max="12007" customWidth="1" width="8.7109375"/>
    <col min="12008" max="12008" customWidth="1" width="8.7109375"/>
    <col min="12009" max="12009" customWidth="1" width="8.7109375"/>
    <col min="12010" max="12010" customWidth="1" width="8.7109375"/>
    <col min="12011" max="12011" customWidth="1" width="8.7109375"/>
    <col min="12012" max="12012" customWidth="1" width="8.7109375"/>
    <col min="12013" max="12013" customWidth="1" width="8.7109375"/>
    <col min="12014" max="12014" customWidth="1" width="8.7109375"/>
    <col min="12015" max="12015" customWidth="1" width="8.7109375"/>
    <col min="12016" max="12016" customWidth="1" width="8.7109375"/>
    <col min="12017" max="12017" customWidth="1" width="8.7109375"/>
    <col min="12018" max="12018" customWidth="1" width="8.7109375"/>
    <col min="12019" max="12019" customWidth="1" width="8.7109375"/>
    <col min="12020" max="12020" customWidth="1" width="8.7109375"/>
    <col min="12021" max="12021" customWidth="1" width="8.7109375"/>
    <col min="12022" max="12022" customWidth="1" width="8.7109375"/>
    <col min="12023" max="12023" customWidth="1" width="8.7109375"/>
    <col min="12024" max="12024" customWidth="1" width="8.7109375"/>
    <col min="12025" max="12025" customWidth="1" width="8.7109375"/>
    <col min="12026" max="12026" customWidth="1" width="8.7109375"/>
    <col min="12027" max="12027" customWidth="1" width="8.7109375"/>
    <col min="12028" max="12028" customWidth="1" width="8.7109375"/>
    <col min="12029" max="12029" customWidth="1" width="8.7109375"/>
    <col min="12030" max="12030" customWidth="1" width="8.7109375"/>
    <col min="12031" max="12031" customWidth="1" width="8.7109375"/>
    <col min="12032" max="12032" customWidth="1" width="8.7109375"/>
    <col min="12033" max="12033" customWidth="1" width="8.7109375"/>
    <col min="12034" max="12034" customWidth="1" width="8.7109375"/>
    <col min="12035" max="12035" customWidth="1" width="8.7109375"/>
    <col min="12036" max="12036" customWidth="1" width="8.7109375"/>
    <col min="12037" max="12037" customWidth="1" width="8.7109375"/>
    <col min="12038" max="12038" customWidth="1" width="8.7109375"/>
    <col min="12039" max="12039" customWidth="1" width="8.7109375"/>
    <col min="12040" max="12040" customWidth="1" width="8.7109375"/>
    <col min="12041" max="12041" customWidth="1" width="8.7109375"/>
    <col min="12042" max="12042" customWidth="1" width="8.7109375"/>
    <col min="12043" max="12043" customWidth="1" width="8.7109375"/>
    <col min="12044" max="12044" customWidth="1" width="8.7109375"/>
    <col min="12045" max="12045" customWidth="1" width="8.7109375"/>
    <col min="12046" max="12046" customWidth="1" width="8.7109375"/>
    <col min="12047" max="12047" customWidth="1" width="8.7109375"/>
    <col min="12048" max="12048" customWidth="1" width="8.7109375"/>
    <col min="12049" max="12049" customWidth="1" width="8.7109375"/>
    <col min="12050" max="12050" customWidth="1" width="8.7109375"/>
    <col min="12051" max="12051" customWidth="1" width="8.7109375"/>
    <col min="12052" max="12052" customWidth="1" width="8.7109375"/>
    <col min="12053" max="12053" customWidth="1" width="8.7109375"/>
    <col min="12054" max="12054" customWidth="1" width="8.7109375"/>
    <col min="12055" max="12055" customWidth="1" width="8.7109375"/>
    <col min="12056" max="12056" customWidth="1" width="8.7109375"/>
    <col min="12057" max="12057" customWidth="1" width="8.7109375"/>
    <col min="12058" max="12058" customWidth="1" width="8.7109375"/>
    <col min="12059" max="12059" customWidth="1" width="8.7109375"/>
    <col min="12060" max="12060" customWidth="1" width="8.7109375"/>
    <col min="12061" max="12061" customWidth="1" width="8.7109375"/>
    <col min="12062" max="12062" customWidth="1" width="8.7109375"/>
    <col min="12063" max="12063" customWidth="1" width="8.7109375"/>
    <col min="12064" max="12064" customWidth="1" width="8.7109375"/>
    <col min="12065" max="12065" customWidth="1" width="8.7109375"/>
    <col min="12066" max="12066" customWidth="1" width="8.7109375"/>
    <col min="12067" max="12067" customWidth="1" width="8.7109375"/>
    <col min="12068" max="12068" customWidth="1" width="8.7109375"/>
    <col min="12069" max="12069" customWidth="1" width="8.7109375"/>
    <col min="12070" max="12070" customWidth="1" width="8.7109375"/>
    <col min="12071" max="12071" customWidth="1" width="8.7109375"/>
    <col min="12072" max="12072" customWidth="1" width="8.7109375"/>
    <col min="12073" max="12073" customWidth="1" width="8.7109375"/>
    <col min="12074" max="12074" customWidth="1" width="8.7109375"/>
    <col min="12075" max="12075" customWidth="1" width="8.7109375"/>
    <col min="12076" max="12076" customWidth="1" width="8.7109375"/>
    <col min="12077" max="12077" customWidth="1" width="8.7109375"/>
    <col min="12078" max="12078" customWidth="1" width="8.7109375"/>
    <col min="12079" max="12079" customWidth="1" width="8.7109375"/>
    <col min="12080" max="12080" customWidth="1" width="8.7109375"/>
    <col min="12081" max="12081" customWidth="1" width="8.7109375"/>
    <col min="12082" max="12082" customWidth="1" width="8.7109375"/>
    <col min="12083" max="12083" customWidth="1" width="8.7109375"/>
    <col min="12084" max="12084" customWidth="1" width="8.7109375"/>
    <col min="12085" max="12085" customWidth="1" width="8.7109375"/>
    <col min="12086" max="12086" customWidth="1" width="8.7109375"/>
    <col min="12087" max="12087" customWidth="1" width="8.7109375"/>
    <col min="12088" max="12088" customWidth="1" width="8.7109375"/>
    <col min="12089" max="12089" customWidth="1" width="8.7109375"/>
    <col min="12090" max="12090" customWidth="1" width="8.7109375"/>
    <col min="12091" max="12091" customWidth="1" width="8.7109375"/>
    <col min="12092" max="12092" customWidth="1" width="8.7109375"/>
    <col min="12093" max="12093" customWidth="1" width="8.7109375"/>
    <col min="12094" max="12094" customWidth="1" width="8.7109375"/>
    <col min="12095" max="12095" customWidth="1" width="8.7109375"/>
    <col min="12096" max="12096" customWidth="1" width="8.7109375"/>
    <col min="12097" max="12097" customWidth="1" width="8.7109375"/>
    <col min="12098" max="12098" customWidth="1" width="8.7109375"/>
    <col min="12099" max="12099" customWidth="1" width="8.7109375"/>
    <col min="12100" max="12100" customWidth="1" width="8.7109375"/>
    <col min="12101" max="12101" customWidth="1" width="8.7109375"/>
    <col min="12102" max="12102" customWidth="1" width="8.7109375"/>
    <col min="12103" max="12103" customWidth="1" width="8.7109375"/>
    <col min="12104" max="12104" customWidth="1" width="8.7109375"/>
    <col min="12105" max="12105" customWidth="1" width="8.7109375"/>
    <col min="12106" max="12106" customWidth="1" width="8.7109375"/>
    <col min="12107" max="12107" customWidth="1" width="8.7109375"/>
    <col min="12108" max="12108" customWidth="1" width="8.7109375"/>
    <col min="12109" max="12109" customWidth="1" width="8.7109375"/>
    <col min="12110" max="12110" customWidth="1" width="8.7109375"/>
    <col min="12111" max="12111" customWidth="1" width="8.7109375"/>
    <col min="12112" max="12112" customWidth="1" width="8.7109375"/>
    <col min="12113" max="12113" customWidth="1" width="8.7109375"/>
    <col min="12114" max="12114" customWidth="1" width="8.7109375"/>
    <col min="12115" max="12115" customWidth="1" width="8.7109375"/>
    <col min="12116" max="12116" customWidth="1" width="8.7109375"/>
    <col min="12117" max="12117" customWidth="1" width="8.7109375"/>
    <col min="12118" max="12118" customWidth="1" width="8.7109375"/>
    <col min="12119" max="12119" customWidth="1" width="8.7109375"/>
    <col min="12120" max="12120" customWidth="1" width="8.7109375"/>
    <col min="12121" max="12121" customWidth="1" width="8.7109375"/>
    <col min="12122" max="12122" customWidth="1" width="8.7109375"/>
    <col min="12123" max="12123" customWidth="1" width="8.7109375"/>
    <col min="12124" max="12124" customWidth="1" width="8.7109375"/>
    <col min="12125" max="12125" customWidth="1" width="8.7109375"/>
    <col min="12126" max="12126" customWidth="1" width="8.7109375"/>
    <col min="12127" max="12127" customWidth="1" width="8.7109375"/>
    <col min="12128" max="12128" customWidth="1" width="8.7109375"/>
    <col min="12129" max="12129" customWidth="1" width="8.7109375"/>
    <col min="12130" max="12130" customWidth="1" width="8.7109375"/>
    <col min="12131" max="12131" customWidth="1" width="8.7109375"/>
    <col min="12132" max="12132" customWidth="1" width="8.7109375"/>
    <col min="12133" max="12133" customWidth="1" width="8.7109375"/>
    <col min="12134" max="12134" customWidth="1" width="8.7109375"/>
    <col min="12135" max="12135" customWidth="1" width="8.7109375"/>
    <col min="12136" max="12136" customWidth="1" width="8.7109375"/>
    <col min="12137" max="12137" customWidth="1" width="8.7109375"/>
    <col min="12138" max="12138" customWidth="1" width="8.7109375"/>
    <col min="12139" max="12139" customWidth="1" width="8.7109375"/>
    <col min="12140" max="12140" customWidth="1" width="8.7109375"/>
    <col min="12141" max="12141" customWidth="1" width="8.7109375"/>
    <col min="12142" max="12142" customWidth="1" width="8.7109375"/>
    <col min="12143" max="12143" customWidth="1" width="8.7109375"/>
    <col min="12144" max="12144" customWidth="1" width="8.7109375"/>
    <col min="12145" max="12145" customWidth="1" width="8.7109375"/>
    <col min="12146" max="12146" customWidth="1" width="8.7109375"/>
    <col min="12147" max="12147" customWidth="1" width="8.7109375"/>
    <col min="12148" max="12148" customWidth="1" width="8.7109375"/>
    <col min="12149" max="12149" customWidth="1" width="8.7109375"/>
    <col min="12150" max="12150" customWidth="1" width="8.7109375"/>
    <col min="12151" max="12151" customWidth="1" width="8.7109375"/>
    <col min="12152" max="12152" customWidth="1" width="8.7109375"/>
    <col min="12153" max="12153" customWidth="1" width="8.7109375"/>
    <col min="12154" max="12154" customWidth="1" width="8.7109375"/>
    <col min="12155" max="12155" customWidth="1" width="8.7109375"/>
    <col min="12156" max="12156" customWidth="1" width="8.7109375"/>
    <col min="12157" max="12157" customWidth="1" width="8.7109375"/>
    <col min="12158" max="12158" customWidth="1" width="8.7109375"/>
    <col min="12159" max="12159" customWidth="1" width="8.7109375"/>
    <col min="12160" max="12160" customWidth="1" width="8.7109375"/>
    <col min="12161" max="12161" customWidth="1" width="8.7109375"/>
    <col min="12162" max="12162" customWidth="1" width="8.7109375"/>
    <col min="12163" max="12163" customWidth="1" width="8.7109375"/>
    <col min="12164" max="12164" customWidth="1" width="8.7109375"/>
    <col min="12165" max="12165" customWidth="1" width="8.7109375"/>
    <col min="12166" max="12166" customWidth="1" width="8.7109375"/>
    <col min="12167" max="12167" customWidth="1" width="8.7109375"/>
    <col min="12168" max="12168" customWidth="1" width="8.7109375"/>
    <col min="12169" max="12169" customWidth="1" width="8.7109375"/>
    <col min="12170" max="12170" customWidth="1" width="8.7109375"/>
    <col min="12171" max="12171" customWidth="1" width="8.7109375"/>
    <col min="12172" max="12172" customWidth="1" width="8.7109375"/>
    <col min="12173" max="12173" customWidth="1" width="8.7109375"/>
    <col min="12174" max="12174" customWidth="1" width="8.7109375"/>
    <col min="12175" max="12175" customWidth="1" width="8.7109375"/>
    <col min="12176" max="12176" customWidth="1" width="8.7109375"/>
    <col min="12177" max="12177" customWidth="1" width="8.7109375"/>
    <col min="12178" max="12178" customWidth="1" width="8.7109375"/>
    <col min="12179" max="12179" customWidth="1" width="8.7109375"/>
    <col min="12180" max="12180" customWidth="1" width="8.7109375"/>
    <col min="12181" max="12181" customWidth="1" width="8.7109375"/>
    <col min="12182" max="12182" customWidth="1" width="8.7109375"/>
    <col min="12183" max="12183" customWidth="1" width="8.7109375"/>
    <col min="12184" max="12184" customWidth="1" width="8.7109375"/>
    <col min="12185" max="12185" customWidth="1" width="8.7109375"/>
    <col min="12186" max="12186" customWidth="1" width="8.7109375"/>
    <col min="12187" max="12187" customWidth="1" width="8.7109375"/>
    <col min="12188" max="12188" customWidth="1" width="8.7109375"/>
    <col min="12189" max="12189" customWidth="1" width="8.7109375"/>
    <col min="12190" max="12190" customWidth="1" width="8.7109375"/>
    <col min="12191" max="12191" customWidth="1" width="8.7109375"/>
    <col min="12192" max="12192" customWidth="1" width="8.7109375"/>
    <col min="12193" max="12193" customWidth="1" width="8.7109375"/>
    <col min="12194" max="12194" customWidth="1" width="8.7109375"/>
    <col min="12195" max="12195" customWidth="1" width="8.7109375"/>
    <col min="12196" max="12196" customWidth="1" width="8.7109375"/>
    <col min="12197" max="12197" customWidth="1" width="8.7109375"/>
    <col min="12198" max="12198" customWidth="1" width="8.7109375"/>
    <col min="12199" max="12199" customWidth="1" width="8.7109375"/>
    <col min="12200" max="12200" customWidth="1" width="8.7109375"/>
    <col min="12201" max="12201" customWidth="1" width="8.7109375"/>
    <col min="12202" max="12202" customWidth="1" width="8.7109375"/>
    <col min="12203" max="12203" customWidth="1" width="8.7109375"/>
    <col min="12204" max="12204" customWidth="1" width="8.7109375"/>
    <col min="12205" max="12205" customWidth="1" width="8.7109375"/>
    <col min="12206" max="12206" customWidth="1" width="8.7109375"/>
    <col min="12207" max="12207" customWidth="1" width="8.7109375"/>
    <col min="12208" max="12208" customWidth="1" width="8.7109375"/>
    <col min="12209" max="12209" customWidth="1" width="8.7109375"/>
    <col min="12210" max="12210" customWidth="1" width="8.7109375"/>
    <col min="12211" max="12211" customWidth="1" width="8.7109375"/>
    <col min="12212" max="12212" customWidth="1" width="8.7109375"/>
    <col min="12213" max="12213" customWidth="1" width="8.7109375"/>
    <col min="12214" max="12214" customWidth="1" width="8.7109375"/>
    <col min="12215" max="12215" customWidth="1" width="8.7109375"/>
    <col min="12216" max="12216" customWidth="1" width="8.7109375"/>
    <col min="12217" max="12217" customWidth="1" width="8.7109375"/>
    <col min="12218" max="12218" customWidth="1" width="8.7109375"/>
    <col min="12219" max="12219" customWidth="1" width="8.7109375"/>
    <col min="12220" max="12220" customWidth="1" width="8.7109375"/>
    <col min="12221" max="12221" customWidth="1" width="8.7109375"/>
    <col min="12222" max="12222" customWidth="1" width="8.7109375"/>
    <col min="12223" max="12223" customWidth="1" width="8.7109375"/>
    <col min="12224" max="12224" customWidth="1" width="8.7109375"/>
    <col min="12225" max="12225" customWidth="1" width="8.7109375"/>
    <col min="12226" max="12226" customWidth="1" width="8.7109375"/>
    <col min="12227" max="12227" customWidth="1" width="8.7109375"/>
    <col min="12228" max="12228" customWidth="1" width="8.7109375"/>
    <col min="12229" max="12229" customWidth="1" width="8.7109375"/>
    <col min="12230" max="12230" customWidth="1" width="8.7109375"/>
    <col min="12231" max="12231" customWidth="1" width="8.7109375"/>
    <col min="12232" max="12232" customWidth="1" width="8.7109375"/>
    <col min="12233" max="12233" customWidth="1" width="8.7109375"/>
    <col min="12234" max="12234" customWidth="1" width="8.7109375"/>
    <col min="12235" max="12235" customWidth="1" width="8.7109375"/>
    <col min="12236" max="12236" customWidth="1" width="8.7109375"/>
    <col min="12237" max="12237" customWidth="1" width="8.7109375"/>
    <col min="12238" max="12238" customWidth="1" width="8.7109375"/>
    <col min="12239" max="12239" customWidth="1" width="8.7109375"/>
    <col min="12240" max="12240" customWidth="1" width="8.7109375"/>
    <col min="12241" max="12241" customWidth="1" width="8.7109375"/>
    <col min="12242" max="12242" customWidth="1" width="8.7109375"/>
    <col min="12243" max="12243" customWidth="1" width="8.7109375"/>
    <col min="12244" max="12244" customWidth="1" width="8.7109375"/>
    <col min="12245" max="12245" customWidth="1" width="8.7109375"/>
    <col min="12246" max="12246" customWidth="1" width="8.7109375"/>
    <col min="12247" max="12247" customWidth="1" width="8.7109375"/>
    <col min="12248" max="12248" customWidth="1" width="8.7109375"/>
    <col min="12249" max="12249" customWidth="1" width="8.7109375"/>
    <col min="12250" max="12250" customWidth="1" width="8.7109375"/>
    <col min="12251" max="12251" customWidth="1" width="8.7109375"/>
    <col min="12252" max="12252" customWidth="1" width="8.7109375"/>
    <col min="12253" max="12253" customWidth="1" width="8.7109375"/>
    <col min="12254" max="12254" customWidth="1" width="8.7109375"/>
    <col min="12255" max="12255" customWidth="1" width="8.7109375"/>
    <col min="12256" max="12256" customWidth="1" width="8.7109375"/>
    <col min="12257" max="12257" customWidth="1" width="8.7109375"/>
    <col min="12258" max="12258" customWidth="1" width="8.7109375"/>
    <col min="12259" max="12259" customWidth="1" width="8.7109375"/>
    <col min="12260" max="12260" customWidth="1" width="8.7109375"/>
    <col min="12261" max="12261" customWidth="1" width="8.7109375"/>
    <col min="12262" max="12262" customWidth="1" width="8.7109375"/>
    <col min="12263" max="12263" customWidth="1" width="8.7109375"/>
    <col min="12264" max="12264" customWidth="1" width="8.7109375"/>
    <col min="12265" max="12265" customWidth="1" width="8.7109375"/>
    <col min="12266" max="12266" customWidth="1" width="8.7109375"/>
    <col min="12267" max="12267" customWidth="1" width="8.7109375"/>
    <col min="12268" max="12268" customWidth="1" width="8.7109375"/>
    <col min="12269" max="12269" customWidth="1" width="8.7109375"/>
    <col min="12270" max="12270" customWidth="1" width="8.7109375"/>
    <col min="12271" max="12271" customWidth="1" width="8.7109375"/>
    <col min="12272" max="12272" customWidth="1" width="8.7109375"/>
    <col min="12273" max="12273" customWidth="1" width="8.7109375"/>
    <col min="12274" max="12274" customWidth="1" width="8.7109375"/>
    <col min="12275" max="12275" customWidth="1" width="8.7109375"/>
    <col min="12276" max="12276" customWidth="1" width="8.7109375"/>
    <col min="12277" max="12277" customWidth="1" width="8.7109375"/>
    <col min="12278" max="12278" customWidth="1" width="8.7109375"/>
    <col min="12279" max="12279" customWidth="1" width="8.7109375"/>
    <col min="12280" max="12280" customWidth="1" width="8.7109375"/>
    <col min="12281" max="12281" customWidth="1" width="8.7109375"/>
    <col min="12282" max="12282" customWidth="1" width="8.7109375"/>
    <col min="12283" max="12283" customWidth="1" width="8.7109375"/>
    <col min="12284" max="12284" customWidth="1" width="8.7109375"/>
    <col min="12285" max="12285" customWidth="1" width="8.7109375"/>
    <col min="12286" max="12286" customWidth="1" width="8.7109375"/>
    <col min="12287" max="12287" customWidth="1" width="8.7109375"/>
    <col min="12288" max="12288" customWidth="1" width="8.7109375"/>
    <col min="12289" max="12289" customWidth="1" width="8.7109375"/>
    <col min="12290" max="12290" customWidth="1" width="8.7109375"/>
    <col min="12291" max="12291" customWidth="1" width="8.7109375"/>
    <col min="12292" max="12292" customWidth="1" width="8.7109375"/>
    <col min="12293" max="12293" customWidth="1" width="8.7109375"/>
    <col min="12294" max="12294" customWidth="1" width="8.7109375"/>
    <col min="12295" max="12295" customWidth="1" width="8.7109375"/>
    <col min="12296" max="12296" customWidth="1" width="8.7109375"/>
    <col min="12297" max="12297" customWidth="1" width="8.7109375"/>
    <col min="12298" max="12298" customWidth="1" width="8.7109375"/>
    <col min="12299" max="12299" customWidth="1" width="8.7109375"/>
    <col min="12300" max="12300" customWidth="1" width="8.7109375"/>
    <col min="12301" max="12301" customWidth="1" width="8.7109375"/>
    <col min="12302" max="12302" customWidth="1" width="8.7109375"/>
    <col min="12303" max="12303" customWidth="1" width="8.7109375"/>
    <col min="12304" max="12304" customWidth="1" width="8.7109375"/>
    <col min="12305" max="12305" customWidth="1" width="8.7109375"/>
    <col min="12306" max="12306" customWidth="1" width="8.7109375"/>
    <col min="12307" max="12307" customWidth="1" width="8.7109375"/>
    <col min="12308" max="12308" customWidth="1" width="8.7109375"/>
    <col min="12309" max="12309" customWidth="1" width="8.7109375"/>
    <col min="12310" max="12310" customWidth="1" width="8.7109375"/>
    <col min="12311" max="12311" customWidth="1" width="8.7109375"/>
    <col min="12312" max="12312" customWidth="1" width="8.7109375"/>
    <col min="12313" max="12313" customWidth="1" width="8.7109375"/>
    <col min="12314" max="12314" customWidth="1" width="8.7109375"/>
    <col min="12315" max="12315" customWidth="1" width="8.7109375"/>
    <col min="12316" max="12316" customWidth="1" width="8.7109375"/>
    <col min="12317" max="12317" customWidth="1" width="8.7109375"/>
    <col min="12318" max="12318" customWidth="1" width="8.7109375"/>
    <col min="12319" max="12319" customWidth="1" width="8.7109375"/>
    <col min="12320" max="12320" customWidth="1" width="8.7109375"/>
    <col min="12321" max="12321" customWidth="1" width="8.7109375"/>
    <col min="12322" max="12322" customWidth="1" width="8.7109375"/>
    <col min="12323" max="12323" customWidth="1" width="8.7109375"/>
    <col min="12324" max="12324" customWidth="1" width="8.7109375"/>
    <col min="12325" max="12325" customWidth="1" width="8.7109375"/>
    <col min="12326" max="12326" customWidth="1" width="8.7109375"/>
    <col min="12327" max="12327" customWidth="1" width="8.7109375"/>
    <col min="12328" max="12328" customWidth="1" width="8.7109375"/>
    <col min="12329" max="12329" customWidth="1" width="8.7109375"/>
    <col min="12330" max="12330" customWidth="1" width="8.7109375"/>
    <col min="12331" max="12331" customWidth="1" width="8.7109375"/>
    <col min="12332" max="12332" customWidth="1" width="8.7109375"/>
    <col min="12333" max="12333" customWidth="1" width="8.7109375"/>
    <col min="12334" max="12334" customWidth="1" width="8.7109375"/>
    <col min="12335" max="12335" customWidth="1" width="8.7109375"/>
    <col min="12336" max="12336" customWidth="1" width="8.7109375"/>
    <col min="12337" max="12337" customWidth="1" width="8.7109375"/>
    <col min="12338" max="12338" customWidth="1" width="8.7109375"/>
    <col min="12339" max="12339" customWidth="1" width="8.7109375"/>
    <col min="12340" max="12340" customWidth="1" width="8.7109375"/>
    <col min="12341" max="12341" customWidth="1" width="8.7109375"/>
    <col min="12342" max="12342" customWidth="1" width="8.7109375"/>
    <col min="12343" max="12343" customWidth="1" width="8.7109375"/>
    <col min="12344" max="12344" customWidth="1" width="8.7109375"/>
    <col min="12345" max="12345" customWidth="1" width="8.7109375"/>
    <col min="12346" max="12346" customWidth="1" width="8.7109375"/>
    <col min="12347" max="12347" customWidth="1" width="8.7109375"/>
    <col min="12348" max="12348" customWidth="1" width="8.7109375"/>
    <col min="12349" max="12349" customWidth="1" width="8.7109375"/>
    <col min="12350" max="12350" customWidth="1" width="8.7109375"/>
    <col min="12351" max="12351" customWidth="1" width="8.7109375"/>
    <col min="12352" max="12352" customWidth="1" width="8.7109375"/>
    <col min="12353" max="12353" customWidth="1" width="8.7109375"/>
    <col min="12354" max="12354" customWidth="1" width="8.7109375"/>
    <col min="12355" max="12355" customWidth="1" width="8.7109375"/>
    <col min="12356" max="12356" customWidth="1" width="8.7109375"/>
    <col min="12357" max="12357" customWidth="1" width="8.7109375"/>
    <col min="12358" max="12358" customWidth="1" width="8.7109375"/>
    <col min="12359" max="12359" customWidth="1" width="8.7109375"/>
    <col min="12360" max="12360" customWidth="1" width="8.7109375"/>
    <col min="12361" max="12361" customWidth="1" width="8.7109375"/>
    <col min="12362" max="12362" customWidth="1" width="8.7109375"/>
    <col min="12363" max="12363" customWidth="1" width="8.7109375"/>
    <col min="12364" max="12364" customWidth="1" width="8.7109375"/>
    <col min="12365" max="12365" customWidth="1" width="8.7109375"/>
    <col min="12366" max="12366" customWidth="1" width="8.7109375"/>
    <col min="12367" max="12367" customWidth="1" width="8.7109375"/>
    <col min="12368" max="12368" customWidth="1" width="8.7109375"/>
    <col min="12369" max="12369" customWidth="1" width="8.7109375"/>
    <col min="12370" max="12370" customWidth="1" width="8.7109375"/>
    <col min="12371" max="12371" customWidth="1" width="8.7109375"/>
    <col min="12372" max="12372" customWidth="1" width="8.7109375"/>
    <col min="12373" max="12373" customWidth="1" width="8.7109375"/>
    <col min="12374" max="12374" customWidth="1" width="8.7109375"/>
    <col min="12375" max="12375" customWidth="1" width="8.7109375"/>
    <col min="12376" max="12376" customWidth="1" width="8.7109375"/>
    <col min="12377" max="12377" customWidth="1" width="8.7109375"/>
    <col min="12378" max="12378" customWidth="1" width="8.7109375"/>
    <col min="12379" max="12379" customWidth="1" width="8.7109375"/>
    <col min="12380" max="12380" customWidth="1" width="8.7109375"/>
    <col min="12381" max="12381" customWidth="1" width="8.7109375"/>
    <col min="12382" max="12382" customWidth="1" width="8.7109375"/>
    <col min="12383" max="12383" customWidth="1" width="8.7109375"/>
    <col min="12384" max="12384" customWidth="1" width="8.7109375"/>
    <col min="12385" max="12385" customWidth="1" width="8.7109375"/>
    <col min="12386" max="12386" customWidth="1" width="8.7109375"/>
    <col min="12387" max="12387" customWidth="1" width="8.7109375"/>
    <col min="12388" max="12388" customWidth="1" width="8.7109375"/>
    <col min="12389" max="12389" customWidth="1" width="8.7109375"/>
    <col min="12390" max="12390" customWidth="1" width="8.7109375"/>
    <col min="12391" max="12391" customWidth="1" width="8.7109375"/>
    <col min="12392" max="12392" customWidth="1" width="8.7109375"/>
    <col min="12393" max="12393" customWidth="1" width="8.7109375"/>
    <col min="12394" max="12394" customWidth="1" width="8.7109375"/>
    <col min="12395" max="12395" customWidth="1" width="8.7109375"/>
    <col min="12396" max="12396" customWidth="1" width="8.7109375"/>
    <col min="12397" max="12397" customWidth="1" width="8.7109375"/>
    <col min="12398" max="12398" customWidth="1" width="8.7109375"/>
    <col min="12399" max="12399" customWidth="1" width="8.7109375"/>
    <col min="12400" max="12400" customWidth="1" width="8.7109375"/>
    <col min="12401" max="12401" customWidth="1" width="8.7109375"/>
    <col min="12402" max="12402" customWidth="1" width="8.7109375"/>
    <col min="12403" max="12403" customWidth="1" width="8.7109375"/>
    <col min="12404" max="12404" customWidth="1" width="8.7109375"/>
    <col min="12405" max="12405" customWidth="1" width="8.7109375"/>
    <col min="12406" max="12406" customWidth="1" width="8.7109375"/>
    <col min="12407" max="12407" customWidth="1" width="8.7109375"/>
    <col min="12408" max="12408" customWidth="1" width="8.7109375"/>
    <col min="12409" max="12409" customWidth="1" width="8.7109375"/>
    <col min="12410" max="12410" customWidth="1" width="8.7109375"/>
    <col min="12411" max="12411" customWidth="1" width="8.7109375"/>
    <col min="12412" max="12412" customWidth="1" width="8.7109375"/>
    <col min="12413" max="12413" customWidth="1" width="8.7109375"/>
    <col min="12414" max="12414" customWidth="1" width="8.7109375"/>
    <col min="12415" max="12415" customWidth="1" width="8.7109375"/>
    <col min="12416" max="12416" customWidth="1" width="8.7109375"/>
    <col min="12417" max="12417" customWidth="1" width="8.7109375"/>
    <col min="12418" max="12418" customWidth="1" width="8.7109375"/>
    <col min="12419" max="12419" customWidth="1" width="8.7109375"/>
    <col min="12420" max="12420" customWidth="1" width="8.7109375"/>
    <col min="12421" max="12421" customWidth="1" width="8.7109375"/>
    <col min="12422" max="12422" customWidth="1" width="8.7109375"/>
    <col min="12423" max="12423" customWidth="1" width="8.7109375"/>
    <col min="12424" max="12424" customWidth="1" width="8.7109375"/>
    <col min="12425" max="12425" customWidth="1" width="8.7109375"/>
    <col min="12426" max="12426" customWidth="1" width="8.7109375"/>
    <col min="12427" max="12427" customWidth="1" width="8.7109375"/>
    <col min="12428" max="12428" customWidth="1" width="8.7109375"/>
    <col min="12429" max="12429" customWidth="1" width="8.7109375"/>
    <col min="12430" max="12430" customWidth="1" width="8.7109375"/>
    <col min="12431" max="12431" customWidth="1" width="8.7109375"/>
    <col min="12432" max="12432" customWidth="1" width="8.7109375"/>
    <col min="12433" max="12433" customWidth="1" width="8.7109375"/>
    <col min="12434" max="12434" customWidth="1" width="8.7109375"/>
    <col min="12435" max="12435" customWidth="1" width="8.7109375"/>
    <col min="12436" max="12436" customWidth="1" width="8.7109375"/>
    <col min="12437" max="12437" customWidth="1" width="8.7109375"/>
    <col min="12438" max="12438" customWidth="1" width="8.7109375"/>
    <col min="12439" max="12439" customWidth="1" width="8.7109375"/>
    <col min="12440" max="12440" customWidth="1" width="8.7109375"/>
    <col min="12441" max="12441" customWidth="1" width="8.7109375"/>
    <col min="12442" max="12442" customWidth="1" width="8.7109375"/>
    <col min="12443" max="12443" customWidth="1" width="8.7109375"/>
    <col min="12444" max="12444" customWidth="1" width="8.7109375"/>
    <col min="12445" max="12445" customWidth="1" width="8.7109375"/>
    <col min="12446" max="12446" customWidth="1" width="8.7109375"/>
    <col min="12447" max="12447" customWidth="1" width="8.7109375"/>
    <col min="12448" max="12448" customWidth="1" width="8.7109375"/>
    <col min="12449" max="12449" customWidth="1" width="8.7109375"/>
    <col min="12450" max="12450" customWidth="1" width="8.7109375"/>
    <col min="12451" max="12451" customWidth="1" width="8.7109375"/>
    <col min="12452" max="12452" customWidth="1" width="8.7109375"/>
    <col min="12453" max="12453" customWidth="1" width="8.7109375"/>
    <col min="12454" max="12454" customWidth="1" width="8.7109375"/>
    <col min="12455" max="12455" customWidth="1" width="8.7109375"/>
    <col min="12456" max="12456" customWidth="1" width="8.7109375"/>
    <col min="12457" max="12457" customWidth="1" width="8.7109375"/>
    <col min="12458" max="12458" customWidth="1" width="8.7109375"/>
    <col min="12459" max="12459" customWidth="1" width="8.7109375"/>
    <col min="12460" max="12460" customWidth="1" width="8.7109375"/>
    <col min="12461" max="12461" customWidth="1" width="8.7109375"/>
    <col min="12462" max="12462" customWidth="1" width="8.7109375"/>
    <col min="12463" max="12463" customWidth="1" width="8.7109375"/>
    <col min="12464" max="12464" customWidth="1" width="8.7109375"/>
    <col min="12465" max="12465" customWidth="1" width="8.7109375"/>
    <col min="12466" max="12466" customWidth="1" width="8.7109375"/>
    <col min="12467" max="12467" customWidth="1" width="8.7109375"/>
    <col min="12468" max="12468" customWidth="1" width="8.7109375"/>
    <col min="12469" max="12469" customWidth="1" width="8.7109375"/>
    <col min="12470" max="12470" customWidth="1" width="8.7109375"/>
    <col min="12471" max="12471" customWidth="1" width="8.7109375"/>
    <col min="12472" max="12472" customWidth="1" width="8.7109375"/>
    <col min="12473" max="12473" customWidth="1" width="8.7109375"/>
    <col min="12474" max="12474" customWidth="1" width="8.7109375"/>
    <col min="12475" max="12475" customWidth="1" width="8.7109375"/>
    <col min="12476" max="12476" customWidth="1" width="8.7109375"/>
    <col min="12477" max="12477" customWidth="1" width="8.7109375"/>
    <col min="12478" max="12478" customWidth="1" width="8.7109375"/>
    <col min="12479" max="12479" customWidth="1" width="8.7109375"/>
    <col min="12480" max="12480" customWidth="1" width="8.7109375"/>
    <col min="12481" max="12481" customWidth="1" width="8.7109375"/>
    <col min="12482" max="12482" customWidth="1" width="8.7109375"/>
    <col min="12483" max="12483" customWidth="1" width="8.7109375"/>
    <col min="12484" max="12484" customWidth="1" width="8.7109375"/>
    <col min="12485" max="12485" customWidth="1" width="8.7109375"/>
    <col min="12486" max="12486" customWidth="1" width="8.7109375"/>
    <col min="12487" max="12487" customWidth="1" width="8.7109375"/>
    <col min="12488" max="12488" customWidth="1" width="8.7109375"/>
    <col min="12489" max="12489" customWidth="1" width="8.7109375"/>
    <col min="12490" max="12490" customWidth="1" width="8.7109375"/>
    <col min="12491" max="12491" customWidth="1" width="8.7109375"/>
    <col min="12492" max="12492" customWidth="1" width="8.7109375"/>
    <col min="12493" max="12493" customWidth="1" width="8.7109375"/>
    <col min="12494" max="12494" customWidth="1" width="8.7109375"/>
    <col min="12495" max="12495" customWidth="1" width="8.7109375"/>
    <col min="12496" max="12496" customWidth="1" width="8.7109375"/>
    <col min="12497" max="12497" customWidth="1" width="8.7109375"/>
    <col min="12498" max="12498" customWidth="1" width="8.7109375"/>
    <col min="12499" max="12499" customWidth="1" width="8.7109375"/>
    <col min="12500" max="12500" customWidth="1" width="8.7109375"/>
    <col min="12501" max="12501" customWidth="1" width="8.7109375"/>
    <col min="12502" max="12502" customWidth="1" width="8.7109375"/>
    <col min="12503" max="12503" customWidth="1" width="8.7109375"/>
    <col min="12504" max="12504" customWidth="1" width="8.7109375"/>
    <col min="12505" max="12505" customWidth="1" width="8.7109375"/>
    <col min="12506" max="12506" customWidth="1" width="8.7109375"/>
    <col min="12507" max="12507" customWidth="1" width="8.7109375"/>
    <col min="12508" max="12508" customWidth="1" width="8.7109375"/>
    <col min="12509" max="12509" customWidth="1" width="8.7109375"/>
    <col min="12510" max="12510" customWidth="1" width="8.7109375"/>
    <col min="12511" max="12511" customWidth="1" width="8.7109375"/>
    <col min="12512" max="12512" customWidth="1" width="8.7109375"/>
    <col min="12513" max="12513" customWidth="1" width="8.7109375"/>
    <col min="12514" max="12514" customWidth="1" width="8.7109375"/>
    <col min="12515" max="12515" customWidth="1" width="8.7109375"/>
    <col min="12516" max="12516" customWidth="1" width="8.7109375"/>
    <col min="12517" max="12517" customWidth="1" width="8.7109375"/>
    <col min="12518" max="12518" customWidth="1" width="8.7109375"/>
    <col min="12519" max="12519" customWidth="1" width="8.7109375"/>
    <col min="12520" max="12520" customWidth="1" width="8.7109375"/>
    <col min="12521" max="12521" customWidth="1" width="8.7109375"/>
    <col min="12522" max="12522" customWidth="1" width="8.7109375"/>
    <col min="12523" max="12523" customWidth="1" width="8.7109375"/>
    <col min="12524" max="12524" customWidth="1" width="8.7109375"/>
    <col min="12525" max="12525" customWidth="1" width="8.7109375"/>
    <col min="12526" max="12526" customWidth="1" width="8.7109375"/>
    <col min="12527" max="12527" customWidth="1" width="8.7109375"/>
    <col min="12528" max="12528" customWidth="1" width="8.7109375"/>
    <col min="12529" max="12529" customWidth="1" width="8.7109375"/>
    <col min="12530" max="12530" customWidth="1" width="8.7109375"/>
    <col min="12531" max="12531" customWidth="1" width="8.7109375"/>
    <col min="12532" max="12532" customWidth="1" width="8.7109375"/>
    <col min="12533" max="12533" customWidth="1" width="8.7109375"/>
    <col min="12534" max="12534" customWidth="1" width="8.7109375"/>
    <col min="12535" max="12535" customWidth="1" width="8.7109375"/>
    <col min="12536" max="12536" customWidth="1" width="8.7109375"/>
    <col min="12537" max="12537" customWidth="1" width="8.7109375"/>
    <col min="12538" max="12538" customWidth="1" width="8.7109375"/>
    <col min="12539" max="12539" customWidth="1" width="8.7109375"/>
    <col min="12540" max="12540" customWidth="1" width="8.7109375"/>
    <col min="12541" max="12541" customWidth="1" width="8.7109375"/>
    <col min="12542" max="12542" customWidth="1" width="8.7109375"/>
    <col min="12543" max="12543" customWidth="1" width="8.7109375"/>
    <col min="12544" max="12544" customWidth="1" width="8.7109375"/>
    <col min="12545" max="12545" customWidth="1" width="8.7109375"/>
    <col min="12546" max="12546" customWidth="1" width="8.7109375"/>
    <col min="12547" max="12547" customWidth="1" width="8.7109375"/>
    <col min="12548" max="12548" customWidth="1" width="8.7109375"/>
    <col min="12549" max="12549" customWidth="1" width="8.7109375"/>
    <col min="12550" max="12550" customWidth="1" width="8.7109375"/>
    <col min="12551" max="12551" customWidth="1" width="8.7109375"/>
    <col min="12552" max="12552" customWidth="1" width="8.7109375"/>
    <col min="12553" max="12553" customWidth="1" width="8.7109375"/>
    <col min="12554" max="12554" customWidth="1" width="8.7109375"/>
    <col min="12555" max="12555" customWidth="1" width="8.7109375"/>
    <col min="12556" max="12556" customWidth="1" width="8.7109375"/>
    <col min="12557" max="12557" customWidth="1" width="8.7109375"/>
    <col min="12558" max="12558" customWidth="1" width="8.7109375"/>
    <col min="12559" max="12559" customWidth="1" width="8.7109375"/>
    <col min="12560" max="12560" customWidth="1" width="8.7109375"/>
    <col min="12561" max="12561" customWidth="1" width="8.7109375"/>
    <col min="12562" max="12562" customWidth="1" width="8.7109375"/>
    <col min="12563" max="12563" customWidth="1" width="8.7109375"/>
    <col min="12564" max="12564" customWidth="1" width="8.7109375"/>
    <col min="12565" max="12565" customWidth="1" width="8.7109375"/>
    <col min="12566" max="12566" customWidth="1" width="8.7109375"/>
    <col min="12567" max="12567" customWidth="1" width="8.7109375"/>
    <col min="12568" max="12568" customWidth="1" width="8.7109375"/>
    <col min="12569" max="12569" customWidth="1" width="8.7109375"/>
    <col min="12570" max="12570" customWidth="1" width="8.7109375"/>
    <col min="12571" max="12571" customWidth="1" width="8.7109375"/>
    <col min="12572" max="12572" customWidth="1" width="8.7109375"/>
    <col min="12573" max="12573" customWidth="1" width="8.7109375"/>
    <col min="12574" max="12574" customWidth="1" width="8.7109375"/>
    <col min="12575" max="12575" customWidth="1" width="8.7109375"/>
    <col min="12576" max="12576" customWidth="1" width="8.7109375"/>
    <col min="12577" max="12577" customWidth="1" width="8.7109375"/>
    <col min="12578" max="12578" customWidth="1" width="8.7109375"/>
    <col min="12579" max="12579" customWidth="1" width="8.7109375"/>
    <col min="12580" max="12580" customWidth="1" width="8.7109375"/>
    <col min="12581" max="12581" customWidth="1" width="8.7109375"/>
    <col min="12582" max="12582" customWidth="1" width="8.7109375"/>
    <col min="12583" max="12583" customWidth="1" width="8.7109375"/>
    <col min="12584" max="12584" customWidth="1" width="8.7109375"/>
    <col min="12585" max="12585" customWidth="1" width="8.7109375"/>
    <col min="12586" max="12586" customWidth="1" width="8.7109375"/>
    <col min="12587" max="12587" customWidth="1" width="8.7109375"/>
    <col min="12588" max="12588" customWidth="1" width="8.7109375"/>
    <col min="12589" max="12589" customWidth="1" width="8.7109375"/>
    <col min="12590" max="12590" customWidth="1" width="8.7109375"/>
    <col min="12591" max="12591" customWidth="1" width="8.7109375"/>
    <col min="12592" max="12592" customWidth="1" width="8.7109375"/>
    <col min="12593" max="12593" customWidth="1" width="8.7109375"/>
    <col min="12594" max="12594" customWidth="1" width="8.7109375"/>
    <col min="12595" max="12595" customWidth="1" width="8.7109375"/>
    <col min="12596" max="12596" customWidth="1" width="8.7109375"/>
    <col min="12597" max="12597" customWidth="1" width="8.7109375"/>
    <col min="12598" max="12598" customWidth="1" width="8.7109375"/>
    <col min="12599" max="12599" customWidth="1" width="8.7109375"/>
    <col min="12600" max="12600" customWidth="1" width="8.7109375"/>
    <col min="12601" max="12601" customWidth="1" width="8.7109375"/>
    <col min="12602" max="12602" customWidth="1" width="8.7109375"/>
    <col min="12603" max="12603" customWidth="1" width="8.7109375"/>
    <col min="12604" max="12604" customWidth="1" width="8.7109375"/>
    <col min="12605" max="12605" customWidth="1" width="8.7109375"/>
    <col min="12606" max="12606" customWidth="1" width="8.7109375"/>
    <col min="12607" max="12607" customWidth="1" width="8.7109375"/>
    <col min="12608" max="12608" customWidth="1" width="8.7109375"/>
    <col min="12609" max="12609" customWidth="1" width="8.7109375"/>
    <col min="12610" max="12610" customWidth="1" width="8.7109375"/>
    <col min="12611" max="12611" customWidth="1" width="8.7109375"/>
    <col min="12612" max="12612" customWidth="1" width="8.7109375"/>
    <col min="12613" max="12613" customWidth="1" width="8.7109375"/>
    <col min="12614" max="12614" customWidth="1" width="8.7109375"/>
    <col min="12615" max="12615" customWidth="1" width="8.7109375"/>
    <col min="12616" max="12616" customWidth="1" width="8.7109375"/>
    <col min="12617" max="12617" customWidth="1" width="8.7109375"/>
    <col min="12618" max="12618" customWidth="1" width="8.7109375"/>
    <col min="12619" max="12619" customWidth="1" width="8.7109375"/>
    <col min="12620" max="12620" customWidth="1" width="8.7109375"/>
    <col min="12621" max="12621" customWidth="1" width="8.7109375"/>
    <col min="12622" max="12622" customWidth="1" width="8.7109375"/>
    <col min="12623" max="12623" customWidth="1" width="8.7109375"/>
    <col min="12624" max="12624" customWidth="1" width="8.7109375"/>
    <col min="12625" max="12625" customWidth="1" width="8.7109375"/>
    <col min="12626" max="12626" customWidth="1" width="8.7109375"/>
    <col min="12627" max="12627" customWidth="1" width="8.7109375"/>
    <col min="12628" max="12628" customWidth="1" width="8.7109375"/>
    <col min="12629" max="12629" customWidth="1" width="8.7109375"/>
    <col min="12630" max="12630" customWidth="1" width="8.7109375"/>
    <col min="12631" max="12631" customWidth="1" width="8.7109375"/>
    <col min="12632" max="12632" customWidth="1" width="8.7109375"/>
    <col min="12633" max="12633" customWidth="1" width="8.7109375"/>
    <col min="12634" max="12634" customWidth="1" width="8.7109375"/>
    <col min="12635" max="12635" customWidth="1" width="8.7109375"/>
    <col min="12636" max="12636" customWidth="1" width="8.7109375"/>
    <col min="12637" max="12637" customWidth="1" width="8.7109375"/>
    <col min="12638" max="12638" customWidth="1" width="8.7109375"/>
    <col min="12639" max="12639" customWidth="1" width="8.7109375"/>
    <col min="12640" max="12640" customWidth="1" width="8.7109375"/>
    <col min="12641" max="12641" customWidth="1" width="8.7109375"/>
    <col min="12642" max="12642" customWidth="1" width="8.7109375"/>
    <col min="12643" max="12643" customWidth="1" width="8.7109375"/>
    <col min="12644" max="12644" customWidth="1" width="8.7109375"/>
    <col min="12645" max="12645" customWidth="1" width="8.7109375"/>
    <col min="12646" max="12646" customWidth="1" width="8.7109375"/>
    <col min="12647" max="12647" customWidth="1" width="8.7109375"/>
    <col min="12648" max="12648" customWidth="1" width="8.7109375"/>
    <col min="12649" max="12649" customWidth="1" width="8.7109375"/>
    <col min="12650" max="12650" customWidth="1" width="8.7109375"/>
    <col min="12651" max="12651" customWidth="1" width="8.7109375"/>
    <col min="12652" max="12652" customWidth="1" width="8.7109375"/>
    <col min="12653" max="12653" customWidth="1" width="8.7109375"/>
    <col min="12654" max="12654" customWidth="1" width="8.7109375"/>
    <col min="12655" max="12655" customWidth="1" width="8.7109375"/>
    <col min="12656" max="12656" customWidth="1" width="8.7109375"/>
    <col min="12657" max="12657" customWidth="1" width="8.7109375"/>
    <col min="12658" max="12658" customWidth="1" width="8.7109375"/>
    <col min="12659" max="12659" customWidth="1" width="8.7109375"/>
    <col min="12660" max="12660" customWidth="1" width="8.7109375"/>
    <col min="12661" max="12661" customWidth="1" width="8.7109375"/>
    <col min="12662" max="12662" customWidth="1" width="8.7109375"/>
    <col min="12663" max="12663" customWidth="1" width="8.7109375"/>
    <col min="12664" max="12664" customWidth="1" width="8.7109375"/>
    <col min="12665" max="12665" customWidth="1" width="8.7109375"/>
    <col min="12666" max="12666" customWidth="1" width="8.7109375"/>
    <col min="12667" max="12667" customWidth="1" width="8.7109375"/>
    <col min="12668" max="12668" customWidth="1" width="8.7109375"/>
    <col min="12669" max="12669" customWidth="1" width="8.7109375"/>
    <col min="12670" max="12670" customWidth="1" width="8.7109375"/>
    <col min="12671" max="12671" customWidth="1" width="8.7109375"/>
    <col min="12672" max="12672" customWidth="1" width="8.7109375"/>
    <col min="12673" max="12673" customWidth="1" width="8.7109375"/>
    <col min="12674" max="12674" customWidth="1" width="8.7109375"/>
    <col min="12675" max="12675" customWidth="1" width="8.7109375"/>
    <col min="12676" max="12676" customWidth="1" width="8.7109375"/>
    <col min="12677" max="12677" customWidth="1" width="8.7109375"/>
    <col min="12678" max="12678" customWidth="1" width="8.7109375"/>
    <col min="12679" max="12679" customWidth="1" width="8.7109375"/>
    <col min="12680" max="12680" customWidth="1" width="8.7109375"/>
    <col min="12681" max="12681" customWidth="1" width="8.7109375"/>
    <col min="12682" max="12682" customWidth="1" width="8.7109375"/>
    <col min="12683" max="12683" customWidth="1" width="8.7109375"/>
    <col min="12684" max="12684" customWidth="1" width="8.7109375"/>
    <col min="12685" max="12685" customWidth="1" width="8.7109375"/>
    <col min="12686" max="12686" customWidth="1" width="8.7109375"/>
    <col min="12687" max="12687" customWidth="1" width="8.7109375"/>
    <col min="12688" max="12688" customWidth="1" width="8.7109375"/>
    <col min="12689" max="12689" customWidth="1" width="8.7109375"/>
    <col min="12690" max="12690" customWidth="1" width="8.7109375"/>
    <col min="12691" max="12691" customWidth="1" width="8.7109375"/>
    <col min="12692" max="12692" customWidth="1" width="8.7109375"/>
    <col min="12693" max="12693" customWidth="1" width="8.7109375"/>
    <col min="12694" max="12694" customWidth="1" width="8.7109375"/>
    <col min="12695" max="12695" customWidth="1" width="8.7109375"/>
    <col min="12696" max="12696" customWidth="1" width="8.7109375"/>
    <col min="12697" max="12697" customWidth="1" width="8.7109375"/>
    <col min="12698" max="12698" customWidth="1" width="8.7109375"/>
    <col min="12699" max="12699" customWidth="1" width="8.7109375"/>
    <col min="12700" max="12700" customWidth="1" width="8.7109375"/>
    <col min="12701" max="12701" customWidth="1" width="8.7109375"/>
    <col min="12702" max="12702" customWidth="1" width="8.7109375"/>
    <col min="12703" max="12703" customWidth="1" width="8.7109375"/>
    <col min="12704" max="12704" customWidth="1" width="8.7109375"/>
    <col min="12705" max="12705" customWidth="1" width="8.7109375"/>
    <col min="12706" max="12706" customWidth="1" width="8.7109375"/>
    <col min="12707" max="12707" customWidth="1" width="8.7109375"/>
    <col min="12708" max="12708" customWidth="1" width="8.7109375"/>
    <col min="12709" max="12709" customWidth="1" width="8.7109375"/>
    <col min="12710" max="12710" customWidth="1" width="8.7109375"/>
    <col min="12711" max="12711" customWidth="1" width="8.7109375"/>
    <col min="12712" max="12712" customWidth="1" width="8.7109375"/>
    <col min="12713" max="12713" customWidth="1" width="8.7109375"/>
    <col min="12714" max="12714" customWidth="1" width="8.7109375"/>
    <col min="12715" max="12715" customWidth="1" width="8.7109375"/>
    <col min="12716" max="12716" customWidth="1" width="8.7109375"/>
    <col min="12717" max="12717" customWidth="1" width="8.7109375"/>
    <col min="12718" max="12718" customWidth="1" width="8.7109375"/>
    <col min="12719" max="12719" customWidth="1" width="8.7109375"/>
    <col min="12720" max="12720" customWidth="1" width="8.7109375"/>
    <col min="12721" max="12721" customWidth="1" width="8.7109375"/>
    <col min="12722" max="12722" customWidth="1" width="8.7109375"/>
    <col min="12723" max="12723" customWidth="1" width="8.7109375"/>
    <col min="12724" max="12724" customWidth="1" width="8.7109375"/>
    <col min="12725" max="12725" customWidth="1" width="8.7109375"/>
    <col min="12726" max="12726" customWidth="1" width="8.7109375"/>
    <col min="12727" max="12727" customWidth="1" width="8.7109375"/>
    <col min="12728" max="12728" customWidth="1" width="8.7109375"/>
    <col min="12729" max="12729" customWidth="1" width="8.7109375"/>
    <col min="12730" max="12730" customWidth="1" width="8.7109375"/>
    <col min="12731" max="12731" customWidth="1" width="8.7109375"/>
    <col min="12732" max="12732" customWidth="1" width="8.7109375"/>
    <col min="12733" max="12733" customWidth="1" width="8.7109375"/>
    <col min="12734" max="12734" customWidth="1" width="8.7109375"/>
    <col min="12735" max="12735" customWidth="1" width="8.7109375"/>
    <col min="12736" max="12736" customWidth="1" width="8.7109375"/>
    <col min="12737" max="12737" customWidth="1" width="8.7109375"/>
    <col min="12738" max="12738" customWidth="1" width="8.7109375"/>
    <col min="12739" max="12739" customWidth="1" width="8.7109375"/>
    <col min="12740" max="12740" customWidth="1" width="8.7109375"/>
    <col min="12741" max="12741" customWidth="1" width="8.7109375"/>
    <col min="12742" max="12742" customWidth="1" width="8.7109375"/>
    <col min="12743" max="12743" customWidth="1" width="8.7109375"/>
    <col min="12744" max="12744" customWidth="1" width="8.7109375"/>
    <col min="12745" max="12745" customWidth="1" width="8.7109375"/>
    <col min="12746" max="12746" customWidth="1" width="8.7109375"/>
    <col min="12747" max="12747" customWidth="1" width="8.7109375"/>
    <col min="12748" max="12748" customWidth="1" width="8.7109375"/>
    <col min="12749" max="12749" customWidth="1" width="8.7109375"/>
    <col min="12750" max="12750" customWidth="1" width="8.7109375"/>
    <col min="12751" max="12751" customWidth="1" width="8.7109375"/>
    <col min="12752" max="12752" customWidth="1" width="8.7109375"/>
    <col min="12753" max="12753" customWidth="1" width="8.7109375"/>
    <col min="12754" max="12754" customWidth="1" width="8.7109375"/>
    <col min="12755" max="12755" customWidth="1" width="8.7109375"/>
    <col min="12756" max="12756" customWidth="1" width="8.7109375"/>
    <col min="12757" max="12757" customWidth="1" width="8.7109375"/>
    <col min="12758" max="12758" customWidth="1" width="8.7109375"/>
    <col min="12759" max="12759" customWidth="1" width="8.7109375"/>
    <col min="12760" max="12760" customWidth="1" width="8.7109375"/>
    <col min="12761" max="12761" customWidth="1" width="8.7109375"/>
    <col min="12762" max="12762" customWidth="1" width="8.7109375"/>
    <col min="12763" max="12763" customWidth="1" width="8.7109375"/>
    <col min="12764" max="12764" customWidth="1" width="8.7109375"/>
    <col min="12765" max="12765" customWidth="1" width="8.7109375"/>
    <col min="12766" max="12766" customWidth="1" width="8.7109375"/>
    <col min="12767" max="12767" customWidth="1" width="8.7109375"/>
    <col min="12768" max="12768" customWidth="1" width="8.7109375"/>
    <col min="12769" max="12769" customWidth="1" width="8.7109375"/>
    <col min="12770" max="12770" customWidth="1" width="8.7109375"/>
    <col min="12771" max="12771" customWidth="1" width="8.7109375"/>
    <col min="12772" max="12772" customWidth="1" width="8.7109375"/>
    <col min="12773" max="12773" customWidth="1" width="8.7109375"/>
    <col min="12774" max="12774" customWidth="1" width="8.7109375"/>
    <col min="12775" max="12775" customWidth="1" width="8.7109375"/>
    <col min="12776" max="12776" customWidth="1" width="8.7109375"/>
    <col min="12777" max="12777" customWidth="1" width="8.7109375"/>
    <col min="12778" max="12778" customWidth="1" width="8.7109375"/>
    <col min="12779" max="12779" customWidth="1" width="8.7109375"/>
    <col min="12780" max="12780" customWidth="1" width="8.7109375"/>
    <col min="12781" max="12781" customWidth="1" width="8.7109375"/>
    <col min="12782" max="12782" customWidth="1" width="8.7109375"/>
    <col min="12783" max="12783" customWidth="1" width="8.7109375"/>
    <col min="12784" max="12784" customWidth="1" width="8.7109375"/>
    <col min="12785" max="12785" customWidth="1" width="8.7109375"/>
    <col min="12786" max="12786" customWidth="1" width="8.7109375"/>
    <col min="12787" max="12787" customWidth="1" width="8.7109375"/>
    <col min="12788" max="12788" customWidth="1" width="8.7109375"/>
    <col min="12789" max="12789" customWidth="1" width="8.7109375"/>
    <col min="12790" max="12790" customWidth="1" width="8.7109375"/>
    <col min="12791" max="12791" customWidth="1" width="8.7109375"/>
    <col min="12792" max="12792" customWidth="1" width="8.7109375"/>
    <col min="12793" max="12793" customWidth="1" width="8.7109375"/>
    <col min="12794" max="12794" customWidth="1" width="8.7109375"/>
    <col min="12795" max="12795" customWidth="1" width="8.7109375"/>
    <col min="12796" max="12796" customWidth="1" width="8.7109375"/>
    <col min="12797" max="12797" customWidth="1" width="8.7109375"/>
    <col min="12798" max="12798" customWidth="1" width="8.7109375"/>
    <col min="12799" max="12799" customWidth="1" width="8.7109375"/>
    <col min="12800" max="12800" customWidth="1" width="8.7109375"/>
    <col min="12801" max="12801" customWidth="1" width="8.7109375"/>
    <col min="12802" max="12802" customWidth="1" width="8.7109375"/>
    <col min="12803" max="12803" customWidth="1" width="8.7109375"/>
    <col min="12804" max="12804" customWidth="1" width="8.7109375"/>
    <col min="12805" max="12805" customWidth="1" width="8.7109375"/>
    <col min="12806" max="12806" customWidth="1" width="8.7109375"/>
    <col min="12807" max="12807" customWidth="1" width="8.7109375"/>
    <col min="12808" max="12808" customWidth="1" width="8.7109375"/>
    <col min="12809" max="12809" customWidth="1" width="8.7109375"/>
    <col min="12810" max="12810" customWidth="1" width="8.7109375"/>
    <col min="12811" max="12811" customWidth="1" width="8.7109375"/>
    <col min="12812" max="12812" customWidth="1" width="8.7109375"/>
    <col min="12813" max="12813" customWidth="1" width="8.7109375"/>
    <col min="12814" max="12814" customWidth="1" width="8.7109375"/>
    <col min="12815" max="12815" customWidth="1" width="8.7109375"/>
    <col min="12816" max="12816" customWidth="1" width="8.7109375"/>
    <col min="12817" max="12817" customWidth="1" width="8.7109375"/>
    <col min="12818" max="12818" customWidth="1" width="8.7109375"/>
    <col min="12819" max="12819" customWidth="1" width="8.7109375"/>
    <col min="12820" max="12820" customWidth="1" width="8.7109375"/>
    <col min="12821" max="12821" customWidth="1" width="8.7109375"/>
    <col min="12822" max="12822" customWidth="1" width="8.7109375"/>
    <col min="12823" max="12823" customWidth="1" width="8.7109375"/>
    <col min="12824" max="12824" customWidth="1" width="8.7109375"/>
    <col min="12825" max="12825" customWidth="1" width="8.7109375"/>
    <col min="12826" max="12826" customWidth="1" width="8.7109375"/>
    <col min="12827" max="12827" customWidth="1" width="8.7109375"/>
    <col min="12828" max="12828" customWidth="1" width="8.7109375"/>
    <col min="12829" max="12829" customWidth="1" width="8.7109375"/>
    <col min="12830" max="12830" customWidth="1" width="8.7109375"/>
    <col min="12831" max="12831" customWidth="1" width="8.7109375"/>
    <col min="12832" max="12832" customWidth="1" width="8.7109375"/>
    <col min="12833" max="12833" customWidth="1" width="8.7109375"/>
    <col min="12834" max="12834" customWidth="1" width="8.7109375"/>
    <col min="12835" max="12835" customWidth="1" width="8.7109375"/>
    <col min="12836" max="12836" customWidth="1" width="8.7109375"/>
    <col min="12837" max="12837" customWidth="1" width="8.7109375"/>
    <col min="12838" max="12838" customWidth="1" width="8.7109375"/>
    <col min="12839" max="12839" customWidth="1" width="8.7109375"/>
    <col min="12840" max="12840" customWidth="1" width="8.7109375"/>
    <col min="12841" max="12841" customWidth="1" width="8.7109375"/>
    <col min="12842" max="12842" customWidth="1" width="8.7109375"/>
    <col min="12843" max="12843" customWidth="1" width="8.7109375"/>
    <col min="12844" max="12844" customWidth="1" width="8.7109375"/>
    <col min="12845" max="12845" customWidth="1" width="8.7109375"/>
    <col min="12846" max="12846" customWidth="1" width="8.7109375"/>
    <col min="12847" max="12847" customWidth="1" width="8.7109375"/>
    <col min="12848" max="12848" customWidth="1" width="8.7109375"/>
    <col min="12849" max="12849" customWidth="1" width="8.7109375"/>
    <col min="12850" max="12850" customWidth="1" width="8.7109375"/>
    <col min="12851" max="12851" customWidth="1" width="8.7109375"/>
    <col min="12852" max="12852" customWidth="1" width="8.7109375"/>
    <col min="12853" max="12853" customWidth="1" width="8.7109375"/>
    <col min="12854" max="12854" customWidth="1" width="8.7109375"/>
    <col min="12855" max="12855" customWidth="1" width="8.7109375"/>
    <col min="12856" max="12856" customWidth="1" width="8.7109375"/>
    <col min="12857" max="12857" customWidth="1" width="8.7109375"/>
    <col min="12858" max="12858" customWidth="1" width="8.7109375"/>
    <col min="12859" max="12859" customWidth="1" width="8.7109375"/>
    <col min="12860" max="12860" customWidth="1" width="8.7109375"/>
    <col min="12861" max="12861" customWidth="1" width="8.7109375"/>
    <col min="12862" max="12862" customWidth="1" width="8.7109375"/>
    <col min="12863" max="12863" customWidth="1" width="8.7109375"/>
    <col min="12864" max="12864" customWidth="1" width="8.7109375"/>
    <col min="12865" max="12865" customWidth="1" width="8.7109375"/>
    <col min="12866" max="12866" customWidth="1" width="8.7109375"/>
    <col min="12867" max="12867" customWidth="1" width="8.7109375"/>
    <col min="12868" max="12868" customWidth="1" width="8.7109375"/>
    <col min="12869" max="12869" customWidth="1" width="8.7109375"/>
    <col min="12870" max="12870" customWidth="1" width="8.7109375"/>
    <col min="12871" max="12871" customWidth="1" width="8.7109375"/>
    <col min="12872" max="12872" customWidth="1" width="8.7109375"/>
    <col min="12873" max="12873" customWidth="1" width="8.7109375"/>
    <col min="12874" max="12874" customWidth="1" width="8.7109375"/>
    <col min="12875" max="12875" customWidth="1" width="8.7109375"/>
    <col min="12876" max="12876" customWidth="1" width="8.7109375"/>
    <col min="12877" max="12877" customWidth="1" width="8.7109375"/>
    <col min="12878" max="12878" customWidth="1" width="8.7109375"/>
    <col min="12879" max="12879" customWidth="1" width="8.7109375"/>
    <col min="12880" max="12880" customWidth="1" width="8.7109375"/>
    <col min="12881" max="12881" customWidth="1" width="8.7109375"/>
    <col min="12882" max="12882" customWidth="1" width="8.7109375"/>
    <col min="12883" max="12883" customWidth="1" width="8.7109375"/>
    <col min="12884" max="12884" customWidth="1" width="8.7109375"/>
    <col min="12885" max="12885" customWidth="1" width="8.7109375"/>
    <col min="12886" max="12886" customWidth="1" width="8.7109375"/>
    <col min="12887" max="12887" customWidth="1" width="8.7109375"/>
    <col min="12888" max="12888" customWidth="1" width="8.7109375"/>
    <col min="12889" max="12889" customWidth="1" width="8.7109375"/>
    <col min="12890" max="12890" customWidth="1" width="8.7109375"/>
    <col min="12891" max="12891" customWidth="1" width="8.7109375"/>
    <col min="12892" max="12892" customWidth="1" width="8.7109375"/>
    <col min="12893" max="12893" customWidth="1" width="8.7109375"/>
    <col min="12894" max="12894" customWidth="1" width="8.7109375"/>
    <col min="12895" max="12895" customWidth="1" width="8.7109375"/>
    <col min="12896" max="12896" customWidth="1" width="8.7109375"/>
    <col min="12897" max="12897" customWidth="1" width="8.7109375"/>
    <col min="12898" max="12898" customWidth="1" width="8.7109375"/>
    <col min="12899" max="12899" customWidth="1" width="8.7109375"/>
    <col min="12900" max="12900" customWidth="1" width="8.7109375"/>
    <col min="12901" max="12901" customWidth="1" width="8.7109375"/>
    <col min="12902" max="12902" customWidth="1" width="8.7109375"/>
    <col min="12903" max="12903" customWidth="1" width="8.7109375"/>
    <col min="12904" max="12904" customWidth="1" width="8.7109375"/>
    <col min="12905" max="12905" customWidth="1" width="8.7109375"/>
    <col min="12906" max="12906" customWidth="1" width="8.7109375"/>
    <col min="12907" max="12907" customWidth="1" width="8.7109375"/>
    <col min="12908" max="12908" customWidth="1" width="8.7109375"/>
    <col min="12909" max="12909" customWidth="1" width="8.7109375"/>
    <col min="12910" max="12910" customWidth="1" width="8.7109375"/>
    <col min="12911" max="12911" customWidth="1" width="8.7109375"/>
    <col min="12912" max="12912" customWidth="1" width="8.7109375"/>
    <col min="12913" max="12913" customWidth="1" width="8.7109375"/>
    <col min="12914" max="12914" customWidth="1" width="8.7109375"/>
    <col min="12915" max="12915" customWidth="1" width="8.7109375"/>
    <col min="12916" max="12916" customWidth="1" width="8.7109375"/>
    <col min="12917" max="12917" customWidth="1" width="8.7109375"/>
    <col min="12918" max="12918" customWidth="1" width="8.7109375"/>
    <col min="12919" max="12919" customWidth="1" width="8.7109375"/>
    <col min="12920" max="12920" customWidth="1" width="8.7109375"/>
    <col min="12921" max="12921" customWidth="1" width="8.7109375"/>
    <col min="12922" max="12922" customWidth="1" width="8.7109375"/>
    <col min="12923" max="12923" customWidth="1" width="8.7109375"/>
    <col min="12924" max="12924" customWidth="1" width="8.7109375"/>
    <col min="12925" max="12925" customWidth="1" width="8.7109375"/>
    <col min="12926" max="12926" customWidth="1" width="8.7109375"/>
    <col min="12927" max="12927" customWidth="1" width="8.7109375"/>
    <col min="12928" max="12928" customWidth="1" width="8.7109375"/>
    <col min="12929" max="12929" customWidth="1" width="8.7109375"/>
    <col min="12930" max="12930" customWidth="1" width="8.7109375"/>
    <col min="12931" max="12931" customWidth="1" width="8.7109375"/>
    <col min="12932" max="12932" customWidth="1" width="8.7109375"/>
    <col min="12933" max="12933" customWidth="1" width="8.7109375"/>
    <col min="12934" max="12934" customWidth="1" width="8.7109375"/>
    <col min="12935" max="12935" customWidth="1" width="8.7109375"/>
    <col min="12936" max="12936" customWidth="1" width="8.7109375"/>
    <col min="12937" max="12937" customWidth="1" width="8.7109375"/>
    <col min="12938" max="12938" customWidth="1" width="8.7109375"/>
    <col min="12939" max="12939" customWidth="1" width="8.7109375"/>
    <col min="12940" max="12940" customWidth="1" width="8.7109375"/>
    <col min="12941" max="12941" customWidth="1" width="8.7109375"/>
    <col min="12942" max="12942" customWidth="1" width="8.7109375"/>
    <col min="12943" max="12943" customWidth="1" width="8.7109375"/>
    <col min="12944" max="12944" customWidth="1" width="8.7109375"/>
    <col min="12945" max="12945" customWidth="1" width="8.7109375"/>
    <col min="12946" max="12946" customWidth="1" width="8.7109375"/>
    <col min="12947" max="12947" customWidth="1" width="8.7109375"/>
    <col min="12948" max="12948" customWidth="1" width="8.7109375"/>
    <col min="12949" max="12949" customWidth="1" width="8.7109375"/>
    <col min="12950" max="12950" customWidth="1" width="8.7109375"/>
    <col min="12951" max="12951" customWidth="1" width="8.7109375"/>
    <col min="12952" max="12952" customWidth="1" width="8.7109375"/>
    <col min="12953" max="12953" customWidth="1" width="8.7109375"/>
    <col min="12954" max="12954" customWidth="1" width="8.7109375"/>
    <col min="12955" max="12955" customWidth="1" width="8.7109375"/>
    <col min="12956" max="12956" customWidth="1" width="8.7109375"/>
    <col min="12957" max="12957" customWidth="1" width="8.7109375"/>
    <col min="12958" max="12958" customWidth="1" width="8.7109375"/>
    <col min="12959" max="12959" customWidth="1" width="8.7109375"/>
    <col min="12960" max="12960" customWidth="1" width="8.7109375"/>
    <col min="12961" max="12961" customWidth="1" width="8.7109375"/>
    <col min="12962" max="12962" customWidth="1" width="8.7109375"/>
    <col min="12963" max="12963" customWidth="1" width="8.7109375"/>
    <col min="12964" max="12964" customWidth="1" width="8.7109375"/>
    <col min="12965" max="12965" customWidth="1" width="8.7109375"/>
    <col min="12966" max="12966" customWidth="1" width="8.7109375"/>
    <col min="12967" max="12967" customWidth="1" width="8.7109375"/>
    <col min="12968" max="12968" customWidth="1" width="8.7109375"/>
    <col min="12969" max="12969" customWidth="1" width="8.7109375"/>
    <col min="12970" max="12970" customWidth="1" width="8.7109375"/>
    <col min="12971" max="12971" customWidth="1" width="8.7109375"/>
    <col min="12972" max="12972" customWidth="1" width="8.7109375"/>
    <col min="12973" max="12973" customWidth="1" width="8.7109375"/>
    <col min="12974" max="12974" customWidth="1" width="8.7109375"/>
    <col min="12975" max="12975" customWidth="1" width="8.7109375"/>
    <col min="12976" max="12976" customWidth="1" width="8.7109375"/>
    <col min="12977" max="12977" customWidth="1" width="8.7109375"/>
    <col min="12978" max="12978" customWidth="1" width="8.7109375"/>
    <col min="12979" max="12979" customWidth="1" width="8.7109375"/>
    <col min="12980" max="12980" customWidth="1" width="8.7109375"/>
    <col min="12981" max="12981" customWidth="1" width="8.7109375"/>
    <col min="12982" max="12982" customWidth="1" width="8.7109375"/>
    <col min="12983" max="12983" customWidth="1" width="8.7109375"/>
    <col min="12984" max="12984" customWidth="1" width="8.7109375"/>
    <col min="12985" max="12985" customWidth="1" width="8.7109375"/>
    <col min="12986" max="12986" customWidth="1" width="8.7109375"/>
    <col min="12987" max="12987" customWidth="1" width="8.7109375"/>
    <col min="12988" max="12988" customWidth="1" width="8.7109375"/>
    <col min="12989" max="12989" customWidth="1" width="8.7109375"/>
    <col min="12990" max="12990" customWidth="1" width="8.7109375"/>
    <col min="12991" max="12991" customWidth="1" width="8.7109375"/>
    <col min="12992" max="12992" customWidth="1" width="8.7109375"/>
    <col min="12993" max="12993" customWidth="1" width="8.7109375"/>
    <col min="12994" max="12994" customWidth="1" width="8.7109375"/>
    <col min="12995" max="12995" customWidth="1" width="8.7109375"/>
    <col min="12996" max="12996" customWidth="1" width="8.7109375"/>
    <col min="12997" max="12997" customWidth="1" width="8.7109375"/>
    <col min="12998" max="12998" customWidth="1" width="8.7109375"/>
    <col min="12999" max="12999" customWidth="1" width="8.7109375"/>
    <col min="13000" max="13000" customWidth="1" width="8.7109375"/>
    <col min="13001" max="13001" customWidth="1" width="8.7109375"/>
    <col min="13002" max="13002" customWidth="1" width="8.7109375"/>
    <col min="13003" max="13003" customWidth="1" width="8.7109375"/>
    <col min="13004" max="13004" customWidth="1" width="8.7109375"/>
    <col min="13005" max="13005" customWidth="1" width="8.7109375"/>
    <col min="13006" max="13006" customWidth="1" width="8.7109375"/>
    <col min="13007" max="13007" customWidth="1" width="8.7109375"/>
    <col min="13008" max="13008" customWidth="1" width="8.7109375"/>
    <col min="13009" max="13009" customWidth="1" width="8.7109375"/>
    <col min="13010" max="13010" customWidth="1" width="8.7109375"/>
    <col min="13011" max="13011" customWidth="1" width="8.7109375"/>
    <col min="13012" max="13012" customWidth="1" width="8.7109375"/>
    <col min="13013" max="13013" customWidth="1" width="8.7109375"/>
    <col min="13014" max="13014" customWidth="1" width="8.7109375"/>
    <col min="13015" max="13015" customWidth="1" width="8.7109375"/>
    <col min="13016" max="13016" customWidth="1" width="8.7109375"/>
    <col min="13017" max="13017" customWidth="1" width="8.7109375"/>
    <col min="13018" max="13018" customWidth="1" width="8.7109375"/>
    <col min="13019" max="13019" customWidth="1" width="8.7109375"/>
    <col min="13020" max="13020" customWidth="1" width="8.7109375"/>
    <col min="13021" max="13021" customWidth="1" width="8.7109375"/>
    <col min="13022" max="13022" customWidth="1" width="8.7109375"/>
    <col min="13023" max="13023" customWidth="1" width="8.7109375"/>
    <col min="13024" max="13024" customWidth="1" width="8.7109375"/>
    <col min="13025" max="13025" customWidth="1" width="8.7109375"/>
    <col min="13026" max="13026" customWidth="1" width="8.7109375"/>
    <col min="13027" max="13027" customWidth="1" width="8.7109375"/>
    <col min="13028" max="13028" customWidth="1" width="8.7109375"/>
    <col min="13029" max="13029" customWidth="1" width="8.7109375"/>
    <col min="13030" max="13030" customWidth="1" width="8.7109375"/>
    <col min="13031" max="13031" customWidth="1" width="8.7109375"/>
    <col min="13032" max="13032" customWidth="1" width="8.7109375"/>
    <col min="13033" max="13033" customWidth="1" width="8.7109375"/>
    <col min="13034" max="13034" customWidth="1" width="8.7109375"/>
    <col min="13035" max="13035" customWidth="1" width="8.7109375"/>
    <col min="13036" max="13036" customWidth="1" width="8.7109375"/>
    <col min="13037" max="13037" customWidth="1" width="8.7109375"/>
    <col min="13038" max="13038" customWidth="1" width="8.7109375"/>
    <col min="13039" max="13039" customWidth="1" width="8.7109375"/>
    <col min="13040" max="13040" customWidth="1" width="8.7109375"/>
    <col min="13041" max="13041" customWidth="1" width="8.7109375"/>
    <col min="13042" max="13042" customWidth="1" width="8.7109375"/>
    <col min="13043" max="13043" customWidth="1" width="8.7109375"/>
    <col min="13044" max="13044" customWidth="1" width="8.7109375"/>
    <col min="13045" max="13045" customWidth="1" width="8.7109375"/>
    <col min="13046" max="13046" customWidth="1" width="8.7109375"/>
    <col min="13047" max="13047" customWidth="1" width="8.7109375"/>
    <col min="13048" max="13048" customWidth="1" width="8.7109375"/>
    <col min="13049" max="13049" customWidth="1" width="8.7109375"/>
    <col min="13050" max="13050" customWidth="1" width="8.7109375"/>
    <col min="13051" max="13051" customWidth="1" width="8.7109375"/>
    <col min="13052" max="13052" customWidth="1" width="8.7109375"/>
    <col min="13053" max="13053" customWidth="1" width="8.7109375"/>
    <col min="13054" max="13054" customWidth="1" width="8.7109375"/>
    <col min="13055" max="13055" customWidth="1" width="8.7109375"/>
    <col min="13056" max="13056" customWidth="1" width="8.7109375"/>
    <col min="13057" max="13057" customWidth="1" width="8.7109375"/>
    <col min="13058" max="13058" customWidth="1" width="8.7109375"/>
    <col min="13059" max="13059" customWidth="1" width="8.7109375"/>
    <col min="13060" max="13060" customWidth="1" width="8.7109375"/>
    <col min="13061" max="13061" customWidth="1" width="8.7109375"/>
    <col min="13062" max="13062" customWidth="1" width="8.7109375"/>
    <col min="13063" max="13063" customWidth="1" width="8.7109375"/>
    <col min="13064" max="13064" customWidth="1" width="8.7109375"/>
    <col min="13065" max="13065" customWidth="1" width="8.7109375"/>
    <col min="13066" max="13066" customWidth="1" width="8.7109375"/>
    <col min="13067" max="13067" customWidth="1" width="8.7109375"/>
    <col min="13068" max="13068" customWidth="1" width="8.7109375"/>
    <col min="13069" max="13069" customWidth="1" width="8.7109375"/>
    <col min="13070" max="13070" customWidth="1" width="8.7109375"/>
    <col min="13071" max="13071" customWidth="1" width="8.7109375"/>
    <col min="13072" max="13072" customWidth="1" width="8.7109375"/>
    <col min="13073" max="13073" customWidth="1" width="8.7109375"/>
    <col min="13074" max="13074" customWidth="1" width="8.7109375"/>
    <col min="13075" max="13075" customWidth="1" width="8.7109375"/>
    <col min="13076" max="13076" customWidth="1" width="8.7109375"/>
    <col min="13077" max="13077" customWidth="1" width="8.7109375"/>
    <col min="13078" max="13078" customWidth="1" width="8.7109375"/>
    <col min="13079" max="13079" customWidth="1" width="8.7109375"/>
    <col min="13080" max="13080" customWidth="1" width="8.7109375"/>
    <col min="13081" max="13081" customWidth="1" width="8.7109375"/>
    <col min="13082" max="13082" customWidth="1" width="8.7109375"/>
    <col min="13083" max="13083" customWidth="1" width="8.7109375"/>
    <col min="13084" max="13084" customWidth="1" width="8.7109375"/>
    <col min="13085" max="13085" customWidth="1" width="8.7109375"/>
    <col min="13086" max="13086" customWidth="1" width="8.7109375"/>
    <col min="13087" max="13087" customWidth="1" width="8.7109375"/>
    <col min="13088" max="13088" customWidth="1" width="8.7109375"/>
    <col min="13089" max="13089" customWidth="1" width="8.7109375"/>
    <col min="13090" max="13090" customWidth="1" width="8.7109375"/>
    <col min="13091" max="13091" customWidth="1" width="8.7109375"/>
    <col min="13092" max="13092" customWidth="1" width="8.7109375"/>
    <col min="13093" max="13093" customWidth="1" width="8.7109375"/>
    <col min="13094" max="13094" customWidth="1" width="8.7109375"/>
    <col min="13095" max="13095" customWidth="1" width="8.7109375"/>
    <col min="13096" max="13096" customWidth="1" width="8.7109375"/>
    <col min="13097" max="13097" customWidth="1" width="8.7109375"/>
    <col min="13098" max="13098" customWidth="1" width="8.7109375"/>
    <col min="13099" max="13099" customWidth="1" width="8.7109375"/>
    <col min="13100" max="13100" customWidth="1" width="8.7109375"/>
    <col min="13101" max="13101" customWidth="1" width="8.7109375"/>
    <col min="13102" max="13102" customWidth="1" width="8.7109375"/>
    <col min="13103" max="13103" customWidth="1" width="8.7109375"/>
    <col min="13104" max="13104" customWidth="1" width="8.7109375"/>
    <col min="13105" max="13105" customWidth="1" width="8.7109375"/>
    <col min="13106" max="13106" customWidth="1" width="8.7109375"/>
    <col min="13107" max="13107" customWidth="1" width="8.7109375"/>
    <col min="13108" max="13108" customWidth="1" width="8.7109375"/>
    <col min="13109" max="13109" customWidth="1" width="8.7109375"/>
    <col min="13110" max="13110" customWidth="1" width="8.7109375"/>
    <col min="13111" max="13111" customWidth="1" width="8.7109375"/>
    <col min="13112" max="13112" customWidth="1" width="8.7109375"/>
    <col min="13113" max="13113" customWidth="1" width="8.7109375"/>
    <col min="13114" max="13114" customWidth="1" width="8.7109375"/>
    <col min="13115" max="13115" customWidth="1" width="8.7109375"/>
    <col min="13116" max="13116" customWidth="1" width="8.7109375"/>
    <col min="13117" max="13117" customWidth="1" width="8.7109375"/>
    <col min="13118" max="13118" customWidth="1" width="8.7109375"/>
    <col min="13119" max="13119" customWidth="1" width="8.7109375"/>
    <col min="13120" max="13120" customWidth="1" width="8.7109375"/>
    <col min="13121" max="13121" customWidth="1" width="8.7109375"/>
    <col min="13122" max="13122" customWidth="1" width="8.7109375"/>
    <col min="13123" max="13123" customWidth="1" width="8.7109375"/>
    <col min="13124" max="13124" customWidth="1" width="8.7109375"/>
    <col min="13125" max="13125" customWidth="1" width="8.7109375"/>
    <col min="13126" max="13126" customWidth="1" width="8.7109375"/>
    <col min="13127" max="13127" customWidth="1" width="8.7109375"/>
    <col min="13128" max="13128" customWidth="1" width="8.7109375"/>
    <col min="13129" max="13129" customWidth="1" width="8.7109375"/>
    <col min="13130" max="13130" customWidth="1" width="8.7109375"/>
    <col min="13131" max="13131" customWidth="1" width="8.7109375"/>
    <col min="13132" max="13132" customWidth="1" width="8.7109375"/>
    <col min="13133" max="13133" customWidth="1" width="8.7109375"/>
    <col min="13134" max="13134" customWidth="1" width="8.7109375"/>
    <col min="13135" max="13135" customWidth="1" width="8.7109375"/>
    <col min="13136" max="13136" customWidth="1" width="8.7109375"/>
    <col min="13137" max="13137" customWidth="1" width="8.7109375"/>
    <col min="13138" max="13138" customWidth="1" width="8.7109375"/>
    <col min="13139" max="13139" customWidth="1" width="8.7109375"/>
    <col min="13140" max="13140" customWidth="1" width="8.7109375"/>
    <col min="13141" max="13141" customWidth="1" width="8.7109375"/>
    <col min="13142" max="13142" customWidth="1" width="8.7109375"/>
    <col min="13143" max="13143" customWidth="1" width="8.7109375"/>
    <col min="13144" max="13144" customWidth="1" width="8.7109375"/>
    <col min="13145" max="13145" customWidth="1" width="8.7109375"/>
    <col min="13146" max="13146" customWidth="1" width="8.7109375"/>
    <col min="13147" max="13147" customWidth="1" width="8.7109375"/>
    <col min="13148" max="13148" customWidth="1" width="8.7109375"/>
    <col min="13149" max="13149" customWidth="1" width="8.7109375"/>
    <col min="13150" max="13150" customWidth="1" width="8.7109375"/>
    <col min="13151" max="13151" customWidth="1" width="8.7109375"/>
    <col min="13152" max="13152" customWidth="1" width="8.7109375"/>
    <col min="13153" max="13153" customWidth="1" width="8.7109375"/>
    <col min="13154" max="13154" customWidth="1" width="8.7109375"/>
    <col min="13155" max="13155" customWidth="1" width="8.7109375"/>
    <col min="13156" max="13156" customWidth="1" width="8.7109375"/>
    <col min="13157" max="13157" customWidth="1" width="8.7109375"/>
    <col min="13158" max="13158" customWidth="1" width="8.7109375"/>
    <col min="13159" max="13159" customWidth="1" width="8.7109375"/>
    <col min="13160" max="13160" customWidth="1" width="8.7109375"/>
    <col min="13161" max="13161" customWidth="1" width="8.7109375"/>
    <col min="13162" max="13162" customWidth="1" width="8.7109375"/>
    <col min="13163" max="13163" customWidth="1" width="8.7109375"/>
    <col min="13164" max="13164" customWidth="1" width="8.7109375"/>
    <col min="13165" max="13165" customWidth="1" width="8.7109375"/>
    <col min="13166" max="13166" customWidth="1" width="8.7109375"/>
    <col min="13167" max="13167" customWidth="1" width="8.7109375"/>
    <col min="13168" max="13168" customWidth="1" width="8.7109375"/>
    <col min="13169" max="13169" customWidth="1" width="8.7109375"/>
    <col min="13170" max="13170" customWidth="1" width="8.7109375"/>
    <col min="13171" max="13171" customWidth="1" width="8.7109375"/>
    <col min="13172" max="13172" customWidth="1" width="8.7109375"/>
    <col min="13173" max="13173" customWidth="1" width="8.7109375"/>
    <col min="13174" max="13174" customWidth="1" width="8.7109375"/>
    <col min="13175" max="13175" customWidth="1" width="8.7109375"/>
    <col min="13176" max="13176" customWidth="1" width="8.7109375"/>
    <col min="13177" max="13177" customWidth="1" width="8.7109375"/>
    <col min="13178" max="13178" customWidth="1" width="8.7109375"/>
    <col min="13179" max="13179" customWidth="1" width="8.7109375"/>
    <col min="13180" max="13180" customWidth="1" width="8.7109375"/>
    <col min="13181" max="13181" customWidth="1" width="8.7109375"/>
    <col min="13182" max="13182" customWidth="1" width="8.7109375"/>
    <col min="13183" max="13183" customWidth="1" width="8.7109375"/>
    <col min="13184" max="13184" customWidth="1" width="8.7109375"/>
    <col min="13185" max="13185" customWidth="1" width="8.7109375"/>
    <col min="13186" max="13186" customWidth="1" width="8.7109375"/>
    <col min="13187" max="13187" customWidth="1" width="8.7109375"/>
    <col min="13188" max="13188" customWidth="1" width="8.7109375"/>
    <col min="13189" max="13189" customWidth="1" width="8.7109375"/>
    <col min="13190" max="13190" customWidth="1" width="8.7109375"/>
    <col min="13191" max="13191" customWidth="1" width="8.7109375"/>
    <col min="13192" max="13192" customWidth="1" width="8.7109375"/>
    <col min="13193" max="13193" customWidth="1" width="8.7109375"/>
    <col min="13194" max="13194" customWidth="1" width="8.7109375"/>
    <col min="13195" max="13195" customWidth="1" width="8.7109375"/>
    <col min="13196" max="13196" customWidth="1" width="8.7109375"/>
    <col min="13197" max="13197" customWidth="1" width="8.7109375"/>
    <col min="13198" max="13198" customWidth="1" width="8.7109375"/>
    <col min="13199" max="13199" customWidth="1" width="8.7109375"/>
    <col min="13200" max="13200" customWidth="1" width="8.7109375"/>
    <col min="13201" max="13201" customWidth="1" width="8.7109375"/>
    <col min="13202" max="13202" customWidth="1" width="8.7109375"/>
    <col min="13203" max="13203" customWidth="1" width="8.7109375"/>
    <col min="13204" max="13204" customWidth="1" width="8.7109375"/>
    <col min="13205" max="13205" customWidth="1" width="8.7109375"/>
    <col min="13206" max="13206" customWidth="1" width="8.7109375"/>
    <col min="13207" max="13207" customWidth="1" width="8.7109375"/>
    <col min="13208" max="13208" customWidth="1" width="8.7109375"/>
    <col min="13209" max="13209" customWidth="1" width="8.7109375"/>
    <col min="13210" max="13210" customWidth="1" width="8.7109375"/>
    <col min="13211" max="13211" customWidth="1" width="8.7109375"/>
    <col min="13212" max="13212" customWidth="1" width="8.7109375"/>
    <col min="13213" max="13213" customWidth="1" width="8.7109375"/>
    <col min="13214" max="13214" customWidth="1" width="8.7109375"/>
    <col min="13215" max="13215" customWidth="1" width="8.7109375"/>
    <col min="13216" max="13216" customWidth="1" width="8.7109375"/>
    <col min="13217" max="13217" customWidth="1" width="8.7109375"/>
    <col min="13218" max="13218" customWidth="1" width="8.7109375"/>
    <col min="13219" max="13219" customWidth="1" width="8.7109375"/>
    <col min="13220" max="13220" customWidth="1" width="8.7109375"/>
    <col min="13221" max="13221" customWidth="1" width="8.7109375"/>
    <col min="13222" max="13222" customWidth="1" width="8.7109375"/>
    <col min="13223" max="13223" customWidth="1" width="8.7109375"/>
    <col min="13224" max="13224" customWidth="1" width="8.7109375"/>
    <col min="13225" max="13225" customWidth="1" width="8.7109375"/>
    <col min="13226" max="13226" customWidth="1" width="8.7109375"/>
    <col min="13227" max="13227" customWidth="1" width="8.7109375"/>
    <col min="13228" max="13228" customWidth="1" width="8.7109375"/>
    <col min="13229" max="13229" customWidth="1" width="8.7109375"/>
    <col min="13230" max="13230" customWidth="1" width="8.7109375"/>
    <col min="13231" max="13231" customWidth="1" width="8.7109375"/>
    <col min="13232" max="13232" customWidth="1" width="8.7109375"/>
    <col min="13233" max="13233" customWidth="1" width="8.7109375"/>
    <col min="13234" max="13234" customWidth="1" width="8.7109375"/>
    <col min="13235" max="13235" customWidth="1" width="8.7109375"/>
    <col min="13236" max="13236" customWidth="1" width="8.7109375"/>
    <col min="13237" max="13237" customWidth="1" width="8.7109375"/>
    <col min="13238" max="13238" customWidth="1" width="8.7109375"/>
    <col min="13239" max="13239" customWidth="1" width="8.7109375"/>
    <col min="13240" max="13240" customWidth="1" width="8.7109375"/>
    <col min="13241" max="13241" customWidth="1" width="8.7109375"/>
    <col min="13242" max="13242" customWidth="1" width="8.7109375"/>
    <col min="13243" max="13243" customWidth="1" width="8.7109375"/>
    <col min="13244" max="13244" customWidth="1" width="8.7109375"/>
    <col min="13245" max="13245" customWidth="1" width="8.7109375"/>
    <col min="13246" max="13246" customWidth="1" width="8.7109375"/>
    <col min="13247" max="13247" customWidth="1" width="8.7109375"/>
    <col min="13248" max="13248" customWidth="1" width="8.7109375"/>
    <col min="13249" max="13249" customWidth="1" width="8.7109375"/>
    <col min="13250" max="13250" customWidth="1" width="8.7109375"/>
    <col min="13251" max="13251" customWidth="1" width="8.7109375"/>
    <col min="13252" max="13252" customWidth="1" width="8.7109375"/>
    <col min="13253" max="13253" customWidth="1" width="8.7109375"/>
    <col min="13254" max="13254" customWidth="1" width="8.7109375"/>
    <col min="13255" max="13255" customWidth="1" width="8.7109375"/>
    <col min="13256" max="13256" customWidth="1" width="8.7109375"/>
    <col min="13257" max="13257" customWidth="1" width="8.7109375"/>
    <col min="13258" max="13258" customWidth="1" width="8.7109375"/>
    <col min="13259" max="13259" customWidth="1" width="8.7109375"/>
    <col min="13260" max="13260" customWidth="1" width="8.7109375"/>
    <col min="13261" max="13261" customWidth="1" width="8.7109375"/>
    <col min="13262" max="13262" customWidth="1" width="8.7109375"/>
    <col min="13263" max="13263" customWidth="1" width="8.7109375"/>
    <col min="13264" max="13264" customWidth="1" width="8.7109375"/>
    <col min="13265" max="13265" customWidth="1" width="8.7109375"/>
    <col min="13266" max="13266" customWidth="1" width="8.7109375"/>
    <col min="13267" max="13267" customWidth="1" width="8.7109375"/>
    <col min="13268" max="13268" customWidth="1" width="8.7109375"/>
    <col min="13269" max="13269" customWidth="1" width="8.7109375"/>
    <col min="13270" max="13270" customWidth="1" width="8.7109375"/>
    <col min="13271" max="13271" customWidth="1" width="8.7109375"/>
    <col min="13272" max="13272" customWidth="1" width="8.7109375"/>
    <col min="13273" max="13273" customWidth="1" width="8.7109375"/>
    <col min="13274" max="13274" customWidth="1" width="8.7109375"/>
    <col min="13275" max="13275" customWidth="1" width="8.7109375"/>
    <col min="13276" max="13276" customWidth="1" width="8.7109375"/>
    <col min="13277" max="13277" customWidth="1" width="8.7109375"/>
    <col min="13278" max="13278" customWidth="1" width="8.7109375"/>
    <col min="13279" max="13279" customWidth="1" width="8.7109375"/>
    <col min="13280" max="13280" customWidth="1" width="8.7109375"/>
    <col min="13281" max="13281" customWidth="1" width="8.7109375"/>
    <col min="13282" max="13282" customWidth="1" width="8.7109375"/>
    <col min="13283" max="13283" customWidth="1" width="8.7109375"/>
    <col min="13284" max="13284" customWidth="1" width="8.7109375"/>
    <col min="13285" max="13285" customWidth="1" width="8.7109375"/>
    <col min="13286" max="13286" customWidth="1" width="8.7109375"/>
    <col min="13287" max="13287" customWidth="1" width="8.7109375"/>
    <col min="13288" max="13288" customWidth="1" width="8.7109375"/>
    <col min="13289" max="13289" customWidth="1" width="8.7109375"/>
    <col min="13290" max="13290" customWidth="1" width="8.7109375"/>
    <col min="13291" max="13291" customWidth="1" width="8.7109375"/>
    <col min="13292" max="13292" customWidth="1" width="8.7109375"/>
    <col min="13293" max="13293" customWidth="1" width="8.7109375"/>
    <col min="13294" max="13294" customWidth="1" width="8.7109375"/>
    <col min="13295" max="13295" customWidth="1" width="8.7109375"/>
    <col min="13296" max="13296" customWidth="1" width="8.7109375"/>
    <col min="13297" max="13297" customWidth="1" width="8.7109375"/>
    <col min="13298" max="13298" customWidth="1" width="8.7109375"/>
    <col min="13299" max="13299" customWidth="1" width="8.7109375"/>
    <col min="13300" max="13300" customWidth="1" width="8.7109375"/>
    <col min="13301" max="13301" customWidth="1" width="8.7109375"/>
    <col min="13302" max="13302" customWidth="1" width="8.7109375"/>
    <col min="13303" max="13303" customWidth="1" width="8.7109375"/>
    <col min="13304" max="13304" customWidth="1" width="8.7109375"/>
    <col min="13305" max="13305" customWidth="1" width="8.7109375"/>
    <col min="13306" max="13306" customWidth="1" width="8.7109375"/>
    <col min="13307" max="13307" customWidth="1" width="8.7109375"/>
    <col min="13308" max="13308" customWidth="1" width="8.7109375"/>
    <col min="13309" max="13309" customWidth="1" width="8.7109375"/>
    <col min="13310" max="13310" customWidth="1" width="8.7109375"/>
    <col min="13311" max="13311" customWidth="1" width="8.7109375"/>
    <col min="13312" max="13312" customWidth="1" width="8.7109375"/>
    <col min="13313" max="13313" customWidth="1" width="8.7109375"/>
    <col min="13314" max="13314" customWidth="1" width="8.7109375"/>
    <col min="13315" max="13315" customWidth="1" width="8.7109375"/>
    <col min="13316" max="13316" customWidth="1" width="8.7109375"/>
    <col min="13317" max="13317" customWidth="1" width="8.7109375"/>
    <col min="13318" max="13318" customWidth="1" width="8.7109375"/>
    <col min="13319" max="13319" customWidth="1" width="8.7109375"/>
    <col min="13320" max="13320" customWidth="1" width="8.7109375"/>
    <col min="13321" max="13321" customWidth="1" width="8.7109375"/>
    <col min="13322" max="13322" customWidth="1" width="8.7109375"/>
    <col min="13323" max="13323" customWidth="1" width="8.7109375"/>
    <col min="13324" max="13324" customWidth="1" width="8.7109375"/>
    <col min="13325" max="13325" customWidth="1" width="8.7109375"/>
    <col min="13326" max="13326" customWidth="1" width="8.7109375"/>
    <col min="13327" max="13327" customWidth="1" width="8.7109375"/>
    <col min="13328" max="13328" customWidth="1" width="8.7109375"/>
    <col min="13329" max="13329" customWidth="1" width="8.7109375"/>
    <col min="13330" max="13330" customWidth="1" width="8.7109375"/>
    <col min="13331" max="13331" customWidth="1" width="8.7109375"/>
    <col min="13332" max="13332" customWidth="1" width="8.7109375"/>
    <col min="13333" max="13333" customWidth="1" width="8.7109375"/>
    <col min="13334" max="13334" customWidth="1" width="8.7109375"/>
    <col min="13335" max="13335" customWidth="1" width="8.7109375"/>
    <col min="13336" max="13336" customWidth="1" width="8.7109375"/>
    <col min="13337" max="13337" customWidth="1" width="8.7109375"/>
    <col min="13338" max="13338" customWidth="1" width="8.7109375"/>
    <col min="13339" max="13339" customWidth="1" width="8.7109375"/>
    <col min="13340" max="13340" customWidth="1" width="8.7109375"/>
    <col min="13341" max="13341" customWidth="1" width="8.7109375"/>
    <col min="13342" max="13342" customWidth="1" width="8.7109375"/>
    <col min="13343" max="13343" customWidth="1" width="8.7109375"/>
    <col min="13344" max="13344" customWidth="1" width="8.7109375"/>
    <col min="13345" max="13345" customWidth="1" width="8.7109375"/>
    <col min="13346" max="13346" customWidth="1" width="8.7109375"/>
    <col min="13347" max="13347" customWidth="1" width="8.7109375"/>
    <col min="13348" max="13348" customWidth="1" width="8.7109375"/>
    <col min="13349" max="13349" customWidth="1" width="8.7109375"/>
    <col min="13350" max="13350" customWidth="1" width="8.7109375"/>
    <col min="13351" max="13351" customWidth="1" width="8.7109375"/>
    <col min="13352" max="13352" customWidth="1" width="8.7109375"/>
    <col min="13353" max="13353" customWidth="1" width="8.7109375"/>
    <col min="13354" max="13354" customWidth="1" width="8.7109375"/>
    <col min="13355" max="13355" customWidth="1" width="8.7109375"/>
    <col min="13356" max="13356" customWidth="1" width="8.7109375"/>
    <col min="13357" max="13357" customWidth="1" width="8.7109375"/>
    <col min="13358" max="13358" customWidth="1" width="8.7109375"/>
    <col min="13359" max="13359" customWidth="1" width="8.7109375"/>
    <col min="13360" max="13360" customWidth="1" width="8.7109375"/>
    <col min="13361" max="13361" customWidth="1" width="8.7109375"/>
    <col min="13362" max="13362" customWidth="1" width="8.7109375"/>
    <col min="13363" max="13363" customWidth="1" width="8.7109375"/>
    <col min="13364" max="13364" customWidth="1" width="8.7109375"/>
    <col min="13365" max="13365" customWidth="1" width="8.7109375"/>
    <col min="13366" max="13366" customWidth="1" width="8.7109375"/>
    <col min="13367" max="13367" customWidth="1" width="8.7109375"/>
    <col min="13368" max="13368" customWidth="1" width="8.7109375"/>
    <col min="13369" max="13369" customWidth="1" width="8.7109375"/>
    <col min="13370" max="13370" customWidth="1" width="8.7109375"/>
    <col min="13371" max="13371" customWidth="1" width="8.7109375"/>
    <col min="13372" max="13372" customWidth="1" width="8.7109375"/>
    <col min="13373" max="13373" customWidth="1" width="8.7109375"/>
    <col min="13374" max="13374" customWidth="1" width="8.7109375"/>
    <col min="13375" max="13375" customWidth="1" width="8.7109375"/>
    <col min="13376" max="13376" customWidth="1" width="8.7109375"/>
    <col min="13377" max="13377" customWidth="1" width="8.7109375"/>
    <col min="13378" max="13378" customWidth="1" width="8.7109375"/>
    <col min="13379" max="13379" customWidth="1" width="8.7109375"/>
    <col min="13380" max="13380" customWidth="1" width="8.7109375"/>
    <col min="13381" max="13381" customWidth="1" width="8.7109375"/>
    <col min="13382" max="13382" customWidth="1" width="8.7109375"/>
    <col min="13383" max="13383" customWidth="1" width="8.7109375"/>
    <col min="13384" max="13384" customWidth="1" width="8.7109375"/>
    <col min="13385" max="13385" customWidth="1" width="8.7109375"/>
    <col min="13386" max="13386" customWidth="1" width="8.7109375"/>
    <col min="13387" max="13387" customWidth="1" width="8.7109375"/>
    <col min="13388" max="13388" customWidth="1" width="8.7109375"/>
    <col min="13389" max="13389" customWidth="1" width="8.7109375"/>
    <col min="13390" max="13390" customWidth="1" width="8.7109375"/>
    <col min="13391" max="13391" customWidth="1" width="8.7109375"/>
    <col min="13392" max="13392" customWidth="1" width="8.7109375"/>
    <col min="13393" max="13393" customWidth="1" width="8.7109375"/>
    <col min="13394" max="13394" customWidth="1" width="8.7109375"/>
    <col min="13395" max="13395" customWidth="1" width="8.7109375"/>
    <col min="13396" max="13396" customWidth="1" width="8.7109375"/>
    <col min="13397" max="13397" customWidth="1" width="8.7109375"/>
    <col min="13398" max="13398" customWidth="1" width="8.7109375"/>
    <col min="13399" max="13399" customWidth="1" width="8.7109375"/>
    <col min="13400" max="13400" customWidth="1" width="8.7109375"/>
    <col min="13401" max="13401" customWidth="1" width="8.7109375"/>
    <col min="13402" max="13402" customWidth="1" width="8.7109375"/>
    <col min="13403" max="13403" customWidth="1" width="8.7109375"/>
    <col min="13404" max="13404" customWidth="1" width="8.7109375"/>
    <col min="13405" max="13405" customWidth="1" width="8.7109375"/>
    <col min="13406" max="13406" customWidth="1" width="8.7109375"/>
    <col min="13407" max="13407" customWidth="1" width="8.7109375"/>
    <col min="13408" max="13408" customWidth="1" width="8.7109375"/>
    <col min="13409" max="13409" customWidth="1" width="8.7109375"/>
    <col min="13410" max="13410" customWidth="1" width="8.7109375"/>
    <col min="13411" max="13411" customWidth="1" width="8.7109375"/>
    <col min="13412" max="13412" customWidth="1" width="8.7109375"/>
    <col min="13413" max="13413" customWidth="1" width="8.7109375"/>
    <col min="13414" max="13414" customWidth="1" width="8.7109375"/>
    <col min="13415" max="13415" customWidth="1" width="8.7109375"/>
    <col min="13416" max="13416" customWidth="1" width="8.7109375"/>
    <col min="13417" max="13417" customWidth="1" width="8.7109375"/>
    <col min="13418" max="13418" customWidth="1" width="8.7109375"/>
    <col min="13419" max="13419" customWidth="1" width="8.7109375"/>
    <col min="13420" max="13420" customWidth="1" width="8.7109375"/>
    <col min="13421" max="13421" customWidth="1" width="8.7109375"/>
    <col min="13422" max="13422" customWidth="1" width="8.7109375"/>
    <col min="13423" max="13423" customWidth="1" width="8.7109375"/>
    <col min="13424" max="13424" customWidth="1" width="8.7109375"/>
    <col min="13425" max="13425" customWidth="1" width="8.7109375"/>
    <col min="13426" max="13426" customWidth="1" width="8.7109375"/>
    <col min="13427" max="13427" customWidth="1" width="8.7109375"/>
    <col min="13428" max="13428" customWidth="1" width="8.7109375"/>
    <col min="13429" max="13429" customWidth="1" width="8.7109375"/>
    <col min="13430" max="13430" customWidth="1" width="8.7109375"/>
    <col min="13431" max="13431" customWidth="1" width="8.7109375"/>
    <col min="13432" max="13432" customWidth="1" width="8.7109375"/>
    <col min="13433" max="13433" customWidth="1" width="8.7109375"/>
    <col min="13434" max="13434" customWidth="1" width="8.7109375"/>
    <col min="13435" max="13435" customWidth="1" width="8.7109375"/>
    <col min="13436" max="13436" customWidth="1" width="8.7109375"/>
    <col min="13437" max="13437" customWidth="1" width="8.7109375"/>
    <col min="13438" max="13438" customWidth="1" width="8.7109375"/>
    <col min="13439" max="13439" customWidth="1" width="8.7109375"/>
    <col min="13440" max="13440" customWidth="1" width="8.7109375"/>
    <col min="13441" max="13441" customWidth="1" width="8.7109375"/>
    <col min="13442" max="13442" customWidth="1" width="8.7109375"/>
    <col min="13443" max="13443" customWidth="1" width="8.7109375"/>
    <col min="13444" max="13444" customWidth="1" width="8.7109375"/>
    <col min="13445" max="13445" customWidth="1" width="8.7109375"/>
    <col min="13446" max="13446" customWidth="1" width="8.7109375"/>
    <col min="13447" max="13447" customWidth="1" width="8.7109375"/>
    <col min="13448" max="13448" customWidth="1" width="8.7109375"/>
    <col min="13449" max="13449" customWidth="1" width="8.7109375"/>
    <col min="13450" max="13450" customWidth="1" width="8.7109375"/>
    <col min="13451" max="13451" customWidth="1" width="8.7109375"/>
    <col min="13452" max="13452" customWidth="1" width="8.7109375"/>
    <col min="13453" max="13453" customWidth="1" width="8.7109375"/>
    <col min="13454" max="13454" customWidth="1" width="8.7109375"/>
    <col min="13455" max="13455" customWidth="1" width="8.7109375"/>
    <col min="13456" max="13456" customWidth="1" width="8.7109375"/>
    <col min="13457" max="13457" customWidth="1" width="8.7109375"/>
    <col min="13458" max="13458" customWidth="1" width="8.7109375"/>
    <col min="13459" max="13459" customWidth="1" width="8.7109375"/>
    <col min="13460" max="13460" customWidth="1" width="8.7109375"/>
    <col min="13461" max="13461" customWidth="1" width="8.7109375"/>
    <col min="13462" max="13462" customWidth="1" width="8.7109375"/>
    <col min="13463" max="13463" customWidth="1" width="8.7109375"/>
    <col min="13464" max="13464" customWidth="1" width="8.7109375"/>
    <col min="13465" max="13465" customWidth="1" width="8.7109375"/>
    <col min="13466" max="13466" customWidth="1" width="8.7109375"/>
    <col min="13467" max="13467" customWidth="1" width="8.7109375"/>
    <col min="13468" max="13468" customWidth="1" width="8.7109375"/>
    <col min="13469" max="13469" customWidth="1" width="8.7109375"/>
    <col min="13470" max="13470" customWidth="1" width="8.7109375"/>
    <col min="13471" max="13471" customWidth="1" width="8.7109375"/>
    <col min="13472" max="13472" customWidth="1" width="8.7109375"/>
    <col min="13473" max="13473" customWidth="1" width="8.7109375"/>
    <col min="13474" max="13474" customWidth="1" width="8.7109375"/>
    <col min="13475" max="13475" customWidth="1" width="8.7109375"/>
    <col min="13476" max="13476" customWidth="1" width="8.7109375"/>
    <col min="13477" max="13477" customWidth="1" width="8.7109375"/>
    <col min="13478" max="13478" customWidth="1" width="8.7109375"/>
    <col min="13479" max="13479" customWidth="1" width="8.7109375"/>
    <col min="13480" max="13480" customWidth="1" width="8.7109375"/>
    <col min="13481" max="13481" customWidth="1" width="8.7109375"/>
    <col min="13482" max="13482" customWidth="1" width="8.7109375"/>
    <col min="13483" max="13483" customWidth="1" width="8.7109375"/>
    <col min="13484" max="13484" customWidth="1" width="8.7109375"/>
    <col min="13485" max="13485" customWidth="1" width="8.7109375"/>
    <col min="13486" max="13486" customWidth="1" width="8.7109375"/>
    <col min="13487" max="13487" customWidth="1" width="8.7109375"/>
    <col min="13488" max="13488" customWidth="1" width="8.7109375"/>
    <col min="13489" max="13489" customWidth="1" width="8.7109375"/>
    <col min="13490" max="13490" customWidth="1" width="8.7109375"/>
    <col min="13491" max="13491" customWidth="1" width="8.7109375"/>
    <col min="13492" max="13492" customWidth="1" width="8.7109375"/>
    <col min="13493" max="13493" customWidth="1" width="8.7109375"/>
    <col min="13494" max="13494" customWidth="1" width="8.7109375"/>
    <col min="13495" max="13495" customWidth="1" width="8.7109375"/>
    <col min="13496" max="13496" customWidth="1" width="8.7109375"/>
    <col min="13497" max="13497" customWidth="1" width="8.7109375"/>
    <col min="13498" max="13498" customWidth="1" width="8.7109375"/>
    <col min="13499" max="13499" customWidth="1" width="8.7109375"/>
    <col min="13500" max="13500" customWidth="1" width="8.7109375"/>
    <col min="13501" max="13501" customWidth="1" width="8.7109375"/>
    <col min="13502" max="13502" customWidth="1" width="8.7109375"/>
    <col min="13503" max="13503" customWidth="1" width="8.7109375"/>
    <col min="13504" max="13504" customWidth="1" width="8.7109375"/>
    <col min="13505" max="13505" customWidth="1" width="8.7109375"/>
    <col min="13506" max="13506" customWidth="1" width="8.7109375"/>
    <col min="13507" max="13507" customWidth="1" width="8.7109375"/>
    <col min="13508" max="13508" customWidth="1" width="8.7109375"/>
    <col min="13509" max="13509" customWidth="1" width="8.7109375"/>
    <col min="13510" max="13510" customWidth="1" width="8.7109375"/>
    <col min="13511" max="13511" customWidth="1" width="8.7109375"/>
    <col min="13512" max="13512" customWidth="1" width="8.7109375"/>
    <col min="13513" max="13513" customWidth="1" width="8.7109375"/>
    <col min="13514" max="13514" customWidth="1" width="8.7109375"/>
    <col min="13515" max="13515" customWidth="1" width="8.7109375"/>
    <col min="13516" max="13516" customWidth="1" width="8.7109375"/>
    <col min="13517" max="13517" customWidth="1" width="8.7109375"/>
    <col min="13518" max="13518" customWidth="1" width="8.7109375"/>
    <col min="13519" max="13519" customWidth="1" width="8.7109375"/>
    <col min="13520" max="13520" customWidth="1" width="8.7109375"/>
    <col min="13521" max="13521" customWidth="1" width="8.7109375"/>
    <col min="13522" max="13522" customWidth="1" width="8.7109375"/>
    <col min="13523" max="13523" customWidth="1" width="8.7109375"/>
    <col min="13524" max="13524" customWidth="1" width="8.7109375"/>
    <col min="13525" max="13525" customWidth="1" width="8.7109375"/>
    <col min="13526" max="13526" customWidth="1" width="8.7109375"/>
    <col min="13527" max="13527" customWidth="1" width="8.7109375"/>
    <col min="13528" max="13528" customWidth="1" width="8.7109375"/>
    <col min="13529" max="13529" customWidth="1" width="8.7109375"/>
    <col min="13530" max="13530" customWidth="1" width="8.7109375"/>
    <col min="13531" max="13531" customWidth="1" width="8.7109375"/>
    <col min="13532" max="13532" customWidth="1" width="8.7109375"/>
    <col min="13533" max="13533" customWidth="1" width="8.7109375"/>
    <col min="13534" max="13534" customWidth="1" width="8.7109375"/>
    <col min="13535" max="13535" customWidth="1" width="8.7109375"/>
    <col min="13536" max="13536" customWidth="1" width="8.7109375"/>
    <col min="13537" max="13537" customWidth="1" width="8.7109375"/>
    <col min="13538" max="13538" customWidth="1" width="8.7109375"/>
    <col min="13539" max="13539" customWidth="1" width="8.7109375"/>
    <col min="13540" max="13540" customWidth="1" width="8.7109375"/>
    <col min="13541" max="13541" customWidth="1" width="8.7109375"/>
    <col min="13542" max="13542" customWidth="1" width="8.7109375"/>
    <col min="13543" max="13543" customWidth="1" width="8.7109375"/>
    <col min="13544" max="13544" customWidth="1" width="8.7109375"/>
    <col min="13545" max="13545" customWidth="1" width="8.7109375"/>
    <col min="13546" max="13546" customWidth="1" width="8.7109375"/>
    <col min="13547" max="13547" customWidth="1" width="8.7109375"/>
    <col min="13548" max="13548" customWidth="1" width="8.7109375"/>
    <col min="13549" max="13549" customWidth="1" width="8.7109375"/>
    <col min="13550" max="13550" customWidth="1" width="8.7109375"/>
    <col min="13551" max="13551" customWidth="1" width="8.7109375"/>
    <col min="13552" max="13552" customWidth="1" width="8.7109375"/>
    <col min="13553" max="13553" customWidth="1" width="8.7109375"/>
    <col min="13554" max="13554" customWidth="1" width="8.7109375"/>
    <col min="13555" max="13555" customWidth="1" width="8.7109375"/>
    <col min="13556" max="13556" customWidth="1" width="8.7109375"/>
    <col min="13557" max="13557" customWidth="1" width="8.7109375"/>
    <col min="13558" max="13558" customWidth="1" width="8.7109375"/>
    <col min="13559" max="13559" customWidth="1" width="8.7109375"/>
    <col min="13560" max="13560" customWidth="1" width="8.7109375"/>
    <col min="13561" max="13561" customWidth="1" width="8.7109375"/>
    <col min="13562" max="13562" customWidth="1" width="8.7109375"/>
    <col min="13563" max="13563" customWidth="1" width="8.7109375"/>
    <col min="13564" max="13564" customWidth="1" width="8.7109375"/>
    <col min="13565" max="13565" customWidth="1" width="8.7109375"/>
    <col min="13566" max="13566" customWidth="1" width="8.7109375"/>
    <col min="13567" max="13567" customWidth="1" width="8.7109375"/>
    <col min="13568" max="13568" customWidth="1" width="8.7109375"/>
    <col min="13569" max="13569" customWidth="1" width="8.7109375"/>
    <col min="13570" max="13570" customWidth="1" width="8.7109375"/>
    <col min="13571" max="13571" customWidth="1" width="8.7109375"/>
    <col min="13572" max="13572" customWidth="1" width="8.7109375"/>
    <col min="13573" max="13573" customWidth="1" width="8.7109375"/>
    <col min="13574" max="13574" customWidth="1" width="8.7109375"/>
    <col min="13575" max="13575" customWidth="1" width="8.7109375"/>
    <col min="13576" max="13576" customWidth="1" width="8.7109375"/>
    <col min="13577" max="13577" customWidth="1" width="8.7109375"/>
    <col min="13578" max="13578" customWidth="1" width="8.7109375"/>
    <col min="13579" max="13579" customWidth="1" width="8.7109375"/>
    <col min="13580" max="13580" customWidth="1" width="8.7109375"/>
    <col min="13581" max="13581" customWidth="1" width="8.7109375"/>
    <col min="13582" max="13582" customWidth="1" width="8.7109375"/>
    <col min="13583" max="13583" customWidth="1" width="8.7109375"/>
    <col min="13584" max="13584" customWidth="1" width="8.7109375"/>
    <col min="13585" max="13585" customWidth="1" width="8.7109375"/>
    <col min="13586" max="13586" customWidth="1" width="8.7109375"/>
    <col min="13587" max="13587" customWidth="1" width="8.7109375"/>
    <col min="13588" max="13588" customWidth="1" width="8.7109375"/>
    <col min="13589" max="13589" customWidth="1" width="8.7109375"/>
    <col min="13590" max="13590" customWidth="1" width="8.7109375"/>
    <col min="13591" max="13591" customWidth="1" width="8.7109375"/>
    <col min="13592" max="13592" customWidth="1" width="8.7109375"/>
    <col min="13593" max="13593" customWidth="1" width="8.7109375"/>
    <col min="13594" max="13594" customWidth="1" width="8.7109375"/>
    <col min="13595" max="13595" customWidth="1" width="8.7109375"/>
    <col min="13596" max="13596" customWidth="1" width="8.7109375"/>
    <col min="13597" max="13597" customWidth="1" width="8.7109375"/>
    <col min="13598" max="13598" customWidth="1" width="8.7109375"/>
    <col min="13599" max="13599" customWidth="1" width="8.7109375"/>
    <col min="13600" max="13600" customWidth="1" width="8.7109375"/>
    <col min="13601" max="13601" customWidth="1" width="8.7109375"/>
    <col min="13602" max="13602" customWidth="1" width="8.7109375"/>
    <col min="13603" max="13603" customWidth="1" width="8.7109375"/>
    <col min="13604" max="13604" customWidth="1" width="8.7109375"/>
    <col min="13605" max="13605" customWidth="1" width="8.7109375"/>
    <col min="13606" max="13606" customWidth="1" width="8.7109375"/>
    <col min="13607" max="13607" customWidth="1" width="8.7109375"/>
    <col min="13608" max="13608" customWidth="1" width="8.7109375"/>
    <col min="13609" max="13609" customWidth="1" width="8.7109375"/>
    <col min="13610" max="13610" customWidth="1" width="8.7109375"/>
    <col min="13611" max="13611" customWidth="1" width="8.7109375"/>
    <col min="13612" max="13612" customWidth="1" width="8.7109375"/>
    <col min="13613" max="13613" customWidth="1" width="8.7109375"/>
    <col min="13614" max="13614" customWidth="1" width="8.7109375"/>
    <col min="13615" max="13615" customWidth="1" width="8.7109375"/>
    <col min="13616" max="13616" customWidth="1" width="8.7109375"/>
    <col min="13617" max="13617" customWidth="1" width="8.7109375"/>
    <col min="13618" max="13618" customWidth="1" width="8.7109375"/>
    <col min="13619" max="13619" customWidth="1" width="8.7109375"/>
    <col min="13620" max="13620" customWidth="1" width="8.7109375"/>
    <col min="13621" max="13621" customWidth="1" width="8.7109375"/>
    <col min="13622" max="13622" customWidth="1" width="8.7109375"/>
    <col min="13623" max="13623" customWidth="1" width="8.7109375"/>
    <col min="13624" max="13624" customWidth="1" width="8.7109375"/>
    <col min="13625" max="13625" customWidth="1" width="8.7109375"/>
    <col min="13626" max="13626" customWidth="1" width="8.7109375"/>
    <col min="13627" max="13627" customWidth="1" width="8.7109375"/>
    <col min="13628" max="13628" customWidth="1" width="8.7109375"/>
    <col min="13629" max="13629" customWidth="1" width="8.7109375"/>
    <col min="13630" max="13630" customWidth="1" width="8.7109375"/>
    <col min="13631" max="13631" customWidth="1" width="8.7109375"/>
    <col min="13632" max="13632" customWidth="1" width="8.7109375"/>
    <col min="13633" max="13633" customWidth="1" width="8.7109375"/>
    <col min="13634" max="13634" customWidth="1" width="8.7109375"/>
    <col min="13635" max="13635" customWidth="1" width="8.7109375"/>
    <col min="13636" max="13636" customWidth="1" width="8.7109375"/>
    <col min="13637" max="13637" customWidth="1" width="8.7109375"/>
    <col min="13638" max="13638" customWidth="1" width="8.7109375"/>
    <col min="13639" max="13639" customWidth="1" width="8.7109375"/>
    <col min="13640" max="13640" customWidth="1" width="8.7109375"/>
    <col min="13641" max="13641" customWidth="1" width="8.7109375"/>
    <col min="13642" max="13642" customWidth="1" width="8.7109375"/>
    <col min="13643" max="13643" customWidth="1" width="8.7109375"/>
    <col min="13644" max="13644" customWidth="1" width="8.7109375"/>
    <col min="13645" max="13645" customWidth="1" width="8.7109375"/>
    <col min="13646" max="13646" customWidth="1" width="8.7109375"/>
    <col min="13647" max="13647" customWidth="1" width="8.7109375"/>
    <col min="13648" max="13648" customWidth="1" width="8.7109375"/>
    <col min="13649" max="13649" customWidth="1" width="8.7109375"/>
    <col min="13650" max="13650" customWidth="1" width="8.7109375"/>
    <col min="13651" max="13651" customWidth="1" width="8.7109375"/>
    <col min="13652" max="13652" customWidth="1" width="8.7109375"/>
    <col min="13653" max="13653" customWidth="1" width="8.7109375"/>
    <col min="13654" max="13654" customWidth="1" width="8.7109375"/>
    <col min="13655" max="13655" customWidth="1" width="8.7109375"/>
    <col min="13656" max="13656" customWidth="1" width="8.7109375"/>
    <col min="13657" max="13657" customWidth="1" width="8.7109375"/>
    <col min="13658" max="13658" customWidth="1" width="8.7109375"/>
    <col min="13659" max="13659" customWidth="1" width="8.7109375"/>
    <col min="13660" max="13660" customWidth="1" width="8.7109375"/>
    <col min="13661" max="13661" customWidth="1" width="8.7109375"/>
    <col min="13662" max="13662" customWidth="1" width="8.7109375"/>
    <col min="13663" max="13663" customWidth="1" width="8.7109375"/>
    <col min="13664" max="13664" customWidth="1" width="8.7109375"/>
    <col min="13665" max="13665" customWidth="1" width="8.7109375"/>
    <col min="13666" max="13666" customWidth="1" width="8.7109375"/>
    <col min="13667" max="13667" customWidth="1" width="8.7109375"/>
    <col min="13668" max="13668" customWidth="1" width="8.7109375"/>
    <col min="13669" max="13669" customWidth="1" width="8.7109375"/>
    <col min="13670" max="13670" customWidth="1" width="8.7109375"/>
    <col min="13671" max="13671" customWidth="1" width="8.7109375"/>
    <col min="13672" max="13672" customWidth="1" width="8.7109375"/>
    <col min="13673" max="13673" customWidth="1" width="8.7109375"/>
    <col min="13674" max="13674" customWidth="1" width="8.7109375"/>
    <col min="13675" max="13675" customWidth="1" width="8.7109375"/>
    <col min="13676" max="13676" customWidth="1" width="8.7109375"/>
    <col min="13677" max="13677" customWidth="1" width="8.7109375"/>
    <col min="13678" max="13678" customWidth="1" width="8.7109375"/>
    <col min="13679" max="13679" customWidth="1" width="8.7109375"/>
    <col min="13680" max="13680" customWidth="1" width="8.7109375"/>
    <col min="13681" max="13681" customWidth="1" width="8.7109375"/>
    <col min="13682" max="13682" customWidth="1" width="8.7109375"/>
    <col min="13683" max="13683" customWidth="1" width="8.7109375"/>
    <col min="13684" max="13684" customWidth="1" width="8.7109375"/>
    <col min="13685" max="13685" customWidth="1" width="8.7109375"/>
    <col min="13686" max="13686" customWidth="1" width="8.7109375"/>
    <col min="13687" max="13687" customWidth="1" width="8.7109375"/>
    <col min="13688" max="13688" customWidth="1" width="8.7109375"/>
    <col min="13689" max="13689" customWidth="1" width="8.7109375"/>
    <col min="13690" max="13690" customWidth="1" width="8.7109375"/>
    <col min="13691" max="13691" customWidth="1" width="8.7109375"/>
    <col min="13692" max="13692" customWidth="1" width="8.7109375"/>
    <col min="13693" max="13693" customWidth="1" width="8.7109375"/>
    <col min="13694" max="13694" customWidth="1" width="8.7109375"/>
    <col min="13695" max="13695" customWidth="1" width="8.7109375"/>
    <col min="13696" max="13696" customWidth="1" width="8.7109375"/>
    <col min="13697" max="13697" customWidth="1" width="8.7109375"/>
    <col min="13698" max="13698" customWidth="1" width="8.7109375"/>
    <col min="13699" max="13699" customWidth="1" width="8.7109375"/>
    <col min="13700" max="13700" customWidth="1" width="8.7109375"/>
    <col min="13701" max="13701" customWidth="1" width="8.7109375"/>
    <col min="13702" max="13702" customWidth="1" width="8.7109375"/>
    <col min="13703" max="13703" customWidth="1" width="8.7109375"/>
    <col min="13704" max="13704" customWidth="1" width="8.7109375"/>
    <col min="13705" max="13705" customWidth="1" width="8.7109375"/>
    <col min="13706" max="13706" customWidth="1" width="8.7109375"/>
    <col min="13707" max="13707" customWidth="1" width="8.7109375"/>
    <col min="13708" max="13708" customWidth="1" width="8.7109375"/>
    <col min="13709" max="13709" customWidth="1" width="8.7109375"/>
    <col min="13710" max="13710" customWidth="1" width="8.7109375"/>
    <col min="13711" max="13711" customWidth="1" width="8.7109375"/>
    <col min="13712" max="13712" customWidth="1" width="8.7109375"/>
    <col min="13713" max="13713" customWidth="1" width="8.7109375"/>
    <col min="13714" max="13714" customWidth="1" width="8.7109375"/>
    <col min="13715" max="13715" customWidth="1" width="8.7109375"/>
    <col min="13716" max="13716" customWidth="1" width="8.7109375"/>
    <col min="13717" max="13717" customWidth="1" width="8.7109375"/>
    <col min="13718" max="13718" customWidth="1" width="8.7109375"/>
    <col min="13719" max="13719" customWidth="1" width="8.7109375"/>
    <col min="13720" max="13720" customWidth="1" width="8.7109375"/>
    <col min="13721" max="13721" customWidth="1" width="8.7109375"/>
    <col min="13722" max="13722" customWidth="1" width="8.7109375"/>
    <col min="13723" max="13723" customWidth="1" width="8.7109375"/>
    <col min="13724" max="13724" customWidth="1" width="8.7109375"/>
    <col min="13725" max="13725" customWidth="1" width="8.7109375"/>
    <col min="13726" max="13726" customWidth="1" width="8.7109375"/>
    <col min="13727" max="13727" customWidth="1" width="8.7109375"/>
    <col min="13728" max="13728" customWidth="1" width="8.7109375"/>
    <col min="13729" max="13729" customWidth="1" width="8.7109375"/>
    <col min="13730" max="13730" customWidth="1" width="8.7109375"/>
    <col min="13731" max="13731" customWidth="1" width="8.7109375"/>
    <col min="13732" max="13732" customWidth="1" width="8.7109375"/>
    <col min="13733" max="13733" customWidth="1" width="8.7109375"/>
    <col min="13734" max="13734" customWidth="1" width="8.7109375"/>
    <col min="13735" max="13735" customWidth="1" width="8.7109375"/>
    <col min="13736" max="13736" customWidth="1" width="8.7109375"/>
    <col min="13737" max="13737" customWidth="1" width="8.7109375"/>
    <col min="13738" max="13738" customWidth="1" width="8.7109375"/>
    <col min="13739" max="13739" customWidth="1" width="8.7109375"/>
    <col min="13740" max="13740" customWidth="1" width="8.7109375"/>
    <col min="13741" max="13741" customWidth="1" width="8.7109375"/>
    <col min="13742" max="13742" customWidth="1" width="8.7109375"/>
    <col min="13743" max="13743" customWidth="1" width="8.7109375"/>
    <col min="13744" max="13744" customWidth="1" width="8.7109375"/>
    <col min="13745" max="13745" customWidth="1" width="8.7109375"/>
    <col min="13746" max="13746" customWidth="1" width="8.7109375"/>
    <col min="13747" max="13747" customWidth="1" width="8.7109375"/>
    <col min="13748" max="13748" customWidth="1" width="8.7109375"/>
    <col min="13749" max="13749" customWidth="1" width="8.7109375"/>
    <col min="13750" max="13750" customWidth="1" width="8.7109375"/>
    <col min="13751" max="13751" customWidth="1" width="8.7109375"/>
    <col min="13752" max="13752" customWidth="1" width="8.7109375"/>
    <col min="13753" max="13753" customWidth="1" width="8.7109375"/>
    <col min="13754" max="13754" customWidth="1" width="8.7109375"/>
    <col min="13755" max="13755" customWidth="1" width="8.7109375"/>
    <col min="13756" max="13756" customWidth="1" width="8.7109375"/>
    <col min="13757" max="13757" customWidth="1" width="8.7109375"/>
    <col min="13758" max="13758" customWidth="1" width="8.7109375"/>
    <col min="13759" max="13759" customWidth="1" width="8.7109375"/>
    <col min="13760" max="13760" customWidth="1" width="8.7109375"/>
    <col min="13761" max="13761" customWidth="1" width="8.7109375"/>
    <col min="13762" max="13762" customWidth="1" width="8.7109375"/>
    <col min="13763" max="13763" customWidth="1" width="8.7109375"/>
    <col min="13764" max="13764" customWidth="1" width="8.7109375"/>
    <col min="13765" max="13765" customWidth="1" width="8.7109375"/>
    <col min="13766" max="13766" customWidth="1" width="8.7109375"/>
    <col min="13767" max="13767" customWidth="1" width="8.7109375"/>
    <col min="13768" max="13768" customWidth="1" width="8.7109375"/>
    <col min="13769" max="13769" customWidth="1" width="8.7109375"/>
    <col min="13770" max="13770" customWidth="1" width="8.7109375"/>
    <col min="13771" max="13771" customWidth="1" width="8.7109375"/>
    <col min="13772" max="13772" customWidth="1" width="8.7109375"/>
    <col min="13773" max="13773" customWidth="1" width="8.7109375"/>
    <col min="13774" max="13774" customWidth="1" width="8.7109375"/>
    <col min="13775" max="13775" customWidth="1" width="8.7109375"/>
    <col min="13776" max="13776" customWidth="1" width="8.7109375"/>
    <col min="13777" max="13777" customWidth="1" width="8.7109375"/>
    <col min="13778" max="13778" customWidth="1" width="8.7109375"/>
    <col min="13779" max="13779" customWidth="1" width="8.7109375"/>
    <col min="13780" max="13780" customWidth="1" width="8.7109375"/>
    <col min="13781" max="13781" customWidth="1" width="8.7109375"/>
    <col min="13782" max="13782" customWidth="1" width="8.7109375"/>
    <col min="13783" max="13783" customWidth="1" width="8.7109375"/>
    <col min="13784" max="13784" customWidth="1" width="8.7109375"/>
    <col min="13785" max="13785" customWidth="1" width="8.7109375"/>
    <col min="13786" max="13786" customWidth="1" width="8.7109375"/>
    <col min="13787" max="13787" customWidth="1" width="8.7109375"/>
    <col min="13788" max="13788" customWidth="1" width="8.7109375"/>
    <col min="13789" max="13789" customWidth="1" width="8.7109375"/>
    <col min="13790" max="13790" customWidth="1" width="8.7109375"/>
    <col min="13791" max="13791" customWidth="1" width="8.7109375"/>
    <col min="13792" max="13792" customWidth="1" width="8.7109375"/>
    <col min="13793" max="13793" customWidth="1" width="8.7109375"/>
    <col min="13794" max="13794" customWidth="1" width="8.7109375"/>
    <col min="13795" max="13795" customWidth="1" width="8.7109375"/>
    <col min="13796" max="13796" customWidth="1" width="8.7109375"/>
    <col min="13797" max="13797" customWidth="1" width="8.7109375"/>
    <col min="13798" max="13798" customWidth="1" width="8.7109375"/>
    <col min="13799" max="13799" customWidth="1" width="8.7109375"/>
    <col min="13800" max="13800" customWidth="1" width="8.7109375"/>
    <col min="13801" max="13801" customWidth="1" width="8.7109375"/>
    <col min="13802" max="13802" customWidth="1" width="8.7109375"/>
    <col min="13803" max="13803" customWidth="1" width="8.7109375"/>
    <col min="13804" max="13804" customWidth="1" width="8.7109375"/>
    <col min="13805" max="13805" customWidth="1" width="8.7109375"/>
    <col min="13806" max="13806" customWidth="1" width="8.7109375"/>
    <col min="13807" max="13807" customWidth="1" width="8.7109375"/>
    <col min="13808" max="13808" customWidth="1" width="8.7109375"/>
    <col min="13809" max="13809" customWidth="1" width="8.7109375"/>
    <col min="13810" max="13810" customWidth="1" width="8.7109375"/>
    <col min="13811" max="13811" customWidth="1" width="8.7109375"/>
    <col min="13812" max="13812" customWidth="1" width="8.7109375"/>
    <col min="13813" max="13813" customWidth="1" width="8.7109375"/>
    <col min="13814" max="13814" customWidth="1" width="8.7109375"/>
    <col min="13815" max="13815" customWidth="1" width="8.7109375"/>
    <col min="13816" max="13816" customWidth="1" width="8.7109375"/>
    <col min="13817" max="13817" customWidth="1" width="8.7109375"/>
    <col min="13818" max="13818" customWidth="1" width="8.7109375"/>
    <col min="13819" max="13819" customWidth="1" width="8.7109375"/>
    <col min="13820" max="13820" customWidth="1" width="8.7109375"/>
    <col min="13821" max="13821" customWidth="1" width="8.7109375"/>
    <col min="13822" max="13822" customWidth="1" width="8.7109375"/>
    <col min="13823" max="13823" customWidth="1" width="8.7109375"/>
    <col min="13824" max="13824" customWidth="1" width="8.7109375"/>
    <col min="13825" max="13825" customWidth="1" width="8.7109375"/>
    <col min="13826" max="13826" customWidth="1" width="8.7109375"/>
    <col min="13827" max="13827" customWidth="1" width="8.7109375"/>
    <col min="13828" max="13828" customWidth="1" width="8.7109375"/>
    <col min="13829" max="13829" customWidth="1" width="8.7109375"/>
    <col min="13830" max="13830" customWidth="1" width="8.7109375"/>
    <col min="13831" max="13831" customWidth="1" width="8.7109375"/>
    <col min="13832" max="13832" customWidth="1" width="8.7109375"/>
    <col min="13833" max="13833" customWidth="1" width="8.7109375"/>
    <col min="13834" max="13834" customWidth="1" width="8.7109375"/>
    <col min="13835" max="13835" customWidth="1" width="8.7109375"/>
    <col min="13836" max="13836" customWidth="1" width="8.7109375"/>
    <col min="13837" max="13837" customWidth="1" width="8.7109375"/>
    <col min="13838" max="13838" customWidth="1" width="8.7109375"/>
    <col min="13839" max="13839" customWidth="1" width="8.7109375"/>
    <col min="13840" max="13840" customWidth="1" width="8.7109375"/>
    <col min="13841" max="13841" customWidth="1" width="8.7109375"/>
    <col min="13842" max="13842" customWidth="1" width="8.7109375"/>
    <col min="13843" max="13843" customWidth="1" width="8.7109375"/>
    <col min="13844" max="13844" customWidth="1" width="8.7109375"/>
    <col min="13845" max="13845" customWidth="1" width="8.7109375"/>
    <col min="13846" max="13846" customWidth="1" width="8.7109375"/>
    <col min="13847" max="13847" customWidth="1" width="8.7109375"/>
    <col min="13848" max="13848" customWidth="1" width="8.7109375"/>
    <col min="13849" max="13849" customWidth="1" width="8.7109375"/>
    <col min="13850" max="13850" customWidth="1" width="8.7109375"/>
    <col min="13851" max="13851" customWidth="1" width="8.7109375"/>
    <col min="13852" max="13852" customWidth="1" width="8.7109375"/>
    <col min="13853" max="13853" customWidth="1" width="8.7109375"/>
    <col min="13854" max="13854" customWidth="1" width="8.7109375"/>
    <col min="13855" max="13855" customWidth="1" width="8.7109375"/>
    <col min="13856" max="13856" customWidth="1" width="8.7109375"/>
    <col min="13857" max="13857" customWidth="1" width="8.7109375"/>
    <col min="13858" max="13858" customWidth="1" width="8.7109375"/>
    <col min="13859" max="13859" customWidth="1" width="8.7109375"/>
    <col min="13860" max="13860" customWidth="1" width="8.7109375"/>
    <col min="13861" max="13861" customWidth="1" width="8.7109375"/>
    <col min="13862" max="13862" customWidth="1" width="8.7109375"/>
    <col min="13863" max="13863" customWidth="1" width="8.7109375"/>
    <col min="13864" max="13864" customWidth="1" width="8.7109375"/>
    <col min="13865" max="13865" customWidth="1" width="8.7109375"/>
    <col min="13866" max="13866" customWidth="1" width="8.7109375"/>
    <col min="13867" max="13867" customWidth="1" width="8.7109375"/>
    <col min="13868" max="13868" customWidth="1" width="8.7109375"/>
    <col min="13869" max="13869" customWidth="1" width="8.7109375"/>
    <col min="13870" max="13870" customWidth="1" width="8.7109375"/>
    <col min="13871" max="13871" customWidth="1" width="8.7109375"/>
    <col min="13872" max="13872" customWidth="1" width="8.7109375"/>
    <col min="13873" max="13873" customWidth="1" width="8.7109375"/>
    <col min="13874" max="13874" customWidth="1" width="8.7109375"/>
    <col min="13875" max="13875" customWidth="1" width="8.7109375"/>
    <col min="13876" max="13876" customWidth="1" width="8.7109375"/>
    <col min="13877" max="13877" customWidth="1" width="8.7109375"/>
    <col min="13878" max="13878" customWidth="1" width="8.7109375"/>
    <col min="13879" max="13879" customWidth="1" width="8.7109375"/>
    <col min="13880" max="13880" customWidth="1" width="8.7109375"/>
    <col min="13881" max="13881" customWidth="1" width="8.7109375"/>
    <col min="13882" max="13882" customWidth="1" width="8.7109375"/>
    <col min="13883" max="13883" customWidth="1" width="8.7109375"/>
    <col min="13884" max="13884" customWidth="1" width="8.7109375"/>
    <col min="13885" max="13885" customWidth="1" width="8.7109375"/>
    <col min="13886" max="13886" customWidth="1" width="8.7109375"/>
    <col min="13887" max="13887" customWidth="1" width="8.7109375"/>
    <col min="13888" max="13888" customWidth="1" width="8.7109375"/>
    <col min="13889" max="13889" customWidth="1" width="8.7109375"/>
    <col min="13890" max="13890" customWidth="1" width="8.7109375"/>
    <col min="13891" max="13891" customWidth="1" width="8.7109375"/>
    <col min="13892" max="13892" customWidth="1" width="8.7109375"/>
    <col min="13893" max="13893" customWidth="1" width="8.7109375"/>
    <col min="13894" max="13894" customWidth="1" width="8.7109375"/>
    <col min="13895" max="13895" customWidth="1" width="8.7109375"/>
    <col min="13896" max="13896" customWidth="1" width="8.7109375"/>
    <col min="13897" max="13897" customWidth="1" width="8.7109375"/>
    <col min="13898" max="13898" customWidth="1" width="8.7109375"/>
    <col min="13899" max="13899" customWidth="1" width="8.7109375"/>
    <col min="13900" max="13900" customWidth="1" width="8.7109375"/>
    <col min="13901" max="13901" customWidth="1" width="8.7109375"/>
    <col min="13902" max="13902" customWidth="1" width="8.7109375"/>
    <col min="13903" max="13903" customWidth="1" width="8.7109375"/>
    <col min="13904" max="13904" customWidth="1" width="8.7109375"/>
    <col min="13905" max="13905" customWidth="1" width="8.7109375"/>
    <col min="13906" max="13906" customWidth="1" width="8.7109375"/>
    <col min="13907" max="13907" customWidth="1" width="8.7109375"/>
    <col min="13908" max="13908" customWidth="1" width="8.7109375"/>
    <col min="13909" max="13909" customWidth="1" width="8.7109375"/>
    <col min="13910" max="13910" customWidth="1" width="8.7109375"/>
    <col min="13911" max="13911" customWidth="1" width="8.7109375"/>
    <col min="13912" max="13912" customWidth="1" width="8.7109375"/>
    <col min="13913" max="13913" customWidth="1" width="8.7109375"/>
    <col min="13914" max="13914" customWidth="1" width="8.7109375"/>
    <col min="13915" max="13915" customWidth="1" width="8.7109375"/>
    <col min="13916" max="13916" customWidth="1" width="8.7109375"/>
    <col min="13917" max="13917" customWidth="1" width="8.7109375"/>
    <col min="13918" max="13918" customWidth="1" width="8.7109375"/>
    <col min="13919" max="13919" customWidth="1" width="8.7109375"/>
    <col min="13920" max="13920" customWidth="1" width="8.7109375"/>
    <col min="13921" max="13921" customWidth="1" width="8.7109375"/>
    <col min="13922" max="13922" customWidth="1" width="8.7109375"/>
    <col min="13923" max="13923" customWidth="1" width="8.7109375"/>
    <col min="13924" max="13924" customWidth="1" width="8.7109375"/>
    <col min="13925" max="13925" customWidth="1" width="8.7109375"/>
    <col min="13926" max="13926" customWidth="1" width="8.7109375"/>
    <col min="13927" max="13927" customWidth="1" width="8.7109375"/>
    <col min="13928" max="13928" customWidth="1" width="8.7109375"/>
    <col min="13929" max="13929" customWidth="1" width="8.7109375"/>
    <col min="13930" max="13930" customWidth="1" width="8.7109375"/>
    <col min="13931" max="13931" customWidth="1" width="8.7109375"/>
    <col min="13932" max="13932" customWidth="1" width="8.7109375"/>
    <col min="13933" max="13933" customWidth="1" width="8.7109375"/>
    <col min="13934" max="13934" customWidth="1" width="8.7109375"/>
    <col min="13935" max="13935" customWidth="1" width="8.7109375"/>
    <col min="13936" max="13936" customWidth="1" width="8.7109375"/>
    <col min="13937" max="13937" customWidth="1" width="8.7109375"/>
    <col min="13938" max="13938" customWidth="1" width="8.7109375"/>
    <col min="13939" max="13939" customWidth="1" width="8.7109375"/>
    <col min="13940" max="13940" customWidth="1" width="8.7109375"/>
    <col min="13941" max="13941" customWidth="1" width="8.7109375"/>
    <col min="13942" max="13942" customWidth="1" width="8.7109375"/>
    <col min="13943" max="13943" customWidth="1" width="8.7109375"/>
    <col min="13944" max="13944" customWidth="1" width="8.7109375"/>
    <col min="13945" max="13945" customWidth="1" width="8.7109375"/>
    <col min="13946" max="13946" customWidth="1" width="8.7109375"/>
    <col min="13947" max="13947" customWidth="1" width="8.7109375"/>
    <col min="13948" max="13948" customWidth="1" width="8.7109375"/>
    <col min="13949" max="13949" customWidth="1" width="8.7109375"/>
    <col min="13950" max="13950" customWidth="1" width="8.7109375"/>
    <col min="13951" max="13951" customWidth="1" width="8.7109375"/>
    <col min="13952" max="13952" customWidth="1" width="8.7109375"/>
    <col min="13953" max="13953" customWidth="1" width="8.7109375"/>
    <col min="13954" max="13954" customWidth="1" width="8.7109375"/>
    <col min="13955" max="13955" customWidth="1" width="8.7109375"/>
    <col min="13956" max="13956" customWidth="1" width="8.7109375"/>
    <col min="13957" max="13957" customWidth="1" width="8.7109375"/>
    <col min="13958" max="13958" customWidth="1" width="8.7109375"/>
    <col min="13959" max="13959" customWidth="1" width="8.7109375"/>
    <col min="13960" max="13960" customWidth="1" width="8.7109375"/>
    <col min="13961" max="13961" customWidth="1" width="8.7109375"/>
    <col min="13962" max="13962" customWidth="1" width="8.7109375"/>
    <col min="13963" max="13963" customWidth="1" width="8.7109375"/>
    <col min="13964" max="13964" customWidth="1" width="8.7109375"/>
    <col min="13965" max="13965" customWidth="1" width="8.7109375"/>
    <col min="13966" max="13966" customWidth="1" width="8.7109375"/>
    <col min="13967" max="13967" customWidth="1" width="8.7109375"/>
    <col min="13968" max="13968" customWidth="1" width="8.7109375"/>
    <col min="13969" max="13969" customWidth="1" width="8.7109375"/>
    <col min="13970" max="13970" customWidth="1" width="8.7109375"/>
    <col min="13971" max="13971" customWidth="1" width="8.7109375"/>
    <col min="13972" max="13972" customWidth="1" width="8.7109375"/>
    <col min="13973" max="13973" customWidth="1" width="8.7109375"/>
    <col min="13974" max="13974" customWidth="1" width="8.7109375"/>
    <col min="13975" max="13975" customWidth="1" width="8.7109375"/>
    <col min="13976" max="13976" customWidth="1" width="8.7109375"/>
    <col min="13977" max="13977" customWidth="1" width="8.7109375"/>
    <col min="13978" max="13978" customWidth="1" width="8.7109375"/>
    <col min="13979" max="13979" customWidth="1" width="8.7109375"/>
    <col min="13980" max="13980" customWidth="1" width="8.7109375"/>
    <col min="13981" max="13981" customWidth="1" width="8.7109375"/>
    <col min="13982" max="13982" customWidth="1" width="8.7109375"/>
    <col min="13983" max="13983" customWidth="1" width="8.7109375"/>
    <col min="13984" max="13984" customWidth="1" width="8.7109375"/>
    <col min="13985" max="13985" customWidth="1" width="8.7109375"/>
    <col min="13986" max="13986" customWidth="1" width="8.7109375"/>
    <col min="13987" max="13987" customWidth="1" width="8.7109375"/>
    <col min="13988" max="13988" customWidth="1" width="8.7109375"/>
    <col min="13989" max="13989" customWidth="1" width="8.7109375"/>
    <col min="13990" max="13990" customWidth="1" width="8.7109375"/>
    <col min="13991" max="13991" customWidth="1" width="8.7109375"/>
    <col min="13992" max="13992" customWidth="1" width="8.7109375"/>
    <col min="13993" max="13993" customWidth="1" width="8.7109375"/>
    <col min="13994" max="13994" customWidth="1" width="8.7109375"/>
    <col min="13995" max="13995" customWidth="1" width="8.7109375"/>
    <col min="13996" max="13996" customWidth="1" width="8.7109375"/>
    <col min="13997" max="13997" customWidth="1" width="8.7109375"/>
    <col min="13998" max="13998" customWidth="1" width="8.7109375"/>
    <col min="13999" max="13999" customWidth="1" width="8.7109375"/>
    <col min="14000" max="14000" customWidth="1" width="8.7109375"/>
    <col min="14001" max="14001" customWidth="1" width="8.7109375"/>
    <col min="14002" max="14002" customWidth="1" width="8.7109375"/>
    <col min="14003" max="14003" customWidth="1" width="8.7109375"/>
    <col min="14004" max="14004" customWidth="1" width="8.7109375"/>
    <col min="14005" max="14005" customWidth="1" width="8.7109375"/>
    <col min="14006" max="14006" customWidth="1" width="8.7109375"/>
    <col min="14007" max="14007" customWidth="1" width="8.7109375"/>
    <col min="14008" max="14008" customWidth="1" width="8.7109375"/>
    <col min="14009" max="14009" customWidth="1" width="8.7109375"/>
    <col min="14010" max="14010" customWidth="1" width="8.7109375"/>
    <col min="14011" max="14011" customWidth="1" width="8.7109375"/>
    <col min="14012" max="14012" customWidth="1" width="8.7109375"/>
    <col min="14013" max="14013" customWidth="1" width="8.7109375"/>
    <col min="14014" max="14014" customWidth="1" width="8.7109375"/>
    <col min="14015" max="14015" customWidth="1" width="8.7109375"/>
    <col min="14016" max="14016" customWidth="1" width="8.7109375"/>
    <col min="14017" max="14017" customWidth="1" width="8.7109375"/>
    <col min="14018" max="14018" customWidth="1" width="8.7109375"/>
    <col min="14019" max="14019" customWidth="1" width="8.7109375"/>
    <col min="14020" max="14020" customWidth="1" width="8.7109375"/>
    <col min="14021" max="14021" customWidth="1" width="8.7109375"/>
    <col min="14022" max="14022" customWidth="1" width="8.7109375"/>
    <col min="14023" max="14023" customWidth="1" width="8.7109375"/>
    <col min="14024" max="14024" customWidth="1" width="8.7109375"/>
    <col min="14025" max="14025" customWidth="1" width="8.7109375"/>
    <col min="14026" max="14026" customWidth="1" width="8.7109375"/>
    <col min="14027" max="14027" customWidth="1" width="8.7109375"/>
    <col min="14028" max="14028" customWidth="1" width="8.7109375"/>
    <col min="14029" max="14029" customWidth="1" width="8.7109375"/>
    <col min="14030" max="14030" customWidth="1" width="8.7109375"/>
    <col min="14031" max="14031" customWidth="1" width="8.7109375"/>
    <col min="14032" max="14032" customWidth="1" width="8.7109375"/>
    <col min="14033" max="14033" customWidth="1" width="8.7109375"/>
    <col min="14034" max="14034" customWidth="1" width="8.7109375"/>
    <col min="14035" max="14035" customWidth="1" width="8.7109375"/>
    <col min="14036" max="14036" customWidth="1" width="8.7109375"/>
    <col min="14037" max="14037" customWidth="1" width="8.7109375"/>
    <col min="14038" max="14038" customWidth="1" width="8.7109375"/>
    <col min="14039" max="14039" customWidth="1" width="8.7109375"/>
    <col min="14040" max="14040" customWidth="1" width="8.7109375"/>
    <col min="14041" max="14041" customWidth="1" width="8.7109375"/>
    <col min="14042" max="14042" customWidth="1" width="8.7109375"/>
    <col min="14043" max="14043" customWidth="1" width="8.7109375"/>
    <col min="14044" max="14044" customWidth="1" width="8.7109375"/>
    <col min="14045" max="14045" customWidth="1" width="8.7109375"/>
    <col min="14046" max="14046" customWidth="1" width="8.7109375"/>
    <col min="14047" max="14047" customWidth="1" width="8.7109375"/>
    <col min="14048" max="14048" customWidth="1" width="8.7109375"/>
    <col min="14049" max="14049" customWidth="1" width="8.7109375"/>
    <col min="14050" max="14050" customWidth="1" width="8.7109375"/>
    <col min="14051" max="14051" customWidth="1" width="8.7109375"/>
    <col min="14052" max="14052" customWidth="1" width="8.7109375"/>
    <col min="14053" max="14053" customWidth="1" width="8.7109375"/>
    <col min="14054" max="14054" customWidth="1" width="8.7109375"/>
    <col min="14055" max="14055" customWidth="1" width="8.7109375"/>
    <col min="14056" max="14056" customWidth="1" width="8.7109375"/>
    <col min="14057" max="14057" customWidth="1" width="8.7109375"/>
    <col min="14058" max="14058" customWidth="1" width="8.7109375"/>
    <col min="14059" max="14059" customWidth="1" width="8.7109375"/>
    <col min="14060" max="14060" customWidth="1" width="8.7109375"/>
    <col min="14061" max="14061" customWidth="1" width="8.7109375"/>
    <col min="14062" max="14062" customWidth="1" width="8.7109375"/>
    <col min="14063" max="14063" customWidth="1" width="8.7109375"/>
    <col min="14064" max="14064" customWidth="1" width="8.7109375"/>
    <col min="14065" max="14065" customWidth="1" width="8.7109375"/>
    <col min="14066" max="14066" customWidth="1" width="8.7109375"/>
    <col min="14067" max="14067" customWidth="1" width="8.7109375"/>
    <col min="14068" max="14068" customWidth="1" width="8.7109375"/>
    <col min="14069" max="14069" customWidth="1" width="8.7109375"/>
    <col min="14070" max="14070" customWidth="1" width="8.7109375"/>
    <col min="14071" max="14071" customWidth="1" width="8.7109375"/>
    <col min="14072" max="14072" customWidth="1" width="8.7109375"/>
    <col min="14073" max="14073" customWidth="1" width="8.7109375"/>
    <col min="14074" max="14074" customWidth="1" width="8.7109375"/>
    <col min="14075" max="14075" customWidth="1" width="8.7109375"/>
    <col min="14076" max="14076" customWidth="1" width="8.7109375"/>
    <col min="14077" max="14077" customWidth="1" width="8.7109375"/>
    <col min="14078" max="14078" customWidth="1" width="8.7109375"/>
    <col min="14079" max="14079" customWidth="1" width="8.7109375"/>
    <col min="14080" max="14080" customWidth="1" width="8.7109375"/>
    <col min="14081" max="14081" customWidth="1" width="8.7109375"/>
    <col min="14082" max="14082" customWidth="1" width="8.7109375"/>
    <col min="14083" max="14083" customWidth="1" width="8.7109375"/>
    <col min="14084" max="14084" customWidth="1" width="8.7109375"/>
    <col min="14085" max="14085" customWidth="1" width="8.7109375"/>
    <col min="14086" max="14086" customWidth="1" width="8.7109375"/>
    <col min="14087" max="14087" customWidth="1" width="8.7109375"/>
    <col min="14088" max="14088" customWidth="1" width="8.7109375"/>
    <col min="14089" max="14089" customWidth="1" width="8.7109375"/>
    <col min="14090" max="14090" customWidth="1" width="8.7109375"/>
    <col min="14091" max="14091" customWidth="1" width="8.7109375"/>
    <col min="14092" max="14092" customWidth="1" width="8.7109375"/>
    <col min="14093" max="14093" customWidth="1" width="8.7109375"/>
    <col min="14094" max="14094" customWidth="1" width="8.7109375"/>
    <col min="14095" max="14095" customWidth="1" width="8.7109375"/>
    <col min="14096" max="14096" customWidth="1" width="8.7109375"/>
    <col min="14097" max="14097" customWidth="1" width="8.7109375"/>
    <col min="14098" max="14098" customWidth="1" width="8.7109375"/>
    <col min="14099" max="14099" customWidth="1" width="8.7109375"/>
    <col min="14100" max="14100" customWidth="1" width="8.7109375"/>
    <col min="14101" max="14101" customWidth="1" width="8.7109375"/>
    <col min="14102" max="14102" customWidth="1" width="8.7109375"/>
    <col min="14103" max="14103" customWidth="1" width="8.7109375"/>
    <col min="14104" max="14104" customWidth="1" width="8.7109375"/>
    <col min="14105" max="14105" customWidth="1" width="8.7109375"/>
    <col min="14106" max="14106" customWidth="1" width="8.7109375"/>
    <col min="14107" max="14107" customWidth="1" width="8.7109375"/>
    <col min="14108" max="14108" customWidth="1" width="8.7109375"/>
    <col min="14109" max="14109" customWidth="1" width="8.7109375"/>
    <col min="14110" max="14110" customWidth="1" width="8.7109375"/>
    <col min="14111" max="14111" customWidth="1" width="8.7109375"/>
    <col min="14112" max="14112" customWidth="1" width="8.7109375"/>
    <col min="14113" max="14113" customWidth="1" width="8.7109375"/>
    <col min="14114" max="14114" customWidth="1" width="8.7109375"/>
    <col min="14115" max="14115" customWidth="1" width="8.7109375"/>
    <col min="14116" max="14116" customWidth="1" width="8.7109375"/>
    <col min="14117" max="14117" customWidth="1" width="8.7109375"/>
    <col min="14118" max="14118" customWidth="1" width="8.7109375"/>
    <col min="14119" max="14119" customWidth="1" width="8.7109375"/>
    <col min="14120" max="14120" customWidth="1" width="8.7109375"/>
    <col min="14121" max="14121" customWidth="1" width="8.7109375"/>
    <col min="14122" max="14122" customWidth="1" width="8.7109375"/>
    <col min="14123" max="14123" customWidth="1" width="8.7109375"/>
    <col min="14124" max="14124" customWidth="1" width="8.7109375"/>
    <col min="14125" max="14125" customWidth="1" width="8.7109375"/>
    <col min="14126" max="14126" customWidth="1" width="8.7109375"/>
    <col min="14127" max="14127" customWidth="1" width="8.7109375"/>
    <col min="14128" max="14128" customWidth="1" width="8.7109375"/>
    <col min="14129" max="14129" customWidth="1" width="8.7109375"/>
    <col min="14130" max="14130" customWidth="1" width="8.7109375"/>
    <col min="14131" max="14131" customWidth="1" width="8.7109375"/>
    <col min="14132" max="14132" customWidth="1" width="8.7109375"/>
    <col min="14133" max="14133" customWidth="1" width="8.7109375"/>
    <col min="14134" max="14134" customWidth="1" width="8.7109375"/>
    <col min="14135" max="14135" customWidth="1" width="8.7109375"/>
    <col min="14136" max="14136" customWidth="1" width="8.7109375"/>
    <col min="14137" max="14137" customWidth="1" width="8.7109375"/>
    <col min="14138" max="14138" customWidth="1" width="8.7109375"/>
    <col min="14139" max="14139" customWidth="1" width="8.7109375"/>
    <col min="14140" max="14140" customWidth="1" width="8.7109375"/>
    <col min="14141" max="14141" customWidth="1" width="8.7109375"/>
    <col min="14142" max="14142" customWidth="1" width="8.7109375"/>
    <col min="14143" max="14143" customWidth="1" width="8.7109375"/>
    <col min="14144" max="14144" customWidth="1" width="8.7109375"/>
    <col min="14145" max="14145" customWidth="1" width="8.7109375"/>
    <col min="14146" max="14146" customWidth="1" width="8.7109375"/>
    <col min="14147" max="14147" customWidth="1" width="8.7109375"/>
    <col min="14148" max="14148" customWidth="1" width="8.7109375"/>
    <col min="14149" max="14149" customWidth="1" width="8.7109375"/>
    <col min="14150" max="14150" customWidth="1" width="8.7109375"/>
    <col min="14151" max="14151" customWidth="1" width="8.7109375"/>
    <col min="14152" max="14152" customWidth="1" width="8.7109375"/>
    <col min="14153" max="14153" customWidth="1" width="8.7109375"/>
    <col min="14154" max="14154" customWidth="1" width="8.7109375"/>
    <col min="14155" max="14155" customWidth="1" width="8.7109375"/>
    <col min="14156" max="14156" customWidth="1" width="8.7109375"/>
    <col min="14157" max="14157" customWidth="1" width="8.7109375"/>
    <col min="14158" max="14158" customWidth="1" width="8.7109375"/>
    <col min="14159" max="14159" customWidth="1" width="8.7109375"/>
    <col min="14160" max="14160" customWidth="1" width="8.7109375"/>
    <col min="14161" max="14161" customWidth="1" width="8.7109375"/>
    <col min="14162" max="14162" customWidth="1" width="8.7109375"/>
    <col min="14163" max="14163" customWidth="1" width="8.7109375"/>
    <col min="14164" max="14164" customWidth="1" width="8.7109375"/>
    <col min="14165" max="14165" customWidth="1" width="8.7109375"/>
    <col min="14166" max="14166" customWidth="1" width="8.7109375"/>
    <col min="14167" max="14167" customWidth="1" width="8.7109375"/>
    <col min="14168" max="14168" customWidth="1" width="8.7109375"/>
    <col min="14169" max="14169" customWidth="1" width="8.7109375"/>
    <col min="14170" max="14170" customWidth="1" width="8.7109375"/>
    <col min="14171" max="14171" customWidth="1" width="8.7109375"/>
    <col min="14172" max="14172" customWidth="1" width="8.7109375"/>
    <col min="14173" max="14173" customWidth="1" width="8.7109375"/>
    <col min="14174" max="14174" customWidth="1" width="8.7109375"/>
    <col min="14175" max="14175" customWidth="1" width="8.7109375"/>
    <col min="14176" max="14176" customWidth="1" width="8.7109375"/>
    <col min="14177" max="14177" customWidth="1" width="8.7109375"/>
    <col min="14178" max="14178" customWidth="1" width="8.7109375"/>
    <col min="14179" max="14179" customWidth="1" width="8.7109375"/>
    <col min="14180" max="14180" customWidth="1" width="8.7109375"/>
    <col min="14181" max="14181" customWidth="1" width="8.7109375"/>
    <col min="14182" max="14182" customWidth="1" width="8.7109375"/>
    <col min="14183" max="14183" customWidth="1" width="8.7109375"/>
    <col min="14184" max="14184" customWidth="1" width="8.7109375"/>
    <col min="14185" max="14185" customWidth="1" width="8.7109375"/>
    <col min="14186" max="14186" customWidth="1" width="8.7109375"/>
    <col min="14187" max="14187" customWidth="1" width="8.7109375"/>
    <col min="14188" max="14188" customWidth="1" width="8.7109375"/>
    <col min="14189" max="14189" customWidth="1" width="8.7109375"/>
    <col min="14190" max="14190" customWidth="1" width="8.7109375"/>
    <col min="14191" max="14191" customWidth="1" width="8.7109375"/>
    <col min="14192" max="14192" customWidth="1" width="8.7109375"/>
    <col min="14193" max="14193" customWidth="1" width="8.7109375"/>
    <col min="14194" max="14194" customWidth="1" width="8.7109375"/>
    <col min="14195" max="14195" customWidth="1" width="8.7109375"/>
    <col min="14196" max="14196" customWidth="1" width="8.7109375"/>
    <col min="14197" max="14197" customWidth="1" width="8.7109375"/>
    <col min="14198" max="14198" customWidth="1" width="8.7109375"/>
    <col min="14199" max="14199" customWidth="1" width="8.7109375"/>
    <col min="14200" max="14200" customWidth="1" width="8.7109375"/>
    <col min="14201" max="14201" customWidth="1" width="8.7109375"/>
    <col min="14202" max="14202" customWidth="1" width="8.7109375"/>
    <col min="14203" max="14203" customWidth="1" width="8.7109375"/>
    <col min="14204" max="14204" customWidth="1" width="8.7109375"/>
    <col min="14205" max="14205" customWidth="1" width="8.7109375"/>
    <col min="14206" max="14206" customWidth="1" width="8.7109375"/>
    <col min="14207" max="14207" customWidth="1" width="8.7109375"/>
    <col min="14208" max="14208" customWidth="1" width="8.7109375"/>
    <col min="14209" max="14209" customWidth="1" width="8.7109375"/>
    <col min="14210" max="14210" customWidth="1" width="8.7109375"/>
    <col min="14211" max="14211" customWidth="1" width="8.7109375"/>
    <col min="14212" max="14212" customWidth="1" width="8.7109375"/>
    <col min="14213" max="14213" customWidth="1" width="8.7109375"/>
    <col min="14214" max="14214" customWidth="1" width="8.7109375"/>
    <col min="14215" max="14215" customWidth="1" width="8.7109375"/>
    <col min="14216" max="14216" customWidth="1" width="8.7109375"/>
    <col min="14217" max="14217" customWidth="1" width="8.7109375"/>
    <col min="14218" max="14218" customWidth="1" width="8.7109375"/>
    <col min="14219" max="14219" customWidth="1" width="8.7109375"/>
    <col min="14220" max="14220" customWidth="1" width="8.7109375"/>
    <col min="14221" max="14221" customWidth="1" width="8.7109375"/>
    <col min="14222" max="14222" customWidth="1" width="8.7109375"/>
    <col min="14223" max="14223" customWidth="1" width="8.7109375"/>
    <col min="14224" max="14224" customWidth="1" width="8.7109375"/>
    <col min="14225" max="14225" customWidth="1" width="8.7109375"/>
    <col min="14226" max="14226" customWidth="1" width="8.7109375"/>
    <col min="14227" max="14227" customWidth="1" width="8.7109375"/>
    <col min="14228" max="14228" customWidth="1" width="8.7109375"/>
    <col min="14229" max="14229" customWidth="1" width="8.7109375"/>
    <col min="14230" max="14230" customWidth="1" width="8.7109375"/>
    <col min="14231" max="14231" customWidth="1" width="8.7109375"/>
    <col min="14232" max="14232" customWidth="1" width="8.7109375"/>
    <col min="14233" max="14233" customWidth="1" width="8.7109375"/>
    <col min="14234" max="14234" customWidth="1" width="8.7109375"/>
    <col min="14235" max="14235" customWidth="1" width="8.7109375"/>
    <col min="14236" max="14236" customWidth="1" width="8.7109375"/>
    <col min="14237" max="14237" customWidth="1" width="8.7109375"/>
    <col min="14238" max="14238" customWidth="1" width="8.7109375"/>
    <col min="14239" max="14239" customWidth="1" width="8.7109375"/>
    <col min="14240" max="14240" customWidth="1" width="8.7109375"/>
    <col min="14241" max="14241" customWidth="1" width="8.7109375"/>
    <col min="14242" max="14242" customWidth="1" width="8.7109375"/>
    <col min="14243" max="14243" customWidth="1" width="8.7109375"/>
    <col min="14244" max="14244" customWidth="1" width="8.7109375"/>
    <col min="14245" max="14245" customWidth="1" width="8.7109375"/>
    <col min="14246" max="14246" customWidth="1" width="8.7109375"/>
    <col min="14247" max="14247" customWidth="1" width="8.7109375"/>
    <col min="14248" max="14248" customWidth="1" width="8.7109375"/>
    <col min="14249" max="14249" customWidth="1" width="8.7109375"/>
    <col min="14250" max="14250" customWidth="1" width="8.7109375"/>
    <col min="14251" max="14251" customWidth="1" width="8.7109375"/>
    <col min="14252" max="14252" customWidth="1" width="8.7109375"/>
    <col min="14253" max="14253" customWidth="1" width="8.7109375"/>
    <col min="14254" max="14254" customWidth="1" width="8.7109375"/>
    <col min="14255" max="14255" customWidth="1" width="8.7109375"/>
    <col min="14256" max="14256" customWidth="1" width="8.7109375"/>
    <col min="14257" max="14257" customWidth="1" width="8.7109375"/>
    <col min="14258" max="14258" customWidth="1" width="8.7109375"/>
    <col min="14259" max="14259" customWidth="1" width="8.7109375"/>
    <col min="14260" max="14260" customWidth="1" width="8.7109375"/>
    <col min="14261" max="14261" customWidth="1" width="8.7109375"/>
    <col min="14262" max="14262" customWidth="1" width="8.7109375"/>
    <col min="14263" max="14263" customWidth="1" width="8.7109375"/>
    <col min="14264" max="14264" customWidth="1" width="8.7109375"/>
    <col min="14265" max="14265" customWidth="1" width="8.7109375"/>
    <col min="14266" max="14266" customWidth="1" width="8.7109375"/>
    <col min="14267" max="14267" customWidth="1" width="8.7109375"/>
    <col min="14268" max="14268" customWidth="1" width="8.7109375"/>
    <col min="14269" max="14269" customWidth="1" width="8.7109375"/>
    <col min="14270" max="14270" customWidth="1" width="8.7109375"/>
    <col min="14271" max="14271" customWidth="1" width="8.7109375"/>
    <col min="14272" max="14272" customWidth="1" width="8.7109375"/>
    <col min="14273" max="14273" customWidth="1" width="8.7109375"/>
    <col min="14274" max="14274" customWidth="1" width="8.7109375"/>
    <col min="14275" max="14275" customWidth="1" width="8.7109375"/>
    <col min="14276" max="14276" customWidth="1" width="8.7109375"/>
    <col min="14277" max="14277" customWidth="1" width="8.7109375"/>
    <col min="14278" max="14278" customWidth="1" width="8.7109375"/>
    <col min="14279" max="14279" customWidth="1" width="8.7109375"/>
    <col min="14280" max="14280" customWidth="1" width="8.7109375"/>
    <col min="14281" max="14281" customWidth="1" width="8.7109375"/>
    <col min="14282" max="14282" customWidth="1" width="8.7109375"/>
    <col min="14283" max="14283" customWidth="1" width="8.7109375"/>
    <col min="14284" max="14284" customWidth="1" width="8.7109375"/>
    <col min="14285" max="14285" customWidth="1" width="8.7109375"/>
    <col min="14286" max="14286" customWidth="1" width="8.7109375"/>
    <col min="14287" max="14287" customWidth="1" width="8.7109375"/>
    <col min="14288" max="14288" customWidth="1" width="8.7109375"/>
    <col min="14289" max="14289" customWidth="1" width="8.7109375"/>
    <col min="14290" max="14290" customWidth="1" width="8.7109375"/>
    <col min="14291" max="14291" customWidth="1" width="8.7109375"/>
    <col min="14292" max="14292" customWidth="1" width="8.7109375"/>
    <col min="14293" max="14293" customWidth="1" width="8.7109375"/>
    <col min="14294" max="14294" customWidth="1" width="8.7109375"/>
    <col min="14295" max="14295" customWidth="1" width="8.7109375"/>
    <col min="14296" max="14296" customWidth="1" width="8.7109375"/>
    <col min="14297" max="14297" customWidth="1" width="8.7109375"/>
    <col min="14298" max="14298" customWidth="1" width="8.7109375"/>
    <col min="14299" max="14299" customWidth="1" width="8.7109375"/>
    <col min="14300" max="14300" customWidth="1" width="8.7109375"/>
    <col min="14301" max="14301" customWidth="1" width="8.7109375"/>
    <col min="14302" max="14302" customWidth="1" width="8.7109375"/>
    <col min="14303" max="14303" customWidth="1" width="8.7109375"/>
    <col min="14304" max="14304" customWidth="1" width="8.7109375"/>
    <col min="14305" max="14305" customWidth="1" width="8.7109375"/>
    <col min="14306" max="14306" customWidth="1" width="8.7109375"/>
    <col min="14307" max="14307" customWidth="1" width="8.7109375"/>
    <col min="14308" max="14308" customWidth="1" width="8.7109375"/>
    <col min="14309" max="14309" customWidth="1" width="8.7109375"/>
    <col min="14310" max="14310" customWidth="1" width="8.7109375"/>
    <col min="14311" max="14311" customWidth="1" width="8.7109375"/>
    <col min="14312" max="14312" customWidth="1" width="8.7109375"/>
    <col min="14313" max="14313" customWidth="1" width="8.7109375"/>
    <col min="14314" max="14314" customWidth="1" width="8.7109375"/>
    <col min="14315" max="14315" customWidth="1" width="8.7109375"/>
    <col min="14316" max="14316" customWidth="1" width="8.7109375"/>
    <col min="14317" max="14317" customWidth="1" width="8.7109375"/>
    <col min="14318" max="14318" customWidth="1" width="8.7109375"/>
    <col min="14319" max="14319" customWidth="1" width="8.7109375"/>
    <col min="14320" max="14320" customWidth="1" width="8.7109375"/>
    <col min="14321" max="14321" customWidth="1" width="8.7109375"/>
    <col min="14322" max="14322" customWidth="1" width="8.7109375"/>
    <col min="14323" max="14323" customWidth="1" width="8.7109375"/>
    <col min="14324" max="14324" customWidth="1" width="8.7109375"/>
    <col min="14325" max="14325" customWidth="1" width="8.7109375"/>
    <col min="14326" max="14326" customWidth="1" width="8.7109375"/>
    <col min="14327" max="14327" customWidth="1" width="8.7109375"/>
    <col min="14328" max="14328" customWidth="1" width="8.7109375"/>
    <col min="14329" max="14329" customWidth="1" width="8.7109375"/>
    <col min="14330" max="14330" customWidth="1" width="8.7109375"/>
    <col min="14331" max="14331" customWidth="1" width="8.7109375"/>
    <col min="14332" max="14332" customWidth="1" width="8.7109375"/>
    <col min="14333" max="14333" customWidth="1" width="8.7109375"/>
    <col min="14334" max="14334" customWidth="1" width="8.7109375"/>
    <col min="14335" max="14335" customWidth="1" width="8.7109375"/>
    <col min="14336" max="14336" customWidth="1" width="8.7109375"/>
    <col min="14337" max="14337" customWidth="1" width="8.7109375"/>
    <col min="14338" max="14338" customWidth="1" width="8.7109375"/>
    <col min="14339" max="14339" customWidth="1" width="8.7109375"/>
    <col min="14340" max="14340" customWidth="1" width="8.7109375"/>
    <col min="14341" max="14341" customWidth="1" width="8.7109375"/>
    <col min="14342" max="14342" customWidth="1" width="8.7109375"/>
    <col min="14343" max="14343" customWidth="1" width="8.7109375"/>
    <col min="14344" max="14344" customWidth="1" width="8.7109375"/>
    <col min="14345" max="14345" customWidth="1" width="8.7109375"/>
    <col min="14346" max="14346" customWidth="1" width="8.7109375"/>
    <col min="14347" max="14347" customWidth="1" width="8.7109375"/>
    <col min="14348" max="14348" customWidth="1" width="8.7109375"/>
    <col min="14349" max="14349" customWidth="1" width="8.7109375"/>
    <col min="14350" max="14350" customWidth="1" width="8.7109375"/>
    <col min="14351" max="14351" customWidth="1" width="8.7109375"/>
    <col min="14352" max="14352" customWidth="1" width="8.7109375"/>
    <col min="14353" max="14353" customWidth="1" width="8.7109375"/>
    <col min="14354" max="14354" customWidth="1" width="8.7109375"/>
    <col min="14355" max="14355" customWidth="1" width="8.7109375"/>
    <col min="14356" max="14356" customWidth="1" width="8.7109375"/>
    <col min="14357" max="14357" customWidth="1" width="8.7109375"/>
    <col min="14358" max="14358" customWidth="1" width="8.7109375"/>
    <col min="14359" max="14359" customWidth="1" width="8.7109375"/>
    <col min="14360" max="14360" customWidth="1" width="8.7109375"/>
    <col min="14361" max="14361" customWidth="1" width="8.7109375"/>
    <col min="14362" max="14362" customWidth="1" width="8.7109375"/>
    <col min="14363" max="14363" customWidth="1" width="8.7109375"/>
    <col min="14364" max="14364" customWidth="1" width="8.7109375"/>
    <col min="14365" max="14365" customWidth="1" width="8.7109375"/>
    <col min="14366" max="14366" customWidth="1" width="8.7109375"/>
    <col min="14367" max="14367" customWidth="1" width="8.7109375"/>
    <col min="14368" max="14368" customWidth="1" width="8.7109375"/>
    <col min="14369" max="14369" customWidth="1" width="8.7109375"/>
    <col min="14370" max="14370" customWidth="1" width="8.7109375"/>
    <col min="14371" max="14371" customWidth="1" width="8.7109375"/>
    <col min="14372" max="14372" customWidth="1" width="8.7109375"/>
    <col min="14373" max="14373" customWidth="1" width="8.7109375"/>
    <col min="14374" max="14374" customWidth="1" width="8.7109375"/>
    <col min="14375" max="14375" customWidth="1" width="8.7109375"/>
    <col min="14376" max="14376" customWidth="1" width="8.7109375"/>
    <col min="14377" max="14377" customWidth="1" width="8.7109375"/>
    <col min="14378" max="14378" customWidth="1" width="8.7109375"/>
    <col min="14379" max="14379" customWidth="1" width="8.7109375"/>
    <col min="14380" max="14380" customWidth="1" width="8.7109375"/>
    <col min="14381" max="14381" customWidth="1" width="8.7109375"/>
    <col min="14382" max="14382" customWidth="1" width="8.7109375"/>
    <col min="14383" max="14383" customWidth="1" width="8.7109375"/>
    <col min="14384" max="14384" customWidth="1" width="8.7109375"/>
    <col min="14385" max="14385" customWidth="1" width="8.7109375"/>
    <col min="14386" max="14386" customWidth="1" width="8.7109375"/>
    <col min="14387" max="14387" customWidth="1" width="8.7109375"/>
    <col min="14388" max="14388" customWidth="1" width="8.7109375"/>
    <col min="14389" max="14389" customWidth="1" width="8.7109375"/>
    <col min="14390" max="14390" customWidth="1" width="8.7109375"/>
    <col min="14391" max="14391" customWidth="1" width="8.7109375"/>
    <col min="14392" max="14392" customWidth="1" width="8.7109375"/>
    <col min="14393" max="14393" customWidth="1" width="8.7109375"/>
    <col min="14394" max="14394" customWidth="1" width="8.7109375"/>
    <col min="14395" max="14395" customWidth="1" width="8.7109375"/>
    <col min="14396" max="14396" customWidth="1" width="8.7109375"/>
    <col min="14397" max="14397" customWidth="1" width="8.7109375"/>
    <col min="14398" max="14398" customWidth="1" width="8.7109375"/>
    <col min="14399" max="14399" customWidth="1" width="8.7109375"/>
    <col min="14400" max="14400" customWidth="1" width="8.7109375"/>
    <col min="14401" max="14401" customWidth="1" width="8.7109375"/>
    <col min="14402" max="14402" customWidth="1" width="8.7109375"/>
    <col min="14403" max="14403" customWidth="1" width="8.7109375"/>
    <col min="14404" max="14404" customWidth="1" width="8.7109375"/>
    <col min="14405" max="14405" customWidth="1" width="8.7109375"/>
    <col min="14406" max="14406" customWidth="1" width="8.7109375"/>
    <col min="14407" max="14407" customWidth="1" width="8.7109375"/>
    <col min="14408" max="14408" customWidth="1" width="8.7109375"/>
    <col min="14409" max="14409" customWidth="1" width="8.7109375"/>
    <col min="14410" max="14410" customWidth="1" width="8.7109375"/>
    <col min="14411" max="14411" customWidth="1" width="8.7109375"/>
    <col min="14412" max="14412" customWidth="1" width="8.7109375"/>
    <col min="14413" max="14413" customWidth="1" width="8.7109375"/>
    <col min="14414" max="14414" customWidth="1" width="8.7109375"/>
    <col min="14415" max="14415" customWidth="1" width="8.7109375"/>
    <col min="14416" max="14416" customWidth="1" width="8.7109375"/>
    <col min="14417" max="14417" customWidth="1" width="8.7109375"/>
    <col min="14418" max="14418" customWidth="1" width="8.7109375"/>
    <col min="14419" max="14419" customWidth="1" width="8.7109375"/>
    <col min="14420" max="14420" customWidth="1" width="8.7109375"/>
    <col min="14421" max="14421" customWidth="1" width="8.7109375"/>
    <col min="14422" max="14422" customWidth="1" width="8.7109375"/>
    <col min="14423" max="14423" customWidth="1" width="8.7109375"/>
    <col min="14424" max="14424" customWidth="1" width="8.7109375"/>
    <col min="14425" max="14425" customWidth="1" width="8.7109375"/>
    <col min="14426" max="14426" customWidth="1" width="8.7109375"/>
    <col min="14427" max="14427" customWidth="1" width="8.7109375"/>
    <col min="14428" max="14428" customWidth="1" width="8.7109375"/>
    <col min="14429" max="14429" customWidth="1" width="8.7109375"/>
    <col min="14430" max="14430" customWidth="1" width="8.7109375"/>
    <col min="14431" max="14431" customWidth="1" width="8.7109375"/>
    <col min="14432" max="14432" customWidth="1" width="8.7109375"/>
    <col min="14433" max="14433" customWidth="1" width="8.7109375"/>
    <col min="14434" max="14434" customWidth="1" width="8.7109375"/>
    <col min="14435" max="14435" customWidth="1" width="8.7109375"/>
    <col min="14436" max="14436" customWidth="1" width="8.7109375"/>
    <col min="14437" max="14437" customWidth="1" width="8.7109375"/>
    <col min="14438" max="14438" customWidth="1" width="8.7109375"/>
    <col min="14439" max="14439" customWidth="1" width="8.7109375"/>
    <col min="14440" max="14440" customWidth="1" width="8.7109375"/>
    <col min="14441" max="14441" customWidth="1" width="8.7109375"/>
    <col min="14442" max="14442" customWidth="1" width="8.7109375"/>
    <col min="14443" max="14443" customWidth="1" width="8.7109375"/>
    <col min="14444" max="14444" customWidth="1" width="8.7109375"/>
    <col min="14445" max="14445" customWidth="1" width="8.7109375"/>
    <col min="14446" max="14446" customWidth="1" width="8.7109375"/>
    <col min="14447" max="14447" customWidth="1" width="8.7109375"/>
    <col min="14448" max="14448" customWidth="1" width="8.7109375"/>
    <col min="14449" max="14449" customWidth="1" width="8.7109375"/>
    <col min="14450" max="14450" customWidth="1" width="8.7109375"/>
    <col min="14451" max="14451" customWidth="1" width="8.7109375"/>
    <col min="14452" max="14452" customWidth="1" width="8.7109375"/>
    <col min="14453" max="14453" customWidth="1" width="8.7109375"/>
    <col min="14454" max="14454" customWidth="1" width="8.7109375"/>
    <col min="14455" max="14455" customWidth="1" width="8.7109375"/>
    <col min="14456" max="14456" customWidth="1" width="8.7109375"/>
    <col min="14457" max="14457" customWidth="1" width="8.7109375"/>
    <col min="14458" max="14458" customWidth="1" width="8.7109375"/>
    <col min="14459" max="14459" customWidth="1" width="8.7109375"/>
    <col min="14460" max="14460" customWidth="1" width="8.7109375"/>
    <col min="14461" max="14461" customWidth="1" width="8.7109375"/>
    <col min="14462" max="14462" customWidth="1" width="8.7109375"/>
    <col min="14463" max="14463" customWidth="1" width="8.7109375"/>
    <col min="14464" max="14464" customWidth="1" width="8.7109375"/>
    <col min="14465" max="14465" customWidth="1" width="8.7109375"/>
    <col min="14466" max="14466" customWidth="1" width="8.7109375"/>
    <col min="14467" max="14467" customWidth="1" width="8.7109375"/>
    <col min="14468" max="14468" customWidth="1" width="8.7109375"/>
    <col min="14469" max="14469" customWidth="1" width="8.7109375"/>
    <col min="14470" max="14470" customWidth="1" width="8.7109375"/>
    <col min="14471" max="14471" customWidth="1" width="8.7109375"/>
    <col min="14472" max="14472" customWidth="1" width="8.7109375"/>
    <col min="14473" max="14473" customWidth="1" width="8.7109375"/>
    <col min="14474" max="14474" customWidth="1" width="8.7109375"/>
    <col min="14475" max="14475" customWidth="1" width="8.7109375"/>
    <col min="14476" max="14476" customWidth="1" width="8.7109375"/>
    <col min="14477" max="14477" customWidth="1" width="8.7109375"/>
    <col min="14478" max="14478" customWidth="1" width="8.7109375"/>
    <col min="14479" max="14479" customWidth="1" width="8.7109375"/>
    <col min="14480" max="14480" customWidth="1" width="8.7109375"/>
    <col min="14481" max="14481" customWidth="1" width="8.7109375"/>
    <col min="14482" max="14482" customWidth="1" width="8.7109375"/>
    <col min="14483" max="14483" customWidth="1" width="8.7109375"/>
    <col min="14484" max="14484" customWidth="1" width="8.7109375"/>
    <col min="14485" max="14485" customWidth="1" width="8.7109375"/>
    <col min="14486" max="14486" customWidth="1" width="8.7109375"/>
    <col min="14487" max="14487" customWidth="1" width="8.7109375"/>
    <col min="14488" max="14488" customWidth="1" width="8.7109375"/>
    <col min="14489" max="14489" customWidth="1" width="8.7109375"/>
    <col min="14490" max="14490" customWidth="1" width="8.7109375"/>
    <col min="14491" max="14491" customWidth="1" width="8.7109375"/>
    <col min="14492" max="14492" customWidth="1" width="8.7109375"/>
    <col min="14493" max="14493" customWidth="1" width="8.7109375"/>
    <col min="14494" max="14494" customWidth="1" width="8.7109375"/>
    <col min="14495" max="14495" customWidth="1" width="8.7109375"/>
    <col min="14496" max="14496" customWidth="1" width="8.7109375"/>
    <col min="14497" max="14497" customWidth="1" width="8.7109375"/>
    <col min="14498" max="14498" customWidth="1" width="8.7109375"/>
    <col min="14499" max="14499" customWidth="1" width="8.7109375"/>
    <col min="14500" max="14500" customWidth="1" width="8.7109375"/>
    <col min="14501" max="14501" customWidth="1" width="8.7109375"/>
    <col min="14502" max="14502" customWidth="1" width="8.7109375"/>
    <col min="14503" max="14503" customWidth="1" width="8.7109375"/>
    <col min="14504" max="14504" customWidth="1" width="8.7109375"/>
    <col min="14505" max="14505" customWidth="1" width="8.7109375"/>
    <col min="14506" max="14506" customWidth="1" width="8.7109375"/>
    <col min="14507" max="14507" customWidth="1" width="8.7109375"/>
    <col min="14508" max="14508" customWidth="1" width="8.7109375"/>
    <col min="14509" max="14509" customWidth="1" width="8.7109375"/>
    <col min="14510" max="14510" customWidth="1" width="8.7109375"/>
    <col min="14511" max="14511" customWidth="1" width="8.7109375"/>
    <col min="14512" max="14512" customWidth="1" width="8.7109375"/>
    <col min="14513" max="14513" customWidth="1" width="8.7109375"/>
    <col min="14514" max="14514" customWidth="1" width="8.7109375"/>
    <col min="14515" max="14515" customWidth="1" width="8.7109375"/>
    <col min="14516" max="14516" customWidth="1" width="8.7109375"/>
    <col min="14517" max="14517" customWidth="1" width="8.7109375"/>
    <col min="14518" max="14518" customWidth="1" width="8.7109375"/>
    <col min="14519" max="14519" customWidth="1" width="8.7109375"/>
    <col min="14520" max="14520" customWidth="1" width="8.7109375"/>
    <col min="14521" max="14521" customWidth="1" width="8.7109375"/>
    <col min="14522" max="14522" customWidth="1" width="8.7109375"/>
    <col min="14523" max="14523" customWidth="1" width="8.7109375"/>
    <col min="14524" max="14524" customWidth="1" width="8.7109375"/>
    <col min="14525" max="14525" customWidth="1" width="8.7109375"/>
    <col min="14526" max="14526" customWidth="1" width="8.7109375"/>
    <col min="14527" max="14527" customWidth="1" width="8.7109375"/>
    <col min="14528" max="14528" customWidth="1" width="8.7109375"/>
    <col min="14529" max="14529" customWidth="1" width="8.7109375"/>
    <col min="14530" max="14530" customWidth="1" width="8.7109375"/>
    <col min="14531" max="14531" customWidth="1" width="8.7109375"/>
    <col min="14532" max="14532" customWidth="1" width="8.7109375"/>
    <col min="14533" max="14533" customWidth="1" width="8.7109375"/>
    <col min="14534" max="14534" customWidth="1" width="8.7109375"/>
    <col min="14535" max="14535" customWidth="1" width="8.7109375"/>
    <col min="14536" max="14536" customWidth="1" width="8.7109375"/>
    <col min="14537" max="14537" customWidth="1" width="8.7109375"/>
    <col min="14538" max="14538" customWidth="1" width="8.7109375"/>
    <col min="14539" max="14539" customWidth="1" width="8.7109375"/>
    <col min="14540" max="14540" customWidth="1" width="8.7109375"/>
    <col min="14541" max="14541" customWidth="1" width="8.7109375"/>
    <col min="14542" max="14542" customWidth="1" width="8.7109375"/>
    <col min="14543" max="14543" customWidth="1" width="8.7109375"/>
    <col min="14544" max="14544" customWidth="1" width="8.7109375"/>
    <col min="14545" max="14545" customWidth="1" width="8.7109375"/>
    <col min="14546" max="14546" customWidth="1" width="8.7109375"/>
    <col min="14547" max="14547" customWidth="1" width="8.7109375"/>
    <col min="14548" max="14548" customWidth="1" width="8.7109375"/>
    <col min="14549" max="14549" customWidth="1" width="8.7109375"/>
    <col min="14550" max="14550" customWidth="1" width="8.7109375"/>
    <col min="14551" max="14551" customWidth="1" width="8.7109375"/>
    <col min="14552" max="14552" customWidth="1" width="8.7109375"/>
    <col min="14553" max="14553" customWidth="1" width="8.7109375"/>
    <col min="14554" max="14554" customWidth="1" width="8.7109375"/>
    <col min="14555" max="14555" customWidth="1" width="8.7109375"/>
    <col min="14556" max="14556" customWidth="1" width="8.7109375"/>
    <col min="14557" max="14557" customWidth="1" width="8.7109375"/>
    <col min="14558" max="14558" customWidth="1" width="8.7109375"/>
    <col min="14559" max="14559" customWidth="1" width="8.7109375"/>
    <col min="14560" max="14560" customWidth="1" width="8.7109375"/>
    <col min="14561" max="14561" customWidth="1" width="8.7109375"/>
    <col min="14562" max="14562" customWidth="1" width="8.7109375"/>
    <col min="14563" max="14563" customWidth="1" width="8.7109375"/>
    <col min="14564" max="14564" customWidth="1" width="8.7109375"/>
    <col min="14565" max="14565" customWidth="1" width="8.7109375"/>
    <col min="14566" max="14566" customWidth="1" width="8.7109375"/>
    <col min="14567" max="14567" customWidth="1" width="8.7109375"/>
    <col min="14568" max="14568" customWidth="1" width="8.7109375"/>
    <col min="14569" max="14569" customWidth="1" width="8.7109375"/>
    <col min="14570" max="14570" customWidth="1" width="8.7109375"/>
    <col min="14571" max="14571" customWidth="1" width="8.7109375"/>
    <col min="14572" max="14572" customWidth="1" width="8.7109375"/>
    <col min="14573" max="14573" customWidth="1" width="8.7109375"/>
    <col min="14574" max="14574" customWidth="1" width="8.7109375"/>
    <col min="14575" max="14575" customWidth="1" width="8.7109375"/>
    <col min="14576" max="14576" customWidth="1" width="8.7109375"/>
    <col min="14577" max="14577" customWidth="1" width="8.7109375"/>
    <col min="14578" max="14578" customWidth="1" width="8.7109375"/>
    <col min="14579" max="14579" customWidth="1" width="8.7109375"/>
    <col min="14580" max="14580" customWidth="1" width="8.7109375"/>
    <col min="14581" max="14581" customWidth="1" width="8.7109375"/>
    <col min="14582" max="14582" customWidth="1" width="8.7109375"/>
    <col min="14583" max="14583" customWidth="1" width="8.7109375"/>
    <col min="14584" max="14584" customWidth="1" width="8.7109375"/>
    <col min="14585" max="14585" customWidth="1" width="8.7109375"/>
    <col min="14586" max="14586" customWidth="1" width="8.7109375"/>
    <col min="14587" max="14587" customWidth="1" width="8.7109375"/>
    <col min="14588" max="14588" customWidth="1" width="8.7109375"/>
    <col min="14589" max="14589" customWidth="1" width="8.7109375"/>
    <col min="14590" max="14590" customWidth="1" width="8.7109375"/>
    <col min="14591" max="14591" customWidth="1" width="8.7109375"/>
    <col min="14592" max="14592" customWidth="1" width="8.7109375"/>
    <col min="14593" max="14593" customWidth="1" width="8.7109375"/>
    <col min="14594" max="14594" customWidth="1" width="8.7109375"/>
    <col min="14595" max="14595" customWidth="1" width="8.7109375"/>
    <col min="14596" max="14596" customWidth="1" width="8.7109375"/>
    <col min="14597" max="14597" customWidth="1" width="8.7109375"/>
    <col min="14598" max="14598" customWidth="1" width="8.7109375"/>
    <col min="14599" max="14599" customWidth="1" width="8.7109375"/>
    <col min="14600" max="14600" customWidth="1" width="8.7109375"/>
    <col min="14601" max="14601" customWidth="1" width="8.7109375"/>
    <col min="14602" max="14602" customWidth="1" width="8.7109375"/>
    <col min="14603" max="14603" customWidth="1" width="8.7109375"/>
    <col min="14604" max="14604" customWidth="1" width="8.7109375"/>
    <col min="14605" max="14605" customWidth="1" width="8.7109375"/>
    <col min="14606" max="14606" customWidth="1" width="8.7109375"/>
    <col min="14607" max="14607" customWidth="1" width="8.7109375"/>
    <col min="14608" max="14608" customWidth="1" width="8.7109375"/>
    <col min="14609" max="14609" customWidth="1" width="8.7109375"/>
    <col min="14610" max="14610" customWidth="1" width="8.7109375"/>
    <col min="14611" max="14611" customWidth="1" width="8.7109375"/>
    <col min="14612" max="14612" customWidth="1" width="8.7109375"/>
    <col min="14613" max="14613" customWidth="1" width="8.7109375"/>
    <col min="14614" max="14614" customWidth="1" width="8.7109375"/>
    <col min="14615" max="14615" customWidth="1" width="8.7109375"/>
    <col min="14616" max="14616" customWidth="1" width="8.7109375"/>
    <col min="14617" max="14617" customWidth="1" width="8.7109375"/>
    <col min="14618" max="14618" customWidth="1" width="8.7109375"/>
    <col min="14619" max="14619" customWidth="1" width="8.7109375"/>
    <col min="14620" max="14620" customWidth="1" width="8.7109375"/>
    <col min="14621" max="14621" customWidth="1" width="8.7109375"/>
    <col min="14622" max="14622" customWidth="1" width="8.7109375"/>
    <col min="14623" max="14623" customWidth="1" width="8.7109375"/>
    <col min="14624" max="14624" customWidth="1" width="8.7109375"/>
    <col min="14625" max="14625" customWidth="1" width="8.7109375"/>
    <col min="14626" max="14626" customWidth="1" width="8.7109375"/>
    <col min="14627" max="14627" customWidth="1" width="8.7109375"/>
    <col min="14628" max="14628" customWidth="1" width="8.7109375"/>
    <col min="14629" max="14629" customWidth="1" width="8.7109375"/>
    <col min="14630" max="14630" customWidth="1" width="8.7109375"/>
    <col min="14631" max="14631" customWidth="1" width="8.7109375"/>
    <col min="14632" max="14632" customWidth="1" width="8.7109375"/>
    <col min="14633" max="14633" customWidth="1" width="8.7109375"/>
    <col min="14634" max="14634" customWidth="1" width="8.7109375"/>
    <col min="14635" max="14635" customWidth="1" width="8.7109375"/>
    <col min="14636" max="14636" customWidth="1" width="8.7109375"/>
    <col min="14637" max="14637" customWidth="1" width="8.7109375"/>
    <col min="14638" max="14638" customWidth="1" width="8.7109375"/>
    <col min="14639" max="14639" customWidth="1" width="8.7109375"/>
    <col min="14640" max="14640" customWidth="1" width="8.7109375"/>
    <col min="14641" max="14641" customWidth="1" width="8.7109375"/>
    <col min="14642" max="14642" customWidth="1" width="8.7109375"/>
    <col min="14643" max="14643" customWidth="1" width="8.7109375"/>
    <col min="14644" max="14644" customWidth="1" width="8.7109375"/>
    <col min="14645" max="14645" customWidth="1" width="8.7109375"/>
    <col min="14646" max="14646" customWidth="1" width="8.7109375"/>
    <col min="14647" max="14647" customWidth="1" width="8.7109375"/>
    <col min="14648" max="14648" customWidth="1" width="8.7109375"/>
    <col min="14649" max="14649" customWidth="1" width="8.7109375"/>
    <col min="14650" max="14650" customWidth="1" width="8.7109375"/>
    <col min="14651" max="14651" customWidth="1" width="8.7109375"/>
    <col min="14652" max="14652" customWidth="1" width="8.7109375"/>
    <col min="14653" max="14653" customWidth="1" width="8.7109375"/>
    <col min="14654" max="14654" customWidth="1" width="8.7109375"/>
    <col min="14655" max="14655" customWidth="1" width="8.7109375"/>
    <col min="14656" max="14656" customWidth="1" width="8.7109375"/>
    <col min="14657" max="14657" customWidth="1" width="8.7109375"/>
    <col min="14658" max="14658" customWidth="1" width="8.7109375"/>
    <col min="14659" max="14659" customWidth="1" width="8.7109375"/>
    <col min="14660" max="14660" customWidth="1" width="8.7109375"/>
    <col min="14661" max="14661" customWidth="1" width="8.7109375"/>
    <col min="14662" max="14662" customWidth="1" width="8.7109375"/>
    <col min="14663" max="14663" customWidth="1" width="8.7109375"/>
    <col min="14664" max="14664" customWidth="1" width="8.7109375"/>
    <col min="14665" max="14665" customWidth="1" width="8.7109375"/>
    <col min="14666" max="14666" customWidth="1" width="8.7109375"/>
    <col min="14667" max="14667" customWidth="1" width="8.7109375"/>
    <col min="14668" max="14668" customWidth="1" width="8.7109375"/>
    <col min="14669" max="14669" customWidth="1" width="8.7109375"/>
    <col min="14670" max="14670" customWidth="1" width="8.7109375"/>
    <col min="14671" max="14671" customWidth="1" width="8.7109375"/>
    <col min="14672" max="14672" customWidth="1" width="8.7109375"/>
    <col min="14673" max="14673" customWidth="1" width="8.7109375"/>
    <col min="14674" max="14674" customWidth="1" width="8.7109375"/>
    <col min="14675" max="14675" customWidth="1" width="8.7109375"/>
    <col min="14676" max="14676" customWidth="1" width="8.7109375"/>
    <col min="14677" max="14677" customWidth="1" width="8.7109375"/>
    <col min="14678" max="14678" customWidth="1" width="8.7109375"/>
    <col min="14679" max="14679" customWidth="1" width="8.7109375"/>
    <col min="14680" max="14680" customWidth="1" width="8.7109375"/>
    <col min="14681" max="14681" customWidth="1" width="8.7109375"/>
    <col min="14682" max="14682" customWidth="1" width="8.7109375"/>
    <col min="14683" max="14683" customWidth="1" width="8.7109375"/>
    <col min="14684" max="14684" customWidth="1" width="8.7109375"/>
    <col min="14685" max="14685" customWidth="1" width="8.7109375"/>
    <col min="14686" max="14686" customWidth="1" width="8.7109375"/>
    <col min="14687" max="14687" customWidth="1" width="8.7109375"/>
    <col min="14688" max="14688" customWidth="1" width="8.7109375"/>
    <col min="14689" max="14689" customWidth="1" width="8.7109375"/>
    <col min="14690" max="14690" customWidth="1" width="8.7109375"/>
    <col min="14691" max="14691" customWidth="1" width="8.7109375"/>
    <col min="14692" max="14692" customWidth="1" width="8.7109375"/>
    <col min="14693" max="14693" customWidth="1" width="8.7109375"/>
    <col min="14694" max="14694" customWidth="1" width="8.7109375"/>
    <col min="14695" max="14695" customWidth="1" width="8.7109375"/>
    <col min="14696" max="14696" customWidth="1" width="8.7109375"/>
    <col min="14697" max="14697" customWidth="1" width="8.7109375"/>
    <col min="14698" max="14698" customWidth="1" width="8.7109375"/>
    <col min="14699" max="14699" customWidth="1" width="8.7109375"/>
    <col min="14700" max="14700" customWidth="1" width="8.7109375"/>
    <col min="14701" max="14701" customWidth="1" width="8.7109375"/>
    <col min="14702" max="14702" customWidth="1" width="8.7109375"/>
    <col min="14703" max="14703" customWidth="1" width="8.7109375"/>
    <col min="14704" max="14704" customWidth="1" width="8.7109375"/>
    <col min="14705" max="14705" customWidth="1" width="8.7109375"/>
    <col min="14706" max="14706" customWidth="1" width="8.7109375"/>
    <col min="14707" max="14707" customWidth="1" width="8.7109375"/>
    <col min="14708" max="14708" customWidth="1" width="8.7109375"/>
    <col min="14709" max="14709" customWidth="1" width="8.7109375"/>
    <col min="14710" max="14710" customWidth="1" width="8.7109375"/>
    <col min="14711" max="14711" customWidth="1" width="8.7109375"/>
    <col min="14712" max="14712" customWidth="1" width="8.7109375"/>
    <col min="14713" max="14713" customWidth="1" width="8.7109375"/>
    <col min="14714" max="14714" customWidth="1" width="8.7109375"/>
    <col min="14715" max="14715" customWidth="1" width="8.7109375"/>
    <col min="14716" max="14716" customWidth="1" width="8.7109375"/>
    <col min="14717" max="14717" customWidth="1" width="8.7109375"/>
    <col min="14718" max="14718" customWidth="1" width="8.7109375"/>
    <col min="14719" max="14719" customWidth="1" width="8.7109375"/>
    <col min="14720" max="14720" customWidth="1" width="8.7109375"/>
    <col min="14721" max="14721" customWidth="1" width="8.7109375"/>
    <col min="14722" max="14722" customWidth="1" width="8.7109375"/>
    <col min="14723" max="14723" customWidth="1" width="8.7109375"/>
    <col min="14724" max="14724" customWidth="1" width="8.7109375"/>
    <col min="14725" max="14725" customWidth="1" width="8.7109375"/>
    <col min="14726" max="14726" customWidth="1" width="8.7109375"/>
    <col min="14727" max="14727" customWidth="1" width="8.7109375"/>
    <col min="14728" max="14728" customWidth="1" width="8.7109375"/>
    <col min="14729" max="14729" customWidth="1" width="8.7109375"/>
    <col min="14730" max="14730" customWidth="1" width="8.7109375"/>
    <col min="14731" max="14731" customWidth="1" width="8.7109375"/>
    <col min="14732" max="14732" customWidth="1" width="8.7109375"/>
    <col min="14733" max="14733" customWidth="1" width="8.7109375"/>
    <col min="14734" max="14734" customWidth="1" width="8.7109375"/>
    <col min="14735" max="14735" customWidth="1" width="8.7109375"/>
    <col min="14736" max="14736" customWidth="1" width="8.7109375"/>
    <col min="14737" max="14737" customWidth="1" width="8.7109375"/>
    <col min="14738" max="14738" customWidth="1" width="8.7109375"/>
    <col min="14739" max="14739" customWidth="1" width="8.7109375"/>
    <col min="14740" max="14740" customWidth="1" width="8.7109375"/>
    <col min="14741" max="14741" customWidth="1" width="8.7109375"/>
    <col min="14742" max="14742" customWidth="1" width="8.7109375"/>
    <col min="14743" max="14743" customWidth="1" width="8.7109375"/>
    <col min="14744" max="14744" customWidth="1" width="8.7109375"/>
    <col min="14745" max="14745" customWidth="1" width="8.7109375"/>
    <col min="14746" max="14746" customWidth="1" width="8.7109375"/>
    <col min="14747" max="14747" customWidth="1" width="8.7109375"/>
    <col min="14748" max="14748" customWidth="1" width="8.7109375"/>
    <col min="14749" max="14749" customWidth="1" width="8.7109375"/>
    <col min="14750" max="14750" customWidth="1" width="8.7109375"/>
    <col min="14751" max="14751" customWidth="1" width="8.7109375"/>
    <col min="14752" max="14752" customWidth="1" width="8.7109375"/>
    <col min="14753" max="14753" customWidth="1" width="8.7109375"/>
    <col min="14754" max="14754" customWidth="1" width="8.7109375"/>
    <col min="14755" max="14755" customWidth="1" width="8.7109375"/>
    <col min="14756" max="14756" customWidth="1" width="8.7109375"/>
    <col min="14757" max="14757" customWidth="1" width="8.7109375"/>
    <col min="14758" max="14758" customWidth="1" width="8.7109375"/>
    <col min="14759" max="14759" customWidth="1" width="8.7109375"/>
    <col min="14760" max="14760" customWidth="1" width="8.7109375"/>
    <col min="14761" max="14761" customWidth="1" width="8.7109375"/>
    <col min="14762" max="14762" customWidth="1" width="8.7109375"/>
    <col min="14763" max="14763" customWidth="1" width="8.7109375"/>
    <col min="14764" max="14764" customWidth="1" width="8.7109375"/>
    <col min="14765" max="14765" customWidth="1" width="8.7109375"/>
    <col min="14766" max="14766" customWidth="1" width="8.7109375"/>
    <col min="14767" max="14767" customWidth="1" width="8.7109375"/>
    <col min="14768" max="14768" customWidth="1" width="8.7109375"/>
    <col min="14769" max="14769" customWidth="1" width="8.7109375"/>
    <col min="14770" max="14770" customWidth="1" width="8.7109375"/>
    <col min="14771" max="14771" customWidth="1" width="8.7109375"/>
    <col min="14772" max="14772" customWidth="1" width="8.7109375"/>
    <col min="14773" max="14773" customWidth="1" width="8.7109375"/>
    <col min="14774" max="14774" customWidth="1" width="8.7109375"/>
    <col min="14775" max="14775" customWidth="1" width="8.7109375"/>
    <col min="14776" max="14776" customWidth="1" width="8.7109375"/>
    <col min="14777" max="14777" customWidth="1" width="8.7109375"/>
    <col min="14778" max="14778" customWidth="1" width="8.7109375"/>
    <col min="14779" max="14779" customWidth="1" width="8.7109375"/>
    <col min="14780" max="14780" customWidth="1" width="8.7109375"/>
    <col min="14781" max="14781" customWidth="1" width="8.7109375"/>
    <col min="14782" max="14782" customWidth="1" width="8.7109375"/>
    <col min="14783" max="14783" customWidth="1" width="8.7109375"/>
    <col min="14784" max="14784" customWidth="1" width="8.7109375"/>
    <col min="14785" max="14785" customWidth="1" width="8.7109375"/>
    <col min="14786" max="14786" customWidth="1" width="8.7109375"/>
    <col min="14787" max="14787" customWidth="1" width="8.7109375"/>
    <col min="14788" max="14788" customWidth="1" width="8.7109375"/>
    <col min="14789" max="14789" customWidth="1" width="8.7109375"/>
    <col min="14790" max="14790" customWidth="1" width="8.7109375"/>
    <col min="14791" max="14791" customWidth="1" width="8.7109375"/>
    <col min="14792" max="14792" customWidth="1" width="8.7109375"/>
    <col min="14793" max="14793" customWidth="1" width="8.7109375"/>
    <col min="14794" max="14794" customWidth="1" width="8.7109375"/>
    <col min="14795" max="14795" customWidth="1" width="8.7109375"/>
    <col min="14796" max="14796" customWidth="1" width="8.7109375"/>
    <col min="14797" max="14797" customWidth="1" width="8.7109375"/>
    <col min="14798" max="14798" customWidth="1" width="8.7109375"/>
    <col min="14799" max="14799" customWidth="1" width="8.7109375"/>
    <col min="14800" max="14800" customWidth="1" width="8.7109375"/>
    <col min="14801" max="14801" customWidth="1" width="8.7109375"/>
    <col min="14802" max="14802" customWidth="1" width="8.7109375"/>
    <col min="14803" max="14803" customWidth="1" width="8.7109375"/>
    <col min="14804" max="14804" customWidth="1" width="8.7109375"/>
    <col min="14805" max="14805" customWidth="1" width="8.7109375"/>
    <col min="14806" max="14806" customWidth="1" width="8.7109375"/>
    <col min="14807" max="14807" customWidth="1" width="8.7109375"/>
    <col min="14808" max="14808" customWidth="1" width="8.7109375"/>
    <col min="14809" max="14809" customWidth="1" width="8.7109375"/>
    <col min="14810" max="14810" customWidth="1" width="8.7109375"/>
    <col min="14811" max="14811" customWidth="1" width="8.7109375"/>
    <col min="14812" max="14812" customWidth="1" width="8.7109375"/>
    <col min="14813" max="14813" customWidth="1" width="8.7109375"/>
    <col min="14814" max="14814" customWidth="1" width="8.7109375"/>
    <col min="14815" max="14815" customWidth="1" width="8.7109375"/>
    <col min="14816" max="14816" customWidth="1" width="8.7109375"/>
    <col min="14817" max="14817" customWidth="1" width="8.7109375"/>
    <col min="14818" max="14818" customWidth="1" width="8.7109375"/>
    <col min="14819" max="14819" customWidth="1" width="8.7109375"/>
    <col min="14820" max="14820" customWidth="1" width="8.7109375"/>
    <col min="14821" max="14821" customWidth="1" width="8.7109375"/>
    <col min="14822" max="14822" customWidth="1" width="8.7109375"/>
    <col min="14823" max="14823" customWidth="1" width="8.7109375"/>
    <col min="14824" max="14824" customWidth="1" width="8.7109375"/>
    <col min="14825" max="14825" customWidth="1" width="8.7109375"/>
    <col min="14826" max="14826" customWidth="1" width="8.7109375"/>
    <col min="14827" max="14827" customWidth="1" width="8.7109375"/>
    <col min="14828" max="14828" customWidth="1" width="8.7109375"/>
    <col min="14829" max="14829" customWidth="1" width="8.7109375"/>
    <col min="14830" max="14830" customWidth="1" width="8.7109375"/>
    <col min="14831" max="14831" customWidth="1" width="8.7109375"/>
    <col min="14832" max="14832" customWidth="1" width="8.7109375"/>
    <col min="14833" max="14833" customWidth="1" width="8.7109375"/>
    <col min="14834" max="14834" customWidth="1" width="8.7109375"/>
    <col min="14835" max="14835" customWidth="1" width="8.7109375"/>
    <col min="14836" max="14836" customWidth="1" width="8.7109375"/>
    <col min="14837" max="14837" customWidth="1" width="8.7109375"/>
    <col min="14838" max="14838" customWidth="1" width="8.7109375"/>
    <col min="14839" max="14839" customWidth="1" width="8.7109375"/>
    <col min="14840" max="14840" customWidth="1" width="8.7109375"/>
    <col min="14841" max="14841" customWidth="1" width="8.7109375"/>
    <col min="14842" max="14842" customWidth="1" width="8.7109375"/>
    <col min="14843" max="14843" customWidth="1" width="8.7109375"/>
    <col min="14844" max="14844" customWidth="1" width="8.7109375"/>
    <col min="14845" max="14845" customWidth="1" width="8.7109375"/>
    <col min="14846" max="14846" customWidth="1" width="8.7109375"/>
    <col min="14847" max="14847" customWidth="1" width="8.7109375"/>
    <col min="14848" max="14848" customWidth="1" width="8.7109375"/>
    <col min="14849" max="14849" customWidth="1" width="8.7109375"/>
    <col min="14850" max="14850" customWidth="1" width="8.7109375"/>
    <col min="14851" max="14851" customWidth="1" width="8.7109375"/>
    <col min="14852" max="14852" customWidth="1" width="8.7109375"/>
    <col min="14853" max="14853" customWidth="1" width="8.7109375"/>
    <col min="14854" max="14854" customWidth="1" width="8.7109375"/>
    <col min="14855" max="14855" customWidth="1" width="8.7109375"/>
    <col min="14856" max="14856" customWidth="1" width="8.7109375"/>
    <col min="14857" max="14857" customWidth="1" width="8.7109375"/>
    <col min="14858" max="14858" customWidth="1" width="8.7109375"/>
    <col min="14859" max="14859" customWidth="1" width="8.7109375"/>
    <col min="14860" max="14860" customWidth="1" width="8.7109375"/>
    <col min="14861" max="14861" customWidth="1" width="8.7109375"/>
    <col min="14862" max="14862" customWidth="1" width="8.7109375"/>
    <col min="14863" max="14863" customWidth="1" width="8.7109375"/>
    <col min="14864" max="14864" customWidth="1" width="8.7109375"/>
    <col min="14865" max="14865" customWidth="1" width="8.7109375"/>
    <col min="14866" max="14866" customWidth="1" width="8.7109375"/>
    <col min="14867" max="14867" customWidth="1" width="8.7109375"/>
    <col min="14868" max="14868" customWidth="1" width="8.7109375"/>
    <col min="14869" max="14869" customWidth="1" width="8.7109375"/>
    <col min="14870" max="14870" customWidth="1" width="8.7109375"/>
    <col min="14871" max="14871" customWidth="1" width="8.7109375"/>
    <col min="14872" max="14872" customWidth="1" width="8.7109375"/>
    <col min="14873" max="14873" customWidth="1" width="8.7109375"/>
    <col min="14874" max="14874" customWidth="1" width="8.7109375"/>
    <col min="14875" max="14875" customWidth="1" width="8.7109375"/>
    <col min="14876" max="14876" customWidth="1" width="8.7109375"/>
    <col min="14877" max="14877" customWidth="1" width="8.7109375"/>
    <col min="14878" max="14878" customWidth="1" width="8.7109375"/>
    <col min="14879" max="14879" customWidth="1" width="8.7109375"/>
    <col min="14880" max="14880" customWidth="1" width="8.7109375"/>
    <col min="14881" max="14881" customWidth="1" width="8.7109375"/>
    <col min="14882" max="14882" customWidth="1" width="8.7109375"/>
    <col min="14883" max="14883" customWidth="1" width="8.7109375"/>
    <col min="14884" max="14884" customWidth="1" width="8.7109375"/>
    <col min="14885" max="14885" customWidth="1" width="8.7109375"/>
    <col min="14886" max="14886" customWidth="1" width="8.7109375"/>
    <col min="14887" max="14887" customWidth="1" width="8.7109375"/>
    <col min="14888" max="14888" customWidth="1" width="8.7109375"/>
    <col min="14889" max="14889" customWidth="1" width="8.7109375"/>
    <col min="14890" max="14890" customWidth="1" width="8.7109375"/>
    <col min="14891" max="14891" customWidth="1" width="8.7109375"/>
    <col min="14892" max="14892" customWidth="1" width="8.7109375"/>
    <col min="14893" max="14893" customWidth="1" width="8.7109375"/>
    <col min="14894" max="14894" customWidth="1" width="8.7109375"/>
    <col min="14895" max="14895" customWidth="1" width="8.7109375"/>
    <col min="14896" max="14896" customWidth="1" width="8.7109375"/>
    <col min="14897" max="14897" customWidth="1" width="8.7109375"/>
    <col min="14898" max="14898" customWidth="1" width="8.7109375"/>
    <col min="14899" max="14899" customWidth="1" width="8.7109375"/>
    <col min="14900" max="14900" customWidth="1" width="8.7109375"/>
    <col min="14901" max="14901" customWidth="1" width="8.7109375"/>
    <col min="14902" max="14902" customWidth="1" width="8.7109375"/>
    <col min="14903" max="14903" customWidth="1" width="8.7109375"/>
    <col min="14904" max="14904" customWidth="1" width="8.7109375"/>
    <col min="14905" max="14905" customWidth="1" width="8.7109375"/>
    <col min="14906" max="14906" customWidth="1" width="8.7109375"/>
    <col min="14907" max="14907" customWidth="1" width="8.7109375"/>
    <col min="14908" max="14908" customWidth="1" width="8.7109375"/>
    <col min="14909" max="14909" customWidth="1" width="8.7109375"/>
    <col min="14910" max="14910" customWidth="1" width="8.7109375"/>
    <col min="14911" max="14911" customWidth="1" width="8.7109375"/>
    <col min="14912" max="14912" customWidth="1" width="8.7109375"/>
    <col min="14913" max="14913" customWidth="1" width="8.7109375"/>
    <col min="14914" max="14914" customWidth="1" width="8.7109375"/>
    <col min="14915" max="14915" customWidth="1" width="8.7109375"/>
    <col min="14916" max="14916" customWidth="1" width="8.7109375"/>
    <col min="14917" max="14917" customWidth="1" width="8.7109375"/>
    <col min="14918" max="14918" customWidth="1" width="8.7109375"/>
    <col min="14919" max="14919" customWidth="1" width="8.7109375"/>
    <col min="14920" max="14920" customWidth="1" width="8.7109375"/>
    <col min="14921" max="14921" customWidth="1" width="8.7109375"/>
    <col min="14922" max="14922" customWidth="1" width="8.7109375"/>
    <col min="14923" max="14923" customWidth="1" width="8.7109375"/>
    <col min="14924" max="14924" customWidth="1" width="8.7109375"/>
    <col min="14925" max="14925" customWidth="1" width="8.7109375"/>
    <col min="14926" max="14926" customWidth="1" width="8.7109375"/>
    <col min="14927" max="14927" customWidth="1" width="8.7109375"/>
    <col min="14928" max="14928" customWidth="1" width="8.7109375"/>
    <col min="14929" max="14929" customWidth="1" width="8.7109375"/>
    <col min="14930" max="14930" customWidth="1" width="8.7109375"/>
    <col min="14931" max="14931" customWidth="1" width="8.7109375"/>
    <col min="14932" max="14932" customWidth="1" width="8.7109375"/>
    <col min="14933" max="14933" customWidth="1" width="8.7109375"/>
    <col min="14934" max="14934" customWidth="1" width="8.7109375"/>
    <col min="14935" max="14935" customWidth="1" width="8.7109375"/>
    <col min="14936" max="14936" customWidth="1" width="8.7109375"/>
    <col min="14937" max="14937" customWidth="1" width="8.7109375"/>
    <col min="14938" max="14938" customWidth="1" width="8.7109375"/>
    <col min="14939" max="14939" customWidth="1" width="8.7109375"/>
    <col min="14940" max="14940" customWidth="1" width="8.7109375"/>
    <col min="14941" max="14941" customWidth="1" width="8.7109375"/>
    <col min="14942" max="14942" customWidth="1" width="8.7109375"/>
    <col min="14943" max="14943" customWidth="1" width="8.7109375"/>
    <col min="14944" max="14944" customWidth="1" width="8.7109375"/>
    <col min="14945" max="14945" customWidth="1" width="8.7109375"/>
    <col min="14946" max="14946" customWidth="1" width="8.7109375"/>
    <col min="14947" max="14947" customWidth="1" width="8.7109375"/>
    <col min="14948" max="14948" customWidth="1" width="8.7109375"/>
    <col min="14949" max="14949" customWidth="1" width="8.7109375"/>
    <col min="14950" max="14950" customWidth="1" width="8.7109375"/>
    <col min="14951" max="14951" customWidth="1" width="8.7109375"/>
    <col min="14952" max="14952" customWidth="1" width="8.7109375"/>
    <col min="14953" max="14953" customWidth="1" width="8.7109375"/>
    <col min="14954" max="14954" customWidth="1" width="8.7109375"/>
    <col min="14955" max="14955" customWidth="1" width="8.7109375"/>
    <col min="14956" max="14956" customWidth="1" width="8.7109375"/>
    <col min="14957" max="14957" customWidth="1" width="8.7109375"/>
    <col min="14958" max="14958" customWidth="1" width="8.7109375"/>
    <col min="14959" max="14959" customWidth="1" width="8.7109375"/>
    <col min="14960" max="14960" customWidth="1" width="8.7109375"/>
    <col min="14961" max="14961" customWidth="1" width="8.7109375"/>
    <col min="14962" max="14962" customWidth="1" width="8.7109375"/>
    <col min="14963" max="14963" customWidth="1" width="8.7109375"/>
    <col min="14964" max="14964" customWidth="1" width="8.7109375"/>
    <col min="14965" max="14965" customWidth="1" width="8.7109375"/>
    <col min="14966" max="14966" customWidth="1" width="8.7109375"/>
    <col min="14967" max="14967" customWidth="1" width="8.7109375"/>
    <col min="14968" max="14968" customWidth="1" width="8.7109375"/>
    <col min="14969" max="14969" customWidth="1" width="8.7109375"/>
    <col min="14970" max="14970" customWidth="1" width="8.7109375"/>
    <col min="14971" max="14971" customWidth="1" width="8.7109375"/>
    <col min="14972" max="14972" customWidth="1" width="8.7109375"/>
    <col min="14973" max="14973" customWidth="1" width="8.7109375"/>
    <col min="14974" max="14974" customWidth="1" width="8.7109375"/>
    <col min="14975" max="14975" customWidth="1" width="8.7109375"/>
    <col min="14976" max="14976" customWidth="1" width="8.7109375"/>
    <col min="14977" max="14977" customWidth="1" width="8.7109375"/>
    <col min="14978" max="14978" customWidth="1" width="8.7109375"/>
    <col min="14979" max="14979" customWidth="1" width="8.7109375"/>
    <col min="14980" max="14980" customWidth="1" width="8.7109375"/>
    <col min="14981" max="14981" customWidth="1" width="8.7109375"/>
    <col min="14982" max="14982" customWidth="1" width="8.7109375"/>
    <col min="14983" max="14983" customWidth="1" width="8.7109375"/>
    <col min="14984" max="14984" customWidth="1" width="8.7109375"/>
    <col min="14985" max="14985" customWidth="1" width="8.7109375"/>
    <col min="14986" max="14986" customWidth="1" width="8.7109375"/>
    <col min="14987" max="14987" customWidth="1" width="8.7109375"/>
    <col min="14988" max="14988" customWidth="1" width="8.7109375"/>
    <col min="14989" max="14989" customWidth="1" width="8.7109375"/>
    <col min="14990" max="14990" customWidth="1" width="8.7109375"/>
    <col min="14991" max="14991" customWidth="1" width="8.7109375"/>
    <col min="14992" max="14992" customWidth="1" width="8.7109375"/>
    <col min="14993" max="14993" customWidth="1" width="8.7109375"/>
    <col min="14994" max="14994" customWidth="1" width="8.7109375"/>
    <col min="14995" max="14995" customWidth="1" width="8.7109375"/>
    <col min="14996" max="14996" customWidth="1" width="8.7109375"/>
    <col min="14997" max="14997" customWidth="1" width="8.7109375"/>
    <col min="14998" max="14998" customWidth="1" width="8.7109375"/>
    <col min="14999" max="14999" customWidth="1" width="8.7109375"/>
    <col min="15000" max="15000" customWidth="1" width="8.7109375"/>
    <col min="15001" max="15001" customWidth="1" width="8.7109375"/>
    <col min="15002" max="15002" customWidth="1" width="8.7109375"/>
    <col min="15003" max="15003" customWidth="1" width="8.7109375"/>
    <col min="15004" max="15004" customWidth="1" width="8.7109375"/>
    <col min="15005" max="15005" customWidth="1" width="8.7109375"/>
    <col min="15006" max="15006" customWidth="1" width="8.7109375"/>
    <col min="15007" max="15007" customWidth="1" width="8.7109375"/>
    <col min="15008" max="15008" customWidth="1" width="8.7109375"/>
    <col min="15009" max="15009" customWidth="1" width="8.7109375"/>
    <col min="15010" max="15010" customWidth="1" width="8.7109375"/>
    <col min="15011" max="15011" customWidth="1" width="8.7109375"/>
    <col min="15012" max="15012" customWidth="1" width="8.7109375"/>
    <col min="15013" max="15013" customWidth="1" width="8.7109375"/>
    <col min="15014" max="15014" customWidth="1" width="8.7109375"/>
    <col min="15015" max="15015" customWidth="1" width="8.7109375"/>
    <col min="15016" max="15016" customWidth="1" width="8.7109375"/>
    <col min="15017" max="15017" customWidth="1" width="8.7109375"/>
    <col min="15018" max="15018" customWidth="1" width="8.7109375"/>
    <col min="15019" max="15019" customWidth="1" width="8.7109375"/>
    <col min="15020" max="15020" customWidth="1" width="8.7109375"/>
    <col min="15021" max="15021" customWidth="1" width="8.7109375"/>
    <col min="15022" max="15022" customWidth="1" width="8.7109375"/>
    <col min="15023" max="15023" customWidth="1" width="8.7109375"/>
    <col min="15024" max="15024" customWidth="1" width="8.7109375"/>
    <col min="15025" max="15025" customWidth="1" width="8.7109375"/>
    <col min="15026" max="15026" customWidth="1" width="8.7109375"/>
    <col min="15027" max="15027" customWidth="1" width="8.7109375"/>
    <col min="15028" max="15028" customWidth="1" width="8.7109375"/>
    <col min="15029" max="15029" customWidth="1" width="8.7109375"/>
    <col min="15030" max="15030" customWidth="1" width="8.7109375"/>
    <col min="15031" max="15031" customWidth="1" width="8.7109375"/>
    <col min="15032" max="15032" customWidth="1" width="8.7109375"/>
    <col min="15033" max="15033" customWidth="1" width="8.7109375"/>
    <col min="15034" max="15034" customWidth="1" width="8.7109375"/>
    <col min="15035" max="15035" customWidth="1" width="8.7109375"/>
    <col min="15036" max="15036" customWidth="1" width="8.7109375"/>
    <col min="15037" max="15037" customWidth="1" width="8.7109375"/>
    <col min="15038" max="15038" customWidth="1" width="8.7109375"/>
    <col min="15039" max="15039" customWidth="1" width="8.7109375"/>
    <col min="15040" max="15040" customWidth="1" width="8.7109375"/>
    <col min="15041" max="15041" customWidth="1" width="8.7109375"/>
    <col min="15042" max="15042" customWidth="1" width="8.7109375"/>
    <col min="15043" max="15043" customWidth="1" width="8.7109375"/>
    <col min="15044" max="15044" customWidth="1" width="8.7109375"/>
    <col min="15045" max="15045" customWidth="1" width="8.7109375"/>
    <col min="15046" max="15046" customWidth="1" width="8.7109375"/>
    <col min="15047" max="15047" customWidth="1" width="8.7109375"/>
    <col min="15048" max="15048" customWidth="1" width="8.7109375"/>
    <col min="15049" max="15049" customWidth="1" width="8.7109375"/>
    <col min="15050" max="15050" customWidth="1" width="8.7109375"/>
    <col min="15051" max="15051" customWidth="1" width="8.7109375"/>
    <col min="15052" max="15052" customWidth="1" width="8.7109375"/>
    <col min="15053" max="15053" customWidth="1" width="8.7109375"/>
    <col min="15054" max="15054" customWidth="1" width="8.7109375"/>
    <col min="15055" max="15055" customWidth="1" width="8.7109375"/>
    <col min="15056" max="15056" customWidth="1" width="8.7109375"/>
    <col min="15057" max="15057" customWidth="1" width="8.7109375"/>
    <col min="15058" max="15058" customWidth="1" width="8.7109375"/>
    <col min="15059" max="15059" customWidth="1" width="8.7109375"/>
    <col min="15060" max="15060" customWidth="1" width="8.7109375"/>
    <col min="15061" max="15061" customWidth="1" width="8.7109375"/>
    <col min="15062" max="15062" customWidth="1" width="8.7109375"/>
    <col min="15063" max="15063" customWidth="1" width="8.7109375"/>
    <col min="15064" max="15064" customWidth="1" width="8.7109375"/>
    <col min="15065" max="15065" customWidth="1" width="8.7109375"/>
    <col min="15066" max="15066" customWidth="1" width="8.7109375"/>
    <col min="15067" max="15067" customWidth="1" width="8.7109375"/>
    <col min="15068" max="15068" customWidth="1" width="8.7109375"/>
    <col min="15069" max="15069" customWidth="1" width="8.7109375"/>
    <col min="15070" max="15070" customWidth="1" width="8.7109375"/>
    <col min="15071" max="15071" customWidth="1" width="8.7109375"/>
    <col min="15072" max="15072" customWidth="1" width="8.7109375"/>
    <col min="15073" max="15073" customWidth="1" width="8.7109375"/>
    <col min="15074" max="15074" customWidth="1" width="8.7109375"/>
    <col min="15075" max="15075" customWidth="1" width="8.7109375"/>
    <col min="15076" max="15076" customWidth="1" width="8.7109375"/>
    <col min="15077" max="15077" customWidth="1" width="8.7109375"/>
    <col min="15078" max="15078" customWidth="1" width="8.7109375"/>
    <col min="15079" max="15079" customWidth="1" width="8.7109375"/>
    <col min="15080" max="15080" customWidth="1" width="8.7109375"/>
    <col min="15081" max="15081" customWidth="1" width="8.7109375"/>
    <col min="15082" max="15082" customWidth="1" width="8.7109375"/>
    <col min="15083" max="15083" customWidth="1" width="8.7109375"/>
    <col min="15084" max="15084" customWidth="1" width="8.7109375"/>
    <col min="15085" max="15085" customWidth="1" width="8.7109375"/>
    <col min="15086" max="15086" customWidth="1" width="8.7109375"/>
    <col min="15087" max="15087" customWidth="1" width="8.7109375"/>
    <col min="15088" max="15088" customWidth="1" width="8.7109375"/>
    <col min="15089" max="15089" customWidth="1" width="8.7109375"/>
    <col min="15090" max="15090" customWidth="1" width="8.7109375"/>
    <col min="15091" max="15091" customWidth="1" width="8.7109375"/>
    <col min="15092" max="15092" customWidth="1" width="8.7109375"/>
    <col min="15093" max="15093" customWidth="1" width="8.7109375"/>
    <col min="15094" max="15094" customWidth="1" width="8.7109375"/>
    <col min="15095" max="15095" customWidth="1" width="8.7109375"/>
    <col min="15096" max="15096" customWidth="1" width="8.7109375"/>
    <col min="15097" max="15097" customWidth="1" width="8.7109375"/>
    <col min="15098" max="15098" customWidth="1" width="8.7109375"/>
    <col min="15099" max="15099" customWidth="1" width="8.7109375"/>
    <col min="15100" max="15100" customWidth="1" width="8.7109375"/>
    <col min="15101" max="15101" customWidth="1" width="8.7109375"/>
    <col min="15102" max="15102" customWidth="1" width="8.7109375"/>
    <col min="15103" max="15103" customWidth="1" width="8.7109375"/>
    <col min="15104" max="15104" customWidth="1" width="8.7109375"/>
    <col min="15105" max="15105" customWidth="1" width="8.7109375"/>
    <col min="15106" max="15106" customWidth="1" width="8.7109375"/>
    <col min="15107" max="15107" customWidth="1" width="8.7109375"/>
    <col min="15108" max="15108" customWidth="1" width="8.7109375"/>
    <col min="15109" max="15109" customWidth="1" width="8.7109375"/>
    <col min="15110" max="15110" customWidth="1" width="8.7109375"/>
    <col min="15111" max="15111" customWidth="1" width="8.7109375"/>
    <col min="15112" max="15112" customWidth="1" width="8.7109375"/>
    <col min="15113" max="15113" customWidth="1" width="8.7109375"/>
    <col min="15114" max="15114" customWidth="1" width="8.7109375"/>
    <col min="15115" max="15115" customWidth="1" width="8.7109375"/>
    <col min="15116" max="15116" customWidth="1" width="8.7109375"/>
    <col min="15117" max="15117" customWidth="1" width="8.7109375"/>
    <col min="15118" max="15118" customWidth="1" width="8.7109375"/>
    <col min="15119" max="15119" customWidth="1" width="8.7109375"/>
    <col min="15120" max="15120" customWidth="1" width="8.7109375"/>
    <col min="15121" max="15121" customWidth="1" width="8.7109375"/>
    <col min="15122" max="15122" customWidth="1" width="8.7109375"/>
    <col min="15123" max="15123" customWidth="1" width="8.7109375"/>
    <col min="15124" max="15124" customWidth="1" width="8.7109375"/>
    <col min="15125" max="15125" customWidth="1" width="8.7109375"/>
    <col min="15126" max="15126" customWidth="1" width="8.7109375"/>
    <col min="15127" max="15127" customWidth="1" width="8.7109375"/>
    <col min="15128" max="15128" customWidth="1" width="8.7109375"/>
    <col min="15129" max="15129" customWidth="1" width="8.7109375"/>
    <col min="15130" max="15130" customWidth="1" width="8.7109375"/>
    <col min="15131" max="15131" customWidth="1" width="8.7109375"/>
    <col min="15132" max="15132" customWidth="1" width="8.7109375"/>
    <col min="15133" max="15133" customWidth="1" width="8.7109375"/>
    <col min="15134" max="15134" customWidth="1" width="8.7109375"/>
    <col min="15135" max="15135" customWidth="1" width="8.7109375"/>
    <col min="15136" max="15136" customWidth="1" width="8.7109375"/>
    <col min="15137" max="15137" customWidth="1" width="8.7109375"/>
    <col min="15138" max="15138" customWidth="1" width="8.7109375"/>
    <col min="15139" max="15139" customWidth="1" width="8.7109375"/>
    <col min="15140" max="15140" customWidth="1" width="8.7109375"/>
    <col min="15141" max="15141" customWidth="1" width="8.7109375"/>
    <col min="15142" max="15142" customWidth="1" width="8.7109375"/>
    <col min="15143" max="15143" customWidth="1" width="8.7109375"/>
    <col min="15144" max="15144" customWidth="1" width="8.7109375"/>
    <col min="15145" max="15145" customWidth="1" width="8.7109375"/>
    <col min="15146" max="15146" customWidth="1" width="8.7109375"/>
    <col min="15147" max="15147" customWidth="1" width="8.7109375"/>
    <col min="15148" max="15148" customWidth="1" width="8.7109375"/>
    <col min="15149" max="15149" customWidth="1" width="8.7109375"/>
    <col min="15150" max="15150" customWidth="1" width="8.7109375"/>
    <col min="15151" max="15151" customWidth="1" width="8.7109375"/>
    <col min="15152" max="15152" customWidth="1" width="8.7109375"/>
    <col min="15153" max="15153" customWidth="1" width="8.7109375"/>
    <col min="15154" max="15154" customWidth="1" width="8.7109375"/>
    <col min="15155" max="15155" customWidth="1" width="8.7109375"/>
    <col min="15156" max="15156" customWidth="1" width="8.7109375"/>
    <col min="15157" max="15157" customWidth="1" width="8.7109375"/>
    <col min="15158" max="15158" customWidth="1" width="8.7109375"/>
    <col min="15159" max="15159" customWidth="1" width="8.7109375"/>
    <col min="15160" max="15160" customWidth="1" width="8.7109375"/>
    <col min="15161" max="15161" customWidth="1" width="8.7109375"/>
    <col min="15162" max="15162" customWidth="1" width="8.7109375"/>
    <col min="15163" max="15163" customWidth="1" width="8.7109375"/>
    <col min="15164" max="15164" customWidth="1" width="8.7109375"/>
    <col min="15165" max="15165" customWidth="1" width="8.7109375"/>
    <col min="15166" max="15166" customWidth="1" width="8.7109375"/>
    <col min="15167" max="15167" customWidth="1" width="8.7109375"/>
    <col min="15168" max="15168" customWidth="1" width="8.7109375"/>
    <col min="15169" max="15169" customWidth="1" width="8.7109375"/>
    <col min="15170" max="15170" customWidth="1" width="8.7109375"/>
    <col min="15171" max="15171" customWidth="1" width="8.7109375"/>
    <col min="15172" max="15172" customWidth="1" width="8.7109375"/>
    <col min="15173" max="15173" customWidth="1" width="8.7109375"/>
    <col min="15174" max="15174" customWidth="1" width="8.7109375"/>
    <col min="15175" max="15175" customWidth="1" width="8.7109375"/>
    <col min="15176" max="15176" customWidth="1" width="8.7109375"/>
    <col min="15177" max="15177" customWidth="1" width="8.7109375"/>
    <col min="15178" max="15178" customWidth="1" width="8.7109375"/>
    <col min="15179" max="15179" customWidth="1" width="8.7109375"/>
    <col min="15180" max="15180" customWidth="1" width="8.7109375"/>
    <col min="15181" max="15181" customWidth="1" width="8.7109375"/>
    <col min="15182" max="15182" customWidth="1" width="8.7109375"/>
    <col min="15183" max="15183" customWidth="1" width="8.7109375"/>
    <col min="15184" max="15184" customWidth="1" width="8.7109375"/>
    <col min="15185" max="15185" customWidth="1" width="8.7109375"/>
    <col min="15186" max="15186" customWidth="1" width="8.7109375"/>
    <col min="15187" max="15187" customWidth="1" width="8.7109375"/>
    <col min="15188" max="15188" customWidth="1" width="8.7109375"/>
    <col min="15189" max="15189" customWidth="1" width="8.7109375"/>
    <col min="15190" max="15190" customWidth="1" width="8.7109375"/>
    <col min="15191" max="15191" customWidth="1" width="8.7109375"/>
    <col min="15192" max="15192" customWidth="1" width="8.7109375"/>
    <col min="15193" max="15193" customWidth="1" width="8.7109375"/>
    <col min="15194" max="15194" customWidth="1" width="8.7109375"/>
    <col min="15195" max="15195" customWidth="1" width="8.7109375"/>
    <col min="15196" max="15196" customWidth="1" width="8.7109375"/>
    <col min="15197" max="15197" customWidth="1" width="8.7109375"/>
    <col min="15198" max="15198" customWidth="1" width="8.7109375"/>
    <col min="15199" max="15199" customWidth="1" width="8.7109375"/>
    <col min="15200" max="15200" customWidth="1" width="8.7109375"/>
    <col min="15201" max="15201" customWidth="1" width="8.7109375"/>
    <col min="15202" max="15202" customWidth="1" width="8.7109375"/>
    <col min="15203" max="15203" customWidth="1" width="8.7109375"/>
    <col min="15204" max="15204" customWidth="1" width="8.7109375"/>
    <col min="15205" max="15205" customWidth="1" width="8.7109375"/>
    <col min="15206" max="15206" customWidth="1" width="8.7109375"/>
    <col min="15207" max="15207" customWidth="1" width="8.7109375"/>
    <col min="15208" max="15208" customWidth="1" width="8.7109375"/>
    <col min="15209" max="15209" customWidth="1" width="8.7109375"/>
    <col min="15210" max="15210" customWidth="1" width="8.7109375"/>
    <col min="15211" max="15211" customWidth="1" width="8.7109375"/>
    <col min="15212" max="15212" customWidth="1" width="8.7109375"/>
    <col min="15213" max="15213" customWidth="1" width="8.7109375"/>
    <col min="15214" max="15214" customWidth="1" width="8.7109375"/>
    <col min="15215" max="15215" customWidth="1" width="8.7109375"/>
    <col min="15216" max="15216" customWidth="1" width="8.7109375"/>
    <col min="15217" max="15217" customWidth="1" width="8.7109375"/>
    <col min="15218" max="15218" customWidth="1" width="8.7109375"/>
    <col min="15219" max="15219" customWidth="1" width="8.7109375"/>
    <col min="15220" max="15220" customWidth="1" width="8.7109375"/>
    <col min="15221" max="15221" customWidth="1" width="8.7109375"/>
    <col min="15222" max="15222" customWidth="1" width="8.7109375"/>
    <col min="15223" max="15223" customWidth="1" width="8.7109375"/>
    <col min="15224" max="15224" customWidth="1" width="8.7109375"/>
    <col min="15225" max="15225" customWidth="1" width="8.7109375"/>
    <col min="15226" max="15226" customWidth="1" width="8.7109375"/>
    <col min="15227" max="15227" customWidth="1" width="8.7109375"/>
    <col min="15228" max="15228" customWidth="1" width="8.7109375"/>
    <col min="15229" max="15229" customWidth="1" width="8.7109375"/>
    <col min="15230" max="15230" customWidth="1" width="8.7109375"/>
    <col min="15231" max="15231" customWidth="1" width="8.7109375"/>
    <col min="15232" max="15232" customWidth="1" width="8.7109375"/>
    <col min="15233" max="15233" customWidth="1" width="8.7109375"/>
    <col min="15234" max="15234" customWidth="1" width="8.7109375"/>
    <col min="15235" max="15235" customWidth="1" width="8.7109375"/>
    <col min="15236" max="15236" customWidth="1" width="8.7109375"/>
    <col min="15237" max="15237" customWidth="1" width="8.7109375"/>
    <col min="15238" max="15238" customWidth="1" width="8.7109375"/>
    <col min="15239" max="15239" customWidth="1" width="8.7109375"/>
    <col min="15240" max="15240" customWidth="1" width="8.7109375"/>
    <col min="15241" max="15241" customWidth="1" width="8.7109375"/>
    <col min="15242" max="15242" customWidth="1" width="8.7109375"/>
    <col min="15243" max="15243" customWidth="1" width="8.7109375"/>
    <col min="15244" max="15244" customWidth="1" width="8.7109375"/>
    <col min="15245" max="15245" customWidth="1" width="8.7109375"/>
    <col min="15246" max="15246" customWidth="1" width="8.7109375"/>
    <col min="15247" max="15247" customWidth="1" width="8.7109375"/>
    <col min="15248" max="15248" customWidth="1" width="8.7109375"/>
    <col min="15249" max="15249" customWidth="1" width="8.7109375"/>
    <col min="15250" max="15250" customWidth="1" width="8.7109375"/>
    <col min="15251" max="15251" customWidth="1" width="8.7109375"/>
    <col min="15252" max="15252" customWidth="1" width="8.7109375"/>
    <col min="15253" max="15253" customWidth="1" width="8.7109375"/>
    <col min="15254" max="15254" customWidth="1" width="8.7109375"/>
    <col min="15255" max="15255" customWidth="1" width="8.7109375"/>
    <col min="15256" max="15256" customWidth="1" width="8.7109375"/>
    <col min="15257" max="15257" customWidth="1" width="8.7109375"/>
    <col min="15258" max="15258" customWidth="1" width="8.7109375"/>
    <col min="15259" max="15259" customWidth="1" width="8.7109375"/>
    <col min="15260" max="15260" customWidth="1" width="8.7109375"/>
    <col min="15261" max="15261" customWidth="1" width="8.7109375"/>
    <col min="15262" max="15262" customWidth="1" width="8.7109375"/>
    <col min="15263" max="15263" customWidth="1" width="8.7109375"/>
    <col min="15264" max="15264" customWidth="1" width="8.7109375"/>
    <col min="15265" max="15265" customWidth="1" width="8.7109375"/>
    <col min="15266" max="15266" customWidth="1" width="8.7109375"/>
    <col min="15267" max="15267" customWidth="1" width="8.7109375"/>
    <col min="15268" max="15268" customWidth="1" width="8.7109375"/>
    <col min="15269" max="15269" customWidth="1" width="8.7109375"/>
    <col min="15270" max="15270" customWidth="1" width="8.7109375"/>
    <col min="15271" max="15271" customWidth="1" width="8.7109375"/>
    <col min="15272" max="15272" customWidth="1" width="8.7109375"/>
    <col min="15273" max="15273" customWidth="1" width="8.7109375"/>
    <col min="15274" max="15274" customWidth="1" width="8.7109375"/>
    <col min="15275" max="15275" customWidth="1" width="8.7109375"/>
    <col min="15276" max="15276" customWidth="1" width="8.7109375"/>
    <col min="15277" max="15277" customWidth="1" width="8.7109375"/>
    <col min="15278" max="15278" customWidth="1" width="8.7109375"/>
    <col min="15279" max="15279" customWidth="1" width="8.7109375"/>
    <col min="15280" max="15280" customWidth="1" width="8.7109375"/>
    <col min="15281" max="15281" customWidth="1" width="8.7109375"/>
    <col min="15282" max="15282" customWidth="1" width="8.7109375"/>
    <col min="15283" max="15283" customWidth="1" width="8.7109375"/>
    <col min="15284" max="15284" customWidth="1" width="8.7109375"/>
    <col min="15285" max="15285" customWidth="1" width="8.7109375"/>
    <col min="15286" max="15286" customWidth="1" width="8.7109375"/>
    <col min="15287" max="15287" customWidth="1" width="8.7109375"/>
    <col min="15288" max="15288" customWidth="1" width="8.7109375"/>
    <col min="15289" max="15289" customWidth="1" width="8.7109375"/>
    <col min="15290" max="15290" customWidth="1" width="8.7109375"/>
    <col min="15291" max="15291" customWidth="1" width="8.7109375"/>
    <col min="15292" max="15292" customWidth="1" width="8.7109375"/>
    <col min="15293" max="15293" customWidth="1" width="8.7109375"/>
    <col min="15294" max="15294" customWidth="1" width="8.7109375"/>
    <col min="15295" max="15295" customWidth="1" width="8.7109375"/>
    <col min="15296" max="15296" customWidth="1" width="8.7109375"/>
    <col min="15297" max="15297" customWidth="1" width="8.7109375"/>
    <col min="15298" max="15298" customWidth="1" width="8.7109375"/>
    <col min="15299" max="15299" customWidth="1" width="8.7109375"/>
    <col min="15300" max="15300" customWidth="1" width="8.7109375"/>
    <col min="15301" max="15301" customWidth="1" width="8.7109375"/>
    <col min="15302" max="15302" customWidth="1" width="8.7109375"/>
    <col min="15303" max="15303" customWidth="1" width="8.7109375"/>
    <col min="15304" max="15304" customWidth="1" width="8.7109375"/>
    <col min="15305" max="15305" customWidth="1" width="8.7109375"/>
    <col min="15306" max="15306" customWidth="1" width="8.7109375"/>
    <col min="15307" max="15307" customWidth="1" width="8.7109375"/>
    <col min="15308" max="15308" customWidth="1" width="8.7109375"/>
    <col min="15309" max="15309" customWidth="1" width="8.7109375"/>
    <col min="15310" max="15310" customWidth="1" width="8.7109375"/>
    <col min="15311" max="15311" customWidth="1" width="8.7109375"/>
    <col min="15312" max="15312" customWidth="1" width="8.7109375"/>
    <col min="15313" max="15313" customWidth="1" width="8.7109375"/>
    <col min="15314" max="15314" customWidth="1" width="8.7109375"/>
    <col min="15315" max="15315" customWidth="1" width="8.7109375"/>
    <col min="15316" max="15316" customWidth="1" width="8.7109375"/>
    <col min="15317" max="15317" customWidth="1" width="8.7109375"/>
    <col min="15318" max="15318" customWidth="1" width="8.7109375"/>
    <col min="15319" max="15319" customWidth="1" width="8.7109375"/>
    <col min="15320" max="15320" customWidth="1" width="8.7109375"/>
    <col min="15321" max="15321" customWidth="1" width="8.7109375"/>
    <col min="15322" max="15322" customWidth="1" width="8.7109375"/>
    <col min="15323" max="15323" customWidth="1" width="8.7109375"/>
    <col min="15324" max="15324" customWidth="1" width="8.7109375"/>
    <col min="15325" max="15325" customWidth="1" width="8.7109375"/>
    <col min="15326" max="15326" customWidth="1" width="8.7109375"/>
    <col min="15327" max="15327" customWidth="1" width="8.7109375"/>
    <col min="15328" max="15328" customWidth="1" width="8.7109375"/>
    <col min="15329" max="15329" customWidth="1" width="8.7109375"/>
    <col min="15330" max="15330" customWidth="1" width="8.7109375"/>
    <col min="15331" max="15331" customWidth="1" width="8.7109375"/>
    <col min="15332" max="15332" customWidth="1" width="8.7109375"/>
    <col min="15333" max="15333" customWidth="1" width="8.7109375"/>
    <col min="15334" max="15334" customWidth="1" width="8.7109375"/>
    <col min="15335" max="15335" customWidth="1" width="8.7109375"/>
    <col min="15336" max="15336" customWidth="1" width="8.7109375"/>
    <col min="15337" max="15337" customWidth="1" width="8.7109375"/>
    <col min="15338" max="15338" customWidth="1" width="8.7109375"/>
    <col min="15339" max="15339" customWidth="1" width="8.7109375"/>
    <col min="15340" max="15340" customWidth="1" width="8.7109375"/>
    <col min="15341" max="15341" customWidth="1" width="8.7109375"/>
    <col min="15342" max="15342" customWidth="1" width="8.7109375"/>
    <col min="15343" max="15343" customWidth="1" width="8.7109375"/>
    <col min="15344" max="15344" customWidth="1" width="8.7109375"/>
    <col min="15345" max="15345" customWidth="1" width="8.7109375"/>
    <col min="15346" max="15346" customWidth="1" width="8.7109375"/>
    <col min="15347" max="15347" customWidth="1" width="8.7109375"/>
    <col min="15348" max="15348" customWidth="1" width="8.7109375"/>
    <col min="15349" max="15349" customWidth="1" width="8.7109375"/>
    <col min="15350" max="15350" customWidth="1" width="8.7109375"/>
    <col min="15351" max="15351" customWidth="1" width="8.7109375"/>
    <col min="15352" max="15352" customWidth="1" width="8.7109375"/>
    <col min="15353" max="15353" customWidth="1" width="8.7109375"/>
    <col min="15354" max="15354" customWidth="1" width="8.7109375"/>
    <col min="15355" max="15355" customWidth="1" width="8.7109375"/>
    <col min="15356" max="15356" customWidth="1" width="8.7109375"/>
    <col min="15357" max="15357" customWidth="1" width="8.7109375"/>
    <col min="15358" max="15358" customWidth="1" width="8.7109375"/>
    <col min="15359" max="15359" customWidth="1" width="8.7109375"/>
    <col min="15360" max="15360" customWidth="1" width="8.7109375"/>
    <col min="15361" max="15361" customWidth="1" width="8.7109375"/>
    <col min="15362" max="15362" customWidth="1" width="8.7109375"/>
    <col min="15363" max="15363" customWidth="1" width="8.7109375"/>
    <col min="15364" max="15364" customWidth="1" width="8.7109375"/>
    <col min="15365" max="15365" customWidth="1" width="8.7109375"/>
    <col min="15366" max="15366" customWidth="1" width="8.7109375"/>
    <col min="15367" max="15367" customWidth="1" width="8.7109375"/>
    <col min="15368" max="15368" customWidth="1" width="8.7109375"/>
    <col min="15369" max="15369" customWidth="1" width="8.7109375"/>
    <col min="15370" max="15370" customWidth="1" width="8.7109375"/>
    <col min="15371" max="15371" customWidth="1" width="8.7109375"/>
    <col min="15372" max="15372" customWidth="1" width="8.7109375"/>
    <col min="15373" max="15373" customWidth="1" width="8.7109375"/>
    <col min="15374" max="15374" customWidth="1" width="8.7109375"/>
    <col min="15375" max="15375" customWidth="1" width="8.7109375"/>
    <col min="15376" max="15376" customWidth="1" width="8.7109375"/>
    <col min="15377" max="15377" customWidth="1" width="8.7109375"/>
    <col min="15378" max="15378" customWidth="1" width="8.7109375"/>
    <col min="15379" max="15379" customWidth="1" width="8.7109375"/>
    <col min="15380" max="15380" customWidth="1" width="8.7109375"/>
    <col min="15381" max="15381" customWidth="1" width="8.7109375"/>
    <col min="15382" max="15382" customWidth="1" width="8.7109375"/>
    <col min="15383" max="15383" customWidth="1" width="8.7109375"/>
    <col min="15384" max="15384" customWidth="1" width="8.7109375"/>
    <col min="15385" max="15385" customWidth="1" width="8.7109375"/>
    <col min="15386" max="15386" customWidth="1" width="8.7109375"/>
    <col min="15387" max="15387" customWidth="1" width="8.7109375"/>
    <col min="15388" max="15388" customWidth="1" width="8.7109375"/>
    <col min="15389" max="15389" customWidth="1" width="8.7109375"/>
    <col min="15390" max="15390" customWidth="1" width="8.7109375"/>
    <col min="15391" max="15391" customWidth="1" width="8.7109375"/>
    <col min="15392" max="15392" customWidth="1" width="8.7109375"/>
    <col min="15393" max="15393" customWidth="1" width="8.7109375"/>
    <col min="15394" max="15394" customWidth="1" width="8.7109375"/>
    <col min="15395" max="15395" customWidth="1" width="8.7109375"/>
    <col min="15396" max="15396" customWidth="1" width="8.7109375"/>
    <col min="15397" max="15397" customWidth="1" width="8.7109375"/>
    <col min="15398" max="15398" customWidth="1" width="8.7109375"/>
    <col min="15399" max="15399" customWidth="1" width="8.7109375"/>
    <col min="15400" max="15400" customWidth="1" width="8.7109375"/>
    <col min="15401" max="15401" customWidth="1" width="8.7109375"/>
    <col min="15402" max="15402" customWidth="1" width="8.7109375"/>
    <col min="15403" max="15403" customWidth="1" width="8.7109375"/>
    <col min="15404" max="15404" customWidth="1" width="8.7109375"/>
    <col min="15405" max="15405" customWidth="1" width="8.7109375"/>
    <col min="15406" max="15406" customWidth="1" width="8.7109375"/>
    <col min="15407" max="15407" customWidth="1" width="8.7109375"/>
    <col min="15408" max="15408" customWidth="1" width="8.7109375"/>
    <col min="15409" max="15409" customWidth="1" width="8.7109375"/>
    <col min="15410" max="15410" customWidth="1" width="8.7109375"/>
    <col min="15411" max="15411" customWidth="1" width="8.7109375"/>
    <col min="15412" max="15412" customWidth="1" width="8.7109375"/>
    <col min="15413" max="15413" customWidth="1" width="8.7109375"/>
    <col min="15414" max="15414" customWidth="1" width="8.7109375"/>
    <col min="15415" max="15415" customWidth="1" width="8.7109375"/>
    <col min="15416" max="15416" customWidth="1" width="8.7109375"/>
    <col min="15417" max="15417" customWidth="1" width="8.7109375"/>
    <col min="15418" max="15418" customWidth="1" width="8.7109375"/>
    <col min="15419" max="15419" customWidth="1" width="8.7109375"/>
    <col min="15420" max="15420" customWidth="1" width="8.7109375"/>
    <col min="15421" max="15421" customWidth="1" width="8.7109375"/>
    <col min="15422" max="15422" customWidth="1" width="8.7109375"/>
    <col min="15423" max="15423" customWidth="1" width="8.7109375"/>
    <col min="15424" max="15424" customWidth="1" width="8.7109375"/>
    <col min="15425" max="15425" customWidth="1" width="8.7109375"/>
    <col min="15426" max="15426" customWidth="1" width="8.7109375"/>
    <col min="15427" max="15427" customWidth="1" width="8.7109375"/>
    <col min="15428" max="15428" customWidth="1" width="8.7109375"/>
    <col min="15429" max="15429" customWidth="1" width="8.7109375"/>
    <col min="15430" max="15430" customWidth="1" width="8.7109375"/>
    <col min="15431" max="15431" customWidth="1" width="8.7109375"/>
    <col min="15432" max="15432" customWidth="1" width="8.7109375"/>
    <col min="15433" max="15433" customWidth="1" width="8.7109375"/>
    <col min="15434" max="15434" customWidth="1" width="8.7109375"/>
    <col min="15435" max="15435" customWidth="1" width="8.7109375"/>
    <col min="15436" max="15436" customWidth="1" width="8.7109375"/>
    <col min="15437" max="15437" customWidth="1" width="8.7109375"/>
    <col min="15438" max="15438" customWidth="1" width="8.7109375"/>
    <col min="15439" max="15439" customWidth="1" width="8.7109375"/>
    <col min="15440" max="15440" customWidth="1" width="8.7109375"/>
    <col min="15441" max="15441" customWidth="1" width="8.7109375"/>
    <col min="15442" max="15442" customWidth="1" width="8.7109375"/>
    <col min="15443" max="15443" customWidth="1" width="8.7109375"/>
    <col min="15444" max="15444" customWidth="1" width="8.7109375"/>
    <col min="15445" max="15445" customWidth="1" width="8.7109375"/>
    <col min="15446" max="15446" customWidth="1" width="8.7109375"/>
    <col min="15447" max="15447" customWidth="1" width="8.7109375"/>
    <col min="15448" max="15448" customWidth="1" width="8.7109375"/>
    <col min="15449" max="15449" customWidth="1" width="8.7109375"/>
    <col min="15450" max="15450" customWidth="1" width="8.7109375"/>
    <col min="15451" max="15451" customWidth="1" width="8.7109375"/>
    <col min="15452" max="15452" customWidth="1" width="8.7109375"/>
    <col min="15453" max="15453" customWidth="1" width="8.7109375"/>
    <col min="15454" max="15454" customWidth="1" width="8.7109375"/>
    <col min="15455" max="15455" customWidth="1" width="8.7109375"/>
    <col min="15456" max="15456" customWidth="1" width="8.7109375"/>
    <col min="15457" max="15457" customWidth="1" width="8.7109375"/>
    <col min="15458" max="15458" customWidth="1" width="8.7109375"/>
    <col min="15459" max="15459" customWidth="1" width="8.7109375"/>
    <col min="15460" max="15460" customWidth="1" width="8.7109375"/>
    <col min="15461" max="15461" customWidth="1" width="8.7109375"/>
    <col min="15462" max="15462" customWidth="1" width="8.7109375"/>
    <col min="15463" max="15463" customWidth="1" width="8.7109375"/>
    <col min="15464" max="15464" customWidth="1" width="8.7109375"/>
    <col min="15465" max="15465" customWidth="1" width="8.7109375"/>
    <col min="15466" max="15466" customWidth="1" width="8.7109375"/>
    <col min="15467" max="15467" customWidth="1" width="8.7109375"/>
    <col min="15468" max="15468" customWidth="1" width="8.7109375"/>
    <col min="15469" max="15469" customWidth="1" width="8.7109375"/>
    <col min="15470" max="15470" customWidth="1" width="8.7109375"/>
    <col min="15471" max="15471" customWidth="1" width="8.7109375"/>
    <col min="15472" max="15472" customWidth="1" width="8.7109375"/>
    <col min="15473" max="15473" customWidth="1" width="8.7109375"/>
    <col min="15474" max="15474" customWidth="1" width="8.7109375"/>
    <col min="15475" max="15475" customWidth="1" width="8.7109375"/>
    <col min="15476" max="15476" customWidth="1" width="8.7109375"/>
    <col min="15477" max="15477" customWidth="1" width="8.7109375"/>
    <col min="15478" max="15478" customWidth="1" width="8.7109375"/>
    <col min="15479" max="15479" customWidth="1" width="8.7109375"/>
    <col min="15480" max="15480" customWidth="1" width="8.7109375"/>
    <col min="15481" max="15481" customWidth="1" width="8.7109375"/>
    <col min="15482" max="15482" customWidth="1" width="8.7109375"/>
    <col min="15483" max="15483" customWidth="1" width="8.7109375"/>
    <col min="15484" max="15484" customWidth="1" width="8.7109375"/>
    <col min="15485" max="15485" customWidth="1" width="8.7109375"/>
    <col min="15486" max="15486" customWidth="1" width="8.7109375"/>
    <col min="15487" max="15487" customWidth="1" width="8.7109375"/>
    <col min="15488" max="15488" customWidth="1" width="8.7109375"/>
    <col min="15489" max="15489" customWidth="1" width="8.7109375"/>
    <col min="15490" max="15490" customWidth="1" width="8.7109375"/>
    <col min="15491" max="15491" customWidth="1" width="8.7109375"/>
    <col min="15492" max="15492" customWidth="1" width="8.7109375"/>
    <col min="15493" max="15493" customWidth="1" width="8.7109375"/>
    <col min="15494" max="15494" customWidth="1" width="8.7109375"/>
    <col min="15495" max="15495" customWidth="1" width="8.7109375"/>
    <col min="15496" max="15496" customWidth="1" width="8.7109375"/>
    <col min="15497" max="15497" customWidth="1" width="8.7109375"/>
    <col min="15498" max="15498" customWidth="1" width="8.7109375"/>
    <col min="15499" max="15499" customWidth="1" width="8.7109375"/>
    <col min="15500" max="15500" customWidth="1" width="8.7109375"/>
    <col min="15501" max="15501" customWidth="1" width="8.7109375"/>
    <col min="15502" max="15502" customWidth="1" width="8.7109375"/>
    <col min="15503" max="15503" customWidth="1" width="8.7109375"/>
    <col min="15504" max="15504" customWidth="1" width="8.7109375"/>
    <col min="15505" max="15505" customWidth="1" width="8.7109375"/>
    <col min="15506" max="15506" customWidth="1" width="8.7109375"/>
    <col min="15507" max="15507" customWidth="1" width="8.7109375"/>
    <col min="15508" max="15508" customWidth="1" width="8.7109375"/>
    <col min="15509" max="15509" customWidth="1" width="8.7109375"/>
    <col min="15510" max="15510" customWidth="1" width="8.7109375"/>
    <col min="15511" max="15511" customWidth="1" width="8.7109375"/>
    <col min="15512" max="15512" customWidth="1" width="8.7109375"/>
    <col min="15513" max="15513" customWidth="1" width="8.7109375"/>
    <col min="15514" max="15514" customWidth="1" width="8.7109375"/>
    <col min="15515" max="15515" customWidth="1" width="8.7109375"/>
    <col min="15516" max="15516" customWidth="1" width="8.7109375"/>
    <col min="15517" max="15517" customWidth="1" width="8.7109375"/>
    <col min="15518" max="15518" customWidth="1" width="8.7109375"/>
    <col min="15519" max="15519" customWidth="1" width="8.7109375"/>
    <col min="15520" max="15520" customWidth="1" width="8.7109375"/>
    <col min="15521" max="15521" customWidth="1" width="8.7109375"/>
    <col min="15522" max="15522" customWidth="1" width="8.7109375"/>
    <col min="15523" max="15523" customWidth="1" width="8.7109375"/>
    <col min="15524" max="15524" customWidth="1" width="8.7109375"/>
    <col min="15525" max="15525" customWidth="1" width="8.7109375"/>
    <col min="15526" max="15526" customWidth="1" width="8.7109375"/>
    <col min="15527" max="15527" customWidth="1" width="8.7109375"/>
    <col min="15528" max="15528" customWidth="1" width="8.7109375"/>
    <col min="15529" max="15529" customWidth="1" width="8.7109375"/>
    <col min="15530" max="15530" customWidth="1" width="8.7109375"/>
    <col min="15531" max="15531" customWidth="1" width="8.7109375"/>
    <col min="15532" max="15532" customWidth="1" width="8.7109375"/>
    <col min="15533" max="15533" customWidth="1" width="8.7109375"/>
    <col min="15534" max="15534" customWidth="1" width="8.7109375"/>
    <col min="15535" max="15535" customWidth="1" width="8.7109375"/>
    <col min="15536" max="15536" customWidth="1" width="8.7109375"/>
    <col min="15537" max="15537" customWidth="1" width="8.7109375"/>
    <col min="15538" max="15538" customWidth="1" width="8.7109375"/>
    <col min="15539" max="15539" customWidth="1" width="8.7109375"/>
    <col min="15540" max="15540" customWidth="1" width="8.7109375"/>
    <col min="15541" max="15541" customWidth="1" width="8.7109375"/>
    <col min="15542" max="15542" customWidth="1" width="8.7109375"/>
    <col min="15543" max="15543" customWidth="1" width="8.7109375"/>
    <col min="15544" max="15544" customWidth="1" width="8.7109375"/>
    <col min="15545" max="15545" customWidth="1" width="8.7109375"/>
    <col min="15546" max="15546" customWidth="1" width="8.7109375"/>
    <col min="15547" max="15547" customWidth="1" width="8.7109375"/>
    <col min="15548" max="15548" customWidth="1" width="8.7109375"/>
    <col min="15549" max="15549" customWidth="1" width="8.7109375"/>
    <col min="15550" max="15550" customWidth="1" width="8.7109375"/>
    <col min="15551" max="15551" customWidth="1" width="8.7109375"/>
    <col min="15552" max="15552" customWidth="1" width="8.7109375"/>
    <col min="15553" max="15553" customWidth="1" width="8.7109375"/>
    <col min="15554" max="15554" customWidth="1" width="8.7109375"/>
    <col min="15555" max="15555" customWidth="1" width="8.7109375"/>
    <col min="15556" max="15556" customWidth="1" width="8.7109375"/>
    <col min="15557" max="15557" customWidth="1" width="8.7109375"/>
    <col min="15558" max="15558" customWidth="1" width="8.7109375"/>
    <col min="15559" max="15559" customWidth="1" width="8.7109375"/>
    <col min="15560" max="15560" customWidth="1" width="8.7109375"/>
    <col min="15561" max="15561" customWidth="1" width="8.7109375"/>
    <col min="15562" max="15562" customWidth="1" width="8.7109375"/>
    <col min="15563" max="15563" customWidth="1" width="8.7109375"/>
    <col min="15564" max="15564" customWidth="1" width="8.7109375"/>
    <col min="15565" max="15565" customWidth="1" width="8.7109375"/>
    <col min="15566" max="15566" customWidth="1" width="8.7109375"/>
    <col min="15567" max="15567" customWidth="1" width="8.7109375"/>
    <col min="15568" max="15568" customWidth="1" width="8.7109375"/>
    <col min="15569" max="15569" customWidth="1" width="8.7109375"/>
    <col min="15570" max="15570" customWidth="1" width="8.7109375"/>
    <col min="15571" max="15571" customWidth="1" width="8.7109375"/>
    <col min="15572" max="15572" customWidth="1" width="8.7109375"/>
    <col min="15573" max="15573" customWidth="1" width="8.7109375"/>
    <col min="15574" max="15574" customWidth="1" width="8.7109375"/>
    <col min="15575" max="15575" customWidth="1" width="8.7109375"/>
    <col min="15576" max="15576" customWidth="1" width="8.7109375"/>
    <col min="15577" max="15577" customWidth="1" width="8.7109375"/>
    <col min="15578" max="15578" customWidth="1" width="8.7109375"/>
    <col min="15579" max="15579" customWidth="1" width="8.7109375"/>
    <col min="15580" max="15580" customWidth="1" width="8.7109375"/>
    <col min="15581" max="15581" customWidth="1" width="8.7109375"/>
    <col min="15582" max="15582" customWidth="1" width="8.7109375"/>
    <col min="15583" max="15583" customWidth="1" width="8.7109375"/>
    <col min="15584" max="15584" customWidth="1" width="8.7109375"/>
    <col min="15585" max="15585" customWidth="1" width="8.7109375"/>
    <col min="15586" max="15586" customWidth="1" width="8.7109375"/>
    <col min="15587" max="15587" customWidth="1" width="8.7109375"/>
    <col min="15588" max="15588" customWidth="1" width="8.7109375"/>
    <col min="15589" max="15589" customWidth="1" width="8.7109375"/>
    <col min="15590" max="15590" customWidth="1" width="8.7109375"/>
    <col min="15591" max="15591" customWidth="1" width="8.7109375"/>
    <col min="15592" max="15592" customWidth="1" width="8.7109375"/>
    <col min="15593" max="15593" customWidth="1" width="8.7109375"/>
    <col min="15594" max="15594" customWidth="1" width="8.7109375"/>
    <col min="15595" max="15595" customWidth="1" width="8.7109375"/>
    <col min="15596" max="15596" customWidth="1" width="8.7109375"/>
    <col min="15597" max="15597" customWidth="1" width="8.7109375"/>
    <col min="15598" max="15598" customWidth="1" width="8.7109375"/>
    <col min="15599" max="15599" customWidth="1" width="8.7109375"/>
    <col min="15600" max="15600" customWidth="1" width="8.7109375"/>
    <col min="15601" max="15601" customWidth="1" width="8.7109375"/>
    <col min="15602" max="15602" customWidth="1" width="8.7109375"/>
    <col min="15603" max="15603" customWidth="1" width="8.7109375"/>
    <col min="15604" max="15604" customWidth="1" width="8.7109375"/>
    <col min="15605" max="15605" customWidth="1" width="8.7109375"/>
    <col min="15606" max="15606" customWidth="1" width="8.7109375"/>
    <col min="15607" max="15607" customWidth="1" width="8.7109375"/>
    <col min="15608" max="15608" customWidth="1" width="8.7109375"/>
    <col min="15609" max="15609" customWidth="1" width="8.7109375"/>
    <col min="15610" max="15610" customWidth="1" width="8.7109375"/>
    <col min="15611" max="15611" customWidth="1" width="8.7109375"/>
    <col min="15612" max="15612" customWidth="1" width="8.7109375"/>
    <col min="15613" max="15613" customWidth="1" width="8.7109375"/>
    <col min="15614" max="15614" customWidth="1" width="8.7109375"/>
    <col min="15615" max="15615" customWidth="1" width="8.7109375"/>
    <col min="15616" max="15616" customWidth="1" width="8.7109375"/>
    <col min="15617" max="15617" customWidth="1" width="8.7109375"/>
    <col min="15618" max="15618" customWidth="1" width="8.7109375"/>
    <col min="15619" max="15619" customWidth="1" width="8.7109375"/>
    <col min="15620" max="15620" customWidth="1" width="8.7109375"/>
    <col min="15621" max="15621" customWidth="1" width="8.7109375"/>
    <col min="15622" max="15622" customWidth="1" width="8.7109375"/>
    <col min="15623" max="15623" customWidth="1" width="8.7109375"/>
    <col min="15624" max="15624" customWidth="1" width="8.7109375"/>
    <col min="15625" max="15625" customWidth="1" width="8.7109375"/>
    <col min="15626" max="15626" customWidth="1" width="8.7109375"/>
    <col min="15627" max="15627" customWidth="1" width="8.7109375"/>
    <col min="15628" max="15628" customWidth="1" width="8.7109375"/>
    <col min="15629" max="15629" customWidth="1" width="8.7109375"/>
    <col min="15630" max="15630" customWidth="1" width="8.7109375"/>
    <col min="15631" max="15631" customWidth="1" width="8.7109375"/>
    <col min="15632" max="15632" customWidth="1" width="8.7109375"/>
    <col min="15633" max="15633" customWidth="1" width="8.7109375"/>
    <col min="15634" max="15634" customWidth="1" width="8.7109375"/>
    <col min="15635" max="15635" customWidth="1" width="8.7109375"/>
    <col min="15636" max="15636" customWidth="1" width="8.7109375"/>
    <col min="15637" max="15637" customWidth="1" width="8.7109375"/>
    <col min="15638" max="15638" customWidth="1" width="8.7109375"/>
    <col min="15639" max="15639" customWidth="1" width="8.7109375"/>
    <col min="15640" max="15640" customWidth="1" width="8.7109375"/>
    <col min="15641" max="15641" customWidth="1" width="8.7109375"/>
    <col min="15642" max="15642" customWidth="1" width="8.7109375"/>
    <col min="15643" max="15643" customWidth="1" width="8.7109375"/>
    <col min="15644" max="15644" customWidth="1" width="8.7109375"/>
    <col min="15645" max="15645" customWidth="1" width="8.7109375"/>
    <col min="15646" max="15646" customWidth="1" width="8.7109375"/>
    <col min="15647" max="15647" customWidth="1" width="8.7109375"/>
    <col min="15648" max="15648" customWidth="1" width="8.7109375"/>
    <col min="15649" max="15649" customWidth="1" width="8.7109375"/>
    <col min="15650" max="15650" customWidth="1" width="8.7109375"/>
    <col min="15651" max="15651" customWidth="1" width="8.7109375"/>
    <col min="15652" max="15652" customWidth="1" width="8.7109375"/>
    <col min="15653" max="15653" customWidth="1" width="8.7109375"/>
    <col min="15654" max="15654" customWidth="1" width="8.7109375"/>
    <col min="15655" max="15655" customWidth="1" width="8.7109375"/>
    <col min="15656" max="15656" customWidth="1" width="8.7109375"/>
    <col min="15657" max="15657" customWidth="1" width="8.7109375"/>
    <col min="15658" max="15658" customWidth="1" width="8.7109375"/>
    <col min="15659" max="15659" customWidth="1" width="8.7109375"/>
    <col min="15660" max="15660" customWidth="1" width="8.7109375"/>
    <col min="15661" max="15661" customWidth="1" width="8.7109375"/>
    <col min="15662" max="15662" customWidth="1" width="8.7109375"/>
    <col min="15663" max="15663" customWidth="1" width="8.7109375"/>
    <col min="15664" max="15664" customWidth="1" width="8.7109375"/>
    <col min="15665" max="15665" customWidth="1" width="8.7109375"/>
    <col min="15666" max="15666" customWidth="1" width="8.7109375"/>
    <col min="15667" max="15667" customWidth="1" width="8.7109375"/>
    <col min="15668" max="15668" customWidth="1" width="8.7109375"/>
    <col min="15669" max="15669" customWidth="1" width="8.7109375"/>
    <col min="15670" max="15670" customWidth="1" width="8.7109375"/>
    <col min="15671" max="15671" customWidth="1" width="8.7109375"/>
    <col min="15672" max="15672" customWidth="1" width="8.7109375"/>
    <col min="15673" max="15673" customWidth="1" width="8.7109375"/>
    <col min="15674" max="15674" customWidth="1" width="8.7109375"/>
    <col min="15675" max="15675" customWidth="1" width="8.7109375"/>
    <col min="15676" max="15676" customWidth="1" width="8.7109375"/>
    <col min="15677" max="15677" customWidth="1" width="8.7109375"/>
    <col min="15678" max="15678" customWidth="1" width="8.7109375"/>
    <col min="15679" max="15679" customWidth="1" width="8.7109375"/>
    <col min="15680" max="15680" customWidth="1" width="8.7109375"/>
    <col min="15681" max="15681" customWidth="1" width="8.7109375"/>
    <col min="15682" max="15682" customWidth="1" width="8.7109375"/>
    <col min="15683" max="15683" customWidth="1" width="8.7109375"/>
    <col min="15684" max="15684" customWidth="1" width="8.7109375"/>
    <col min="15685" max="15685" customWidth="1" width="8.7109375"/>
    <col min="15686" max="15686" customWidth="1" width="8.7109375"/>
    <col min="15687" max="15687" customWidth="1" width="8.7109375"/>
    <col min="15688" max="15688" customWidth="1" width="8.7109375"/>
    <col min="15689" max="15689" customWidth="1" width="8.7109375"/>
    <col min="15690" max="15690" customWidth="1" width="8.7109375"/>
    <col min="15691" max="15691" customWidth="1" width="8.7109375"/>
    <col min="15692" max="15692" customWidth="1" width="8.7109375"/>
    <col min="15693" max="15693" customWidth="1" width="8.7109375"/>
    <col min="15694" max="15694" customWidth="1" width="8.7109375"/>
    <col min="15695" max="15695" customWidth="1" width="8.7109375"/>
    <col min="15696" max="15696" customWidth="1" width="8.7109375"/>
    <col min="15697" max="15697" customWidth="1" width="8.7109375"/>
    <col min="15698" max="15698" customWidth="1" width="8.7109375"/>
    <col min="15699" max="15699" customWidth="1" width="8.7109375"/>
    <col min="15700" max="15700" customWidth="1" width="8.7109375"/>
    <col min="15701" max="15701" customWidth="1" width="8.7109375"/>
    <col min="15702" max="15702" customWidth="1" width="8.7109375"/>
    <col min="15703" max="15703" customWidth="1" width="8.7109375"/>
    <col min="15704" max="15704" customWidth="1" width="8.7109375"/>
    <col min="15705" max="15705" customWidth="1" width="8.7109375"/>
    <col min="15706" max="15706" customWidth="1" width="8.7109375"/>
    <col min="15707" max="15707" customWidth="1" width="8.7109375"/>
    <col min="15708" max="15708" customWidth="1" width="8.7109375"/>
    <col min="15709" max="15709" customWidth="1" width="8.7109375"/>
    <col min="15710" max="15710" customWidth="1" width="8.7109375"/>
    <col min="15711" max="15711" customWidth="1" width="8.7109375"/>
    <col min="15712" max="15712" customWidth="1" width="8.7109375"/>
    <col min="15713" max="15713" customWidth="1" width="8.7109375"/>
    <col min="15714" max="15714" customWidth="1" width="8.7109375"/>
    <col min="15715" max="15715" customWidth="1" width="8.7109375"/>
    <col min="15716" max="15716" customWidth="1" width="8.7109375"/>
    <col min="15717" max="15717" customWidth="1" width="8.7109375"/>
    <col min="15718" max="15718" customWidth="1" width="8.7109375"/>
    <col min="15719" max="15719" customWidth="1" width="8.7109375"/>
    <col min="15720" max="15720" customWidth="1" width="8.7109375"/>
    <col min="15721" max="15721" customWidth="1" width="8.7109375"/>
    <col min="15722" max="15722" customWidth="1" width="8.7109375"/>
    <col min="15723" max="15723" customWidth="1" width="8.7109375"/>
    <col min="15724" max="15724" customWidth="1" width="8.7109375"/>
    <col min="15725" max="15725" customWidth="1" width="8.7109375"/>
    <col min="15726" max="15726" customWidth="1" width="8.7109375"/>
    <col min="15727" max="15727" customWidth="1" width="8.7109375"/>
    <col min="15728" max="15728" customWidth="1" width="8.7109375"/>
    <col min="15729" max="15729" customWidth="1" width="8.7109375"/>
    <col min="15730" max="15730" customWidth="1" width="8.7109375"/>
    <col min="15731" max="15731" customWidth="1" width="8.7109375"/>
    <col min="15732" max="15732" customWidth="1" width="8.7109375"/>
    <col min="15733" max="15733" customWidth="1" width="8.7109375"/>
    <col min="15734" max="15734" customWidth="1" width="8.7109375"/>
    <col min="15735" max="15735" customWidth="1" width="8.7109375"/>
    <col min="15736" max="15736" customWidth="1" width="8.7109375"/>
    <col min="15737" max="15737" customWidth="1" width="8.7109375"/>
    <col min="15738" max="15738" customWidth="1" width="8.7109375"/>
    <col min="15739" max="15739" customWidth="1" width="8.7109375"/>
    <col min="15740" max="15740" customWidth="1" width="8.7109375"/>
    <col min="15741" max="15741" customWidth="1" width="8.7109375"/>
    <col min="15742" max="15742" customWidth="1" width="8.7109375"/>
    <col min="15743" max="15743" customWidth="1" width="8.7109375"/>
    <col min="15744" max="15744" customWidth="1" width="8.7109375"/>
    <col min="15745" max="15745" customWidth="1" width="8.7109375"/>
    <col min="15746" max="15746" customWidth="1" width="8.7109375"/>
    <col min="15747" max="15747" customWidth="1" width="8.7109375"/>
    <col min="15748" max="15748" customWidth="1" width="8.7109375"/>
    <col min="15749" max="15749" customWidth="1" width="8.7109375"/>
    <col min="15750" max="15750" customWidth="1" width="8.7109375"/>
    <col min="15751" max="15751" customWidth="1" width="8.7109375"/>
    <col min="15752" max="15752" customWidth="1" width="8.7109375"/>
    <col min="15753" max="15753" customWidth="1" width="8.7109375"/>
    <col min="15754" max="15754" customWidth="1" width="8.7109375"/>
    <col min="15755" max="15755" customWidth="1" width="8.7109375"/>
    <col min="15756" max="15756" customWidth="1" width="8.7109375"/>
    <col min="15757" max="15757" customWidth="1" width="8.7109375"/>
    <col min="15758" max="15758" customWidth="1" width="8.7109375"/>
    <col min="15759" max="15759" customWidth="1" width="8.7109375"/>
    <col min="15760" max="15760" customWidth="1" width="8.7109375"/>
    <col min="15761" max="15761" customWidth="1" width="8.7109375"/>
    <col min="15762" max="15762" customWidth="1" width="8.7109375"/>
    <col min="15763" max="15763" customWidth="1" width="8.7109375"/>
    <col min="15764" max="15764" customWidth="1" width="8.7109375"/>
    <col min="15765" max="15765" customWidth="1" width="8.7109375"/>
    <col min="15766" max="15766" customWidth="1" width="8.7109375"/>
    <col min="15767" max="15767" customWidth="1" width="8.7109375"/>
    <col min="15768" max="15768" customWidth="1" width="8.7109375"/>
    <col min="15769" max="15769" customWidth="1" width="8.7109375"/>
    <col min="15770" max="15770" customWidth="1" width="8.7109375"/>
    <col min="15771" max="15771" customWidth="1" width="8.7109375"/>
    <col min="15772" max="15772" customWidth="1" width="8.7109375"/>
    <col min="15773" max="15773" customWidth="1" width="8.7109375"/>
    <col min="15774" max="15774" customWidth="1" width="8.7109375"/>
    <col min="15775" max="15775" customWidth="1" width="8.7109375"/>
    <col min="15776" max="15776" customWidth="1" width="8.7109375"/>
    <col min="15777" max="15777" customWidth="1" width="8.7109375"/>
    <col min="15778" max="15778" customWidth="1" width="8.7109375"/>
    <col min="15779" max="15779" customWidth="1" width="8.7109375"/>
    <col min="15780" max="15780" customWidth="1" width="8.7109375"/>
    <col min="15781" max="15781" customWidth="1" width="8.7109375"/>
    <col min="15782" max="15782" customWidth="1" width="8.7109375"/>
    <col min="15783" max="15783" customWidth="1" width="8.7109375"/>
    <col min="15784" max="15784" customWidth="1" width="8.7109375"/>
    <col min="15785" max="15785" customWidth="1" width="8.7109375"/>
    <col min="15786" max="15786" customWidth="1" width="8.7109375"/>
    <col min="15787" max="15787" customWidth="1" width="8.7109375"/>
    <col min="15788" max="15788" customWidth="1" width="8.7109375"/>
    <col min="15789" max="15789" customWidth="1" width="8.7109375"/>
    <col min="15790" max="15790" customWidth="1" width="8.7109375"/>
    <col min="15791" max="15791" customWidth="1" width="8.7109375"/>
    <col min="15792" max="15792" customWidth="1" width="8.7109375"/>
    <col min="15793" max="15793" customWidth="1" width="8.7109375"/>
    <col min="15794" max="15794" customWidth="1" width="8.7109375"/>
    <col min="15795" max="15795" customWidth="1" width="8.7109375"/>
    <col min="15796" max="15796" customWidth="1" width="8.7109375"/>
    <col min="15797" max="15797" customWidth="1" width="8.7109375"/>
    <col min="15798" max="15798" customWidth="1" width="8.7109375"/>
    <col min="15799" max="15799" customWidth="1" width="8.7109375"/>
    <col min="15800" max="15800" customWidth="1" width="8.7109375"/>
    <col min="15801" max="15801" customWidth="1" width="8.7109375"/>
    <col min="15802" max="15802" customWidth="1" width="8.7109375"/>
    <col min="15803" max="15803" customWidth="1" width="8.7109375"/>
    <col min="15804" max="15804" customWidth="1" width="8.7109375"/>
    <col min="15805" max="15805" customWidth="1" width="8.7109375"/>
    <col min="15806" max="15806" customWidth="1" width="8.7109375"/>
    <col min="15807" max="15807" customWidth="1" width="8.7109375"/>
    <col min="15808" max="15808" customWidth="1" width="8.7109375"/>
    <col min="15809" max="15809" customWidth="1" width="8.7109375"/>
    <col min="15810" max="15810" customWidth="1" width="8.7109375"/>
    <col min="15811" max="15811" customWidth="1" width="8.7109375"/>
    <col min="15812" max="15812" customWidth="1" width="8.7109375"/>
    <col min="15813" max="15813" customWidth="1" width="8.7109375"/>
    <col min="15814" max="15814" customWidth="1" width="8.7109375"/>
    <col min="15815" max="15815" customWidth="1" width="8.7109375"/>
    <col min="15816" max="15816" customWidth="1" width="8.7109375"/>
    <col min="15817" max="15817" customWidth="1" width="8.7109375"/>
    <col min="15818" max="15818" customWidth="1" width="8.7109375"/>
    <col min="15819" max="15819" customWidth="1" width="8.7109375"/>
    <col min="15820" max="15820" customWidth="1" width="8.7109375"/>
    <col min="15821" max="15821" customWidth="1" width="8.7109375"/>
    <col min="15822" max="15822" customWidth="1" width="8.7109375"/>
    <col min="15823" max="15823" customWidth="1" width="8.7109375"/>
    <col min="15824" max="15824" customWidth="1" width="8.7109375"/>
    <col min="15825" max="15825" customWidth="1" width="8.7109375"/>
    <col min="15826" max="15826" customWidth="1" width="8.7109375"/>
    <col min="15827" max="15827" customWidth="1" width="8.7109375"/>
    <col min="15828" max="15828" customWidth="1" width="8.7109375"/>
    <col min="15829" max="15829" customWidth="1" width="8.7109375"/>
    <col min="15830" max="15830" customWidth="1" width="8.7109375"/>
    <col min="15831" max="15831" customWidth="1" width="8.7109375"/>
    <col min="15832" max="15832" customWidth="1" width="8.7109375"/>
    <col min="15833" max="15833" customWidth="1" width="8.7109375"/>
    <col min="15834" max="15834" customWidth="1" width="8.7109375"/>
    <col min="15835" max="15835" customWidth="1" width="8.7109375"/>
    <col min="15836" max="15836" customWidth="1" width="8.7109375"/>
    <col min="15837" max="15837" customWidth="1" width="8.7109375"/>
    <col min="15838" max="15838" customWidth="1" width="8.7109375"/>
    <col min="15839" max="15839" customWidth="1" width="8.7109375"/>
    <col min="15840" max="15840" customWidth="1" width="8.7109375"/>
    <col min="15841" max="15841" customWidth="1" width="8.7109375"/>
    <col min="15842" max="15842" customWidth="1" width="8.7109375"/>
    <col min="15843" max="15843" customWidth="1" width="8.7109375"/>
    <col min="15844" max="15844" customWidth="1" width="8.7109375"/>
    <col min="15845" max="15845" customWidth="1" width="8.7109375"/>
    <col min="15846" max="15846" customWidth="1" width="8.7109375"/>
    <col min="15847" max="15847" customWidth="1" width="8.7109375"/>
    <col min="15848" max="15848" customWidth="1" width="8.7109375"/>
    <col min="15849" max="15849" customWidth="1" width="8.7109375"/>
    <col min="15850" max="15850" customWidth="1" width="8.7109375"/>
    <col min="15851" max="15851" customWidth="1" width="8.7109375"/>
    <col min="15852" max="15852" customWidth="1" width="8.7109375"/>
    <col min="15853" max="15853" customWidth="1" width="8.7109375"/>
    <col min="15854" max="15854" customWidth="1" width="8.7109375"/>
    <col min="15855" max="15855" customWidth="1" width="8.7109375"/>
    <col min="15856" max="15856" customWidth="1" width="8.7109375"/>
    <col min="15857" max="15857" customWidth="1" width="8.7109375"/>
    <col min="15858" max="15858" customWidth="1" width="8.7109375"/>
    <col min="15859" max="15859" customWidth="1" width="8.7109375"/>
    <col min="15860" max="15860" customWidth="1" width="8.7109375"/>
    <col min="15861" max="15861" customWidth="1" width="8.7109375"/>
    <col min="15862" max="15862" customWidth="1" width="8.7109375"/>
    <col min="15863" max="15863" customWidth="1" width="8.7109375"/>
    <col min="15864" max="15864" customWidth="1" width="8.7109375"/>
    <col min="15865" max="15865" customWidth="1" width="8.7109375"/>
    <col min="15866" max="15866" customWidth="1" width="8.7109375"/>
    <col min="15867" max="15867" customWidth="1" width="8.7109375"/>
    <col min="15868" max="15868" customWidth="1" width="8.7109375"/>
    <col min="15869" max="15869" customWidth="1" width="8.7109375"/>
    <col min="15870" max="15870" customWidth="1" width="8.7109375"/>
    <col min="15871" max="15871" customWidth="1" width="8.7109375"/>
    <col min="15872" max="15872" customWidth="1" width="8.7109375"/>
    <col min="15873" max="15873" customWidth="1" width="8.7109375"/>
    <col min="15874" max="15874" customWidth="1" width="8.7109375"/>
    <col min="15875" max="15875" customWidth="1" width="8.7109375"/>
    <col min="15876" max="15876" customWidth="1" width="8.7109375"/>
    <col min="15877" max="15877" customWidth="1" width="8.7109375"/>
    <col min="15878" max="15878" customWidth="1" width="8.7109375"/>
    <col min="15879" max="15879" customWidth="1" width="8.7109375"/>
    <col min="15880" max="15880" customWidth="1" width="8.7109375"/>
    <col min="15881" max="15881" customWidth="1" width="8.7109375"/>
    <col min="15882" max="15882" customWidth="1" width="8.7109375"/>
    <col min="15883" max="15883" customWidth="1" width="8.7109375"/>
    <col min="15884" max="15884" customWidth="1" width="8.7109375"/>
    <col min="15885" max="15885" customWidth="1" width="8.7109375"/>
    <col min="15886" max="15886" customWidth="1" width="8.7109375"/>
    <col min="15887" max="15887" customWidth="1" width="8.7109375"/>
    <col min="15888" max="15888" customWidth="1" width="8.7109375"/>
    <col min="15889" max="15889" customWidth="1" width="8.7109375"/>
    <col min="15890" max="15890" customWidth="1" width="8.7109375"/>
    <col min="15891" max="15891" customWidth="1" width="8.7109375"/>
    <col min="15892" max="15892" customWidth="1" width="8.7109375"/>
    <col min="15893" max="15893" customWidth="1" width="8.7109375"/>
    <col min="15894" max="15894" customWidth="1" width="8.7109375"/>
    <col min="15895" max="15895" customWidth="1" width="8.7109375"/>
    <col min="15896" max="15896" customWidth="1" width="8.7109375"/>
    <col min="15897" max="15897" customWidth="1" width="8.7109375"/>
    <col min="15898" max="15898" customWidth="1" width="8.7109375"/>
    <col min="15899" max="15899" customWidth="1" width="8.7109375"/>
    <col min="15900" max="15900" customWidth="1" width="8.7109375"/>
    <col min="15901" max="15901" customWidth="1" width="8.7109375"/>
    <col min="15902" max="15902" customWidth="1" width="8.7109375"/>
    <col min="15903" max="15903" customWidth="1" width="8.7109375"/>
    <col min="15904" max="15904" customWidth="1" width="8.7109375"/>
    <col min="15905" max="15905" customWidth="1" width="8.7109375"/>
    <col min="15906" max="15906" customWidth="1" width="8.7109375"/>
    <col min="15907" max="15907" customWidth="1" width="8.7109375"/>
    <col min="15908" max="15908" customWidth="1" width="8.7109375"/>
    <col min="15909" max="15909" customWidth="1" width="8.7109375"/>
    <col min="15910" max="15910" customWidth="1" width="8.7109375"/>
    <col min="15911" max="15911" customWidth="1" width="8.7109375"/>
    <col min="15912" max="15912" customWidth="1" width="8.7109375"/>
    <col min="15913" max="15913" customWidth="1" width="8.7109375"/>
    <col min="15914" max="15914" customWidth="1" width="8.7109375"/>
    <col min="15915" max="15915" customWidth="1" width="8.7109375"/>
    <col min="15916" max="15916" customWidth="1" width="8.7109375"/>
    <col min="15917" max="15917" customWidth="1" width="8.7109375"/>
    <col min="15918" max="15918" customWidth="1" width="8.7109375"/>
    <col min="15919" max="15919" customWidth="1" width="8.7109375"/>
    <col min="15920" max="15920" customWidth="1" width="8.7109375"/>
    <col min="15921" max="15921" customWidth="1" width="8.7109375"/>
    <col min="15922" max="15922" customWidth="1" width="8.7109375"/>
    <col min="15923" max="15923" customWidth="1" width="8.7109375"/>
    <col min="15924" max="15924" customWidth="1" width="8.7109375"/>
    <col min="15925" max="15925" customWidth="1" width="8.7109375"/>
    <col min="15926" max="15926" customWidth="1" width="8.7109375"/>
    <col min="15927" max="15927" customWidth="1" width="8.7109375"/>
    <col min="15928" max="15928" customWidth="1" width="8.7109375"/>
    <col min="15929" max="15929" customWidth="1" width="8.7109375"/>
    <col min="15930" max="15930" customWidth="1" width="8.7109375"/>
    <col min="15931" max="15931" customWidth="1" width="8.7109375"/>
    <col min="15932" max="15932" customWidth="1" width="8.7109375"/>
    <col min="15933" max="15933" customWidth="1" width="8.7109375"/>
    <col min="15934" max="15934" customWidth="1" width="8.7109375"/>
    <col min="15935" max="15935" customWidth="1" width="8.7109375"/>
    <col min="15936" max="15936" customWidth="1" width="8.7109375"/>
    <col min="15937" max="15937" customWidth="1" width="8.7109375"/>
    <col min="15938" max="15938" customWidth="1" width="8.7109375"/>
    <col min="15939" max="15939" customWidth="1" width="8.7109375"/>
    <col min="15940" max="15940" customWidth="1" width="8.7109375"/>
    <col min="15941" max="15941" customWidth="1" width="8.7109375"/>
    <col min="15942" max="15942" customWidth="1" width="8.7109375"/>
    <col min="15943" max="15943" customWidth="1" width="8.7109375"/>
    <col min="15944" max="15944" customWidth="1" width="8.7109375"/>
    <col min="15945" max="15945" customWidth="1" width="8.7109375"/>
    <col min="15946" max="15946" customWidth="1" width="8.7109375"/>
    <col min="15947" max="15947" customWidth="1" width="8.7109375"/>
    <col min="15948" max="15948" customWidth="1" width="8.7109375"/>
    <col min="15949" max="15949" customWidth="1" width="8.7109375"/>
    <col min="15950" max="15950" customWidth="1" width="8.7109375"/>
    <col min="15951" max="15951" customWidth="1" width="8.7109375"/>
    <col min="15952" max="15952" customWidth="1" width="8.7109375"/>
    <col min="15953" max="15953" customWidth="1" width="8.7109375"/>
    <col min="15954" max="15954" customWidth="1" width="8.7109375"/>
    <col min="15955" max="15955" customWidth="1" width="8.7109375"/>
    <col min="15956" max="15956" customWidth="1" width="8.7109375"/>
    <col min="15957" max="15957" customWidth="1" width="8.7109375"/>
    <col min="15958" max="15958" customWidth="1" width="8.7109375"/>
    <col min="15959" max="15959" customWidth="1" width="8.7109375"/>
    <col min="15960" max="15960" customWidth="1" width="8.7109375"/>
    <col min="15961" max="15961" customWidth="1" width="8.7109375"/>
    <col min="15962" max="15962" customWidth="1" width="8.7109375"/>
    <col min="15963" max="15963" customWidth="1" width="8.7109375"/>
    <col min="15964" max="15964" customWidth="1" width="8.7109375"/>
    <col min="15965" max="15965" customWidth="1" width="8.7109375"/>
    <col min="15966" max="15966" customWidth="1" width="8.7109375"/>
    <col min="15967" max="15967" customWidth="1" width="8.7109375"/>
    <col min="15968" max="15968" customWidth="1" width="8.7109375"/>
    <col min="15969" max="15969" customWidth="1" width="8.7109375"/>
    <col min="15970" max="15970" customWidth="1" width="8.7109375"/>
    <col min="15971" max="15971" customWidth="1" width="8.7109375"/>
    <col min="15972" max="15972" customWidth="1" width="8.7109375"/>
    <col min="15973" max="15973" customWidth="1" width="8.7109375"/>
    <col min="15974" max="15974" customWidth="1" width="8.7109375"/>
    <col min="15975" max="15975" customWidth="1" width="8.7109375"/>
    <col min="15976" max="15976" customWidth="1" width="8.7109375"/>
    <col min="15977" max="15977" customWidth="1" width="8.7109375"/>
    <col min="15978" max="15978" customWidth="1" width="8.7109375"/>
    <col min="15979" max="15979" customWidth="1" width="8.7109375"/>
    <col min="15980" max="15980" customWidth="1" width="8.7109375"/>
    <col min="15981" max="15981" customWidth="1" width="8.7109375"/>
    <col min="15982" max="15982" customWidth="1" width="8.7109375"/>
    <col min="15983" max="15983" customWidth="1" width="8.7109375"/>
    <col min="15984" max="15984" customWidth="1" width="8.7109375"/>
    <col min="15985" max="15985" customWidth="1" width="8.7109375"/>
    <col min="15986" max="15986" customWidth="1" width="8.7109375"/>
    <col min="15987" max="15987" customWidth="1" width="8.7109375"/>
    <col min="15988" max="15988" customWidth="1" width="8.7109375"/>
    <col min="15989" max="15989" customWidth="1" width="8.7109375"/>
    <col min="15990" max="15990" customWidth="1" width="8.7109375"/>
    <col min="15991" max="15991" customWidth="1" width="8.7109375"/>
    <col min="15992" max="15992" customWidth="1" width="8.7109375"/>
    <col min="15993" max="15993" customWidth="1" width="8.7109375"/>
    <col min="15994" max="15994" customWidth="1" width="8.7109375"/>
    <col min="15995" max="15995" customWidth="1" width="8.7109375"/>
    <col min="15996" max="15996" customWidth="1" width="8.7109375"/>
    <col min="15997" max="15997" customWidth="1" width="8.7109375"/>
    <col min="15998" max="15998" customWidth="1" width="8.7109375"/>
    <col min="15999" max="15999" customWidth="1" width="8.7109375"/>
    <col min="16000" max="16000" customWidth="1" width="8.7109375"/>
    <col min="16001" max="16001" customWidth="1" width="8.7109375"/>
    <col min="16002" max="16002" customWidth="1" width="8.7109375"/>
    <col min="16003" max="16003" customWidth="1" width="8.7109375"/>
    <col min="16004" max="16004" customWidth="1" width="8.7109375"/>
    <col min="16005" max="16005" customWidth="1" width="8.7109375"/>
    <col min="16006" max="16006" customWidth="1" width="8.7109375"/>
    <col min="16007" max="16007" customWidth="1" width="8.7109375"/>
    <col min="16008" max="16008" customWidth="1" width="8.7109375"/>
    <col min="16009" max="16009" customWidth="1" width="8.7109375"/>
    <col min="16010" max="16010" customWidth="1" width="8.7109375"/>
    <col min="16011" max="16011" customWidth="1" width="8.7109375"/>
    <col min="16012" max="16012" customWidth="1" width="8.7109375"/>
    <col min="16013" max="16013" customWidth="1" width="8.7109375"/>
    <col min="16014" max="16014" customWidth="1" width="8.7109375"/>
    <col min="16015" max="16015" customWidth="1" width="8.7109375"/>
    <col min="16016" max="16016" customWidth="1" width="8.7109375"/>
    <col min="16017" max="16017" customWidth="1" width="8.7109375"/>
    <col min="16018" max="16018" customWidth="1" width="8.7109375"/>
    <col min="16019" max="16019" customWidth="1" width="8.7109375"/>
    <col min="16020" max="16020" customWidth="1" width="8.7109375"/>
    <col min="16021" max="16021" customWidth="1" width="8.7109375"/>
    <col min="16022" max="16022" customWidth="1" width="8.7109375"/>
    <col min="16023" max="16023" customWidth="1" width="8.7109375"/>
    <col min="16024" max="16024" customWidth="1" width="8.7109375"/>
    <col min="16025" max="16025" customWidth="1" width="8.7109375"/>
    <col min="16026" max="16026" customWidth="1" width="8.7109375"/>
    <col min="16027" max="16027" customWidth="1" width="8.7109375"/>
    <col min="16028" max="16028" customWidth="1" width="8.7109375"/>
    <col min="16029" max="16029" customWidth="1" width="8.7109375"/>
    <col min="16030" max="16030" customWidth="1" width="8.7109375"/>
    <col min="16031" max="16031" customWidth="1" width="8.7109375"/>
    <col min="16032" max="16032" customWidth="1" width="8.7109375"/>
    <col min="16033" max="16033" customWidth="1" width="8.7109375"/>
    <col min="16034" max="16034" customWidth="1" width="8.7109375"/>
    <col min="16035" max="16035" customWidth="1" width="8.7109375"/>
    <col min="16036" max="16036" customWidth="1" width="8.7109375"/>
    <col min="16037" max="16037" customWidth="1" width="8.7109375"/>
    <col min="16038" max="16038" customWidth="1" width="8.7109375"/>
    <col min="16039" max="16039" customWidth="1" width="8.7109375"/>
    <col min="16040" max="16040" customWidth="1" width="8.7109375"/>
    <col min="16041" max="16041" customWidth="1" width="8.7109375"/>
    <col min="16042" max="16042" customWidth="1" width="8.7109375"/>
    <col min="16043" max="16043" customWidth="1" width="8.7109375"/>
    <col min="16044" max="16044" customWidth="1" width="8.7109375"/>
    <col min="16045" max="16045" customWidth="1" width="8.7109375"/>
    <col min="16046" max="16046" customWidth="1" width="8.7109375"/>
    <col min="16047" max="16047" customWidth="1" width="8.7109375"/>
    <col min="16048" max="16048" customWidth="1" width="8.7109375"/>
    <col min="16049" max="16049" customWidth="1" width="8.7109375"/>
    <col min="16050" max="16050" customWidth="1" width="8.7109375"/>
    <col min="16051" max="16051" customWidth="1" width="8.7109375"/>
    <col min="16052" max="16052" customWidth="1" width="8.7109375"/>
    <col min="16053" max="16053" customWidth="1" width="8.7109375"/>
    <col min="16054" max="16054" customWidth="1" width="8.7109375"/>
    <col min="16055" max="16055" customWidth="1" width="8.7109375"/>
    <col min="16056" max="16056" customWidth="1" width="8.7109375"/>
    <col min="16057" max="16057" customWidth="1" width="8.7109375"/>
    <col min="16058" max="16058" customWidth="1" width="8.7109375"/>
    <col min="16059" max="16059" customWidth="1" width="8.7109375"/>
    <col min="16060" max="16060" customWidth="1" width="8.7109375"/>
    <col min="16061" max="16061" customWidth="1" width="8.7109375"/>
    <col min="16062" max="16062" customWidth="1" width="8.7109375"/>
    <col min="16063" max="16063" customWidth="1" width="8.7109375"/>
    <col min="16064" max="16064" customWidth="1" width="8.7109375"/>
    <col min="16065" max="16065" customWidth="1" width="8.7109375"/>
    <col min="16066" max="16066" customWidth="1" width="8.7109375"/>
    <col min="16067" max="16067" customWidth="1" width="8.7109375"/>
    <col min="16068" max="16068" customWidth="1" width="8.7109375"/>
    <col min="16069" max="16069" customWidth="1" width="8.7109375"/>
    <col min="16070" max="16070" customWidth="1" width="8.7109375"/>
    <col min="16071" max="16071" customWidth="1" width="8.7109375"/>
    <col min="16072" max="16072" customWidth="1" width="8.7109375"/>
    <col min="16073" max="16073" customWidth="1" width="8.7109375"/>
    <col min="16074" max="16074" customWidth="1" width="8.7109375"/>
    <col min="16075" max="16075" customWidth="1" width="8.7109375"/>
    <col min="16076" max="16076" customWidth="1" width="8.7109375"/>
    <col min="16077" max="16077" customWidth="1" width="8.7109375"/>
    <col min="16078" max="16078" customWidth="1" width="8.7109375"/>
    <col min="16079" max="16079" customWidth="1" width="8.7109375"/>
    <col min="16080" max="16080" customWidth="1" width="8.7109375"/>
    <col min="16081" max="16081" customWidth="1" width="8.7109375"/>
    <col min="16082" max="16082" customWidth="1" width="8.7109375"/>
    <col min="16083" max="16083" customWidth="1" width="8.7109375"/>
    <col min="16084" max="16084" customWidth="1" width="8.7109375"/>
    <col min="16085" max="16085" customWidth="1" width="8.7109375"/>
    <col min="16086" max="16086" customWidth="1" width="8.7109375"/>
    <col min="16087" max="16087" customWidth="1" width="8.7109375"/>
    <col min="16088" max="16088" customWidth="1" width="8.7109375"/>
    <col min="16089" max="16089" customWidth="1" width="8.7109375"/>
    <col min="16090" max="16090" customWidth="1" width="8.7109375"/>
    <col min="16091" max="16091" customWidth="1" width="8.7109375"/>
    <col min="16092" max="16092" customWidth="1" width="8.7109375"/>
    <col min="16093" max="16093" customWidth="1" width="8.7109375"/>
    <col min="16094" max="16094" customWidth="1" width="8.7109375"/>
    <col min="16095" max="16095" customWidth="1" width="8.7109375"/>
    <col min="16096" max="16096" customWidth="1" width="8.7109375"/>
    <col min="16097" max="16097" customWidth="1" width="8.7109375"/>
    <col min="16098" max="16098" customWidth="1" width="8.7109375"/>
    <col min="16099" max="16099" customWidth="1" width="8.7109375"/>
    <col min="16100" max="16100" customWidth="1" width="8.7109375"/>
    <col min="16101" max="16101" customWidth="1" width="8.7109375"/>
    <col min="16102" max="16102" customWidth="1" width="8.7109375"/>
    <col min="16103" max="16103" customWidth="1" width="8.7109375"/>
    <col min="16104" max="16104" customWidth="1" width="8.7109375"/>
    <col min="16105" max="16105" customWidth="1" width="8.7109375"/>
    <col min="16106" max="16106" customWidth="1" width="8.7109375"/>
    <col min="16107" max="16107" customWidth="1" width="8.7109375"/>
    <col min="16108" max="16108" customWidth="1" width="8.7109375"/>
    <col min="16109" max="16109" customWidth="1" width="8.7109375"/>
    <col min="16110" max="16110" customWidth="1" width="8.7109375"/>
    <col min="16111" max="16111" customWidth="1" width="8.7109375"/>
    <col min="16112" max="16112" customWidth="1" width="8.7109375"/>
    <col min="16113" max="16113" customWidth="1" width="8.7109375"/>
    <col min="16114" max="16114" customWidth="1" width="8.7109375"/>
    <col min="16115" max="16115" customWidth="1" width="8.7109375"/>
    <col min="16116" max="16116" customWidth="1" width="8.7109375"/>
    <col min="16117" max="16117" customWidth="1" width="8.7109375"/>
    <col min="16118" max="16118" customWidth="1" width="8.7109375"/>
    <col min="16119" max="16119" customWidth="1" width="8.7109375"/>
    <col min="16120" max="16120" customWidth="1" width="8.7109375"/>
    <col min="16121" max="16121" customWidth="1" width="8.7109375"/>
    <col min="16122" max="16122" customWidth="1" width="8.7109375"/>
    <col min="16123" max="16123" customWidth="1" width="8.7109375"/>
    <col min="16124" max="16124" customWidth="1" width="8.7109375"/>
    <col min="16125" max="16125" customWidth="1" width="8.7109375"/>
    <col min="16126" max="16126" customWidth="1" width="8.7109375"/>
    <col min="16127" max="16127" customWidth="1" width="8.7109375"/>
    <col min="16128" max="16128" customWidth="1" width="8.7109375"/>
    <col min="16129" max="16129" customWidth="1" width="8.7109375"/>
    <col min="16130" max="16130" customWidth="1" width="8.7109375"/>
    <col min="16131" max="16131" customWidth="1" width="8.7109375"/>
    <col min="16132" max="16132" customWidth="1" width="8.7109375"/>
    <col min="16133" max="16133" customWidth="1" width="8.7109375"/>
    <col min="16134" max="16134" customWidth="1" width="8.7109375"/>
    <col min="16135" max="16135" customWidth="1" width="8.7109375"/>
    <col min="16136" max="16136" customWidth="1" width="8.7109375"/>
    <col min="16137" max="16137" customWidth="1" width="8.7109375"/>
    <col min="16138" max="16138" customWidth="1" width="8.7109375"/>
    <col min="16139" max="16139" customWidth="1" width="8.7109375"/>
    <col min="16140" max="16140" customWidth="1" width="8.7109375"/>
    <col min="16141" max="16141" customWidth="1" width="8.7109375"/>
    <col min="16142" max="16142" customWidth="1" width="8.7109375"/>
    <col min="16143" max="16143" customWidth="1" width="8.7109375"/>
    <col min="16144" max="16144" customWidth="1" width="8.7109375"/>
    <col min="16145" max="16145" customWidth="1" width="8.7109375"/>
    <col min="16146" max="16146" customWidth="1" width="8.7109375"/>
    <col min="16147" max="16147" customWidth="1" width="8.7109375"/>
    <col min="16148" max="16148" customWidth="1" width="8.7109375"/>
    <col min="16149" max="16149" customWidth="1" width="8.7109375"/>
    <col min="16150" max="16150" customWidth="1" width="8.7109375"/>
    <col min="16151" max="16151" customWidth="1" width="8.7109375"/>
    <col min="16152" max="16152" customWidth="1" width="8.7109375"/>
    <col min="16153" max="16153" customWidth="1" width="8.7109375"/>
    <col min="16154" max="16154" customWidth="1" width="8.7109375"/>
    <col min="16155" max="16155" customWidth="1" width="8.7109375"/>
    <col min="16156" max="16156" customWidth="1" width="8.7109375"/>
    <col min="16157" max="16157" customWidth="1" width="8.7109375"/>
    <col min="16158" max="16158" customWidth="1" width="8.7109375"/>
    <col min="16159" max="16159" customWidth="1" width="8.7109375"/>
    <col min="16160" max="16160" customWidth="1" width="8.7109375"/>
    <col min="16161" max="16161" customWidth="1" width="8.7109375"/>
    <col min="16162" max="16162" customWidth="1" width="8.7109375"/>
    <col min="16163" max="16163" customWidth="1" width="8.7109375"/>
    <col min="16164" max="16164" customWidth="1" width="8.7109375"/>
    <col min="16165" max="16165" customWidth="1" width="8.7109375"/>
    <col min="16166" max="16166" customWidth="1" width="8.7109375"/>
    <col min="16167" max="16167" customWidth="1" width="8.7109375"/>
    <col min="16168" max="16168" customWidth="1" width="8.7109375"/>
    <col min="16169" max="16169" customWidth="1" width="8.7109375"/>
    <col min="16170" max="16170" customWidth="1" width="8.7109375"/>
    <col min="16171" max="16171" customWidth="1" width="8.7109375"/>
    <col min="16172" max="16172" customWidth="1" width="8.7109375"/>
    <col min="16173" max="16173" customWidth="1" width="8.7109375"/>
    <col min="16174" max="16174" customWidth="1" width="8.7109375"/>
    <col min="16175" max="16175" customWidth="1" width="8.7109375"/>
    <col min="16176" max="16176" customWidth="1" width="8.7109375"/>
    <col min="16177" max="16177" customWidth="1" width="8.7109375"/>
    <col min="16178" max="16178" customWidth="1" width="8.7109375"/>
    <col min="16179" max="16179" customWidth="1" width="8.7109375"/>
    <col min="16180" max="16180" customWidth="1" width="8.7109375"/>
    <col min="16181" max="16181" customWidth="1" width="8.7109375"/>
    <col min="16182" max="16182" customWidth="1" width="8.7109375"/>
    <col min="16183" max="16183" customWidth="1" width="8.7109375"/>
    <col min="16184" max="16184" customWidth="1" width="8.7109375"/>
    <col min="16185" max="16185" customWidth="1" width="8.7109375"/>
    <col min="16186" max="16186" customWidth="1" width="8.7109375"/>
    <col min="16187" max="16187" customWidth="1" width="8.7109375"/>
    <col min="16188" max="16188" customWidth="1" width="8.7109375"/>
    <col min="16189" max="16189" customWidth="1" width="8.7109375"/>
    <col min="16190" max="16190" customWidth="1" width="8.7109375"/>
    <col min="16191" max="16191" customWidth="1" width="8.7109375"/>
    <col min="16192" max="16192" customWidth="1" width="8.7109375"/>
    <col min="16193" max="16193" customWidth="1" width="8.7109375"/>
    <col min="16194" max="16194" customWidth="1" width="8.7109375"/>
    <col min="16195" max="16195" customWidth="1" width="8.7109375"/>
    <col min="16196" max="16196" customWidth="1" width="8.7109375"/>
    <col min="16197" max="16197" customWidth="1" width="8.7109375"/>
    <col min="16198" max="16198" customWidth="1" width="8.7109375"/>
    <col min="16199" max="16199" customWidth="1" width="8.7109375"/>
    <col min="16200" max="16200" customWidth="1" width="8.7109375"/>
    <col min="16201" max="16201" customWidth="1" width="8.7109375"/>
    <col min="16202" max="16202" customWidth="1" width="8.7109375"/>
    <col min="16203" max="16203" customWidth="1" width="8.7109375"/>
    <col min="16204" max="16204" customWidth="1" width="8.7109375"/>
    <col min="16205" max="16205" customWidth="1" width="8.7109375"/>
    <col min="16206" max="16206" customWidth="1" width="8.7109375"/>
    <col min="16207" max="16207" customWidth="1" width="8.7109375"/>
    <col min="16208" max="16208" customWidth="1" width="8.7109375"/>
    <col min="16209" max="16209" customWidth="1" width="8.7109375"/>
    <col min="16210" max="16210" customWidth="1" width="8.7109375"/>
    <col min="16211" max="16211" customWidth="1" width="8.7109375"/>
    <col min="16212" max="16212" customWidth="1" width="8.7109375"/>
    <col min="16213" max="16213" customWidth="1" width="8.7109375"/>
    <col min="16214" max="16214" customWidth="1" width="8.7109375"/>
    <col min="16215" max="16215" customWidth="1" width="8.7109375"/>
    <col min="16216" max="16216" customWidth="1" width="8.7109375"/>
    <col min="16217" max="16217" customWidth="1" width="8.7109375"/>
    <col min="16218" max="16218" customWidth="1" width="8.7109375"/>
    <col min="16219" max="16219" customWidth="1" width="8.7109375"/>
    <col min="16220" max="16220" customWidth="1" width="8.7109375"/>
    <col min="16221" max="16221" customWidth="1" width="8.7109375"/>
    <col min="16222" max="16222" customWidth="1" width="8.7109375"/>
    <col min="16223" max="16223" customWidth="1" width="8.7109375"/>
    <col min="16224" max="16224" customWidth="1" width="8.7109375"/>
    <col min="16225" max="16225" customWidth="1" width="8.7109375"/>
    <col min="16226" max="16226" customWidth="1" width="8.7109375"/>
    <col min="16227" max="16227" customWidth="1" width="8.7109375"/>
    <col min="16228" max="16228" customWidth="1" width="8.7109375"/>
    <col min="16229" max="16229" customWidth="1" width="8.7109375"/>
    <col min="16230" max="16230" customWidth="1" width="8.7109375"/>
    <col min="16231" max="16231" customWidth="1" width="8.7109375"/>
    <col min="16232" max="16232" customWidth="1" width="8.7109375"/>
    <col min="16233" max="16233" customWidth="1" width="8.7109375"/>
    <col min="16234" max="16234" customWidth="1" width="8.7109375"/>
    <col min="16235" max="16235" customWidth="1" width="8.7109375"/>
    <col min="16236" max="16236" customWidth="1" width="8.7109375"/>
    <col min="16237" max="16237" customWidth="1" width="8.7109375"/>
    <col min="16238" max="16238" customWidth="1" width="8.7109375"/>
    <col min="16239" max="16239" customWidth="1" width="8.7109375"/>
    <col min="16240" max="16240" customWidth="1" width="8.7109375"/>
    <col min="16241" max="16241" customWidth="1" width="8.7109375"/>
    <col min="16242" max="16242" customWidth="1" width="8.7109375"/>
    <col min="16243" max="16243" customWidth="1" width="8.7109375"/>
    <col min="16244" max="16244" customWidth="1" width="8.7109375"/>
    <col min="16245" max="16245" customWidth="1" width="8.7109375"/>
    <col min="16246" max="16246" customWidth="1" width="8.7109375"/>
    <col min="16247" max="16247" customWidth="1" width="8.7109375"/>
    <col min="16248" max="16248" customWidth="1" width="8.7109375"/>
    <col min="16249" max="16249" customWidth="1" width="8.7109375"/>
    <col min="16250" max="16250" customWidth="1" width="8.7109375"/>
    <col min="16251" max="16251" customWidth="1" width="8.7109375"/>
    <col min="16252" max="16252" customWidth="1" width="8.7109375"/>
    <col min="16253" max="16253" customWidth="1" width="8.7109375"/>
    <col min="16254" max="16254" customWidth="1" width="8.7109375"/>
    <col min="16255" max="16255" customWidth="1" width="8.7109375"/>
    <col min="16256" max="16256" customWidth="1" width="8.7109375"/>
    <col min="16257" max="16257" customWidth="1" width="8.7109375"/>
    <col min="16258" max="16258" customWidth="1" width="8.7109375"/>
    <col min="16259" max="16259" customWidth="1" width="8.7109375"/>
    <col min="16260" max="16260" customWidth="1" width="8.7109375"/>
    <col min="16261" max="16261" customWidth="1" width="8.7109375"/>
    <col min="16262" max="16262" customWidth="1" width="8.7109375"/>
    <col min="16263" max="16263" customWidth="1" width="8.7109375"/>
    <col min="16264" max="16264" customWidth="1" width="8.7109375"/>
    <col min="16265" max="16265" customWidth="1" width="8.7109375"/>
    <col min="16266" max="16266" customWidth="1" width="8.7109375"/>
    <col min="16267" max="16267" customWidth="1" width="8.7109375"/>
    <col min="16268" max="16268" customWidth="1" width="8.7109375"/>
    <col min="16269" max="16269" customWidth="1" width="8.7109375"/>
    <col min="16270" max="16270" customWidth="1" width="8.7109375"/>
    <col min="16271" max="16271" customWidth="1" width="8.7109375"/>
    <col min="16272" max="16272" customWidth="1" width="8.7109375"/>
    <col min="16273" max="16273" customWidth="1" width="8.7109375"/>
    <col min="16274" max="16274" customWidth="1" width="8.7109375"/>
    <col min="16275" max="16275" customWidth="1" width="8.7109375"/>
    <col min="16276" max="16276" customWidth="1" width="8.7109375"/>
    <col min="16277" max="16277" customWidth="1" width="8.7109375"/>
    <col min="16278" max="16278" customWidth="1" width="8.7109375"/>
    <col min="16279" max="16279" customWidth="1" width="8.7109375"/>
    <col min="16280" max="16280" customWidth="1" width="8.7109375"/>
    <col min="16281" max="16281" customWidth="1" width="8.7109375"/>
    <col min="16282" max="16282" customWidth="1" width="8.7109375"/>
    <col min="16283" max="16283" customWidth="1" width="8.7109375"/>
    <col min="16284" max="16284" customWidth="1" width="8.7109375"/>
    <col min="16285" max="16285" customWidth="1" width="8.7109375"/>
    <col min="16286" max="16286" customWidth="1" width="8.7109375"/>
    <col min="16287" max="16287" customWidth="1" width="8.7109375"/>
    <col min="16288" max="16288" customWidth="1" width="8.7109375"/>
    <col min="16289" max="16289" customWidth="1" width="8.7109375"/>
    <col min="16290" max="16290" customWidth="1" width="8.7109375"/>
    <col min="16291" max="16291" customWidth="1" width="8.7109375"/>
    <col min="16292" max="16292" customWidth="1" width="8.7109375"/>
    <col min="16293" max="16293" customWidth="1" width="8.7109375"/>
    <col min="16294" max="16294" customWidth="1" width="8.7109375"/>
    <col min="16295" max="16295" customWidth="1" width="8.7109375"/>
    <col min="16296" max="16296" customWidth="1" width="8.7109375"/>
    <col min="16297" max="16297" customWidth="1" width="8.7109375"/>
    <col min="16298" max="16298" customWidth="1" width="8.7109375"/>
    <col min="16299" max="16299" customWidth="1" width="8.7109375"/>
    <col min="16300" max="16300" customWidth="1" width="8.7109375"/>
    <col min="16301" max="16301" customWidth="1" width="8.7109375"/>
    <col min="16302" max="16302" customWidth="1" width="8.7109375"/>
    <col min="16303" max="16303" customWidth="1" width="8.7109375"/>
    <col min="16304" max="16304" customWidth="1" width="8.7109375"/>
    <col min="16305" max="16305" customWidth="1" width="8.7109375"/>
    <col min="16306" max="16306" customWidth="1" width="8.7109375"/>
    <col min="16307" max="16307" customWidth="1" width="8.7109375"/>
    <col min="16308" max="16308" customWidth="1" width="8.7109375"/>
    <col min="16309" max="16309" customWidth="1" width="8.7109375"/>
    <col min="16310" max="16310" customWidth="1" width="8.7109375"/>
    <col min="16311" max="16311" customWidth="1" width="8.7109375"/>
    <col min="16312" max="16312" customWidth="1" width="8.7109375"/>
    <col min="16313" max="16313" customWidth="1" width="8.7109375"/>
    <col min="16314" max="16314" customWidth="1" width="8.7109375"/>
    <col min="16315" max="16315" customWidth="1" width="8.7109375"/>
    <col min="16316" max="16316" customWidth="1" width="8.7109375"/>
    <col min="16317" max="16317" customWidth="1" width="8.7109375"/>
    <col min="16318" max="16318" customWidth="1" width="8.7109375"/>
    <col min="16319" max="16319" customWidth="1" width="8.7109375"/>
    <col min="16320" max="16320" customWidth="1" width="8.7109375"/>
    <col min="16321" max="16321" customWidth="1" width="8.7109375"/>
    <col min="16322" max="16322" customWidth="1" width="8.7109375"/>
    <col min="16323" max="16323" customWidth="1" width="8.7109375"/>
    <col min="16324" max="16324" customWidth="1" width="8.7109375"/>
    <col min="16325" max="16325" customWidth="1" width="8.7109375"/>
    <col min="16326" max="16326" customWidth="1" width="8.7109375"/>
    <col min="16327" max="16327" customWidth="1" width="8.7109375"/>
    <col min="16328" max="16328" customWidth="1" width="8.7109375"/>
    <col min="16329" max="16329" customWidth="1" width="8.7109375"/>
    <col min="16330" max="16330" customWidth="1" width="8.7109375"/>
    <col min="16331" max="16331" customWidth="1" width="8.7109375"/>
    <col min="16332" max="16332" customWidth="1" width="8.7109375"/>
    <col min="16333" max="16333" customWidth="1" width="8.7109375"/>
    <col min="16334" max="16334" customWidth="1" width="8.7109375"/>
    <col min="16335" max="16335" customWidth="1" width="8.7109375"/>
    <col min="16336" max="16336" customWidth="1" width="8.7109375"/>
    <col min="16337" max="16337" customWidth="1" width="8.7109375"/>
    <col min="16338" max="16338" customWidth="1" width="8.7109375"/>
    <col min="16339" max="16339" customWidth="1" width="8.7109375"/>
    <col min="16340" max="16340" customWidth="1" width="8.7109375"/>
    <col min="16341" max="16341" customWidth="1" width="8.7109375"/>
    <col min="16342" max="16342" customWidth="1" width="8.7109375"/>
    <col min="16343" max="16343" customWidth="1" width="8.7109375"/>
    <col min="16344" max="16344" customWidth="1" width="8.7109375"/>
    <col min="16345" max="16345" customWidth="1" width="8.7109375"/>
    <col min="16346" max="16346" customWidth="1" width="8.7109375"/>
    <col min="16347" max="16347" customWidth="1" width="8.7109375"/>
    <col min="16348" max="16348" customWidth="1" width="8.7109375"/>
    <col min="16349" max="16349" customWidth="1" width="8.7109375"/>
    <col min="16350" max="16350" customWidth="1" width="8.7109375"/>
    <col min="16351" max="16351" customWidth="1" width="8.7109375"/>
    <col min="16352" max="16352" customWidth="1" width="8.7109375"/>
    <col min="16353" max="16353" customWidth="1" width="8.7109375"/>
    <col min="16354" max="16354" customWidth="1" width="8.7109375"/>
    <col min="16355" max="16355" customWidth="1" width="8.7109375"/>
    <col min="16356" max="16356" customWidth="1" width="8.7109375"/>
    <col min="16357" max="16357" customWidth="1" width="8.7109375"/>
    <col min="16358" max="16358" customWidth="1" width="8.7109375"/>
    <col min="16359" max="16359" customWidth="1" width="8.7109375"/>
    <col min="16360" max="16360" customWidth="1" width="8.7109375"/>
    <col min="16361" max="16361" customWidth="1" width="8.7109375"/>
    <col min="16362" max="16362" customWidth="1" width="8.7109375"/>
    <col min="16363" max="16363" customWidth="1" width="8.7109375"/>
    <col min="16364" max="16364" customWidth="1" width="8.7109375"/>
    <col min="16365" max="16365" customWidth="1" width="8.7109375"/>
    <col min="16366" max="16366" customWidth="1" width="8.7109375"/>
    <col min="16367" max="16367" customWidth="1" width="8.7109375"/>
    <col min="16368" max="16368" customWidth="1" width="8.7109375"/>
    <col min="16369" max="16369" customWidth="1" width="8.7109375"/>
    <col min="16370" max="16370" customWidth="1" width="8.7109375"/>
    <col min="16371" max="16371" customWidth="1" width="8.7109375"/>
    <col min="16372" max="16372" customWidth="1" width="8.7109375"/>
    <col min="16373" max="16373" customWidth="1" width="8.7109375"/>
    <col min="16374" max="16374" customWidth="1" width="8.7109375"/>
    <col min="16375" max="16375" customWidth="1" width="8.7109375"/>
    <col min="16376" max="16376" customWidth="1" width="8.7109375"/>
    <col min="16377" max="16377" customWidth="1" width="8.7109375"/>
    <col min="16378" max="16378" customWidth="1" width="8.7109375"/>
    <col min="16379" max="16379" customWidth="1" width="8.7109375"/>
    <col min="16380" max="16380" customWidth="1" width="8.7109375"/>
    <col min="16381" max="16381" customWidth="1" width="8.7109375"/>
    <col min="16382" max="16382" customWidth="1" width="8.7109375"/>
    <col min="16383" max="16383" customWidth="1" width="8.7109375"/>
    <col min="16384" max="16384" customWidth="1" width="8.7109375"/>
  </cols>
  <sheetData>
    <row r="1" hidden="1" ht="30" customHeight="1">
      <c r="A1" t="str">
        <v>Select your language/Choisissez votre langue/Wähle deine Sprache:</v>
      </c>
      <c r="B1" t="str">
        <v>Français</v>
      </c>
    </row>
    <row r="2" ht="23.25" customHeight="1">
      <c r="B2" t="str">
        <v>Smart Readiness Indicator for Buildings</v>
      </c>
    </row>
    <row r="3" ht="21.75" customHeight="1"/>
    <row r="4"/>
    <row r="5" ht="18.75" customHeight="1">
      <c r="C5" t="str">
        <f>LINK!$C2</f>
        <v>INFORMATIONS RELATIVES A L'EVALUATEUR</v>
      </c>
    </row>
    <row r="6" ht="18.75" customHeight="1"/>
    <row r="7">
      <c r="C7" t="str">
        <f>LINK!$C4</f>
        <v>Nom</v>
      </c>
    </row>
    <row r="8">
      <c r="C8" t="str">
        <f>LINK!$C5</f>
        <v>Organisation</v>
      </c>
    </row>
    <row r="9">
      <c r="C9" t="str">
        <v>Numéro de certificateur</v>
      </c>
    </row>
    <row r="10"/>
    <row r="11">
      <c r="C11" t="str">
        <f>LINK!$C7</f>
        <v>Coordonnées</v>
      </c>
    </row>
    <row r="12">
      <c r="C12" t="str">
        <f>LINK!$C8</f>
        <v>adresse électronique</v>
      </c>
    </row>
    <row r="13">
      <c r="C13" t="str">
        <f>LINK!$C9</f>
        <v>téléphone (facultatif)</v>
      </c>
    </row>
    <row r="14" ht="15.75" customHeight="1"/>
    <row r="15" ht="15.75" customHeight="1"/>
    <row r="16"/>
    <row r="17" ht="18.75" customHeight="1">
      <c r="C17" t="str">
        <f>LINK!$C13</f>
        <v>INFORMATIONS GENERALES SUR LE BATIMENT</v>
      </c>
    </row>
    <row r="18"/>
    <row r="19">
      <c r="C19" t="str">
        <f>LINK!$C15</f>
        <v>Type de bâtiment</v>
      </c>
      <c r="G19" t="str">
        <v>Non résidentiel</v>
      </c>
    </row>
    <row r="20">
      <c r="C20" t="str">
        <f>LINK!$C16</f>
        <v>Utilisation du bâtiment</v>
      </c>
      <c r="G20" t="str">
        <v>Résidentiel - maison individuelle</v>
      </c>
    </row>
    <row r="21" hidden="1">
      <c r="C21" t="str">
        <f>LINK!$C17</f>
        <v>Localisation</v>
      </c>
      <c r="G21" t="str">
        <v>France</v>
      </c>
    </row>
    <row r="22" hidden="1">
      <c r="C22" t="str">
        <f>LINK!$C18</f>
        <v>Zone climatique:</v>
      </c>
      <c r="G22" t="str">
        <f>LINK!L117</f>
        <v>Europe de l'Ouest</v>
      </c>
    </row>
    <row r="23"/>
    <row r="24">
      <c r="C24" t="str">
        <f>LINK!$C20</f>
        <v>Surface de plancher nette du bâtiment</v>
      </c>
      <c r="G24" s="2">
        <v>450</v>
      </c>
    </row>
    <row r="25">
      <c r="C25" t="str">
        <f>LINK!$C21</f>
        <v>Année de construction</v>
      </c>
      <c r="G25">
        <v>1960</v>
      </c>
    </row>
    <row r="26">
      <c r="C26" t="str">
        <f>LINK!$C22</f>
        <v>Etat du bâtiment</v>
      </c>
      <c r="G26" t="str">
        <v>Initial</v>
      </c>
    </row>
    <row r="27"/>
    <row r="28" ht="44.1" customHeight="1">
      <c r="C28" t="str">
        <f>LINK!$C24</f>
        <v>Brève description du bâtiment:</v>
      </c>
    </row>
    <row r="29"/>
    <row r="30">
      <c r="C30" t="str">
        <f>LINK!$C26</f>
        <v>Adresse:</v>
      </c>
    </row>
    <row r="31"/>
    <row r="32"/>
    <row r="33" ht="15.75" customHeight="1"/>
    <row r="34" ht="15.75" customHeight="1"/>
    <row r="35"/>
    <row r="36" ht="18.75" customHeight="1">
      <c r="C36" t="str">
        <f>LINK!$C29</f>
        <v>Sélection de la méthodologie</v>
      </c>
    </row>
    <row r="37"/>
    <row r="38" ht="29.25" customHeight="1">
      <c r="C38" t="str">
        <f>LINK!$C30</f>
        <v>Facteurs de pondération</v>
      </c>
      <c r="G38" t="str">
        <v>Je dispose des résultats du nouveau DPE (1er juillet 2021)</v>
      </c>
    </row>
    <row r="39" ht="14.85" customHeight="1">
      <c r="C39" t="str">
        <v>Résultats du DPE</v>
      </c>
      <c r="G39" t="str">
        <v>Renseigner les champs ci-dessous:</v>
      </c>
    </row>
    <row r="40" ht="14.85" customHeight="1">
      <c r="E40" t="str">
        <v>Chauffage</v>
      </c>
      <c r="G40">
        <v>40</v>
      </c>
      <c r="H40" t="str">
        <v>KWhef/m²</v>
      </c>
      <c r="J40" s="1">
        <f>G40/SUM($G$40:$G$44)</f>
        <v>0.42105263157894735</v>
      </c>
    </row>
    <row r="41" ht="14.85" customHeight="1">
      <c r="E41" t="str">
        <v>Eau chaude sanitaire</v>
      </c>
      <c r="G41">
        <v>10</v>
      </c>
      <c r="H41" t="str">
        <v>KWhef/m²</v>
      </c>
      <c r="J41" s="1">
        <f>G41/SUM($G$40:$G$44)</f>
        <v>0.10526315789473684</v>
      </c>
    </row>
    <row r="42" ht="14.85" customHeight="1">
      <c r="E42" t="str">
        <v>Refroidissement</v>
      </c>
      <c r="G42">
        <v>30</v>
      </c>
      <c r="H42" t="str">
        <v>KWhef/m²</v>
      </c>
      <c r="J42" s="1">
        <f>G42/SUM($G$40:$G$44)</f>
        <v>0.3157894736842105</v>
      </c>
    </row>
    <row r="43" ht="14.85" customHeight="1">
      <c r="E43" t="str">
        <v>Eclairage</v>
      </c>
      <c r="G43">
        <v>10</v>
      </c>
      <c r="H43" t="str">
        <v>KWhef/m²</v>
      </c>
      <c r="J43" s="1">
        <f>G43/SUM($G$40:$G$44)</f>
        <v>0.10526315789473684</v>
      </c>
    </row>
    <row r="44" ht="14.85" customHeight="1">
      <c r="E44" t="str">
        <v>Ventilation-Auxiliaires</v>
      </c>
      <c r="G44">
        <v>5</v>
      </c>
      <c r="H44" t="str">
        <v>KWhef/m²</v>
      </c>
      <c r="J44" s="1">
        <f>G44/SUM($G$40:$G$44)</f>
        <v>0.05263157894736842</v>
      </c>
    </row>
    <row r="45" ht="24" customHeight="1"/>
    <row r="46">
      <c r="C46" t="str">
        <f>LINK!$C32</f>
        <v>Catalogue de services</v>
      </c>
      <c r="G46" t="str">
        <f>IF(G19=LINK!E106,LINK!E197,LINK!E198)</f>
        <v>B</v>
      </c>
    </row>
    <row r="47"/>
    <row r="48"/>
    <row r="49" ht="18.75" customHeight="1">
      <c r="C49" t="str">
        <f>LINK!$C35</f>
        <v>Domaines présents</v>
      </c>
    </row>
    <row r="50"/>
    <row r="51">
      <c r="C51" t="str">
        <f>LINK!$C37</f>
        <v>Les systèmes techniques suivants sont-ils présents dans le bâtiment?</v>
      </c>
    </row>
    <row r="52">
      <c r="C52" t="str">
        <v>Les domaines figés à 1 ont un caractère obligatoire et impacteront le résusltat SRI même s'ils ne sont réellement pas présents</v>
      </c>
    </row>
    <row r="53">
      <c r="C53" t="str">
        <f>LINK!C979</f>
        <v>1-Ce domaine est présent    /     0-Ce domaine est absent</v>
      </c>
    </row>
    <row r="54"/>
    <row r="55">
      <c r="C55" t="str">
        <f>LINK!$C41</f>
        <v>Le chauffage</v>
      </c>
      <c r="G55">
        <v>1</v>
      </c>
    </row>
    <row r="56">
      <c r="C56" t="str">
        <f>LINK!$C42</f>
        <v>L’eau chaude sanitaire</v>
      </c>
      <c r="G56">
        <v>1</v>
      </c>
    </row>
    <row r="57">
      <c r="C57" t="str">
        <f>LINK!$C43</f>
        <v>Le refroidissement</v>
      </c>
      <c r="G57">
        <v>1</v>
      </c>
    </row>
    <row r="58">
      <c r="C58" t="str">
        <f>LINK!$C44</f>
        <v>La ventilation</v>
      </c>
      <c r="G58">
        <v>1</v>
      </c>
    </row>
    <row r="59">
      <c r="C59" t="str">
        <f>LINK!$C45</f>
        <v>L’éclairage</v>
      </c>
      <c r="G59">
        <v>1</v>
      </c>
    </row>
    <row r="60">
      <c r="C60" t="str">
        <f>LINK!$C46</f>
        <v>L’enveloppe dynamique du bâtiment</v>
      </c>
      <c r="G60">
        <v>1</v>
      </c>
    </row>
    <row r="61">
      <c r="C61" t="str">
        <f>LINK!$C47</f>
        <v>L’électricité</v>
      </c>
      <c r="G61">
        <v>1</v>
      </c>
    </row>
    <row r="62">
      <c r="C62" t="str">
        <f>LINK!$C48</f>
        <v>La recharge des véhicules électriques</v>
      </c>
    </row>
    <row r="63">
      <c r="C63" t="str">
        <v xml:space="preserve">  →Places de parking disponible?</v>
      </c>
      <c r="F63" t="str">
        <v>Oui</v>
      </c>
      <c r="G63">
        <f>IF($F$63=_general!I2,1,IF($F$63=_general!J2,0,"Erreur"))</f>
        <v>1</v>
      </c>
    </row>
    <row r="64">
      <c r="C64" t="str">
        <f>LINK!$C49</f>
        <v>Le suivi et le contrôle</v>
      </c>
      <c r="G64">
        <v>1</v>
      </c>
    </row>
    <row r="65" ht="15.75" customHeight="1"/>
    <row r="67"/>
    <row r="68" ht="18.75" customHeight="1">
      <c r="C68" t="str">
        <f>LINK!C1117</f>
        <v>DATE DE L'EVALUATION</v>
      </c>
    </row>
    <row r="69">
      <c r="C69" t="str">
        <f>LINK!C1118</f>
        <v>Année</v>
      </c>
      <c r="G69">
        <v>2022</v>
      </c>
    </row>
    <row r="70">
      <c r="C70" t="str">
        <f>LINK!C1119</f>
        <v>Mois</v>
      </c>
      <c r="G70">
        <v>1</v>
      </c>
    </row>
    <row r="71">
      <c r="C71" t="str">
        <f>LINK!C1120</f>
        <v>Jour</v>
      </c>
      <c r="G71">
        <v>16</v>
      </c>
    </row>
    <row r="72"/>
  </sheetData>
  <pageMargins left="0.7" right="0.7" top="0.75" bottom="0.75" header="0.3" footer="0.3"/>
  <ignoredErrors>
    <ignoredError numberStoredAsText="1" sqref="A1:P72"/>
  </ignoredErrors>
</worksheet>
</file>

<file path=xl/worksheets/sheet5.xml><?xml version="1.0" encoding="utf-8"?>
<worksheet xmlns="http://schemas.openxmlformats.org/spreadsheetml/2006/main" xmlns:r="http://schemas.openxmlformats.org/officeDocument/2006/relationships">
  <dimension ref="A2:J92"/>
  <sheetViews>
    <sheetView workbookViewId="0" rightToLeft="0"/>
  </sheetViews>
  <cols>
    <col min="1" max="1" customWidth="1" width="18.140625"/>
    <col min="3" max="3" customWidth="1" width="21.42578125"/>
    <col min="4" max="4" customWidth="1" width="18.42578125"/>
    <col min="8" max="8" customWidth="1" width="8.7109375"/>
    <col min="9" max="9" customWidth="1" width="37.28515625"/>
    <col min="10" max="10" customWidth="1" width="18.85546875"/>
    <col min="12" max="12" customWidth="1" width="8.7109375"/>
  </cols>
  <sheetData>
    <row r="2">
      <c r="A2" t="str">
        <v>building type</v>
      </c>
      <c r="C2" t="str">
        <f>LINK!C106</f>
        <v>Résidentiel</v>
      </c>
      <c r="D2" t="str">
        <f>LINK!C107</f>
        <v>Non résidentiel</v>
      </c>
      <c r="G2" t="str">
        <v>triage</v>
      </c>
      <c r="I2" t="str">
        <v>Oui</v>
      </c>
      <c r="J2" t="str">
        <v>Non</v>
      </c>
    </row>
    <row r="3">
      <c r="C3" t="str">
        <f>LINK!C108</f>
        <v>Résidentiel - maison individuelle</v>
      </c>
      <c r="D3" t="str">
        <f>LINK!C112</f>
        <v>Non résidentiel - bureaux</v>
      </c>
      <c r="I3" t="str">
        <v>(Not applicable)</v>
      </c>
      <c r="J3" t="str">
        <v>Yes, mandatory</v>
      </c>
    </row>
    <row r="4">
      <c r="C4" t="str">
        <f>LINK!C109</f>
        <v>Résidentiel - petit collectif</v>
      </c>
      <c r="D4" t="str">
        <f>LINK!C113</f>
        <v>Non résidentiel - éducation</v>
      </c>
      <c r="J4" t="str">
        <v>No, not mandatory</v>
      </c>
    </row>
    <row r="5">
      <c r="C5" t="str">
        <f>LINK!C110</f>
        <v>Résidentiel - grand collectif</v>
      </c>
      <c r="D5" t="str">
        <f>LINK!C114</f>
        <v>Non résidentiel - santé</v>
      </c>
    </row>
    <row r="6">
      <c r="C6" t="str">
        <f>LINK!C111</f>
        <v>Résidentiel - autre</v>
      </c>
      <c r="D6" t="str">
        <f>LINK!C115</f>
        <v>Non résidentiel - autre</v>
      </c>
    </row>
    <row r="7">
      <c r="I7">
        <v>0</v>
      </c>
    </row>
    <row r="8">
      <c r="I8">
        <v>1</v>
      </c>
    </row>
    <row r="9">
      <c r="A9" t="str">
        <v>EU countries</v>
      </c>
      <c r="C9" t="str">
        <v>Austria</v>
      </c>
      <c r="D9" t="str">
        <v>West Europe</v>
      </c>
      <c r="I9">
        <v>2</v>
      </c>
    </row>
    <row r="10">
      <c r="C10" t="str">
        <v>Belgium</v>
      </c>
      <c r="D10" t="str">
        <v>West Europe</v>
      </c>
    </row>
    <row r="11">
      <c r="C11" t="str">
        <v>Bulgaria</v>
      </c>
      <c r="D11" t="str">
        <v>South-East Europe</v>
      </c>
    </row>
    <row r="12">
      <c r="C12" t="str">
        <v>Croatia</v>
      </c>
      <c r="D12" t="str">
        <v>South-East Europe</v>
      </c>
    </row>
    <row r="13">
      <c r="C13" t="str">
        <v>Cyprus</v>
      </c>
      <c r="D13" t="str">
        <v>South Europe</v>
      </c>
    </row>
    <row r="14">
      <c r="C14" t="str">
        <v>Czech Republic</v>
      </c>
      <c r="D14" t="str">
        <v>North-East Europe</v>
      </c>
    </row>
    <row r="15">
      <c r="C15" t="str">
        <v>Denmark</v>
      </c>
      <c r="D15" t="str">
        <v>North Europe</v>
      </c>
    </row>
    <row r="16">
      <c r="C16" t="str">
        <v>Estonia</v>
      </c>
      <c r="D16" t="str">
        <v>North-East Europe</v>
      </c>
    </row>
    <row r="17">
      <c r="C17" t="str">
        <v>Finland</v>
      </c>
      <c r="D17" t="str">
        <v>North Europe</v>
      </c>
    </row>
    <row r="18">
      <c r="C18" t="str">
        <v>France</v>
      </c>
      <c r="D18" t="str">
        <v>West Europe</v>
      </c>
    </row>
    <row r="19">
      <c r="C19" t="str">
        <v>Germany</v>
      </c>
      <c r="D19" t="str">
        <v>West Europe</v>
      </c>
    </row>
    <row r="20">
      <c r="C20" t="str">
        <v>Greece</v>
      </c>
      <c r="D20" t="str">
        <v>South Europe</v>
      </c>
    </row>
    <row r="21">
      <c r="C21" t="str">
        <v>Hungary</v>
      </c>
      <c r="D21" t="str">
        <v>South-East Europe</v>
      </c>
    </row>
    <row r="22">
      <c r="C22" t="str">
        <v>Iceland</v>
      </c>
      <c r="D22" t="str">
        <v>North  Europe</v>
      </c>
    </row>
    <row r="23">
      <c r="C23" t="str">
        <v>Ireland</v>
      </c>
      <c r="D23" t="str">
        <v>West Europe</v>
      </c>
    </row>
    <row r="24">
      <c r="C24" t="str">
        <v>Italy</v>
      </c>
      <c r="D24" t="str">
        <v>South Europe</v>
      </c>
    </row>
    <row r="25">
      <c r="C25" t="str">
        <v>Latvia</v>
      </c>
      <c r="D25" t="str">
        <v>North-East Europe</v>
      </c>
    </row>
    <row r="26">
      <c r="C26" t="str">
        <v>Liechtenstein</v>
      </c>
      <c r="D26" t="str">
        <v>West Europe</v>
      </c>
    </row>
    <row r="27">
      <c r="C27" t="str">
        <v>Lithuania</v>
      </c>
      <c r="D27" t="str">
        <v>North-East Europe</v>
      </c>
    </row>
    <row r="28">
      <c r="C28" t="str">
        <v>Luxembourg</v>
      </c>
      <c r="D28" t="str">
        <v>West Europe</v>
      </c>
    </row>
    <row r="29">
      <c r="C29" t="str">
        <v>Malta</v>
      </c>
      <c r="D29" t="str">
        <v>South Europe</v>
      </c>
    </row>
    <row r="30">
      <c r="C30" t="str">
        <v>Netherlands</v>
      </c>
      <c r="D30" t="str">
        <v>West Europe</v>
      </c>
    </row>
    <row r="31">
      <c r="C31" t="str">
        <v>Norway</v>
      </c>
      <c r="D31" t="str">
        <v>North  Europe</v>
      </c>
    </row>
    <row r="32">
      <c r="C32" t="str">
        <v>Poland</v>
      </c>
      <c r="D32" t="str">
        <v>North-East Europe</v>
      </c>
    </row>
    <row r="33">
      <c r="C33" t="str">
        <v>Portugal</v>
      </c>
      <c r="D33" t="str">
        <v>South Europe</v>
      </c>
    </row>
    <row r="34">
      <c r="C34" t="str">
        <v xml:space="preserve">Romania </v>
      </c>
      <c r="D34" t="str">
        <v>South-East Europe</v>
      </c>
    </row>
    <row r="35">
      <c r="C35" t="str">
        <v>Slovakia</v>
      </c>
      <c r="D35" t="str">
        <v>North-East Europe</v>
      </c>
    </row>
    <row r="36">
      <c r="C36" t="str">
        <v>Slovenia</v>
      </c>
      <c r="D36" t="str">
        <v>South-East Europe</v>
      </c>
    </row>
    <row r="37">
      <c r="C37" t="str">
        <v>Spain</v>
      </c>
      <c r="D37" t="str">
        <v>South Europe</v>
      </c>
    </row>
    <row r="38">
      <c r="C38" t="str">
        <v>Sweden</v>
      </c>
      <c r="D38" t="str">
        <v>North  Europe</v>
      </c>
    </row>
    <row r="39">
      <c r="C39" t="str">
        <v>Switzerland</v>
      </c>
      <c r="D39" t="str">
        <v>West Europe</v>
      </c>
    </row>
    <row r="40">
      <c r="C40" t="str">
        <v>United Kingdom</v>
      </c>
      <c r="D40" t="str">
        <v>West Europe</v>
      </c>
    </row>
    <row r="41">
      <c r="C41" t="str">
        <v>non EU</v>
      </c>
      <c r="D41" t="str">
        <v>please use user defined weightings!</v>
      </c>
    </row>
    <row r="45">
      <c r="A45" t="str">
        <v>floor area</v>
      </c>
      <c r="C45" t="str">
        <v>&lt;200 m²</v>
      </c>
    </row>
    <row r="46">
      <c r="C46" t="str">
        <v>200 - 500 m²</v>
      </c>
    </row>
    <row r="47">
      <c r="C47" t="str">
        <v>500 - 1.000 m²</v>
      </c>
    </row>
    <row r="48">
      <c r="C48" t="str">
        <v>1.000 - 10.000 m²</v>
      </c>
    </row>
    <row r="49">
      <c r="C49" t="str">
        <v>10.000 - 25.000 m²</v>
      </c>
    </row>
    <row r="50">
      <c r="C50" t="str">
        <v>&gt; 25.000 m²</v>
      </c>
    </row>
    <row r="52">
      <c r="A52" t="str">
        <v>age</v>
      </c>
      <c r="C52" t="str">
        <v>&lt; 1960</v>
      </c>
    </row>
    <row r="53">
      <c r="C53" t="str">
        <v>1960 - 1990</v>
      </c>
    </row>
    <row r="54">
      <c r="C54" t="str">
        <v>1990 - 2010</v>
      </c>
    </row>
    <row r="55">
      <c r="C55" t="str">
        <v>&gt; 2010</v>
      </c>
    </row>
    <row r="56">
      <c r="C56" t="str">
        <v>not yet constructed</v>
      </c>
    </row>
    <row r="58">
      <c r="A58" t="str">
        <v>renovated</v>
      </c>
      <c r="C58" t="str">
        <v>Renovated</v>
      </c>
    </row>
    <row r="59">
      <c r="C59" t="str">
        <v>Original</v>
      </c>
    </row>
    <row r="61">
      <c r="A61" t="str">
        <v>weightings</v>
      </c>
      <c r="C61" t="str">
        <f>LINK!C195</f>
        <v>Par défaut</v>
      </c>
    </row>
    <row r="62">
      <c r="C62" t="str">
        <f>LINK!C196</f>
        <v>Je dispose des résultats du nouveau DPE (1er juillet 2021)</v>
      </c>
    </row>
    <row r="64">
      <c r="A64" t="str">
        <v>rows to add to find the right weighting</v>
      </c>
    </row>
    <row r="65">
      <c r="A65" t="str">
        <v>H</v>
      </c>
      <c r="B65">
        <v>5</v>
      </c>
    </row>
    <row r="66">
      <c r="A66" t="str">
        <v>DHW</v>
      </c>
      <c r="B66">
        <f>B65+1</f>
        <v>6</v>
      </c>
    </row>
    <row r="67">
      <c r="A67" t="str">
        <v>C</v>
      </c>
      <c r="B67">
        <f>B66+1</f>
        <v>7</v>
      </c>
    </row>
    <row r="68">
      <c r="A68" t="str">
        <v>V</v>
      </c>
      <c r="B68">
        <f>B67+1</f>
        <v>8</v>
      </c>
    </row>
    <row r="69">
      <c r="A69" t="str">
        <v>L</v>
      </c>
      <c r="B69">
        <f>B68+1</f>
        <v>9</v>
      </c>
    </row>
    <row r="70">
      <c r="A70" t="str">
        <v>E</v>
      </c>
      <c r="B70">
        <f>B69+1</f>
        <v>10</v>
      </c>
    </row>
    <row r="71">
      <c r="A71" t="str">
        <v>DE</v>
      </c>
      <c r="B71">
        <f>B70+1</f>
        <v>11</v>
      </c>
    </row>
    <row r="72">
      <c r="A72" t="str">
        <v>EV</v>
      </c>
      <c r="B72">
        <f>B71+1</f>
        <v>12</v>
      </c>
    </row>
    <row r="73">
      <c r="A73" t="str">
        <v>MC</v>
      </c>
      <c r="B73">
        <f>B72+1</f>
        <v>13</v>
      </c>
    </row>
    <row r="75">
      <c r="A75" t="str">
        <v>column to find right weighting factor</v>
      </c>
    </row>
    <row r="76">
      <c r="A76" t="str">
        <f>LINK!C830</f>
        <v>Europe du Nord</v>
      </c>
      <c r="B76">
        <v>1</v>
      </c>
    </row>
    <row r="77">
      <c r="A77" t="str">
        <f>LINK!C831</f>
        <v>Europe de l'Ouest</v>
      </c>
      <c r="B77">
        <f>COLUMN(Weightings!K31)</f>
        <v>11</v>
      </c>
    </row>
    <row r="78">
      <c r="A78" t="str">
        <f>LINK!C832</f>
        <v>Europe du Sud</v>
      </c>
      <c r="B78">
        <f>COLUMN(Weightings!U31)</f>
        <v>21</v>
      </c>
    </row>
    <row r="79">
      <c r="A79" t="str">
        <f>LINK!C833</f>
        <v>Europe du Nord-Est</v>
      </c>
      <c r="B79">
        <f>COLUMN(Weightings!AD31)</f>
        <v>30</v>
      </c>
    </row>
    <row r="80">
      <c r="A80" t="str">
        <f>LINK!C834</f>
        <v>Europe du Sud-Est</v>
      </c>
      <c r="B80">
        <f>COLUMN(Weightings!AM31)</f>
        <v>39</v>
      </c>
    </row>
    <row r="82">
      <c r="A82" t="str">
        <f>LINK!C835</f>
        <v>Message d'erreur</v>
      </c>
    </row>
    <row r="83">
      <c r="A83" t="str">
        <f>LINK!C836</f>
        <v>Veuillez entrer un niveau de fonctionnalité valide</v>
      </c>
    </row>
    <row r="85">
      <c r="A85" t="str">
        <v>H</v>
      </c>
      <c r="B85">
        <v>44</v>
      </c>
    </row>
    <row r="86">
      <c r="A86" t="str">
        <v>DHW</v>
      </c>
      <c r="B86">
        <f>B85+1</f>
        <v>45</v>
      </c>
    </row>
    <row r="87">
      <c r="A87" t="str">
        <v>C</v>
      </c>
      <c r="B87">
        <f>B86+1</f>
        <v>46</v>
      </c>
    </row>
    <row r="88">
      <c r="A88" t="str">
        <v>V</v>
      </c>
      <c r="B88">
        <f>B87+1</f>
        <v>47</v>
      </c>
    </row>
    <row r="89">
      <c r="A89" t="str">
        <v>L</v>
      </c>
      <c r="B89">
        <f>B88+1</f>
        <v>48</v>
      </c>
    </row>
    <row r="90">
      <c r="A90" t="str">
        <v>DE</v>
      </c>
      <c r="B90">
        <f>B89+1</f>
        <v>49</v>
      </c>
    </row>
    <row r="91">
      <c r="A91" t="str">
        <v>E</v>
      </c>
      <c r="B91">
        <f>B90+1</f>
        <v>50</v>
      </c>
    </row>
    <row r="92">
      <c r="A92" t="str">
        <v>EV</v>
      </c>
      <c r="B92">
        <f>B91+1</f>
        <v>51</v>
      </c>
    </row>
  </sheetData>
  <pageMargins left="0.7" right="0.7" top="0.75" bottom="0.75" header="0.3" footer="0.3"/>
  <ignoredErrors>
    <ignoredError numberStoredAsText="1" sqref="A2:J92"/>
  </ignoredErrors>
</worksheet>
</file>

<file path=xl/worksheets/sheet6.xml><?xml version="1.0" encoding="utf-8"?>
<worksheet xmlns="http://schemas.openxmlformats.org/spreadsheetml/2006/main" xmlns:r="http://schemas.openxmlformats.org/officeDocument/2006/relationships">
  <dimension ref="A1:FN109"/>
  <sheetViews>
    <sheetView workbookViewId="0" rightToLeft="0"/>
  </sheetViews>
  <cols>
    <col min="1" max="1" customWidth="1" width="15.42578125" hidden="true"/>
    <col min="2" max="2" customWidth="1" width="8.140625"/>
    <col min="3" max="3" customWidth="1" width="23.85546875"/>
    <col min="4" max="4" customWidth="1" width="29.7109375"/>
    <col min="5" max="5" customWidth="1" width="16.28515625" hidden="true"/>
    <col min="6" max="6" customWidth="1" width="16.7109375" hidden="true"/>
    <col min="7" max="7" customWidth="1" width="25.28515625" hidden="true"/>
    <col min="8" max="8" customWidth="1" width="0.140625"/>
    <col min="9" max="9" customWidth="1" width="15.140625"/>
    <col min="10" max="10" customWidth="1" width="15.28515625"/>
    <col min="11" max="11" customWidth="1" width="16"/>
    <col min="12" max="12" customWidth="1" width="14.42578125"/>
    <col min="13" max="13" customWidth="1" width="14.28515625"/>
    <col min="14" max="14" customWidth="1" width="16.28515625"/>
    <col min="15" max="15" customWidth="1" width="20.85546875"/>
    <col min="16" max="16" customWidth="1" width="21.42578125"/>
    <col min="17" max="17" customWidth="1" width="20.28515625"/>
    <col min="18" max="18" customWidth="1" width="21.42578125"/>
    <col min="19" max="19" customWidth="1" width="18"/>
    <col min="20" max="20" customWidth="1" width="15.140625" hidden="true"/>
    <col min="21" max="21" customWidth="1" width="11.7109375" hidden="true"/>
    <col min="22" max="22" customWidth="1" width="17.42578125" hidden="true"/>
    <col min="23" max="23" customWidth="1" width="0.7109375"/>
    <col min="24" max="24" customWidth="1" width="24"/>
    <col min="25" max="25" customWidth="1" width="34"/>
    <col min="26" max="26" customWidth="1" width="14.7109375" hidden="true" level="1" outlineLevel="1"/>
    <col min="27" max="27" customWidth="1" width="14.28515625" hidden="true" level="1" outlineLevel="1"/>
    <col min="28" max="28" customWidth="1" width="14.28515625" hidden="true" level="1" outlineLevel="1"/>
    <col min="29" max="29" customWidth="1" width="16.140625" hidden="true" level="1" outlineLevel="1"/>
    <col min="30" max="30" customWidth="1" width="16.140625" hidden="true" level="1" outlineLevel="1"/>
    <col min="31" max="31" customWidth="1" width="18.28515625" hidden="true" level="1" outlineLevel="1"/>
    <col min="32" max="32" customWidth="1" width="16.140625" hidden="true" level="1" outlineLevel="1"/>
    <col min="33" max="33" customWidth="1" width="8.85546875" hidden="true" level="1" outlineLevel="1"/>
    <col min="34" max="34" customWidth="1" width="8.85546875" hidden="true" level="1" outlineLevel="1"/>
    <col min="35" max="35" customWidth="1" width="8.85546875" hidden="true" level="1" outlineLevel="1"/>
    <col min="36" max="36" customWidth="1" width="8.85546875" hidden="true" level="1" outlineLevel="1"/>
    <col min="37" max="37" customWidth="1" width="8.85546875" hidden="true" level="1" outlineLevel="1"/>
    <col min="38" max="38" customWidth="1" width="8.85546875" hidden="true" level="1" outlineLevel="1"/>
    <col min="39" max="39" customWidth="1" width="8.85546875" hidden="true" level="1" outlineLevel="1"/>
    <col min="40" max="40" customWidth="1" width="15.7109375" hidden="true" level="1" outlineLevel="1"/>
    <col min="41" max="41" customWidth="1" width="9.7109375" hidden="true" level="1" outlineLevel="1"/>
    <col min="42" max="42" customWidth="1" width="9.7109375" hidden="true" level="1" outlineLevel="1"/>
    <col min="43" max="43" customWidth="1" width="9.7109375" hidden="true" level="1" outlineLevel="1"/>
    <col min="44" max="44" customWidth="1" width="9.7109375" hidden="true" level="1" outlineLevel="1"/>
    <col min="45" max="45" customWidth="1" width="9.7109375" hidden="true" level="1" outlineLevel="1"/>
    <col min="46" max="46" customWidth="1" width="9.7109375" hidden="true" level="1" outlineLevel="1"/>
    <col min="47" max="47" customWidth="1" width="9.7109375" hidden="true" level="1" outlineLevel="1"/>
    <col min="48" max="48" customWidth="1" width="3.7109375" hidden="true" level="1" outlineLevel="1"/>
    <col min="49" max="49" customWidth="1" width="12.28515625" hidden="true" level="1" outlineLevel="1"/>
    <col min="50" max="50" customWidth="1" width="8.85546875" hidden="true" level="1" outlineLevel="1"/>
    <col min="51" max="51" customWidth="1" width="13.140625" hidden="true" level="1" outlineLevel="1"/>
    <col min="52" max="52" customWidth="1" width="8.85546875" hidden="true" level="1" outlineLevel="1"/>
    <col min="53" max="53" customWidth="1" width="8.85546875" hidden="true" level="1" outlineLevel="1"/>
    <col min="54" max="54" customWidth="1" width="8.85546875" hidden="true" level="1" outlineLevel="1"/>
    <col min="55" max="55" customWidth="1" width="8.85546875" hidden="true" level="1" outlineLevel="1"/>
    <col min="56" max="56" customWidth="1" width="8.85546875" hidden="true" level="1" outlineLevel="1"/>
    <col min="57" max="57" customWidth="1" width="8.85546875" hidden="true" level="1" outlineLevel="1"/>
    <col min="58" max="58" customWidth="1" width="8.85546875" hidden="true" level="1" outlineLevel="1"/>
    <col min="59" max="59" customWidth="1" width="8.85546875" hidden="true" level="1" outlineLevel="1"/>
    <col min="60" max="60" customWidth="1" width="8.85546875" hidden="true" level="1" outlineLevel="1"/>
    <col min="61" max="61" customWidth="1" width="8.85546875" hidden="true" level="1" outlineLevel="1"/>
    <col min="62" max="62" customWidth="1" width="8.85546875" hidden="true" level="1" outlineLevel="1"/>
    <col min="63" max="63" customWidth="1" width="8.85546875" hidden="true" level="1" outlineLevel="1"/>
    <col min="64" max="64" customWidth="1" width="8.85546875" hidden="true" level="1" outlineLevel="1"/>
    <col min="65" max="65" customWidth="1" width="8.85546875" hidden="true" level="1" outlineLevel="1"/>
    <col min="66" max="66" customWidth="1" width="8.85546875" hidden="true" level="1" outlineLevel="1"/>
    <col min="67" max="67" customWidth="1" width="10.7109375" hidden="true" level="1" outlineLevel="1"/>
    <col min="68" max="68" customWidth="1" width="10.7109375" hidden="true" level="1" outlineLevel="1"/>
    <col min="69" max="69" customWidth="1" width="10.7109375" hidden="true" level="1" outlineLevel="1"/>
    <col min="70" max="70" customWidth="1" width="10.7109375" hidden="true" level="1" outlineLevel="1"/>
    <col min="71" max="71" customWidth="1" width="10.7109375" hidden="true" level="1" outlineLevel="1"/>
    <col min="72" max="72" customWidth="1" width="10.7109375" hidden="true" level="1" outlineLevel="1"/>
    <col min="73" max="73" customWidth="1" width="10.7109375" hidden="true" level="1" outlineLevel="1"/>
    <col min="74" max="74" customWidth="1" width="8.85546875" hidden="true" level="1" outlineLevel="1"/>
    <col min="75" max="75" customWidth="1" width="8.85546875" hidden="true" level="1" outlineLevel="1"/>
    <col min="76" max="76" customWidth="1" width="8.85546875" hidden="true" level="1" outlineLevel="1"/>
    <col min="77" max="77" customWidth="1" width="8.85546875" hidden="true" level="1" outlineLevel="1"/>
    <col min="78" max="78" customWidth="1" width="8.85546875" hidden="true" level="1" outlineLevel="1"/>
    <col min="79" max="79" customWidth="1" width="8.85546875" hidden="true" level="1" outlineLevel="1"/>
    <col min="80" max="80" customWidth="1" width="8.85546875" hidden="true" level="1" outlineLevel="1"/>
    <col min="81" max="81" customWidth="1" width="8.85546875" hidden="true" level="1" outlineLevel="1"/>
    <col min="82" max="82" customWidth="1" width="16.140625" hidden="true" level="1" outlineLevel="1"/>
    <col min="83" max="83" customWidth="1" width="13.28515625" hidden="true" level="1" outlineLevel="1"/>
    <col min="84" max="84" customWidth="1" width="8.85546875" hidden="true" level="1" outlineLevel="1"/>
    <col min="85" max="85" customWidth="1" width="8.85546875" hidden="true" level="1" outlineLevel="1"/>
    <col min="86" max="86" customWidth="1" width="8.85546875" hidden="true" level="1" outlineLevel="1"/>
    <col min="87" max="87" customWidth="1" width="8.85546875" hidden="true" level="1" outlineLevel="1"/>
    <col min="88" max="88" customWidth="1" width="8.85546875" hidden="true" level="1" outlineLevel="1"/>
    <col min="89" max="89" customWidth="1" width="8.85546875" hidden="true" level="1" outlineLevel="1"/>
    <col min="90" max="90" customWidth="1" width="8.85546875" hidden="true" level="1" outlineLevel="1"/>
    <col min="91" max="91" customWidth="1" width="8.85546875" hidden="true" level="1" outlineLevel="1"/>
    <col min="92" max="92" customWidth="1" width="8.85546875" hidden="true" level="1" outlineLevel="1"/>
    <col min="93" max="93" customWidth="1" width="8.85546875" hidden="true" level="1" outlineLevel="1"/>
    <col min="94" max="94" customWidth="1" width="8.85546875" hidden="true" level="1" outlineLevel="1"/>
    <col min="95" max="95" customWidth="1" width="8.85546875" hidden="true" level="1" outlineLevel="1"/>
    <col min="96" max="96" customWidth="1" width="8.85546875" hidden="true" level="1" outlineLevel="1"/>
    <col min="97" max="97" customWidth="1" width="8.85546875" hidden="true" level="1" outlineLevel="1"/>
    <col min="98" max="98" customWidth="1" width="8.85546875" hidden="true" level="1" outlineLevel="1"/>
    <col min="99" max="99" customWidth="1" width="8.85546875" hidden="true" level="1" outlineLevel="1"/>
    <col min="100" max="100" customWidth="1" width="8.85546875" hidden="true" level="1" outlineLevel="1"/>
    <col min="101" max="101" customWidth="1" width="8.85546875" hidden="true" level="1" outlineLevel="1"/>
    <col min="102" max="102" customWidth="1" width="8.85546875" hidden="true" level="1" outlineLevel="1"/>
    <col min="103" max="103" customWidth="1" width="8.85546875" hidden="true" level="1" outlineLevel="1"/>
    <col min="104" max="104" customWidth="1" width="8.85546875" hidden="true" level="1" outlineLevel="1"/>
    <col min="105" max="105" customWidth="1" width="8.85546875" hidden="true" level="1" outlineLevel="1"/>
    <col min="106" max="106" customWidth="1" width="8.85546875" hidden="true" level="1" outlineLevel="1"/>
    <col min="107" max="107" customWidth="1" width="8.85546875" hidden="true" level="1" outlineLevel="1"/>
    <col min="108" max="108" customWidth="1" width="8.85546875" hidden="true" level="1" outlineLevel="1"/>
    <col min="109" max="109" customWidth="1" width="8.85546875" hidden="true" level="1" outlineLevel="1"/>
    <col min="110" max="110" customWidth="1" width="8.85546875" hidden="true" level="1" outlineLevel="1"/>
    <col min="111" max="111" customWidth="1" width="8.85546875" hidden="true" level="1" outlineLevel="1"/>
    <col min="112" max="112" customWidth="1" width="8.85546875" hidden="true" level="1" outlineLevel="1"/>
    <col min="113" max="113" customWidth="1" width="8.85546875" hidden="true" level="1" outlineLevel="1"/>
    <col min="114" max="114" customWidth="1" width="8.85546875" hidden="true" level="1" outlineLevel="1"/>
    <col min="115" max="115" customWidth="1" width="8.85546875" hidden="true" level="1" outlineLevel="1"/>
    <col min="116" max="116" customWidth="1" width="27.42578125"/>
    <col min="117" max="117" customWidth="1" width="8.85546875"/>
    <col min="118" max="118" customWidth="1" width="8.85546875"/>
    <col min="119" max="119" customWidth="1" width="8.85546875"/>
    <col min="120" max="120" customWidth="1" width="8.85546875"/>
    <col min="121" max="121" customWidth="1" width="8.85546875"/>
    <col min="122" max="122" customWidth="1" width="8.85546875"/>
    <col min="123" max="123" customWidth="1" width="8.85546875"/>
    <col min="124" max="124" customWidth="1" width="8.85546875"/>
    <col min="125" max="125" customWidth="1" width="8.85546875"/>
    <col min="126" max="126" customWidth="1" width="8.85546875"/>
    <col min="127" max="127" customWidth="1" width="8.85546875"/>
    <col min="128" max="128" customWidth="1" width="8.85546875"/>
    <col min="129" max="129" customWidth="1" width="8.85546875"/>
    <col min="130" max="130" customWidth="1" width="8.85546875"/>
    <col min="131" max="131" customWidth="1" width="8.85546875"/>
    <col min="132" max="132" customWidth="1" width="8.85546875"/>
    <col min="133" max="133" customWidth="1" width="8.85546875"/>
    <col min="134" max="134" customWidth="1" width="8.85546875"/>
    <col min="135" max="135" customWidth="1" width="8.85546875"/>
    <col min="136" max="136" customWidth="1" width="8.85546875"/>
    <col min="137" max="137" customWidth="1" width="8.85546875"/>
    <col min="138" max="138" customWidth="1" width="8.85546875"/>
    <col min="139" max="139" customWidth="1" width="8.85546875"/>
    <col min="140" max="140" customWidth="1" width="8.85546875"/>
    <col min="141" max="141" customWidth="1" width="8.85546875"/>
    <col min="142" max="142" customWidth="1" width="8.85546875"/>
    <col min="143" max="143" customWidth="1" width="8.85546875"/>
    <col min="144" max="144" customWidth="1" width="8.85546875"/>
    <col min="145" max="145" customWidth="1" width="8.85546875"/>
    <col min="146" max="146" customWidth="1" width="8.85546875"/>
    <col min="147" max="147" customWidth="1" width="8.85546875"/>
    <col min="148" max="148" customWidth="1" width="8.85546875"/>
    <col min="149" max="149" customWidth="1" width="8.85546875"/>
    <col min="150" max="150" customWidth="1" width="8.85546875"/>
    <col min="151" max="151" customWidth="1" width="8.85546875"/>
    <col min="152" max="152" customWidth="1" width="8.85546875"/>
    <col min="153" max="153" customWidth="1" width="8.85546875"/>
    <col min="154" max="154" customWidth="1" width="8.85546875"/>
    <col min="155" max="155" customWidth="1" width="8.85546875"/>
    <col min="156" max="156" customWidth="1" width="8.85546875"/>
    <col min="157" max="157" customWidth="1" width="8.85546875"/>
    <col min="158" max="158" customWidth="1" width="8.85546875"/>
    <col min="159" max="159" customWidth="1" width="8.85546875"/>
    <col min="160" max="160" customWidth="1" width="8.85546875"/>
    <col min="161" max="161" customWidth="1" width="8.85546875"/>
    <col min="162" max="162" customWidth="1" width="8.85546875"/>
    <col min="163" max="163" customWidth="1" width="8.85546875"/>
    <col min="164" max="164" customWidth="1" width="8.85546875"/>
    <col min="165" max="165" customWidth="1" width="8.85546875"/>
    <col min="166" max="166" customWidth="1" width="8.85546875"/>
    <col min="167" max="167" customWidth="1" width="8.85546875"/>
    <col min="168" max="168" customWidth="1" width="8.85546875"/>
    <col min="169" max="169" customWidth="1" width="8.85546875"/>
    <col min="170" max="170" customWidth="1" width="8.85546875"/>
    <col min="171" max="171" customWidth="1" width="8.85546875"/>
    <col min="172" max="172" customWidth="1" width="8.85546875"/>
    <col min="173" max="173" customWidth="1" width="8.85546875"/>
    <col min="174" max="174" customWidth="1" width="8.85546875"/>
    <col min="175" max="175" customWidth="1" width="8.85546875"/>
    <col min="176" max="176" customWidth="1" width="8.85546875"/>
    <col min="177" max="177" customWidth="1" width="8.85546875"/>
    <col min="178" max="178" customWidth="1" width="8.85546875"/>
    <col min="179" max="179" customWidth="1" width="8.85546875"/>
    <col min="180" max="180" customWidth="1" width="8.85546875"/>
    <col min="181" max="181" customWidth="1" width="8.85546875"/>
    <col min="182" max="182" customWidth="1" width="8.85546875"/>
    <col min="183" max="183" customWidth="1" width="8.85546875"/>
    <col min="184" max="184" customWidth="1" width="8.85546875"/>
    <col min="185" max="185" customWidth="1" width="8.85546875"/>
    <col min="186" max="186" customWidth="1" width="8.85546875"/>
    <col min="187" max="187" customWidth="1" width="8.85546875"/>
    <col min="188" max="188" customWidth="1" width="8.85546875"/>
    <col min="189" max="189" customWidth="1" width="8.85546875"/>
    <col min="190" max="190" customWidth="1" width="8.85546875"/>
    <col min="191" max="191" customWidth="1" width="8.85546875"/>
    <col min="192" max="192" customWidth="1" width="8.85546875"/>
    <col min="193" max="193" customWidth="1" width="8.85546875"/>
    <col min="194" max="194" customWidth="1" width="8.85546875"/>
    <col min="195" max="195" customWidth="1" width="8.85546875"/>
    <col min="196" max="196" customWidth="1" width="8.85546875"/>
    <col min="197" max="197" customWidth="1" width="8.85546875"/>
    <col min="198" max="198" customWidth="1" width="8.85546875"/>
    <col min="199" max="199" customWidth="1" width="8.85546875"/>
    <col min="200" max="200" customWidth="1" width="8.85546875"/>
    <col min="201" max="201" customWidth="1" width="8.85546875"/>
    <col min="202" max="202" customWidth="1" width="8.85546875"/>
    <col min="203" max="203" customWidth="1" width="8.85546875"/>
    <col min="204" max="204" customWidth="1" width="8.85546875"/>
    <col min="205" max="205" customWidth="1" width="8.85546875"/>
    <col min="206" max="206" customWidth="1" width="8.85546875"/>
    <col min="207" max="207" customWidth="1" width="8.85546875"/>
    <col min="208" max="208" customWidth="1" width="8.85546875"/>
    <col min="209" max="209" customWidth="1" width="8.85546875"/>
    <col min="210" max="210" customWidth="1" width="8.85546875"/>
    <col min="211" max="211" customWidth="1" width="8.85546875"/>
    <col min="212" max="212" customWidth="1" width="8.85546875"/>
    <col min="213" max="213" customWidth="1" width="8.85546875"/>
    <col min="214" max="214" customWidth="1" width="8.85546875"/>
    <col min="215" max="215" customWidth="1" width="8.85546875"/>
    <col min="216" max="216" customWidth="1" width="8.85546875"/>
    <col min="217" max="217" customWidth="1" width="8.85546875"/>
    <col min="218" max="218" customWidth="1" width="8.85546875"/>
    <col min="219" max="219" customWidth="1" width="8.85546875"/>
    <col min="220" max="220" customWidth="1" width="8.85546875"/>
    <col min="221" max="221" customWidth="1" width="8.85546875"/>
    <col min="222" max="222" customWidth="1" width="8.85546875"/>
    <col min="223" max="223" customWidth="1" width="8.85546875"/>
    <col min="224" max="224" customWidth="1" width="8.85546875"/>
    <col min="225" max="225" customWidth="1" width="8.85546875"/>
    <col min="226" max="226" customWidth="1" width="8.85546875"/>
    <col min="227" max="227" customWidth="1" width="8.85546875"/>
    <col min="228" max="228" customWidth="1" width="8.85546875"/>
    <col min="229" max="229" customWidth="1" width="8.85546875"/>
    <col min="230" max="230" customWidth="1" width="8.85546875"/>
    <col min="231" max="231" customWidth="1" width="8.85546875"/>
    <col min="232" max="232" customWidth="1" width="8.85546875"/>
    <col min="233" max="233" customWidth="1" width="8.85546875"/>
    <col min="234" max="234" customWidth="1" width="8.85546875"/>
    <col min="235" max="235" customWidth="1" width="8.85546875"/>
    <col min="236" max="236" customWidth="1" width="8.85546875"/>
    <col min="237" max="237" customWidth="1" width="8.85546875"/>
    <col min="238" max="238" customWidth="1" width="8.85546875"/>
    <col min="239" max="239" customWidth="1" width="8.85546875"/>
    <col min="240" max="240" customWidth="1" width="8.85546875"/>
    <col min="241" max="241" customWidth="1" width="8.85546875"/>
    <col min="242" max="242" customWidth="1" width="8.85546875"/>
    <col min="243" max="243" customWidth="1" width="8.85546875"/>
    <col min="244" max="244" customWidth="1" width="8.85546875"/>
    <col min="245" max="245" customWidth="1" width="8.85546875"/>
    <col min="246" max="246" customWidth="1" width="8.85546875"/>
    <col min="247" max="247" customWidth="1" width="8.85546875"/>
    <col min="248" max="248" customWidth="1" width="8.85546875"/>
    <col min="249" max="249" customWidth="1" width="8.85546875"/>
    <col min="250" max="250" customWidth="1" width="8.85546875"/>
    <col min="251" max="251" customWidth="1" width="8.85546875"/>
    <col min="252" max="252" customWidth="1" width="8.85546875"/>
    <col min="253" max="253" customWidth="1" width="8.85546875"/>
    <col min="254" max="254" customWidth="1" width="8.85546875"/>
    <col min="255" max="255" customWidth="1" width="8.85546875"/>
    <col min="256" max="256" customWidth="1" width="8.85546875"/>
    <col min="257" max="257" customWidth="1" width="8.85546875"/>
    <col min="258" max="258" customWidth="1" width="8.85546875"/>
    <col min="259" max="259" customWidth="1" width="8.85546875"/>
    <col min="260" max="260" customWidth="1" width="8.85546875"/>
    <col min="261" max="261" customWidth="1" width="8.85546875"/>
    <col min="262" max="262" customWidth="1" width="8.85546875"/>
    <col min="263" max="263" customWidth="1" width="8.85546875"/>
    <col min="264" max="264" customWidth="1" width="8.85546875"/>
    <col min="265" max="265" customWidth="1" width="8.85546875"/>
    <col min="266" max="266" customWidth="1" width="8.85546875"/>
    <col min="267" max="267" customWidth="1" width="8.85546875"/>
    <col min="268" max="268" customWidth="1" width="8.85546875"/>
    <col min="269" max="269" customWidth="1" width="8.85546875"/>
    <col min="270" max="270" customWidth="1" width="8.85546875"/>
    <col min="271" max="271" customWidth="1" width="8.85546875"/>
    <col min="272" max="272" customWidth="1" width="8.85546875"/>
    <col min="273" max="273" customWidth="1" width="8.85546875"/>
    <col min="274" max="274" customWidth="1" width="8.85546875"/>
    <col min="275" max="275" customWidth="1" width="8.85546875"/>
    <col min="276" max="276" customWidth="1" width="8.85546875"/>
    <col min="277" max="277" customWidth="1" width="8.85546875"/>
    <col min="278" max="278" customWidth="1" width="8.85546875"/>
    <col min="279" max="279" customWidth="1" width="8.85546875"/>
    <col min="280" max="280" customWidth="1" width="8.85546875"/>
    <col min="281" max="281" customWidth="1" width="8.85546875"/>
    <col min="282" max="282" customWidth="1" width="8.85546875"/>
    <col min="283" max="283" customWidth="1" width="8.85546875"/>
    <col min="284" max="284" customWidth="1" width="8.85546875"/>
    <col min="285" max="285" customWidth="1" width="8.85546875"/>
    <col min="286" max="286" customWidth="1" width="8.85546875"/>
    <col min="287" max="287" customWidth="1" width="8.85546875"/>
    <col min="288" max="288" customWidth="1" width="8.85546875"/>
    <col min="289" max="289" customWidth="1" width="8.85546875"/>
    <col min="290" max="290" customWidth="1" width="8.85546875"/>
    <col min="291" max="291" customWidth="1" width="8.85546875"/>
    <col min="292" max="292" customWidth="1" width="8.85546875"/>
    <col min="293" max="293" customWidth="1" width="8.85546875"/>
    <col min="294" max="294" customWidth="1" width="8.85546875"/>
    <col min="295" max="295" customWidth="1" width="8.85546875"/>
    <col min="296" max="296" customWidth="1" width="8.85546875"/>
    <col min="297" max="297" customWidth="1" width="8.85546875"/>
    <col min="298" max="298" customWidth="1" width="8.85546875"/>
    <col min="299" max="299" customWidth="1" width="8.85546875"/>
    <col min="300" max="300" customWidth="1" width="8.85546875"/>
    <col min="301" max="301" customWidth="1" width="8.85546875"/>
    <col min="302" max="302" customWidth="1" width="8.85546875"/>
    <col min="303" max="303" customWidth="1" width="8.85546875"/>
    <col min="304" max="304" customWidth="1" width="8.85546875"/>
    <col min="305" max="305" customWidth="1" width="8.85546875"/>
    <col min="306" max="306" customWidth="1" width="8.85546875"/>
    <col min="307" max="307" customWidth="1" width="8.85546875"/>
    <col min="308" max="308" customWidth="1" width="8.85546875"/>
    <col min="309" max="309" customWidth="1" width="8.85546875"/>
    <col min="310" max="310" customWidth="1" width="8.85546875"/>
    <col min="311" max="311" customWidth="1" width="8.85546875"/>
    <col min="312" max="312" customWidth="1" width="8.85546875"/>
    <col min="313" max="313" customWidth="1" width="8.85546875"/>
    <col min="314" max="314" customWidth="1" width="8.85546875"/>
    <col min="315" max="315" customWidth="1" width="8.85546875"/>
    <col min="316" max="316" customWidth="1" width="8.85546875"/>
    <col min="317" max="317" customWidth="1" width="8.85546875"/>
    <col min="318" max="318" customWidth="1" width="8.85546875"/>
    <col min="319" max="319" customWidth="1" width="8.85546875"/>
    <col min="320" max="320" customWidth="1" width="8.85546875"/>
    <col min="321" max="321" customWidth="1" width="8.85546875"/>
    <col min="322" max="322" customWidth="1" width="8.85546875"/>
    <col min="323" max="323" customWidth="1" width="8.85546875"/>
    <col min="324" max="324" customWidth="1" width="8.85546875"/>
    <col min="325" max="325" customWidth="1" width="8.85546875"/>
    <col min="326" max="326" customWidth="1" width="8.85546875"/>
    <col min="327" max="327" customWidth="1" width="8.85546875"/>
    <col min="328" max="328" customWidth="1" width="8.85546875"/>
    <col min="329" max="329" customWidth="1" width="8.85546875"/>
    <col min="330" max="330" customWidth="1" width="8.85546875"/>
    <col min="331" max="331" customWidth="1" width="8.85546875"/>
    <col min="332" max="332" customWidth="1" width="8.85546875"/>
    <col min="333" max="333" customWidth="1" width="8.85546875"/>
    <col min="334" max="334" customWidth="1" width="8.85546875"/>
    <col min="335" max="335" customWidth="1" width="8.85546875"/>
    <col min="336" max="336" customWidth="1" width="8.85546875"/>
    <col min="337" max="337" customWidth="1" width="8.85546875"/>
    <col min="338" max="338" customWidth="1" width="8.85546875"/>
    <col min="339" max="339" customWidth="1" width="8.85546875"/>
    <col min="340" max="340" customWidth="1" width="8.85546875"/>
    <col min="341" max="341" customWidth="1" width="8.85546875"/>
    <col min="342" max="342" customWidth="1" width="8.85546875"/>
    <col min="343" max="343" customWidth="1" width="8.85546875"/>
    <col min="344" max="344" customWidth="1" width="8.85546875"/>
    <col min="345" max="345" customWidth="1" width="8.85546875"/>
    <col min="346" max="346" customWidth="1" width="8.85546875"/>
    <col min="347" max="347" customWidth="1" width="8.85546875"/>
    <col min="348" max="348" customWidth="1" width="8.85546875"/>
    <col min="349" max="349" customWidth="1" width="8.85546875"/>
    <col min="350" max="350" customWidth="1" width="8.85546875"/>
    <col min="351" max="351" customWidth="1" width="8.85546875"/>
    <col min="352" max="352" customWidth="1" width="8.85546875"/>
    <col min="353" max="353" customWidth="1" width="8.85546875"/>
    <col min="354" max="354" customWidth="1" width="8.85546875"/>
    <col min="355" max="355" customWidth="1" width="8.85546875"/>
    <col min="356" max="356" customWidth="1" width="8.85546875"/>
    <col min="357" max="357" customWidth="1" width="8.85546875"/>
    <col min="358" max="358" customWidth="1" width="8.85546875"/>
    <col min="359" max="359" customWidth="1" width="8.85546875"/>
    <col min="360" max="360" customWidth="1" width="8.85546875"/>
    <col min="361" max="361" customWidth="1" width="8.85546875"/>
    <col min="362" max="362" customWidth="1" width="8.85546875"/>
    <col min="363" max="363" customWidth="1" width="8.85546875"/>
    <col min="364" max="364" customWidth="1" width="8.85546875"/>
    <col min="365" max="365" customWidth="1" width="8.85546875"/>
    <col min="366" max="366" customWidth="1" width="8.85546875"/>
    <col min="367" max="367" customWidth="1" width="8.85546875"/>
    <col min="368" max="368" customWidth="1" width="8.85546875"/>
    <col min="369" max="369" customWidth="1" width="8.85546875"/>
    <col min="370" max="370" customWidth="1" width="8.85546875"/>
    <col min="371" max="371" customWidth="1" width="8.85546875"/>
    <col min="372" max="372" customWidth="1" width="8.85546875"/>
    <col min="373" max="373" customWidth="1" width="8.85546875"/>
    <col min="374" max="374" customWidth="1" width="8.85546875"/>
    <col min="375" max="375" customWidth="1" width="8.85546875"/>
    <col min="376" max="376" customWidth="1" width="8.85546875"/>
    <col min="377" max="377" customWidth="1" width="8.85546875"/>
    <col min="378" max="378" customWidth="1" width="8.85546875"/>
    <col min="379" max="379" customWidth="1" width="8.85546875"/>
    <col min="380" max="380" customWidth="1" width="8.85546875"/>
    <col min="381" max="381" customWidth="1" width="8.85546875"/>
    <col min="382" max="382" customWidth="1" width="8.85546875"/>
    <col min="383" max="383" customWidth="1" width="8.85546875"/>
    <col min="384" max="384" customWidth="1" width="8.85546875"/>
    <col min="385" max="385" customWidth="1" width="8.85546875"/>
    <col min="386" max="386" customWidth="1" width="8.85546875"/>
    <col min="387" max="387" customWidth="1" width="8.85546875"/>
    <col min="388" max="388" customWidth="1" width="8.85546875"/>
    <col min="389" max="389" customWidth="1" width="8.85546875"/>
    <col min="390" max="390" customWidth="1" width="8.85546875"/>
    <col min="391" max="391" customWidth="1" width="8.85546875"/>
    <col min="392" max="392" customWidth="1" width="8.85546875"/>
    <col min="393" max="393" customWidth="1" width="8.85546875"/>
    <col min="394" max="394" customWidth="1" width="8.85546875"/>
    <col min="395" max="395" customWidth="1" width="8.85546875"/>
    <col min="396" max="396" customWidth="1" width="8.85546875"/>
    <col min="397" max="397" customWidth="1" width="8.85546875"/>
    <col min="398" max="398" customWidth="1" width="8.85546875"/>
    <col min="399" max="399" customWidth="1" width="8.85546875"/>
    <col min="400" max="400" customWidth="1" width="8.85546875"/>
    <col min="401" max="401" customWidth="1" width="8.85546875"/>
    <col min="402" max="402" customWidth="1" width="8.85546875"/>
    <col min="403" max="403" customWidth="1" width="8.85546875"/>
    <col min="404" max="404" customWidth="1" width="8.85546875"/>
    <col min="405" max="405" customWidth="1" width="8.85546875"/>
    <col min="406" max="406" customWidth="1" width="8.85546875"/>
    <col min="407" max="407" customWidth="1" width="8.85546875"/>
    <col min="408" max="408" customWidth="1" width="8.85546875"/>
    <col min="409" max="409" customWidth="1" width="8.85546875"/>
    <col min="410" max="410" customWidth="1" width="8.85546875"/>
    <col min="411" max="411" customWidth="1" width="8.85546875"/>
    <col min="412" max="412" customWidth="1" width="8.85546875"/>
    <col min="413" max="413" customWidth="1" width="8.85546875"/>
    <col min="414" max="414" customWidth="1" width="8.85546875"/>
    <col min="415" max="415" customWidth="1" width="8.85546875"/>
    <col min="416" max="416" customWidth="1" width="8.85546875"/>
    <col min="417" max="417" customWidth="1" width="8.85546875"/>
    <col min="418" max="418" customWidth="1" width="8.85546875"/>
    <col min="419" max="419" customWidth="1" width="8.85546875"/>
    <col min="420" max="420" customWidth="1" width="8.85546875"/>
    <col min="421" max="421" customWidth="1" width="8.85546875"/>
    <col min="422" max="422" customWidth="1" width="8.85546875"/>
    <col min="423" max="423" customWidth="1" width="8.85546875"/>
    <col min="424" max="424" customWidth="1" width="8.85546875"/>
    <col min="425" max="425" customWidth="1" width="8.85546875"/>
    <col min="426" max="426" customWidth="1" width="8.85546875"/>
    <col min="427" max="427" customWidth="1" width="8.85546875"/>
    <col min="428" max="428" customWidth="1" width="8.85546875"/>
    <col min="429" max="429" customWidth="1" width="8.85546875"/>
    <col min="430" max="430" customWidth="1" width="8.85546875"/>
    <col min="431" max="431" customWidth="1" width="8.85546875"/>
    <col min="432" max="432" customWidth="1" width="8.85546875"/>
    <col min="433" max="433" customWidth="1" width="8.85546875"/>
    <col min="434" max="434" customWidth="1" width="8.85546875"/>
    <col min="435" max="435" customWidth="1" width="8.85546875"/>
    <col min="436" max="436" customWidth="1" width="8.85546875"/>
    <col min="437" max="437" customWidth="1" width="8.85546875"/>
    <col min="438" max="438" customWidth="1" width="8.85546875"/>
    <col min="439" max="439" customWidth="1" width="8.85546875"/>
    <col min="440" max="440" customWidth="1" width="8.85546875"/>
    <col min="441" max="441" customWidth="1" width="8.85546875"/>
    <col min="442" max="442" customWidth="1" width="8.85546875"/>
    <col min="443" max="443" customWidth="1" width="8.85546875"/>
    <col min="444" max="444" customWidth="1" width="8.85546875"/>
    <col min="445" max="445" customWidth="1" width="8.85546875"/>
    <col min="446" max="446" customWidth="1" width="8.85546875"/>
    <col min="447" max="447" customWidth="1" width="8.85546875"/>
    <col min="448" max="448" customWidth="1" width="8.85546875"/>
    <col min="449" max="449" customWidth="1" width="8.85546875"/>
    <col min="450" max="450" customWidth="1" width="8.85546875"/>
    <col min="451" max="451" customWidth="1" width="8.85546875"/>
    <col min="452" max="452" customWidth="1" width="8.85546875"/>
    <col min="453" max="453" customWidth="1" width="8.85546875"/>
    <col min="454" max="454" customWidth="1" width="8.85546875"/>
    <col min="455" max="455" customWidth="1" width="8.85546875"/>
    <col min="456" max="456" customWidth="1" width="8.85546875"/>
    <col min="457" max="457" customWidth="1" width="8.85546875"/>
    <col min="458" max="458" customWidth="1" width="8.85546875"/>
    <col min="459" max="459" customWidth="1" width="8.85546875"/>
    <col min="460" max="460" customWidth="1" width="8.85546875"/>
    <col min="461" max="461" customWidth="1" width="8.85546875"/>
    <col min="462" max="462" customWidth="1" width="8.85546875"/>
    <col min="463" max="463" customWidth="1" width="8.85546875"/>
    <col min="464" max="464" customWidth="1" width="8.85546875"/>
    <col min="465" max="465" customWidth="1" width="8.85546875"/>
    <col min="466" max="466" customWidth="1" width="8.85546875"/>
    <col min="467" max="467" customWidth="1" width="8.85546875"/>
    <col min="468" max="468" customWidth="1" width="8.85546875"/>
    <col min="469" max="469" customWidth="1" width="8.85546875"/>
    <col min="470" max="470" customWidth="1" width="8.85546875"/>
    <col min="471" max="471" customWidth="1" width="8.85546875"/>
    <col min="472" max="472" customWidth="1" width="8.85546875"/>
    <col min="473" max="473" customWidth="1" width="8.85546875"/>
    <col min="474" max="474" customWidth="1" width="8.85546875"/>
    <col min="475" max="475" customWidth="1" width="8.85546875"/>
    <col min="476" max="476" customWidth="1" width="8.85546875"/>
    <col min="477" max="477" customWidth="1" width="8.85546875"/>
    <col min="478" max="478" customWidth="1" width="8.85546875"/>
    <col min="479" max="479" customWidth="1" width="8.85546875"/>
    <col min="480" max="480" customWidth="1" width="8.85546875"/>
    <col min="481" max="481" customWidth="1" width="8.85546875"/>
    <col min="482" max="482" customWidth="1" width="8.85546875"/>
    <col min="483" max="483" customWidth="1" width="8.85546875"/>
    <col min="484" max="484" customWidth="1" width="8.85546875"/>
    <col min="485" max="485" customWidth="1" width="8.85546875"/>
    <col min="486" max="486" customWidth="1" width="8.85546875"/>
    <col min="487" max="487" customWidth="1" width="8.85546875"/>
    <col min="488" max="488" customWidth="1" width="8.85546875"/>
    <col min="489" max="489" customWidth="1" width="8.85546875"/>
    <col min="490" max="490" customWidth="1" width="8.85546875"/>
    <col min="491" max="491" customWidth="1" width="8.85546875"/>
    <col min="492" max="492" customWidth="1" width="8.85546875"/>
    <col min="493" max="493" customWidth="1" width="8.85546875"/>
    <col min="494" max="494" customWidth="1" width="8.85546875"/>
    <col min="495" max="495" customWidth="1" width="8.85546875"/>
    <col min="496" max="496" customWidth="1" width="8.85546875"/>
    <col min="497" max="497" customWidth="1" width="8.85546875"/>
    <col min="498" max="498" customWidth="1" width="8.85546875"/>
    <col min="499" max="499" customWidth="1" width="8.85546875"/>
    <col min="500" max="500" customWidth="1" width="8.85546875"/>
    <col min="501" max="501" customWidth="1" width="8.85546875"/>
    <col min="502" max="502" customWidth="1" width="8.85546875"/>
    <col min="503" max="503" customWidth="1" width="8.85546875"/>
    <col min="504" max="504" customWidth="1" width="8.85546875"/>
    <col min="505" max="505" customWidth="1" width="8.85546875"/>
    <col min="506" max="506" customWidth="1" width="8.85546875"/>
    <col min="507" max="507" customWidth="1" width="8.85546875"/>
    <col min="508" max="508" customWidth="1" width="8.85546875"/>
    <col min="509" max="509" customWidth="1" width="8.85546875"/>
    <col min="510" max="510" customWidth="1" width="8.85546875"/>
    <col min="511" max="511" customWidth="1" width="8.85546875"/>
    <col min="512" max="512" customWidth="1" width="8.85546875"/>
    <col min="513" max="513" customWidth="1" width="8.85546875"/>
    <col min="514" max="514" customWidth="1" width="8.85546875"/>
    <col min="515" max="515" customWidth="1" width="8.85546875"/>
    <col min="516" max="516" customWidth="1" width="8.85546875"/>
    <col min="517" max="517" customWidth="1" width="8.85546875"/>
    <col min="518" max="518" customWidth="1" width="8.85546875"/>
    <col min="519" max="519" customWidth="1" width="8.85546875"/>
    <col min="520" max="520" customWidth="1" width="8.85546875"/>
    <col min="521" max="521" customWidth="1" width="8.85546875"/>
    <col min="522" max="522" customWidth="1" width="8.85546875"/>
    <col min="523" max="523" customWidth="1" width="8.85546875"/>
    <col min="524" max="524" customWidth="1" width="8.85546875"/>
    <col min="525" max="525" customWidth="1" width="8.85546875"/>
    <col min="526" max="526" customWidth="1" width="8.85546875"/>
    <col min="527" max="527" customWidth="1" width="8.85546875"/>
    <col min="528" max="528" customWidth="1" width="8.85546875"/>
    <col min="529" max="529" customWidth="1" width="8.85546875"/>
    <col min="530" max="530" customWidth="1" width="8.85546875"/>
    <col min="531" max="531" customWidth="1" width="8.85546875"/>
    <col min="532" max="532" customWidth="1" width="8.85546875"/>
    <col min="533" max="533" customWidth="1" width="8.85546875"/>
    <col min="534" max="534" customWidth="1" width="8.85546875"/>
    <col min="535" max="535" customWidth="1" width="8.85546875"/>
    <col min="536" max="536" customWidth="1" width="8.85546875"/>
    <col min="537" max="537" customWidth="1" width="8.85546875"/>
    <col min="538" max="538" customWidth="1" width="8.85546875"/>
    <col min="539" max="539" customWidth="1" width="8.85546875"/>
    <col min="540" max="540" customWidth="1" width="8.85546875"/>
    <col min="541" max="541" customWidth="1" width="8.85546875"/>
    <col min="542" max="542" customWidth="1" width="8.85546875"/>
    <col min="543" max="543" customWidth="1" width="8.85546875"/>
    <col min="544" max="544" customWidth="1" width="8.85546875"/>
    <col min="545" max="545" customWidth="1" width="8.85546875"/>
    <col min="546" max="546" customWidth="1" width="8.85546875"/>
    <col min="547" max="547" customWidth="1" width="8.85546875"/>
    <col min="548" max="548" customWidth="1" width="8.85546875"/>
    <col min="549" max="549" customWidth="1" width="8.85546875"/>
    <col min="550" max="550" customWidth="1" width="8.85546875"/>
    <col min="551" max="551" customWidth="1" width="8.85546875"/>
    <col min="552" max="552" customWidth="1" width="8.85546875"/>
    <col min="553" max="553" customWidth="1" width="8.85546875"/>
    <col min="554" max="554" customWidth="1" width="8.85546875"/>
    <col min="555" max="555" customWidth="1" width="8.85546875"/>
    <col min="556" max="556" customWidth="1" width="8.85546875"/>
    <col min="557" max="557" customWidth="1" width="8.85546875"/>
    <col min="558" max="558" customWidth="1" width="8.85546875"/>
    <col min="559" max="559" customWidth="1" width="8.85546875"/>
    <col min="560" max="560" customWidth="1" width="8.85546875"/>
    <col min="561" max="561" customWidth="1" width="8.85546875"/>
    <col min="562" max="562" customWidth="1" width="8.85546875"/>
    <col min="563" max="563" customWidth="1" width="8.85546875"/>
    <col min="564" max="564" customWidth="1" width="8.85546875"/>
    <col min="565" max="565" customWidth="1" width="8.85546875"/>
    <col min="566" max="566" customWidth="1" width="8.85546875"/>
    <col min="567" max="567" customWidth="1" width="8.85546875"/>
    <col min="568" max="568" customWidth="1" width="8.85546875"/>
    <col min="569" max="569" customWidth="1" width="8.85546875"/>
    <col min="570" max="570" customWidth="1" width="8.85546875"/>
    <col min="571" max="571" customWidth="1" width="8.85546875"/>
    <col min="572" max="572" customWidth="1" width="8.85546875"/>
    <col min="573" max="573" customWidth="1" width="8.85546875"/>
    <col min="574" max="574" customWidth="1" width="8.85546875"/>
    <col min="575" max="575" customWidth="1" width="8.85546875"/>
    <col min="576" max="576" customWidth="1" width="8.85546875"/>
    <col min="577" max="577" customWidth="1" width="8.85546875"/>
    <col min="578" max="578" customWidth="1" width="8.85546875"/>
    <col min="579" max="579" customWidth="1" width="8.85546875"/>
    <col min="580" max="580" customWidth="1" width="8.85546875"/>
    <col min="581" max="581" customWidth="1" width="8.85546875"/>
    <col min="582" max="582" customWidth="1" width="8.85546875"/>
    <col min="583" max="583" customWidth="1" width="8.85546875"/>
    <col min="584" max="584" customWidth="1" width="8.85546875"/>
    <col min="585" max="585" customWidth="1" width="8.85546875"/>
    <col min="586" max="586" customWidth="1" width="8.85546875"/>
    <col min="587" max="587" customWidth="1" width="8.85546875"/>
    <col min="588" max="588" customWidth="1" width="8.85546875"/>
    <col min="589" max="589" customWidth="1" width="8.85546875"/>
    <col min="590" max="590" customWidth="1" width="8.85546875"/>
    <col min="591" max="591" customWidth="1" width="8.85546875"/>
    <col min="592" max="592" customWidth="1" width="8.85546875"/>
    <col min="593" max="593" customWidth="1" width="8.85546875"/>
    <col min="594" max="594" customWidth="1" width="8.85546875"/>
    <col min="595" max="595" customWidth="1" width="8.85546875"/>
    <col min="596" max="596" customWidth="1" width="8.85546875"/>
    <col min="597" max="597" customWidth="1" width="8.85546875"/>
    <col min="598" max="598" customWidth="1" width="8.85546875"/>
    <col min="599" max="599" customWidth="1" width="8.85546875"/>
    <col min="600" max="600" customWidth="1" width="8.85546875"/>
    <col min="601" max="601" customWidth="1" width="8.85546875"/>
    <col min="602" max="602" customWidth="1" width="8.85546875"/>
    <col min="603" max="603" customWidth="1" width="8.85546875"/>
    <col min="604" max="604" customWidth="1" width="8.85546875"/>
    <col min="605" max="605" customWidth="1" width="8.85546875"/>
    <col min="606" max="606" customWidth="1" width="8.85546875"/>
    <col min="607" max="607" customWidth="1" width="8.85546875"/>
    <col min="608" max="608" customWidth="1" width="8.85546875"/>
    <col min="609" max="609" customWidth="1" width="8.85546875"/>
    <col min="610" max="610" customWidth="1" width="8.85546875"/>
    <col min="611" max="611" customWidth="1" width="8.85546875"/>
    <col min="612" max="612" customWidth="1" width="8.85546875"/>
    <col min="613" max="613" customWidth="1" width="8.85546875"/>
    <col min="614" max="614" customWidth="1" width="8.85546875"/>
    <col min="615" max="615" customWidth="1" width="8.85546875"/>
    <col min="616" max="616" customWidth="1" width="8.85546875"/>
    <col min="617" max="617" customWidth="1" width="8.85546875"/>
    <col min="618" max="618" customWidth="1" width="8.85546875"/>
    <col min="619" max="619" customWidth="1" width="8.85546875"/>
    <col min="620" max="620" customWidth="1" width="8.85546875"/>
    <col min="621" max="621" customWidth="1" width="8.85546875"/>
    <col min="622" max="622" customWidth="1" width="8.85546875"/>
    <col min="623" max="623" customWidth="1" width="8.85546875"/>
    <col min="624" max="624" customWidth="1" width="8.85546875"/>
    <col min="625" max="625" customWidth="1" width="8.85546875"/>
    <col min="626" max="626" customWidth="1" width="8.85546875"/>
    <col min="627" max="627" customWidth="1" width="8.85546875"/>
    <col min="628" max="628" customWidth="1" width="8.85546875"/>
    <col min="629" max="629" customWidth="1" width="8.85546875"/>
    <col min="630" max="630" customWidth="1" width="8.85546875"/>
    <col min="631" max="631" customWidth="1" width="8.85546875"/>
    <col min="632" max="632" customWidth="1" width="8.85546875"/>
    <col min="633" max="633" customWidth="1" width="8.85546875"/>
    <col min="634" max="634" customWidth="1" width="8.85546875"/>
    <col min="635" max="635" customWidth="1" width="8.85546875"/>
    <col min="636" max="636" customWidth="1" width="8.85546875"/>
    <col min="637" max="637" customWidth="1" width="8.85546875"/>
    <col min="638" max="638" customWidth="1" width="8.85546875"/>
    <col min="639" max="639" customWidth="1" width="8.85546875"/>
    <col min="640" max="640" customWidth="1" width="8.85546875"/>
    <col min="641" max="641" customWidth="1" width="8.85546875"/>
    <col min="642" max="642" customWidth="1" width="8.85546875"/>
    <col min="643" max="643" customWidth="1" width="8.85546875"/>
    <col min="644" max="644" customWidth="1" width="8.85546875"/>
    <col min="645" max="645" customWidth="1" width="8.85546875"/>
    <col min="646" max="646" customWidth="1" width="8.85546875"/>
    <col min="647" max="647" customWidth="1" width="8.85546875"/>
    <col min="648" max="648" customWidth="1" width="8.85546875"/>
    <col min="649" max="649" customWidth="1" width="8.85546875"/>
    <col min="650" max="650" customWidth="1" width="8.85546875"/>
    <col min="651" max="651" customWidth="1" width="8.85546875"/>
    <col min="652" max="652" customWidth="1" width="8.85546875"/>
    <col min="653" max="653" customWidth="1" width="8.85546875"/>
    <col min="654" max="654" customWidth="1" width="8.85546875"/>
    <col min="655" max="655" customWidth="1" width="8.85546875"/>
    <col min="656" max="656" customWidth="1" width="8.85546875"/>
    <col min="657" max="657" customWidth="1" width="8.85546875"/>
    <col min="658" max="658" customWidth="1" width="8.85546875"/>
    <col min="659" max="659" customWidth="1" width="8.85546875"/>
    <col min="660" max="660" customWidth="1" width="8.85546875"/>
    <col min="661" max="661" customWidth="1" width="8.85546875"/>
    <col min="662" max="662" customWidth="1" width="8.85546875"/>
    <col min="663" max="663" customWidth="1" width="8.85546875"/>
    <col min="664" max="664" customWidth="1" width="8.85546875"/>
    <col min="665" max="665" customWidth="1" width="8.85546875"/>
    <col min="666" max="666" customWidth="1" width="8.85546875"/>
    <col min="667" max="667" customWidth="1" width="8.85546875"/>
    <col min="668" max="668" customWidth="1" width="8.85546875"/>
    <col min="669" max="669" customWidth="1" width="8.85546875"/>
    <col min="670" max="670" customWidth="1" width="8.85546875"/>
    <col min="671" max="671" customWidth="1" width="8.85546875"/>
    <col min="672" max="672" customWidth="1" width="8.85546875"/>
    <col min="673" max="673" customWidth="1" width="8.85546875"/>
    <col min="674" max="674" customWidth="1" width="8.85546875"/>
    <col min="675" max="675" customWidth="1" width="8.85546875"/>
    <col min="676" max="676" customWidth="1" width="8.85546875"/>
    <col min="677" max="677" customWidth="1" width="8.85546875"/>
    <col min="678" max="678" customWidth="1" width="8.85546875"/>
    <col min="679" max="679" customWidth="1" width="8.85546875"/>
    <col min="680" max="680" customWidth="1" width="8.85546875"/>
    <col min="681" max="681" customWidth="1" width="8.85546875"/>
    <col min="682" max="682" customWidth="1" width="8.85546875"/>
    <col min="683" max="683" customWidth="1" width="8.85546875"/>
    <col min="684" max="684" customWidth="1" width="8.85546875"/>
    <col min="685" max="685" customWidth="1" width="8.85546875"/>
    <col min="686" max="686" customWidth="1" width="8.85546875"/>
    <col min="687" max="687" customWidth="1" width="8.85546875"/>
    <col min="688" max="688" customWidth="1" width="8.85546875"/>
    <col min="689" max="689" customWidth="1" width="8.85546875"/>
    <col min="690" max="690" customWidth="1" width="8.85546875"/>
    <col min="691" max="691" customWidth="1" width="8.85546875"/>
    <col min="692" max="692" customWidth="1" width="8.85546875"/>
    <col min="693" max="693" customWidth="1" width="8.85546875"/>
    <col min="694" max="694" customWidth="1" width="8.85546875"/>
    <col min="695" max="695" customWidth="1" width="8.85546875"/>
    <col min="696" max="696" customWidth="1" width="8.85546875"/>
    <col min="697" max="697" customWidth="1" width="8.85546875"/>
    <col min="698" max="698" customWidth="1" width="8.85546875"/>
    <col min="699" max="699" customWidth="1" width="8.85546875"/>
    <col min="700" max="700" customWidth="1" width="8.85546875"/>
    <col min="701" max="701" customWidth="1" width="8.85546875"/>
    <col min="702" max="702" customWidth="1" width="8.85546875"/>
    <col min="703" max="703" customWidth="1" width="8.85546875"/>
    <col min="704" max="704" customWidth="1" width="8.85546875"/>
    <col min="705" max="705" customWidth="1" width="8.85546875"/>
    <col min="706" max="706" customWidth="1" width="8.85546875"/>
    <col min="707" max="707" customWidth="1" width="8.85546875"/>
    <col min="708" max="708" customWidth="1" width="8.85546875"/>
    <col min="709" max="709" customWidth="1" width="8.85546875"/>
    <col min="710" max="710" customWidth="1" width="8.85546875"/>
    <col min="711" max="711" customWidth="1" width="8.85546875"/>
    <col min="712" max="712" customWidth="1" width="8.85546875"/>
    <col min="713" max="713" customWidth="1" width="8.85546875"/>
    <col min="714" max="714" customWidth="1" width="8.85546875"/>
    <col min="715" max="715" customWidth="1" width="8.85546875"/>
    <col min="716" max="716" customWidth="1" width="8.85546875"/>
    <col min="717" max="717" customWidth="1" width="8.85546875"/>
    <col min="718" max="718" customWidth="1" width="8.85546875"/>
    <col min="719" max="719" customWidth="1" width="8.85546875"/>
    <col min="720" max="720" customWidth="1" width="8.85546875"/>
    <col min="721" max="721" customWidth="1" width="8.85546875"/>
    <col min="722" max="722" customWidth="1" width="8.85546875"/>
    <col min="723" max="723" customWidth="1" width="8.85546875"/>
    <col min="724" max="724" customWidth="1" width="8.85546875"/>
    <col min="725" max="725" customWidth="1" width="8.85546875"/>
    <col min="726" max="726" customWidth="1" width="8.85546875"/>
    <col min="727" max="727" customWidth="1" width="8.85546875"/>
    <col min="728" max="728" customWidth="1" width="8.85546875"/>
    <col min="729" max="729" customWidth="1" width="8.85546875"/>
    <col min="730" max="730" customWidth="1" width="8.85546875"/>
    <col min="731" max="731" customWidth="1" width="8.85546875"/>
    <col min="732" max="732" customWidth="1" width="8.85546875"/>
    <col min="733" max="733" customWidth="1" width="8.85546875"/>
    <col min="734" max="734" customWidth="1" width="8.85546875"/>
    <col min="735" max="735" customWidth="1" width="8.85546875"/>
    <col min="736" max="736" customWidth="1" width="8.85546875"/>
    <col min="737" max="737" customWidth="1" width="8.85546875"/>
    <col min="738" max="738" customWidth="1" width="8.85546875"/>
    <col min="739" max="739" customWidth="1" width="8.85546875"/>
    <col min="740" max="740" customWidth="1" width="8.85546875"/>
    <col min="741" max="741" customWidth="1" width="8.85546875"/>
    <col min="742" max="742" customWidth="1" width="8.85546875"/>
    <col min="743" max="743" customWidth="1" width="8.85546875"/>
    <col min="744" max="744" customWidth="1" width="8.85546875"/>
    <col min="745" max="745" customWidth="1" width="8.85546875"/>
    <col min="746" max="746" customWidth="1" width="8.85546875"/>
    <col min="747" max="747" customWidth="1" width="8.85546875"/>
    <col min="748" max="748" customWidth="1" width="8.85546875"/>
    <col min="749" max="749" customWidth="1" width="8.85546875"/>
    <col min="750" max="750" customWidth="1" width="8.85546875"/>
    <col min="751" max="751" customWidth="1" width="8.85546875"/>
    <col min="752" max="752" customWidth="1" width="8.85546875"/>
    <col min="753" max="753" customWidth="1" width="8.85546875"/>
    <col min="754" max="754" customWidth="1" width="8.85546875"/>
    <col min="755" max="755" customWidth="1" width="8.85546875"/>
    <col min="756" max="756" customWidth="1" width="8.85546875"/>
    <col min="757" max="757" customWidth="1" width="8.85546875"/>
    <col min="758" max="758" customWidth="1" width="8.85546875"/>
    <col min="759" max="759" customWidth="1" width="8.85546875"/>
    <col min="760" max="760" customWidth="1" width="8.85546875"/>
    <col min="761" max="761" customWidth="1" width="8.85546875"/>
    <col min="762" max="762" customWidth="1" width="8.85546875"/>
    <col min="763" max="763" customWidth="1" width="8.85546875"/>
    <col min="764" max="764" customWidth="1" width="8.85546875"/>
    <col min="765" max="765" customWidth="1" width="8.85546875"/>
    <col min="766" max="766" customWidth="1" width="8.85546875"/>
    <col min="767" max="767" customWidth="1" width="8.85546875"/>
    <col min="768" max="768" customWidth="1" width="8.85546875"/>
    <col min="769" max="769" customWidth="1" width="8.85546875"/>
    <col min="770" max="770" customWidth="1" width="8.85546875"/>
    <col min="771" max="771" customWidth="1" width="8.85546875"/>
    <col min="772" max="772" customWidth="1" width="8.85546875"/>
    <col min="773" max="773" customWidth="1" width="8.85546875"/>
    <col min="774" max="774" customWidth="1" width="8.85546875"/>
    <col min="775" max="775" customWidth="1" width="8.85546875"/>
    <col min="776" max="776" customWidth="1" width="8.85546875"/>
    <col min="777" max="777" customWidth="1" width="8.85546875"/>
    <col min="778" max="778" customWidth="1" width="8.85546875"/>
    <col min="779" max="779" customWidth="1" width="8.85546875"/>
    <col min="780" max="780" customWidth="1" width="8.85546875"/>
    <col min="781" max="781" customWidth="1" width="8.85546875"/>
    <col min="782" max="782" customWidth="1" width="8.85546875"/>
    <col min="783" max="783" customWidth="1" width="8.85546875"/>
    <col min="784" max="784" customWidth="1" width="8.85546875"/>
    <col min="785" max="785" customWidth="1" width="8.85546875"/>
    <col min="786" max="786" customWidth="1" width="8.85546875"/>
    <col min="787" max="787" customWidth="1" width="8.85546875"/>
    <col min="788" max="788" customWidth="1" width="8.85546875"/>
    <col min="789" max="789" customWidth="1" width="8.85546875"/>
    <col min="790" max="790" customWidth="1" width="8.85546875"/>
    <col min="791" max="791" customWidth="1" width="8.85546875"/>
    <col min="792" max="792" customWidth="1" width="8.85546875"/>
    <col min="793" max="793" customWidth="1" width="8.85546875"/>
    <col min="794" max="794" customWidth="1" width="8.85546875"/>
    <col min="795" max="795" customWidth="1" width="8.85546875"/>
    <col min="796" max="796" customWidth="1" width="8.85546875"/>
    <col min="797" max="797" customWidth="1" width="8.85546875"/>
    <col min="798" max="798" customWidth="1" width="8.85546875"/>
    <col min="799" max="799" customWidth="1" width="8.85546875"/>
    <col min="800" max="800" customWidth="1" width="8.85546875"/>
    <col min="801" max="801" customWidth="1" width="8.85546875"/>
    <col min="802" max="802" customWidth="1" width="8.85546875"/>
    <col min="803" max="803" customWidth="1" width="8.85546875"/>
    <col min="804" max="804" customWidth="1" width="8.85546875"/>
    <col min="805" max="805" customWidth="1" width="8.85546875"/>
    <col min="806" max="806" customWidth="1" width="8.85546875"/>
    <col min="807" max="807" customWidth="1" width="8.85546875"/>
    <col min="808" max="808" customWidth="1" width="8.85546875"/>
    <col min="809" max="809" customWidth="1" width="8.85546875"/>
    <col min="810" max="810" customWidth="1" width="8.85546875"/>
    <col min="811" max="811" customWidth="1" width="8.85546875"/>
    <col min="812" max="812" customWidth="1" width="8.85546875"/>
    <col min="813" max="813" customWidth="1" width="8.85546875"/>
    <col min="814" max="814" customWidth="1" width="8.85546875"/>
    <col min="815" max="815" customWidth="1" width="8.85546875"/>
    <col min="816" max="816" customWidth="1" width="8.85546875"/>
    <col min="817" max="817" customWidth="1" width="8.85546875"/>
    <col min="818" max="818" customWidth="1" width="8.85546875"/>
    <col min="819" max="819" customWidth="1" width="8.85546875"/>
    <col min="820" max="820" customWidth="1" width="8.85546875"/>
    <col min="821" max="821" customWidth="1" width="8.85546875"/>
    <col min="822" max="822" customWidth="1" width="8.85546875"/>
    <col min="823" max="823" customWidth="1" width="8.85546875"/>
    <col min="824" max="824" customWidth="1" width="8.85546875"/>
    <col min="825" max="825" customWidth="1" width="8.85546875"/>
    <col min="826" max="826" customWidth="1" width="8.85546875"/>
    <col min="827" max="827" customWidth="1" width="8.85546875"/>
    <col min="828" max="828" customWidth="1" width="8.85546875"/>
    <col min="829" max="829" customWidth="1" width="8.85546875"/>
    <col min="830" max="830" customWidth="1" width="8.85546875"/>
    <col min="831" max="831" customWidth="1" width="8.85546875"/>
    <col min="832" max="832" customWidth="1" width="8.85546875"/>
    <col min="833" max="833" customWidth="1" width="8.85546875"/>
    <col min="834" max="834" customWidth="1" width="8.85546875"/>
    <col min="835" max="835" customWidth="1" width="8.85546875"/>
    <col min="836" max="836" customWidth="1" width="8.85546875"/>
    <col min="837" max="837" customWidth="1" width="8.85546875"/>
    <col min="838" max="838" customWidth="1" width="8.85546875"/>
    <col min="839" max="839" customWidth="1" width="8.85546875"/>
    <col min="840" max="840" customWidth="1" width="8.85546875"/>
    <col min="841" max="841" customWidth="1" width="8.85546875"/>
    <col min="842" max="842" customWidth="1" width="8.85546875"/>
    <col min="843" max="843" customWidth="1" width="8.85546875"/>
    <col min="844" max="844" customWidth="1" width="8.85546875"/>
    <col min="845" max="845" customWidth="1" width="8.85546875"/>
    <col min="846" max="846" customWidth="1" width="8.85546875"/>
    <col min="847" max="847" customWidth="1" width="8.85546875"/>
    <col min="848" max="848" customWidth="1" width="8.85546875"/>
    <col min="849" max="849" customWidth="1" width="8.85546875"/>
    <col min="850" max="850" customWidth="1" width="8.85546875"/>
    <col min="851" max="851" customWidth="1" width="8.85546875"/>
    <col min="852" max="852" customWidth="1" width="8.85546875"/>
    <col min="853" max="853" customWidth="1" width="8.85546875"/>
    <col min="854" max="854" customWidth="1" width="8.85546875"/>
    <col min="855" max="855" customWidth="1" width="8.85546875"/>
    <col min="856" max="856" customWidth="1" width="8.85546875"/>
    <col min="857" max="857" customWidth="1" width="8.85546875"/>
    <col min="858" max="858" customWidth="1" width="8.85546875"/>
    <col min="859" max="859" customWidth="1" width="8.85546875"/>
    <col min="860" max="860" customWidth="1" width="8.85546875"/>
    <col min="861" max="861" customWidth="1" width="8.85546875"/>
    <col min="862" max="862" customWidth="1" width="8.85546875"/>
    <col min="863" max="863" customWidth="1" width="8.85546875"/>
    <col min="864" max="864" customWidth="1" width="8.85546875"/>
    <col min="865" max="865" customWidth="1" width="8.85546875"/>
    <col min="866" max="866" customWidth="1" width="8.85546875"/>
    <col min="867" max="867" customWidth="1" width="8.85546875"/>
    <col min="868" max="868" customWidth="1" width="8.85546875"/>
    <col min="869" max="869" customWidth="1" width="8.85546875"/>
    <col min="870" max="870" customWidth="1" width="8.85546875"/>
    <col min="871" max="871" customWidth="1" width="8.85546875"/>
    <col min="872" max="872" customWidth="1" width="8.85546875"/>
    <col min="873" max="873" customWidth="1" width="8.85546875"/>
    <col min="874" max="874" customWidth="1" width="8.85546875"/>
    <col min="875" max="875" customWidth="1" width="8.85546875"/>
    <col min="876" max="876" customWidth="1" width="8.85546875"/>
    <col min="877" max="877" customWidth="1" width="8.85546875"/>
    <col min="878" max="878" customWidth="1" width="8.85546875"/>
    <col min="879" max="879" customWidth="1" width="8.85546875"/>
    <col min="880" max="880" customWidth="1" width="8.85546875"/>
    <col min="881" max="881" customWidth="1" width="8.85546875"/>
    <col min="882" max="882" customWidth="1" width="8.85546875"/>
    <col min="883" max="883" customWidth="1" width="8.85546875"/>
    <col min="884" max="884" customWidth="1" width="8.85546875"/>
    <col min="885" max="885" customWidth="1" width="8.85546875"/>
    <col min="886" max="886" customWidth="1" width="8.85546875"/>
    <col min="887" max="887" customWidth="1" width="8.85546875"/>
    <col min="888" max="888" customWidth="1" width="8.85546875"/>
    <col min="889" max="889" customWidth="1" width="8.85546875"/>
    <col min="890" max="890" customWidth="1" width="8.85546875"/>
    <col min="891" max="891" customWidth="1" width="8.85546875"/>
    <col min="892" max="892" customWidth="1" width="8.85546875"/>
    <col min="893" max="893" customWidth="1" width="8.85546875"/>
    <col min="894" max="894" customWidth="1" width="8.85546875"/>
    <col min="895" max="895" customWidth="1" width="8.85546875"/>
    <col min="896" max="896" customWidth="1" width="8.85546875"/>
    <col min="897" max="897" customWidth="1" width="8.85546875"/>
    <col min="898" max="898" customWidth="1" width="8.85546875"/>
    <col min="899" max="899" customWidth="1" width="8.85546875"/>
    <col min="900" max="900" customWidth="1" width="8.85546875"/>
    <col min="901" max="901" customWidth="1" width="8.85546875"/>
    <col min="902" max="902" customWidth="1" width="8.85546875"/>
    <col min="903" max="903" customWidth="1" width="8.85546875"/>
    <col min="904" max="904" customWidth="1" width="8.85546875"/>
    <col min="905" max="905" customWidth="1" width="8.85546875"/>
    <col min="906" max="906" customWidth="1" width="8.85546875"/>
    <col min="907" max="907" customWidth="1" width="8.85546875"/>
    <col min="908" max="908" customWidth="1" width="8.85546875"/>
    <col min="909" max="909" customWidth="1" width="8.85546875"/>
    <col min="910" max="910" customWidth="1" width="8.85546875"/>
    <col min="911" max="911" customWidth="1" width="8.85546875"/>
    <col min="912" max="912" customWidth="1" width="8.85546875"/>
    <col min="913" max="913" customWidth="1" width="8.85546875"/>
    <col min="914" max="914" customWidth="1" width="8.85546875"/>
    <col min="915" max="915" customWidth="1" width="8.85546875"/>
    <col min="916" max="916" customWidth="1" width="8.85546875"/>
    <col min="917" max="917" customWidth="1" width="8.85546875"/>
    <col min="918" max="918" customWidth="1" width="8.85546875"/>
    <col min="919" max="919" customWidth="1" width="8.85546875"/>
    <col min="920" max="920" customWidth="1" width="8.85546875"/>
    <col min="921" max="921" customWidth="1" width="8.85546875"/>
    <col min="922" max="922" customWidth="1" width="8.85546875"/>
    <col min="923" max="923" customWidth="1" width="8.85546875"/>
    <col min="924" max="924" customWidth="1" width="8.85546875"/>
    <col min="925" max="925" customWidth="1" width="8.85546875"/>
    <col min="926" max="926" customWidth="1" width="8.85546875"/>
    <col min="927" max="927" customWidth="1" width="8.85546875"/>
    <col min="928" max="928" customWidth="1" width="8.85546875"/>
    <col min="929" max="929" customWidth="1" width="8.85546875"/>
    <col min="930" max="930" customWidth="1" width="8.85546875"/>
    <col min="931" max="931" customWidth="1" width="8.85546875"/>
    <col min="932" max="932" customWidth="1" width="8.85546875"/>
    <col min="933" max="933" customWidth="1" width="8.85546875"/>
    <col min="934" max="934" customWidth="1" width="8.85546875"/>
    <col min="935" max="935" customWidth="1" width="8.85546875"/>
    <col min="936" max="936" customWidth="1" width="8.85546875"/>
    <col min="937" max="937" customWidth="1" width="8.85546875"/>
    <col min="938" max="938" customWidth="1" width="8.85546875"/>
    <col min="939" max="939" customWidth="1" width="8.85546875"/>
    <col min="940" max="940" customWidth="1" width="8.85546875"/>
    <col min="941" max="941" customWidth="1" width="8.85546875"/>
    <col min="942" max="942" customWidth="1" width="8.85546875"/>
    <col min="943" max="943" customWidth="1" width="8.85546875"/>
    <col min="944" max="944" customWidth="1" width="8.85546875"/>
    <col min="945" max="945" customWidth="1" width="8.85546875"/>
    <col min="946" max="946" customWidth="1" width="8.85546875"/>
    <col min="947" max="947" customWidth="1" width="8.85546875"/>
    <col min="948" max="948" customWidth="1" width="8.85546875"/>
    <col min="949" max="949" customWidth="1" width="8.85546875"/>
    <col min="950" max="950" customWidth="1" width="8.85546875"/>
    <col min="951" max="951" customWidth="1" width="8.85546875"/>
    <col min="952" max="952" customWidth="1" width="8.85546875"/>
    <col min="953" max="953" customWidth="1" width="8.85546875"/>
    <col min="954" max="954" customWidth="1" width="8.85546875"/>
    <col min="955" max="955" customWidth="1" width="8.85546875"/>
    <col min="956" max="956" customWidth="1" width="8.85546875"/>
    <col min="957" max="957" customWidth="1" width="8.85546875"/>
    <col min="958" max="958" customWidth="1" width="8.85546875"/>
    <col min="959" max="959" customWidth="1" width="8.85546875"/>
    <col min="960" max="960" customWidth="1" width="8.85546875"/>
    <col min="961" max="961" customWidth="1" width="8.85546875"/>
    <col min="962" max="962" customWidth="1" width="8.85546875"/>
    <col min="963" max="963" customWidth="1" width="8.85546875"/>
    <col min="964" max="964" customWidth="1" width="8.85546875"/>
    <col min="965" max="965" customWidth="1" width="8.85546875"/>
    <col min="966" max="966" customWidth="1" width="8.85546875"/>
    <col min="967" max="967" customWidth="1" width="8.85546875"/>
    <col min="968" max="968" customWidth="1" width="8.85546875"/>
    <col min="969" max="969" customWidth="1" width="8.85546875"/>
    <col min="970" max="970" customWidth="1" width="8.85546875"/>
    <col min="971" max="971" customWidth="1" width="8.85546875"/>
    <col min="972" max="972" customWidth="1" width="8.85546875"/>
    <col min="973" max="973" customWidth="1" width="8.85546875"/>
    <col min="974" max="974" customWidth="1" width="8.85546875"/>
    <col min="975" max="975" customWidth="1" width="8.85546875"/>
    <col min="976" max="976" customWidth="1" width="8.85546875"/>
    <col min="977" max="977" customWidth="1" width="8.85546875"/>
    <col min="978" max="978" customWidth="1" width="8.85546875"/>
    <col min="979" max="979" customWidth="1" width="8.85546875"/>
    <col min="980" max="980" customWidth="1" width="8.85546875"/>
    <col min="981" max="981" customWidth="1" width="8.85546875"/>
    <col min="982" max="982" customWidth="1" width="8.85546875"/>
    <col min="983" max="983" customWidth="1" width="8.85546875"/>
    <col min="984" max="984" customWidth="1" width="8.85546875"/>
    <col min="985" max="985" customWidth="1" width="8.85546875"/>
    <col min="986" max="986" customWidth="1" width="8.85546875"/>
    <col min="987" max="987" customWidth="1" width="8.85546875"/>
    <col min="988" max="988" customWidth="1" width="8.85546875"/>
    <col min="989" max="989" customWidth="1" width="8.85546875"/>
    <col min="990" max="990" customWidth="1" width="8.85546875"/>
    <col min="991" max="991" customWidth="1" width="8.85546875"/>
    <col min="992" max="992" customWidth="1" width="8.85546875"/>
    <col min="993" max="993" customWidth="1" width="8.85546875"/>
    <col min="994" max="994" customWidth="1" width="8.85546875"/>
    <col min="995" max="995" customWidth="1" width="8.85546875"/>
    <col min="996" max="996" customWidth="1" width="8.85546875"/>
    <col min="997" max="997" customWidth="1" width="8.85546875"/>
    <col min="998" max="998" customWidth="1" width="8.85546875"/>
    <col min="999" max="999" customWidth="1" width="8.85546875"/>
    <col min="1000" max="1000" customWidth="1" width="8.85546875"/>
    <col min="1001" max="1001" customWidth="1" width="8.85546875"/>
    <col min="1002" max="1002" customWidth="1" width="8.85546875"/>
    <col min="1003" max="1003" customWidth="1" width="8.85546875"/>
    <col min="1004" max="1004" customWidth="1" width="8.85546875"/>
    <col min="1005" max="1005" customWidth="1" width="8.85546875"/>
    <col min="1006" max="1006" customWidth="1" width="8.85546875"/>
    <col min="1007" max="1007" customWidth="1" width="8.85546875"/>
    <col min="1008" max="1008" customWidth="1" width="8.85546875"/>
    <col min="1009" max="1009" customWidth="1" width="8.85546875"/>
    <col min="1010" max="1010" customWidth="1" width="8.85546875"/>
    <col min="1011" max="1011" customWidth="1" width="8.85546875"/>
    <col min="1012" max="1012" customWidth="1" width="8.85546875"/>
    <col min="1013" max="1013" customWidth="1" width="8.85546875"/>
    <col min="1014" max="1014" customWidth="1" width="8.85546875"/>
    <col min="1015" max="1015" customWidth="1" width="8.85546875"/>
    <col min="1016" max="1016" customWidth="1" width="8.85546875"/>
    <col min="1017" max="1017" customWidth="1" width="8.85546875"/>
    <col min="1018" max="1018" customWidth="1" width="8.85546875"/>
    <col min="1019" max="1019" customWidth="1" width="8.85546875"/>
    <col min="1020" max="1020" customWidth="1" width="8.85546875"/>
    <col min="1021" max="1021" customWidth="1" width="8.85546875"/>
    <col min="1022" max="1022" customWidth="1" width="8.85546875"/>
    <col min="1023" max="1023" customWidth="1" width="8.85546875"/>
    <col min="1024" max="1024" customWidth="1" width="8.85546875"/>
    <col min="1025" max="1025" customWidth="1" width="8.85546875"/>
    <col min="1026" max="1026" customWidth="1" width="8.85546875"/>
    <col min="1027" max="1027" customWidth="1" width="8.85546875"/>
    <col min="1028" max="1028" customWidth="1" width="8.85546875"/>
    <col min="1029" max="1029" customWidth="1" width="8.85546875"/>
    <col min="1030" max="1030" customWidth="1" width="8.85546875"/>
    <col min="1031" max="1031" customWidth="1" width="8.85546875"/>
    <col min="1032" max="1032" customWidth="1" width="8.85546875"/>
    <col min="1033" max="1033" customWidth="1" width="8.85546875"/>
    <col min="1034" max="1034" customWidth="1" width="8.85546875"/>
    <col min="1035" max="1035" customWidth="1" width="8.85546875"/>
    <col min="1036" max="1036" customWidth="1" width="8.85546875"/>
    <col min="1037" max="1037" customWidth="1" width="8.85546875"/>
    <col min="1038" max="1038" customWidth="1" width="8.85546875"/>
    <col min="1039" max="1039" customWidth="1" width="8.85546875"/>
    <col min="1040" max="1040" customWidth="1" width="8.85546875"/>
    <col min="1041" max="1041" customWidth="1" width="8.85546875"/>
    <col min="1042" max="1042" customWidth="1" width="8.85546875"/>
    <col min="1043" max="1043" customWidth="1" width="8.85546875"/>
    <col min="1044" max="1044" customWidth="1" width="8.85546875"/>
    <col min="1045" max="1045" customWidth="1" width="8.85546875"/>
    <col min="1046" max="1046" customWidth="1" width="8.85546875"/>
    <col min="1047" max="1047" customWidth="1" width="8.85546875"/>
    <col min="1048" max="1048" customWidth="1" width="8.85546875"/>
    <col min="1049" max="1049" customWidth="1" width="8.85546875"/>
    <col min="1050" max="1050" customWidth="1" width="8.85546875"/>
    <col min="1051" max="1051" customWidth="1" width="8.85546875"/>
    <col min="1052" max="1052" customWidth="1" width="8.85546875"/>
    <col min="1053" max="1053" customWidth="1" width="8.85546875"/>
    <col min="1054" max="1054" customWidth="1" width="8.85546875"/>
    <col min="1055" max="1055" customWidth="1" width="8.85546875"/>
    <col min="1056" max="1056" customWidth="1" width="8.85546875"/>
    <col min="1057" max="1057" customWidth="1" width="8.85546875"/>
    <col min="1058" max="1058" customWidth="1" width="8.85546875"/>
    <col min="1059" max="1059" customWidth="1" width="8.85546875"/>
    <col min="1060" max="1060" customWidth="1" width="8.85546875"/>
    <col min="1061" max="1061" customWidth="1" width="8.85546875"/>
    <col min="1062" max="1062" customWidth="1" width="8.85546875"/>
    <col min="1063" max="1063" customWidth="1" width="8.85546875"/>
    <col min="1064" max="1064" customWidth="1" width="8.85546875"/>
    <col min="1065" max="1065" customWidth="1" width="8.85546875"/>
    <col min="1066" max="1066" customWidth="1" width="8.85546875"/>
    <col min="1067" max="1067" customWidth="1" width="8.85546875"/>
    <col min="1068" max="1068" customWidth="1" width="8.85546875"/>
    <col min="1069" max="1069" customWidth="1" width="8.85546875"/>
    <col min="1070" max="1070" customWidth="1" width="8.85546875"/>
    <col min="1071" max="1071" customWidth="1" width="8.85546875"/>
    <col min="1072" max="1072" customWidth="1" width="8.85546875"/>
    <col min="1073" max="1073" customWidth="1" width="8.85546875"/>
    <col min="1074" max="1074" customWidth="1" width="8.85546875"/>
    <col min="1075" max="1075" customWidth="1" width="8.85546875"/>
    <col min="1076" max="1076" customWidth="1" width="8.85546875"/>
    <col min="1077" max="1077" customWidth="1" width="8.85546875"/>
    <col min="1078" max="1078" customWidth="1" width="8.85546875"/>
    <col min="1079" max="1079" customWidth="1" width="8.85546875"/>
    <col min="1080" max="1080" customWidth="1" width="8.85546875"/>
    <col min="1081" max="1081" customWidth="1" width="8.85546875"/>
    <col min="1082" max="1082" customWidth="1" width="8.85546875"/>
    <col min="1083" max="1083" customWidth="1" width="8.85546875"/>
    <col min="1084" max="1084" customWidth="1" width="8.85546875"/>
    <col min="1085" max="1085" customWidth="1" width="8.85546875"/>
    <col min="1086" max="1086" customWidth="1" width="8.85546875"/>
    <col min="1087" max="1087" customWidth="1" width="8.85546875"/>
    <col min="1088" max="1088" customWidth="1" width="8.85546875"/>
    <col min="1089" max="1089" customWidth="1" width="8.85546875"/>
    <col min="1090" max="1090" customWidth="1" width="8.85546875"/>
    <col min="1091" max="1091" customWidth="1" width="8.85546875"/>
    <col min="1092" max="1092" customWidth="1" width="8.85546875"/>
    <col min="1093" max="1093" customWidth="1" width="8.85546875"/>
    <col min="1094" max="1094" customWidth="1" width="8.85546875"/>
    <col min="1095" max="1095" customWidth="1" width="8.85546875"/>
    <col min="1096" max="1096" customWidth="1" width="8.85546875"/>
    <col min="1097" max="1097" customWidth="1" width="8.85546875"/>
    <col min="1098" max="1098" customWidth="1" width="8.85546875"/>
    <col min="1099" max="1099" customWidth="1" width="8.85546875"/>
    <col min="1100" max="1100" customWidth="1" width="8.85546875"/>
    <col min="1101" max="1101" customWidth="1" width="8.85546875"/>
    <col min="1102" max="1102" customWidth="1" width="8.85546875"/>
    <col min="1103" max="1103" customWidth="1" width="8.85546875"/>
    <col min="1104" max="1104" customWidth="1" width="8.85546875"/>
    <col min="1105" max="1105" customWidth="1" width="8.85546875"/>
    <col min="1106" max="1106" customWidth="1" width="8.85546875"/>
    <col min="1107" max="1107" customWidth="1" width="8.85546875"/>
    <col min="1108" max="1108" customWidth="1" width="8.85546875"/>
    <col min="1109" max="1109" customWidth="1" width="8.85546875"/>
    <col min="1110" max="1110" customWidth="1" width="8.85546875"/>
    <col min="1111" max="1111" customWidth="1" width="8.85546875"/>
    <col min="1112" max="1112" customWidth="1" width="8.85546875"/>
    <col min="1113" max="1113" customWidth="1" width="8.85546875"/>
    <col min="1114" max="1114" customWidth="1" width="8.85546875"/>
    <col min="1115" max="1115" customWidth="1" width="8.85546875"/>
    <col min="1116" max="1116" customWidth="1" width="8.85546875"/>
    <col min="1117" max="1117" customWidth="1" width="8.85546875"/>
    <col min="1118" max="1118" customWidth="1" width="8.85546875"/>
    <col min="1119" max="1119" customWidth="1" width="8.85546875"/>
    <col min="1120" max="1120" customWidth="1" width="8.85546875"/>
    <col min="1121" max="1121" customWidth="1" width="8.85546875"/>
    <col min="1122" max="1122" customWidth="1" width="8.85546875"/>
    <col min="1123" max="1123" customWidth="1" width="8.85546875"/>
    <col min="1124" max="1124" customWidth="1" width="8.85546875"/>
    <col min="1125" max="1125" customWidth="1" width="8.85546875"/>
    <col min="1126" max="1126" customWidth="1" width="8.85546875"/>
    <col min="1127" max="1127" customWidth="1" width="8.85546875"/>
    <col min="1128" max="1128" customWidth="1" width="8.85546875"/>
    <col min="1129" max="1129" customWidth="1" width="8.85546875"/>
    <col min="1130" max="1130" customWidth="1" width="8.85546875"/>
    <col min="1131" max="1131" customWidth="1" width="8.85546875"/>
    <col min="1132" max="1132" customWidth="1" width="8.85546875"/>
    <col min="1133" max="1133" customWidth="1" width="8.85546875"/>
    <col min="1134" max="1134" customWidth="1" width="8.85546875"/>
    <col min="1135" max="1135" customWidth="1" width="8.85546875"/>
    <col min="1136" max="1136" customWidth="1" width="8.85546875"/>
    <col min="1137" max="1137" customWidth="1" width="8.85546875"/>
    <col min="1138" max="1138" customWidth="1" width="8.85546875"/>
    <col min="1139" max="1139" customWidth="1" width="8.85546875"/>
    <col min="1140" max="1140" customWidth="1" width="8.85546875"/>
    <col min="1141" max="1141" customWidth="1" width="8.85546875"/>
    <col min="1142" max="1142" customWidth="1" width="8.85546875"/>
    <col min="1143" max="1143" customWidth="1" width="8.85546875"/>
    <col min="1144" max="1144" customWidth="1" width="8.85546875"/>
    <col min="1145" max="1145" customWidth="1" width="8.85546875"/>
    <col min="1146" max="1146" customWidth="1" width="8.85546875"/>
    <col min="1147" max="1147" customWidth="1" width="8.85546875"/>
    <col min="1148" max="1148" customWidth="1" width="8.85546875"/>
    <col min="1149" max="1149" customWidth="1" width="8.85546875"/>
    <col min="1150" max="1150" customWidth="1" width="8.85546875"/>
    <col min="1151" max="1151" customWidth="1" width="8.85546875"/>
    <col min="1152" max="1152" customWidth="1" width="8.85546875"/>
    <col min="1153" max="1153" customWidth="1" width="8.85546875"/>
    <col min="1154" max="1154" customWidth="1" width="8.85546875"/>
    <col min="1155" max="1155" customWidth="1" width="8.85546875"/>
    <col min="1156" max="1156" customWidth="1" width="8.85546875"/>
    <col min="1157" max="1157" customWidth="1" width="8.85546875"/>
    <col min="1158" max="1158" customWidth="1" width="8.85546875"/>
    <col min="1159" max="1159" customWidth="1" width="8.85546875"/>
    <col min="1160" max="1160" customWidth="1" width="8.85546875"/>
    <col min="1161" max="1161" customWidth="1" width="8.85546875"/>
    <col min="1162" max="1162" customWidth="1" width="8.85546875"/>
    <col min="1163" max="1163" customWidth="1" width="8.85546875"/>
    <col min="1164" max="1164" customWidth="1" width="8.85546875"/>
    <col min="1165" max="1165" customWidth="1" width="8.85546875"/>
    <col min="1166" max="1166" customWidth="1" width="8.85546875"/>
    <col min="1167" max="1167" customWidth="1" width="8.85546875"/>
    <col min="1168" max="1168" customWidth="1" width="8.85546875"/>
    <col min="1169" max="1169" customWidth="1" width="8.85546875"/>
    <col min="1170" max="1170" customWidth="1" width="8.85546875"/>
    <col min="1171" max="1171" customWidth="1" width="8.85546875"/>
    <col min="1172" max="1172" customWidth="1" width="8.85546875"/>
    <col min="1173" max="1173" customWidth="1" width="8.85546875"/>
    <col min="1174" max="1174" customWidth="1" width="8.85546875"/>
    <col min="1175" max="1175" customWidth="1" width="8.85546875"/>
    <col min="1176" max="1176" customWidth="1" width="8.85546875"/>
    <col min="1177" max="1177" customWidth="1" width="8.85546875"/>
    <col min="1178" max="1178" customWidth="1" width="8.85546875"/>
    <col min="1179" max="1179" customWidth="1" width="8.85546875"/>
    <col min="1180" max="1180" customWidth="1" width="8.85546875"/>
    <col min="1181" max="1181" customWidth="1" width="8.85546875"/>
    <col min="1182" max="1182" customWidth="1" width="8.85546875"/>
    <col min="1183" max="1183" customWidth="1" width="8.85546875"/>
    <col min="1184" max="1184" customWidth="1" width="8.85546875"/>
    <col min="1185" max="1185" customWidth="1" width="8.85546875"/>
    <col min="1186" max="1186" customWidth="1" width="8.85546875"/>
    <col min="1187" max="1187" customWidth="1" width="8.85546875"/>
    <col min="1188" max="1188" customWidth="1" width="8.85546875"/>
    <col min="1189" max="1189" customWidth="1" width="8.85546875"/>
    <col min="1190" max="1190" customWidth="1" width="8.85546875"/>
    <col min="1191" max="1191" customWidth="1" width="8.85546875"/>
    <col min="1192" max="1192" customWidth="1" width="8.85546875"/>
    <col min="1193" max="1193" customWidth="1" width="8.85546875"/>
    <col min="1194" max="1194" customWidth="1" width="8.85546875"/>
    <col min="1195" max="1195" customWidth="1" width="8.85546875"/>
    <col min="1196" max="1196" customWidth="1" width="8.85546875"/>
    <col min="1197" max="1197" customWidth="1" width="8.85546875"/>
    <col min="1198" max="1198" customWidth="1" width="8.85546875"/>
    <col min="1199" max="1199" customWidth="1" width="8.85546875"/>
    <col min="1200" max="1200" customWidth="1" width="8.85546875"/>
    <col min="1201" max="1201" customWidth="1" width="8.85546875"/>
    <col min="1202" max="1202" customWidth="1" width="8.85546875"/>
    <col min="1203" max="1203" customWidth="1" width="8.85546875"/>
    <col min="1204" max="1204" customWidth="1" width="8.85546875"/>
    <col min="1205" max="1205" customWidth="1" width="8.85546875"/>
    <col min="1206" max="1206" customWidth="1" width="8.85546875"/>
    <col min="1207" max="1207" customWidth="1" width="8.85546875"/>
    <col min="1208" max="1208" customWidth="1" width="8.85546875"/>
    <col min="1209" max="1209" customWidth="1" width="8.85546875"/>
    <col min="1210" max="1210" customWidth="1" width="8.85546875"/>
    <col min="1211" max="1211" customWidth="1" width="8.85546875"/>
    <col min="1212" max="1212" customWidth="1" width="8.85546875"/>
    <col min="1213" max="1213" customWidth="1" width="8.85546875"/>
    <col min="1214" max="1214" customWidth="1" width="8.85546875"/>
    <col min="1215" max="1215" customWidth="1" width="8.85546875"/>
    <col min="1216" max="1216" customWidth="1" width="8.85546875"/>
    <col min="1217" max="1217" customWidth="1" width="8.85546875"/>
    <col min="1218" max="1218" customWidth="1" width="8.85546875"/>
    <col min="1219" max="1219" customWidth="1" width="8.85546875"/>
    <col min="1220" max="1220" customWidth="1" width="8.85546875"/>
    <col min="1221" max="1221" customWidth="1" width="8.85546875"/>
    <col min="1222" max="1222" customWidth="1" width="8.85546875"/>
    <col min="1223" max="1223" customWidth="1" width="8.85546875"/>
    <col min="1224" max="1224" customWidth="1" width="8.85546875"/>
    <col min="1225" max="1225" customWidth="1" width="8.85546875"/>
    <col min="1226" max="1226" customWidth="1" width="8.85546875"/>
    <col min="1227" max="1227" customWidth="1" width="8.85546875"/>
    <col min="1228" max="1228" customWidth="1" width="8.85546875"/>
    <col min="1229" max="1229" customWidth="1" width="8.85546875"/>
    <col min="1230" max="1230" customWidth="1" width="8.85546875"/>
    <col min="1231" max="1231" customWidth="1" width="8.85546875"/>
    <col min="1232" max="1232" customWidth="1" width="8.85546875"/>
    <col min="1233" max="1233" customWidth="1" width="8.85546875"/>
    <col min="1234" max="1234" customWidth="1" width="8.85546875"/>
    <col min="1235" max="1235" customWidth="1" width="8.85546875"/>
    <col min="1236" max="1236" customWidth="1" width="8.85546875"/>
    <col min="1237" max="1237" customWidth="1" width="8.85546875"/>
    <col min="1238" max="1238" customWidth="1" width="8.85546875"/>
    <col min="1239" max="1239" customWidth="1" width="8.85546875"/>
    <col min="1240" max="1240" customWidth="1" width="8.85546875"/>
    <col min="1241" max="1241" customWidth="1" width="8.85546875"/>
    <col min="1242" max="1242" customWidth="1" width="8.85546875"/>
    <col min="1243" max="1243" customWidth="1" width="8.85546875"/>
    <col min="1244" max="1244" customWidth="1" width="8.85546875"/>
    <col min="1245" max="1245" customWidth="1" width="8.85546875"/>
    <col min="1246" max="1246" customWidth="1" width="8.85546875"/>
    <col min="1247" max="1247" customWidth="1" width="8.85546875"/>
    <col min="1248" max="1248" customWidth="1" width="8.85546875"/>
    <col min="1249" max="1249" customWidth="1" width="8.85546875"/>
    <col min="1250" max="1250" customWidth="1" width="8.85546875"/>
    <col min="1251" max="1251" customWidth="1" width="8.85546875"/>
    <col min="1252" max="1252" customWidth="1" width="8.85546875"/>
    <col min="1253" max="1253" customWidth="1" width="8.85546875"/>
    <col min="1254" max="1254" customWidth="1" width="8.85546875"/>
    <col min="1255" max="1255" customWidth="1" width="8.85546875"/>
    <col min="1256" max="1256" customWidth="1" width="8.85546875"/>
    <col min="1257" max="1257" customWidth="1" width="8.85546875"/>
    <col min="1258" max="1258" customWidth="1" width="8.85546875"/>
    <col min="1259" max="1259" customWidth="1" width="8.85546875"/>
    <col min="1260" max="1260" customWidth="1" width="8.85546875"/>
    <col min="1261" max="1261" customWidth="1" width="8.85546875"/>
    <col min="1262" max="1262" customWidth="1" width="8.85546875"/>
    <col min="1263" max="1263" customWidth="1" width="8.85546875"/>
    <col min="1264" max="1264" customWidth="1" width="8.85546875"/>
    <col min="1265" max="1265" customWidth="1" width="8.85546875"/>
    <col min="1266" max="1266" customWidth="1" width="8.85546875"/>
    <col min="1267" max="1267" customWidth="1" width="8.85546875"/>
    <col min="1268" max="1268" customWidth="1" width="8.85546875"/>
    <col min="1269" max="1269" customWidth="1" width="8.85546875"/>
    <col min="1270" max="1270" customWidth="1" width="8.85546875"/>
    <col min="1271" max="1271" customWidth="1" width="8.85546875"/>
    <col min="1272" max="1272" customWidth="1" width="8.85546875"/>
    <col min="1273" max="1273" customWidth="1" width="8.85546875"/>
    <col min="1274" max="1274" customWidth="1" width="8.85546875"/>
    <col min="1275" max="1275" customWidth="1" width="8.85546875"/>
    <col min="1276" max="1276" customWidth="1" width="8.85546875"/>
    <col min="1277" max="1277" customWidth="1" width="8.85546875"/>
    <col min="1278" max="1278" customWidth="1" width="8.85546875"/>
    <col min="1279" max="1279" customWidth="1" width="8.85546875"/>
    <col min="1280" max="1280" customWidth="1" width="8.85546875"/>
    <col min="1281" max="1281" customWidth="1" width="8.85546875"/>
    <col min="1282" max="1282" customWidth="1" width="8.85546875"/>
    <col min="1283" max="1283" customWidth="1" width="8.85546875"/>
    <col min="1284" max="1284" customWidth="1" width="8.85546875"/>
    <col min="1285" max="1285" customWidth="1" width="8.85546875"/>
    <col min="1286" max="1286" customWidth="1" width="8.85546875"/>
    <col min="1287" max="1287" customWidth="1" width="8.85546875"/>
    <col min="1288" max="1288" customWidth="1" width="8.85546875"/>
    <col min="1289" max="1289" customWidth="1" width="8.85546875"/>
    <col min="1290" max="1290" customWidth="1" width="8.85546875"/>
    <col min="1291" max="1291" customWidth="1" width="8.85546875"/>
    <col min="1292" max="1292" customWidth="1" width="8.85546875"/>
    <col min="1293" max="1293" customWidth="1" width="8.85546875"/>
    <col min="1294" max="1294" customWidth="1" width="8.85546875"/>
    <col min="1295" max="1295" customWidth="1" width="8.85546875"/>
    <col min="1296" max="1296" customWidth="1" width="8.85546875"/>
    <col min="1297" max="1297" customWidth="1" width="8.85546875"/>
    <col min="1298" max="1298" customWidth="1" width="8.85546875"/>
    <col min="1299" max="1299" customWidth="1" width="8.85546875"/>
    <col min="1300" max="1300" customWidth="1" width="8.85546875"/>
    <col min="1301" max="1301" customWidth="1" width="8.85546875"/>
    <col min="1302" max="1302" customWidth="1" width="8.85546875"/>
    <col min="1303" max="1303" customWidth="1" width="8.85546875"/>
    <col min="1304" max="1304" customWidth="1" width="8.85546875"/>
    <col min="1305" max="1305" customWidth="1" width="8.85546875"/>
    <col min="1306" max="1306" customWidth="1" width="8.85546875"/>
    <col min="1307" max="1307" customWidth="1" width="8.85546875"/>
    <col min="1308" max="1308" customWidth="1" width="8.85546875"/>
    <col min="1309" max="1309" customWidth="1" width="8.85546875"/>
    <col min="1310" max="1310" customWidth="1" width="8.85546875"/>
    <col min="1311" max="1311" customWidth="1" width="8.85546875"/>
    <col min="1312" max="1312" customWidth="1" width="8.85546875"/>
    <col min="1313" max="1313" customWidth="1" width="8.85546875"/>
    <col min="1314" max="1314" customWidth="1" width="8.85546875"/>
    <col min="1315" max="1315" customWidth="1" width="8.85546875"/>
    <col min="1316" max="1316" customWidth="1" width="8.85546875"/>
    <col min="1317" max="1317" customWidth="1" width="8.85546875"/>
    <col min="1318" max="1318" customWidth="1" width="8.85546875"/>
    <col min="1319" max="1319" customWidth="1" width="8.85546875"/>
    <col min="1320" max="1320" customWidth="1" width="8.85546875"/>
    <col min="1321" max="1321" customWidth="1" width="8.85546875"/>
    <col min="1322" max="1322" customWidth="1" width="8.85546875"/>
    <col min="1323" max="1323" customWidth="1" width="8.85546875"/>
    <col min="1324" max="1324" customWidth="1" width="8.85546875"/>
    <col min="1325" max="1325" customWidth="1" width="8.85546875"/>
    <col min="1326" max="1326" customWidth="1" width="8.85546875"/>
    <col min="1327" max="1327" customWidth="1" width="8.85546875"/>
    <col min="1328" max="1328" customWidth="1" width="8.85546875"/>
    <col min="1329" max="1329" customWidth="1" width="8.85546875"/>
    <col min="1330" max="1330" customWidth="1" width="8.85546875"/>
    <col min="1331" max="1331" customWidth="1" width="8.85546875"/>
    <col min="1332" max="1332" customWidth="1" width="8.85546875"/>
    <col min="1333" max="1333" customWidth="1" width="8.85546875"/>
    <col min="1334" max="1334" customWidth="1" width="8.85546875"/>
    <col min="1335" max="1335" customWidth="1" width="8.85546875"/>
    <col min="1336" max="1336" customWidth="1" width="8.85546875"/>
    <col min="1337" max="1337" customWidth="1" width="8.85546875"/>
    <col min="1338" max="1338" customWidth="1" width="8.85546875"/>
    <col min="1339" max="1339" customWidth="1" width="8.85546875"/>
    <col min="1340" max="1340" customWidth="1" width="8.85546875"/>
    <col min="1341" max="1341" customWidth="1" width="8.85546875"/>
    <col min="1342" max="1342" customWidth="1" width="8.85546875"/>
    <col min="1343" max="1343" customWidth="1" width="8.85546875"/>
    <col min="1344" max="1344" customWidth="1" width="8.85546875"/>
    <col min="1345" max="1345" customWidth="1" width="8.85546875"/>
    <col min="1346" max="1346" customWidth="1" width="8.85546875"/>
    <col min="1347" max="1347" customWidth="1" width="8.85546875"/>
    <col min="1348" max="1348" customWidth="1" width="8.85546875"/>
    <col min="1349" max="1349" customWidth="1" width="8.85546875"/>
    <col min="1350" max="1350" customWidth="1" width="8.85546875"/>
    <col min="1351" max="1351" customWidth="1" width="8.85546875"/>
    <col min="1352" max="1352" customWidth="1" width="8.85546875"/>
    <col min="1353" max="1353" customWidth="1" width="8.85546875"/>
    <col min="1354" max="1354" customWidth="1" width="8.85546875"/>
    <col min="1355" max="1355" customWidth="1" width="8.85546875"/>
    <col min="1356" max="1356" customWidth="1" width="8.85546875"/>
    <col min="1357" max="1357" customWidth="1" width="8.85546875"/>
    <col min="1358" max="1358" customWidth="1" width="8.85546875"/>
    <col min="1359" max="1359" customWidth="1" width="8.85546875"/>
    <col min="1360" max="1360" customWidth="1" width="8.85546875"/>
    <col min="1361" max="1361" customWidth="1" width="8.85546875"/>
    <col min="1362" max="1362" customWidth="1" width="8.85546875"/>
    <col min="1363" max="1363" customWidth="1" width="8.85546875"/>
    <col min="1364" max="1364" customWidth="1" width="8.85546875"/>
    <col min="1365" max="1365" customWidth="1" width="8.85546875"/>
    <col min="1366" max="1366" customWidth="1" width="8.85546875"/>
    <col min="1367" max="1367" customWidth="1" width="8.85546875"/>
    <col min="1368" max="1368" customWidth="1" width="8.85546875"/>
    <col min="1369" max="1369" customWidth="1" width="8.85546875"/>
    <col min="1370" max="1370" customWidth="1" width="8.85546875"/>
    <col min="1371" max="1371" customWidth="1" width="8.85546875"/>
    <col min="1372" max="1372" customWidth="1" width="8.85546875"/>
    <col min="1373" max="1373" customWidth="1" width="8.85546875"/>
    <col min="1374" max="1374" customWidth="1" width="8.85546875"/>
    <col min="1375" max="1375" customWidth="1" width="8.85546875"/>
    <col min="1376" max="1376" customWidth="1" width="8.85546875"/>
    <col min="1377" max="1377" customWidth="1" width="8.85546875"/>
    <col min="1378" max="1378" customWidth="1" width="8.85546875"/>
    <col min="1379" max="1379" customWidth="1" width="8.85546875"/>
    <col min="1380" max="1380" customWidth="1" width="8.85546875"/>
    <col min="1381" max="1381" customWidth="1" width="8.85546875"/>
    <col min="1382" max="1382" customWidth="1" width="8.85546875"/>
    <col min="1383" max="1383" customWidth="1" width="8.85546875"/>
    <col min="1384" max="1384" customWidth="1" width="8.85546875"/>
    <col min="1385" max="1385" customWidth="1" width="8.85546875"/>
    <col min="1386" max="1386" customWidth="1" width="8.85546875"/>
    <col min="1387" max="1387" customWidth="1" width="8.85546875"/>
    <col min="1388" max="1388" customWidth="1" width="8.85546875"/>
    <col min="1389" max="1389" customWidth="1" width="8.85546875"/>
    <col min="1390" max="1390" customWidth="1" width="8.85546875"/>
    <col min="1391" max="1391" customWidth="1" width="8.85546875"/>
    <col min="1392" max="1392" customWidth="1" width="8.85546875"/>
    <col min="1393" max="1393" customWidth="1" width="8.85546875"/>
    <col min="1394" max="1394" customWidth="1" width="8.85546875"/>
    <col min="1395" max="1395" customWidth="1" width="8.85546875"/>
    <col min="1396" max="1396" customWidth="1" width="8.85546875"/>
    <col min="1397" max="1397" customWidth="1" width="8.85546875"/>
    <col min="1398" max="1398" customWidth="1" width="8.85546875"/>
    <col min="1399" max="1399" customWidth="1" width="8.85546875"/>
    <col min="1400" max="1400" customWidth="1" width="8.85546875"/>
    <col min="1401" max="1401" customWidth="1" width="8.85546875"/>
    <col min="1402" max="1402" customWidth="1" width="8.85546875"/>
    <col min="1403" max="1403" customWidth="1" width="8.85546875"/>
    <col min="1404" max="1404" customWidth="1" width="8.85546875"/>
    <col min="1405" max="1405" customWidth="1" width="8.85546875"/>
    <col min="1406" max="1406" customWidth="1" width="8.85546875"/>
    <col min="1407" max="1407" customWidth="1" width="8.85546875"/>
    <col min="1408" max="1408" customWidth="1" width="8.85546875"/>
    <col min="1409" max="1409" customWidth="1" width="8.85546875"/>
    <col min="1410" max="1410" customWidth="1" width="8.85546875"/>
    <col min="1411" max="1411" customWidth="1" width="8.85546875"/>
    <col min="1412" max="1412" customWidth="1" width="8.85546875"/>
    <col min="1413" max="1413" customWidth="1" width="8.85546875"/>
    <col min="1414" max="1414" customWidth="1" width="8.85546875"/>
    <col min="1415" max="1415" customWidth="1" width="8.85546875"/>
    <col min="1416" max="1416" customWidth="1" width="8.85546875"/>
    <col min="1417" max="1417" customWidth="1" width="8.85546875"/>
    <col min="1418" max="1418" customWidth="1" width="8.85546875"/>
    <col min="1419" max="1419" customWidth="1" width="8.85546875"/>
    <col min="1420" max="1420" customWidth="1" width="8.85546875"/>
    <col min="1421" max="1421" customWidth="1" width="8.85546875"/>
    <col min="1422" max="1422" customWidth="1" width="8.85546875"/>
    <col min="1423" max="1423" customWidth="1" width="8.85546875"/>
    <col min="1424" max="1424" customWidth="1" width="8.85546875"/>
    <col min="1425" max="1425" customWidth="1" width="8.85546875"/>
    <col min="1426" max="1426" customWidth="1" width="8.85546875"/>
    <col min="1427" max="1427" customWidth="1" width="8.85546875"/>
    <col min="1428" max="1428" customWidth="1" width="8.85546875"/>
    <col min="1429" max="1429" customWidth="1" width="8.85546875"/>
    <col min="1430" max="1430" customWidth="1" width="8.85546875"/>
    <col min="1431" max="1431" customWidth="1" width="8.85546875"/>
    <col min="1432" max="1432" customWidth="1" width="8.85546875"/>
    <col min="1433" max="1433" customWidth="1" width="8.85546875"/>
    <col min="1434" max="1434" customWidth="1" width="8.85546875"/>
    <col min="1435" max="1435" customWidth="1" width="8.85546875"/>
    <col min="1436" max="1436" customWidth="1" width="8.85546875"/>
    <col min="1437" max="1437" customWidth="1" width="8.85546875"/>
    <col min="1438" max="1438" customWidth="1" width="8.85546875"/>
    <col min="1439" max="1439" customWidth="1" width="8.85546875"/>
    <col min="1440" max="1440" customWidth="1" width="8.85546875"/>
    <col min="1441" max="1441" customWidth="1" width="8.85546875"/>
    <col min="1442" max="1442" customWidth="1" width="8.85546875"/>
    <col min="1443" max="1443" customWidth="1" width="8.85546875"/>
    <col min="1444" max="1444" customWidth="1" width="8.85546875"/>
    <col min="1445" max="1445" customWidth="1" width="8.85546875"/>
    <col min="1446" max="1446" customWidth="1" width="8.85546875"/>
    <col min="1447" max="1447" customWidth="1" width="8.85546875"/>
    <col min="1448" max="1448" customWidth="1" width="8.85546875"/>
    <col min="1449" max="1449" customWidth="1" width="8.85546875"/>
    <col min="1450" max="1450" customWidth="1" width="8.85546875"/>
    <col min="1451" max="1451" customWidth="1" width="8.85546875"/>
    <col min="1452" max="1452" customWidth="1" width="8.85546875"/>
    <col min="1453" max="1453" customWidth="1" width="8.85546875"/>
    <col min="1454" max="1454" customWidth="1" width="8.85546875"/>
    <col min="1455" max="1455" customWidth="1" width="8.85546875"/>
    <col min="1456" max="1456" customWidth="1" width="8.85546875"/>
    <col min="1457" max="1457" customWidth="1" width="8.85546875"/>
    <col min="1458" max="1458" customWidth="1" width="8.85546875"/>
    <col min="1459" max="1459" customWidth="1" width="8.85546875"/>
    <col min="1460" max="1460" customWidth="1" width="8.85546875"/>
    <col min="1461" max="1461" customWidth="1" width="8.85546875"/>
    <col min="1462" max="1462" customWidth="1" width="8.85546875"/>
    <col min="1463" max="1463" customWidth="1" width="8.85546875"/>
    <col min="1464" max="1464" customWidth="1" width="8.85546875"/>
    <col min="1465" max="1465" customWidth="1" width="8.85546875"/>
    <col min="1466" max="1466" customWidth="1" width="8.85546875"/>
    <col min="1467" max="1467" customWidth="1" width="8.85546875"/>
    <col min="1468" max="1468" customWidth="1" width="8.85546875"/>
    <col min="1469" max="1469" customWidth="1" width="8.85546875"/>
    <col min="1470" max="1470" customWidth="1" width="8.85546875"/>
    <col min="1471" max="1471" customWidth="1" width="8.85546875"/>
    <col min="1472" max="1472" customWidth="1" width="8.85546875"/>
    <col min="1473" max="1473" customWidth="1" width="8.85546875"/>
    <col min="1474" max="1474" customWidth="1" width="8.85546875"/>
    <col min="1475" max="1475" customWidth="1" width="8.85546875"/>
    <col min="1476" max="1476" customWidth="1" width="8.85546875"/>
    <col min="1477" max="1477" customWidth="1" width="8.85546875"/>
    <col min="1478" max="1478" customWidth="1" width="8.85546875"/>
    <col min="1479" max="1479" customWidth="1" width="8.85546875"/>
    <col min="1480" max="1480" customWidth="1" width="8.85546875"/>
    <col min="1481" max="1481" customWidth="1" width="8.85546875"/>
    <col min="1482" max="1482" customWidth="1" width="8.85546875"/>
    <col min="1483" max="1483" customWidth="1" width="8.85546875"/>
    <col min="1484" max="1484" customWidth="1" width="8.85546875"/>
    <col min="1485" max="1485" customWidth="1" width="8.85546875"/>
    <col min="1486" max="1486" customWidth="1" width="8.85546875"/>
    <col min="1487" max="1487" customWidth="1" width="8.85546875"/>
    <col min="1488" max="1488" customWidth="1" width="8.85546875"/>
    <col min="1489" max="1489" customWidth="1" width="8.85546875"/>
    <col min="1490" max="1490" customWidth="1" width="8.85546875"/>
    <col min="1491" max="1491" customWidth="1" width="8.85546875"/>
    <col min="1492" max="1492" customWidth="1" width="8.85546875"/>
    <col min="1493" max="1493" customWidth="1" width="8.85546875"/>
    <col min="1494" max="1494" customWidth="1" width="8.85546875"/>
    <col min="1495" max="1495" customWidth="1" width="8.85546875"/>
    <col min="1496" max="1496" customWidth="1" width="8.85546875"/>
    <col min="1497" max="1497" customWidth="1" width="8.85546875"/>
    <col min="1498" max="1498" customWidth="1" width="8.85546875"/>
    <col min="1499" max="1499" customWidth="1" width="8.85546875"/>
    <col min="1500" max="1500" customWidth="1" width="8.85546875"/>
    <col min="1501" max="1501" customWidth="1" width="8.85546875"/>
    <col min="1502" max="1502" customWidth="1" width="8.85546875"/>
    <col min="1503" max="1503" customWidth="1" width="8.85546875"/>
    <col min="1504" max="1504" customWidth="1" width="8.85546875"/>
    <col min="1505" max="1505" customWidth="1" width="8.85546875"/>
    <col min="1506" max="1506" customWidth="1" width="8.85546875"/>
    <col min="1507" max="1507" customWidth="1" width="8.85546875"/>
    <col min="1508" max="1508" customWidth="1" width="8.85546875"/>
    <col min="1509" max="1509" customWidth="1" width="8.85546875"/>
    <col min="1510" max="1510" customWidth="1" width="8.85546875"/>
    <col min="1511" max="1511" customWidth="1" width="8.85546875"/>
    <col min="1512" max="1512" customWidth="1" width="8.85546875"/>
    <col min="1513" max="1513" customWidth="1" width="8.85546875"/>
    <col min="1514" max="1514" customWidth="1" width="8.85546875"/>
    <col min="1515" max="1515" customWidth="1" width="8.85546875"/>
    <col min="1516" max="1516" customWidth="1" width="8.85546875"/>
    <col min="1517" max="1517" customWidth="1" width="8.85546875"/>
    <col min="1518" max="1518" customWidth="1" width="8.85546875"/>
    <col min="1519" max="1519" customWidth="1" width="8.85546875"/>
    <col min="1520" max="1520" customWidth="1" width="8.85546875"/>
    <col min="1521" max="1521" customWidth="1" width="8.85546875"/>
    <col min="1522" max="1522" customWidth="1" width="8.85546875"/>
    <col min="1523" max="1523" customWidth="1" width="8.85546875"/>
    <col min="1524" max="1524" customWidth="1" width="8.85546875"/>
    <col min="1525" max="1525" customWidth="1" width="8.85546875"/>
    <col min="1526" max="1526" customWidth="1" width="8.85546875"/>
    <col min="1527" max="1527" customWidth="1" width="8.85546875"/>
    <col min="1528" max="1528" customWidth="1" width="8.85546875"/>
    <col min="1529" max="1529" customWidth="1" width="8.85546875"/>
    <col min="1530" max="1530" customWidth="1" width="8.85546875"/>
    <col min="1531" max="1531" customWidth="1" width="8.85546875"/>
    <col min="1532" max="1532" customWidth="1" width="8.85546875"/>
    <col min="1533" max="1533" customWidth="1" width="8.85546875"/>
    <col min="1534" max="1534" customWidth="1" width="8.85546875"/>
    <col min="1535" max="1535" customWidth="1" width="8.85546875"/>
    <col min="1536" max="1536" customWidth="1" width="8.85546875"/>
    <col min="1537" max="1537" customWidth="1" width="8.85546875"/>
    <col min="1538" max="1538" customWidth="1" width="8.85546875"/>
    <col min="1539" max="1539" customWidth="1" width="8.85546875"/>
    <col min="1540" max="1540" customWidth="1" width="8.85546875"/>
    <col min="1541" max="1541" customWidth="1" width="8.85546875"/>
    <col min="1542" max="1542" customWidth="1" width="8.85546875"/>
    <col min="1543" max="1543" customWidth="1" width="8.85546875"/>
    <col min="1544" max="1544" customWidth="1" width="8.85546875"/>
    <col min="1545" max="1545" customWidth="1" width="8.85546875"/>
    <col min="1546" max="1546" customWidth="1" width="8.85546875"/>
    <col min="1547" max="1547" customWidth="1" width="8.85546875"/>
    <col min="1548" max="1548" customWidth="1" width="8.85546875"/>
    <col min="1549" max="1549" customWidth="1" width="8.85546875"/>
    <col min="1550" max="1550" customWidth="1" width="8.85546875"/>
    <col min="1551" max="1551" customWidth="1" width="8.85546875"/>
    <col min="1552" max="1552" customWidth="1" width="8.85546875"/>
    <col min="1553" max="1553" customWidth="1" width="8.85546875"/>
    <col min="1554" max="1554" customWidth="1" width="8.85546875"/>
    <col min="1555" max="1555" customWidth="1" width="8.85546875"/>
    <col min="1556" max="1556" customWidth="1" width="8.85546875"/>
    <col min="1557" max="1557" customWidth="1" width="8.85546875"/>
    <col min="1558" max="1558" customWidth="1" width="8.85546875"/>
    <col min="1559" max="1559" customWidth="1" width="8.85546875"/>
    <col min="1560" max="1560" customWidth="1" width="8.85546875"/>
    <col min="1561" max="1561" customWidth="1" width="8.85546875"/>
    <col min="1562" max="1562" customWidth="1" width="8.85546875"/>
    <col min="1563" max="1563" customWidth="1" width="8.85546875"/>
    <col min="1564" max="1564" customWidth="1" width="8.85546875"/>
    <col min="1565" max="1565" customWidth="1" width="8.85546875"/>
    <col min="1566" max="1566" customWidth="1" width="8.85546875"/>
    <col min="1567" max="1567" customWidth="1" width="8.85546875"/>
    <col min="1568" max="1568" customWidth="1" width="8.85546875"/>
    <col min="1569" max="1569" customWidth="1" width="8.85546875"/>
    <col min="1570" max="1570" customWidth="1" width="8.85546875"/>
    <col min="1571" max="1571" customWidth="1" width="8.85546875"/>
    <col min="1572" max="1572" customWidth="1" width="8.85546875"/>
    <col min="1573" max="1573" customWidth="1" width="8.85546875"/>
    <col min="1574" max="1574" customWidth="1" width="8.85546875"/>
    <col min="1575" max="1575" customWidth="1" width="8.85546875"/>
    <col min="1576" max="1576" customWidth="1" width="8.85546875"/>
    <col min="1577" max="1577" customWidth="1" width="8.85546875"/>
    <col min="1578" max="1578" customWidth="1" width="8.85546875"/>
    <col min="1579" max="1579" customWidth="1" width="8.85546875"/>
    <col min="1580" max="1580" customWidth="1" width="8.85546875"/>
    <col min="1581" max="1581" customWidth="1" width="8.85546875"/>
    <col min="1582" max="1582" customWidth="1" width="8.85546875"/>
    <col min="1583" max="1583" customWidth="1" width="8.85546875"/>
    <col min="1584" max="1584" customWidth="1" width="8.85546875"/>
    <col min="1585" max="1585" customWidth="1" width="8.85546875"/>
    <col min="1586" max="1586" customWidth="1" width="8.85546875"/>
    <col min="1587" max="1587" customWidth="1" width="8.85546875"/>
    <col min="1588" max="1588" customWidth="1" width="8.85546875"/>
    <col min="1589" max="1589" customWidth="1" width="8.85546875"/>
    <col min="1590" max="1590" customWidth="1" width="8.85546875"/>
    <col min="1591" max="1591" customWidth="1" width="8.85546875"/>
    <col min="1592" max="1592" customWidth="1" width="8.85546875"/>
    <col min="1593" max="1593" customWidth="1" width="8.85546875"/>
    <col min="1594" max="1594" customWidth="1" width="8.85546875"/>
    <col min="1595" max="1595" customWidth="1" width="8.85546875"/>
    <col min="1596" max="1596" customWidth="1" width="8.85546875"/>
    <col min="1597" max="1597" customWidth="1" width="8.85546875"/>
    <col min="1598" max="1598" customWidth="1" width="8.85546875"/>
    <col min="1599" max="1599" customWidth="1" width="8.85546875"/>
    <col min="1600" max="1600" customWidth="1" width="8.85546875"/>
    <col min="1601" max="1601" customWidth="1" width="8.85546875"/>
    <col min="1602" max="1602" customWidth="1" width="8.85546875"/>
    <col min="1603" max="1603" customWidth="1" width="8.85546875"/>
    <col min="1604" max="1604" customWidth="1" width="8.85546875"/>
    <col min="1605" max="1605" customWidth="1" width="8.85546875"/>
    <col min="1606" max="1606" customWidth="1" width="8.85546875"/>
    <col min="1607" max="1607" customWidth="1" width="8.85546875"/>
    <col min="1608" max="1608" customWidth="1" width="8.85546875"/>
    <col min="1609" max="1609" customWidth="1" width="8.85546875"/>
    <col min="1610" max="1610" customWidth="1" width="8.85546875"/>
    <col min="1611" max="1611" customWidth="1" width="8.85546875"/>
    <col min="1612" max="1612" customWidth="1" width="8.85546875"/>
    <col min="1613" max="1613" customWidth="1" width="8.85546875"/>
    <col min="1614" max="1614" customWidth="1" width="8.85546875"/>
    <col min="1615" max="1615" customWidth="1" width="8.85546875"/>
    <col min="1616" max="1616" customWidth="1" width="8.85546875"/>
    <col min="1617" max="1617" customWidth="1" width="8.85546875"/>
    <col min="1618" max="1618" customWidth="1" width="8.85546875"/>
    <col min="1619" max="1619" customWidth="1" width="8.85546875"/>
    <col min="1620" max="1620" customWidth="1" width="8.85546875"/>
    <col min="1621" max="1621" customWidth="1" width="8.85546875"/>
    <col min="1622" max="1622" customWidth="1" width="8.85546875"/>
    <col min="1623" max="1623" customWidth="1" width="8.85546875"/>
    <col min="1624" max="1624" customWidth="1" width="8.85546875"/>
    <col min="1625" max="1625" customWidth="1" width="8.85546875"/>
    <col min="1626" max="1626" customWidth="1" width="8.85546875"/>
    <col min="1627" max="1627" customWidth="1" width="8.85546875"/>
    <col min="1628" max="1628" customWidth="1" width="8.85546875"/>
    <col min="1629" max="1629" customWidth="1" width="8.85546875"/>
    <col min="1630" max="1630" customWidth="1" width="8.85546875"/>
    <col min="1631" max="1631" customWidth="1" width="8.85546875"/>
    <col min="1632" max="1632" customWidth="1" width="8.85546875"/>
    <col min="1633" max="1633" customWidth="1" width="8.85546875"/>
    <col min="1634" max="1634" customWidth="1" width="8.85546875"/>
    <col min="1635" max="1635" customWidth="1" width="8.85546875"/>
    <col min="1636" max="1636" customWidth="1" width="8.85546875"/>
    <col min="1637" max="1637" customWidth="1" width="8.85546875"/>
    <col min="1638" max="1638" customWidth="1" width="8.85546875"/>
    <col min="1639" max="1639" customWidth="1" width="8.85546875"/>
    <col min="1640" max="1640" customWidth="1" width="8.85546875"/>
    <col min="1641" max="1641" customWidth="1" width="8.85546875"/>
    <col min="1642" max="1642" customWidth="1" width="8.85546875"/>
    <col min="1643" max="1643" customWidth="1" width="8.85546875"/>
    <col min="1644" max="1644" customWidth="1" width="8.85546875"/>
    <col min="1645" max="1645" customWidth="1" width="8.85546875"/>
    <col min="1646" max="1646" customWidth="1" width="8.85546875"/>
    <col min="1647" max="1647" customWidth="1" width="8.85546875"/>
    <col min="1648" max="1648" customWidth="1" width="8.85546875"/>
    <col min="1649" max="1649" customWidth="1" width="8.85546875"/>
    <col min="1650" max="1650" customWidth="1" width="8.85546875"/>
    <col min="1651" max="1651" customWidth="1" width="8.85546875"/>
    <col min="1652" max="1652" customWidth="1" width="8.85546875"/>
    <col min="1653" max="1653" customWidth="1" width="8.85546875"/>
    <col min="1654" max="1654" customWidth="1" width="8.85546875"/>
    <col min="1655" max="1655" customWidth="1" width="8.85546875"/>
    <col min="1656" max="1656" customWidth="1" width="8.85546875"/>
    <col min="1657" max="1657" customWidth="1" width="8.85546875"/>
    <col min="1658" max="1658" customWidth="1" width="8.85546875"/>
    <col min="1659" max="1659" customWidth="1" width="8.85546875"/>
    <col min="1660" max="1660" customWidth="1" width="8.85546875"/>
    <col min="1661" max="1661" customWidth="1" width="8.85546875"/>
    <col min="1662" max="1662" customWidth="1" width="8.85546875"/>
    <col min="1663" max="1663" customWidth="1" width="8.85546875"/>
    <col min="1664" max="1664" customWidth="1" width="8.85546875"/>
    <col min="1665" max="1665" customWidth="1" width="8.85546875"/>
    <col min="1666" max="1666" customWidth="1" width="8.85546875"/>
    <col min="1667" max="1667" customWidth="1" width="8.85546875"/>
    <col min="1668" max="1668" customWidth="1" width="8.85546875"/>
    <col min="1669" max="1669" customWidth="1" width="8.85546875"/>
    <col min="1670" max="1670" customWidth="1" width="8.85546875"/>
    <col min="1671" max="1671" customWidth="1" width="8.85546875"/>
    <col min="1672" max="1672" customWidth="1" width="8.85546875"/>
    <col min="1673" max="1673" customWidth="1" width="8.85546875"/>
    <col min="1674" max="1674" customWidth="1" width="8.85546875"/>
    <col min="1675" max="1675" customWidth="1" width="8.85546875"/>
    <col min="1676" max="1676" customWidth="1" width="8.85546875"/>
    <col min="1677" max="1677" customWidth="1" width="8.85546875"/>
    <col min="1678" max="1678" customWidth="1" width="8.85546875"/>
    <col min="1679" max="1679" customWidth="1" width="8.85546875"/>
    <col min="1680" max="1680" customWidth="1" width="8.85546875"/>
    <col min="1681" max="1681" customWidth="1" width="8.85546875"/>
    <col min="1682" max="1682" customWidth="1" width="8.85546875"/>
    <col min="1683" max="1683" customWidth="1" width="8.85546875"/>
    <col min="1684" max="1684" customWidth="1" width="8.85546875"/>
    <col min="1685" max="1685" customWidth="1" width="8.85546875"/>
    <col min="1686" max="1686" customWidth="1" width="8.85546875"/>
    <col min="1687" max="1687" customWidth="1" width="8.85546875"/>
    <col min="1688" max="1688" customWidth="1" width="8.85546875"/>
    <col min="1689" max="1689" customWidth="1" width="8.85546875"/>
    <col min="1690" max="1690" customWidth="1" width="8.85546875"/>
    <col min="1691" max="1691" customWidth="1" width="8.85546875"/>
    <col min="1692" max="1692" customWidth="1" width="8.85546875"/>
    <col min="1693" max="1693" customWidth="1" width="8.85546875"/>
    <col min="1694" max="1694" customWidth="1" width="8.85546875"/>
    <col min="1695" max="1695" customWidth="1" width="8.85546875"/>
    <col min="1696" max="1696" customWidth="1" width="8.85546875"/>
    <col min="1697" max="1697" customWidth="1" width="8.85546875"/>
    <col min="1698" max="1698" customWidth="1" width="8.85546875"/>
    <col min="1699" max="1699" customWidth="1" width="8.85546875"/>
    <col min="1700" max="1700" customWidth="1" width="8.85546875"/>
    <col min="1701" max="1701" customWidth="1" width="8.85546875"/>
    <col min="1702" max="1702" customWidth="1" width="8.85546875"/>
    <col min="1703" max="1703" customWidth="1" width="8.85546875"/>
    <col min="1704" max="1704" customWidth="1" width="8.85546875"/>
    <col min="1705" max="1705" customWidth="1" width="8.85546875"/>
    <col min="1706" max="1706" customWidth="1" width="8.85546875"/>
    <col min="1707" max="1707" customWidth="1" width="8.85546875"/>
    <col min="1708" max="1708" customWidth="1" width="8.85546875"/>
    <col min="1709" max="1709" customWidth="1" width="8.85546875"/>
    <col min="1710" max="1710" customWidth="1" width="8.85546875"/>
    <col min="1711" max="1711" customWidth="1" width="8.85546875"/>
    <col min="1712" max="1712" customWidth="1" width="8.85546875"/>
    <col min="1713" max="1713" customWidth="1" width="8.85546875"/>
    <col min="1714" max="1714" customWidth="1" width="8.85546875"/>
    <col min="1715" max="1715" customWidth="1" width="8.85546875"/>
    <col min="1716" max="1716" customWidth="1" width="8.85546875"/>
    <col min="1717" max="1717" customWidth="1" width="8.85546875"/>
    <col min="1718" max="1718" customWidth="1" width="8.85546875"/>
    <col min="1719" max="1719" customWidth="1" width="8.85546875"/>
    <col min="1720" max="1720" customWidth="1" width="8.85546875"/>
    <col min="1721" max="1721" customWidth="1" width="8.85546875"/>
    <col min="1722" max="1722" customWidth="1" width="8.85546875"/>
    <col min="1723" max="1723" customWidth="1" width="8.85546875"/>
    <col min="1724" max="1724" customWidth="1" width="8.85546875"/>
    <col min="1725" max="1725" customWidth="1" width="8.85546875"/>
    <col min="1726" max="1726" customWidth="1" width="8.85546875"/>
    <col min="1727" max="1727" customWidth="1" width="8.85546875"/>
    <col min="1728" max="1728" customWidth="1" width="8.85546875"/>
    <col min="1729" max="1729" customWidth="1" width="8.85546875"/>
    <col min="1730" max="1730" customWidth="1" width="8.85546875"/>
    <col min="1731" max="1731" customWidth="1" width="8.85546875"/>
    <col min="1732" max="1732" customWidth="1" width="8.85546875"/>
    <col min="1733" max="1733" customWidth="1" width="8.85546875"/>
    <col min="1734" max="1734" customWidth="1" width="8.85546875"/>
    <col min="1735" max="1735" customWidth="1" width="8.85546875"/>
    <col min="1736" max="1736" customWidth="1" width="8.85546875"/>
    <col min="1737" max="1737" customWidth="1" width="8.85546875"/>
    <col min="1738" max="1738" customWidth="1" width="8.85546875"/>
    <col min="1739" max="1739" customWidth="1" width="8.85546875"/>
    <col min="1740" max="1740" customWidth="1" width="8.85546875"/>
    <col min="1741" max="1741" customWidth="1" width="8.85546875"/>
    <col min="1742" max="1742" customWidth="1" width="8.85546875"/>
    <col min="1743" max="1743" customWidth="1" width="8.85546875"/>
    <col min="1744" max="1744" customWidth="1" width="8.85546875"/>
    <col min="1745" max="1745" customWidth="1" width="8.85546875"/>
    <col min="1746" max="1746" customWidth="1" width="8.85546875"/>
    <col min="1747" max="1747" customWidth="1" width="8.85546875"/>
    <col min="1748" max="1748" customWidth="1" width="8.85546875"/>
    <col min="1749" max="1749" customWidth="1" width="8.85546875"/>
    <col min="1750" max="1750" customWidth="1" width="8.85546875"/>
    <col min="1751" max="1751" customWidth="1" width="8.85546875"/>
    <col min="1752" max="1752" customWidth="1" width="8.85546875"/>
    <col min="1753" max="1753" customWidth="1" width="8.85546875"/>
    <col min="1754" max="1754" customWidth="1" width="8.85546875"/>
    <col min="1755" max="1755" customWidth="1" width="8.85546875"/>
    <col min="1756" max="1756" customWidth="1" width="8.85546875"/>
    <col min="1757" max="1757" customWidth="1" width="8.85546875"/>
    <col min="1758" max="1758" customWidth="1" width="8.85546875"/>
    <col min="1759" max="1759" customWidth="1" width="8.85546875"/>
    <col min="1760" max="1760" customWidth="1" width="8.85546875"/>
    <col min="1761" max="1761" customWidth="1" width="8.85546875"/>
    <col min="1762" max="1762" customWidth="1" width="8.85546875"/>
    <col min="1763" max="1763" customWidth="1" width="8.85546875"/>
    <col min="1764" max="1764" customWidth="1" width="8.85546875"/>
    <col min="1765" max="1765" customWidth="1" width="8.85546875"/>
    <col min="1766" max="1766" customWidth="1" width="8.85546875"/>
    <col min="1767" max="1767" customWidth="1" width="8.85546875"/>
    <col min="1768" max="1768" customWidth="1" width="8.85546875"/>
    <col min="1769" max="1769" customWidth="1" width="8.85546875"/>
    <col min="1770" max="1770" customWidth="1" width="8.85546875"/>
    <col min="1771" max="1771" customWidth="1" width="8.85546875"/>
    <col min="1772" max="1772" customWidth="1" width="8.85546875"/>
    <col min="1773" max="1773" customWidth="1" width="8.85546875"/>
    <col min="1774" max="1774" customWidth="1" width="8.85546875"/>
    <col min="1775" max="1775" customWidth="1" width="8.85546875"/>
    <col min="1776" max="1776" customWidth="1" width="8.85546875"/>
    <col min="1777" max="1777" customWidth="1" width="8.85546875"/>
    <col min="1778" max="1778" customWidth="1" width="8.85546875"/>
    <col min="1779" max="1779" customWidth="1" width="8.85546875"/>
    <col min="1780" max="1780" customWidth="1" width="8.85546875"/>
    <col min="1781" max="1781" customWidth="1" width="8.85546875"/>
    <col min="1782" max="1782" customWidth="1" width="8.85546875"/>
    <col min="1783" max="1783" customWidth="1" width="8.85546875"/>
    <col min="1784" max="1784" customWidth="1" width="8.85546875"/>
    <col min="1785" max="1785" customWidth="1" width="8.85546875"/>
    <col min="1786" max="1786" customWidth="1" width="8.85546875"/>
    <col min="1787" max="1787" customWidth="1" width="8.85546875"/>
    <col min="1788" max="1788" customWidth="1" width="8.85546875"/>
    <col min="1789" max="1789" customWidth="1" width="8.85546875"/>
    <col min="1790" max="1790" customWidth="1" width="8.85546875"/>
    <col min="1791" max="1791" customWidth="1" width="8.85546875"/>
    <col min="1792" max="1792" customWidth="1" width="8.85546875"/>
    <col min="1793" max="1793" customWidth="1" width="8.85546875"/>
    <col min="1794" max="1794" customWidth="1" width="8.85546875"/>
    <col min="1795" max="1795" customWidth="1" width="8.85546875"/>
    <col min="1796" max="1796" customWidth="1" width="8.85546875"/>
    <col min="1797" max="1797" customWidth="1" width="8.85546875"/>
    <col min="1798" max="1798" customWidth="1" width="8.85546875"/>
    <col min="1799" max="1799" customWidth="1" width="8.85546875"/>
    <col min="1800" max="1800" customWidth="1" width="8.85546875"/>
    <col min="1801" max="1801" customWidth="1" width="8.85546875"/>
    <col min="1802" max="1802" customWidth="1" width="8.85546875"/>
    <col min="1803" max="1803" customWidth="1" width="8.85546875"/>
    <col min="1804" max="1804" customWidth="1" width="8.85546875"/>
    <col min="1805" max="1805" customWidth="1" width="8.85546875"/>
    <col min="1806" max="1806" customWidth="1" width="8.85546875"/>
    <col min="1807" max="1807" customWidth="1" width="8.85546875"/>
    <col min="1808" max="1808" customWidth="1" width="8.85546875"/>
    <col min="1809" max="1809" customWidth="1" width="8.85546875"/>
    <col min="1810" max="1810" customWidth="1" width="8.85546875"/>
    <col min="1811" max="1811" customWidth="1" width="8.85546875"/>
    <col min="1812" max="1812" customWidth="1" width="8.85546875"/>
    <col min="1813" max="1813" customWidth="1" width="8.85546875"/>
    <col min="1814" max="1814" customWidth="1" width="8.85546875"/>
    <col min="1815" max="1815" customWidth="1" width="8.85546875"/>
    <col min="1816" max="1816" customWidth="1" width="8.85546875"/>
    <col min="1817" max="1817" customWidth="1" width="8.85546875"/>
    <col min="1818" max="1818" customWidth="1" width="8.85546875"/>
    <col min="1819" max="1819" customWidth="1" width="8.85546875"/>
    <col min="1820" max="1820" customWidth="1" width="8.85546875"/>
    <col min="1821" max="1821" customWidth="1" width="8.85546875"/>
    <col min="1822" max="1822" customWidth="1" width="8.85546875"/>
    <col min="1823" max="1823" customWidth="1" width="8.85546875"/>
    <col min="1824" max="1824" customWidth="1" width="8.85546875"/>
    <col min="1825" max="1825" customWidth="1" width="8.85546875"/>
    <col min="1826" max="1826" customWidth="1" width="8.85546875"/>
    <col min="1827" max="1827" customWidth="1" width="8.85546875"/>
    <col min="1828" max="1828" customWidth="1" width="8.85546875"/>
    <col min="1829" max="1829" customWidth="1" width="8.85546875"/>
    <col min="1830" max="1830" customWidth="1" width="8.85546875"/>
    <col min="1831" max="1831" customWidth="1" width="8.85546875"/>
    <col min="1832" max="1832" customWidth="1" width="8.85546875"/>
    <col min="1833" max="1833" customWidth="1" width="8.85546875"/>
    <col min="1834" max="1834" customWidth="1" width="8.85546875"/>
    <col min="1835" max="1835" customWidth="1" width="8.85546875"/>
    <col min="1836" max="1836" customWidth="1" width="8.85546875"/>
    <col min="1837" max="1837" customWidth="1" width="8.85546875"/>
    <col min="1838" max="1838" customWidth="1" width="8.85546875"/>
    <col min="1839" max="1839" customWidth="1" width="8.85546875"/>
    <col min="1840" max="1840" customWidth="1" width="8.85546875"/>
    <col min="1841" max="1841" customWidth="1" width="8.85546875"/>
    <col min="1842" max="1842" customWidth="1" width="8.85546875"/>
    <col min="1843" max="1843" customWidth="1" width="8.85546875"/>
    <col min="1844" max="1844" customWidth="1" width="8.85546875"/>
    <col min="1845" max="1845" customWidth="1" width="8.85546875"/>
    <col min="1846" max="1846" customWidth="1" width="8.85546875"/>
    <col min="1847" max="1847" customWidth="1" width="8.85546875"/>
    <col min="1848" max="1848" customWidth="1" width="8.85546875"/>
    <col min="1849" max="1849" customWidth="1" width="8.85546875"/>
    <col min="1850" max="1850" customWidth="1" width="8.85546875"/>
    <col min="1851" max="1851" customWidth="1" width="8.85546875"/>
    <col min="1852" max="1852" customWidth="1" width="8.85546875"/>
    <col min="1853" max="1853" customWidth="1" width="8.85546875"/>
    <col min="1854" max="1854" customWidth="1" width="8.85546875"/>
    <col min="1855" max="1855" customWidth="1" width="8.85546875"/>
    <col min="1856" max="1856" customWidth="1" width="8.85546875"/>
    <col min="1857" max="1857" customWidth="1" width="8.85546875"/>
    <col min="1858" max="1858" customWidth="1" width="8.85546875"/>
    <col min="1859" max="1859" customWidth="1" width="8.85546875"/>
    <col min="1860" max="1860" customWidth="1" width="8.85546875"/>
    <col min="1861" max="1861" customWidth="1" width="8.85546875"/>
    <col min="1862" max="1862" customWidth="1" width="8.85546875"/>
    <col min="1863" max="1863" customWidth="1" width="8.85546875"/>
    <col min="1864" max="1864" customWidth="1" width="8.85546875"/>
    <col min="1865" max="1865" customWidth="1" width="8.85546875"/>
    <col min="1866" max="1866" customWidth="1" width="8.85546875"/>
    <col min="1867" max="1867" customWidth="1" width="8.85546875"/>
    <col min="1868" max="1868" customWidth="1" width="8.85546875"/>
    <col min="1869" max="1869" customWidth="1" width="8.85546875"/>
    <col min="1870" max="1870" customWidth="1" width="8.85546875"/>
    <col min="1871" max="1871" customWidth="1" width="8.85546875"/>
    <col min="1872" max="1872" customWidth="1" width="8.85546875"/>
    <col min="1873" max="1873" customWidth="1" width="8.85546875"/>
    <col min="1874" max="1874" customWidth="1" width="8.85546875"/>
    <col min="1875" max="1875" customWidth="1" width="8.85546875"/>
    <col min="1876" max="1876" customWidth="1" width="8.85546875"/>
    <col min="1877" max="1877" customWidth="1" width="8.85546875"/>
    <col min="1878" max="1878" customWidth="1" width="8.85546875"/>
    <col min="1879" max="1879" customWidth="1" width="8.85546875"/>
    <col min="1880" max="1880" customWidth="1" width="8.85546875"/>
    <col min="1881" max="1881" customWidth="1" width="8.85546875"/>
    <col min="1882" max="1882" customWidth="1" width="8.85546875"/>
    <col min="1883" max="1883" customWidth="1" width="8.85546875"/>
    <col min="1884" max="1884" customWidth="1" width="8.85546875"/>
    <col min="1885" max="1885" customWidth="1" width="8.85546875"/>
    <col min="1886" max="1886" customWidth="1" width="8.85546875"/>
    <col min="1887" max="1887" customWidth="1" width="8.85546875"/>
    <col min="1888" max="1888" customWidth="1" width="8.85546875"/>
    <col min="1889" max="1889" customWidth="1" width="8.85546875"/>
    <col min="1890" max="1890" customWidth="1" width="8.85546875"/>
    <col min="1891" max="1891" customWidth="1" width="8.85546875"/>
    <col min="1892" max="1892" customWidth="1" width="8.85546875"/>
    <col min="1893" max="1893" customWidth="1" width="8.85546875"/>
    <col min="1894" max="1894" customWidth="1" width="8.85546875"/>
    <col min="1895" max="1895" customWidth="1" width="8.85546875"/>
    <col min="1896" max="1896" customWidth="1" width="8.85546875"/>
    <col min="1897" max="1897" customWidth="1" width="8.85546875"/>
    <col min="1898" max="1898" customWidth="1" width="8.85546875"/>
    <col min="1899" max="1899" customWidth="1" width="8.85546875"/>
    <col min="1900" max="1900" customWidth="1" width="8.85546875"/>
    <col min="1901" max="1901" customWidth="1" width="8.85546875"/>
    <col min="1902" max="1902" customWidth="1" width="8.85546875"/>
    <col min="1903" max="1903" customWidth="1" width="8.85546875"/>
    <col min="1904" max="1904" customWidth="1" width="8.85546875"/>
    <col min="1905" max="1905" customWidth="1" width="8.85546875"/>
    <col min="1906" max="1906" customWidth="1" width="8.85546875"/>
    <col min="1907" max="1907" customWidth="1" width="8.85546875"/>
    <col min="1908" max="1908" customWidth="1" width="8.85546875"/>
    <col min="1909" max="1909" customWidth="1" width="8.85546875"/>
    <col min="1910" max="1910" customWidth="1" width="8.85546875"/>
    <col min="1911" max="1911" customWidth="1" width="8.85546875"/>
    <col min="1912" max="1912" customWidth="1" width="8.85546875"/>
    <col min="1913" max="1913" customWidth="1" width="8.85546875"/>
    <col min="1914" max="1914" customWidth="1" width="8.85546875"/>
    <col min="1915" max="1915" customWidth="1" width="8.85546875"/>
    <col min="1916" max="1916" customWidth="1" width="8.85546875"/>
    <col min="1917" max="1917" customWidth="1" width="8.85546875"/>
    <col min="1918" max="1918" customWidth="1" width="8.85546875"/>
    <col min="1919" max="1919" customWidth="1" width="8.85546875"/>
    <col min="1920" max="1920" customWidth="1" width="8.85546875"/>
    <col min="1921" max="1921" customWidth="1" width="8.85546875"/>
    <col min="1922" max="1922" customWidth="1" width="8.85546875"/>
    <col min="1923" max="1923" customWidth="1" width="8.85546875"/>
    <col min="1924" max="1924" customWidth="1" width="8.85546875"/>
    <col min="1925" max="1925" customWidth="1" width="8.85546875"/>
    <col min="1926" max="1926" customWidth="1" width="8.85546875"/>
    <col min="1927" max="1927" customWidth="1" width="8.85546875"/>
    <col min="1928" max="1928" customWidth="1" width="8.85546875"/>
    <col min="1929" max="1929" customWidth="1" width="8.85546875"/>
    <col min="1930" max="1930" customWidth="1" width="8.85546875"/>
    <col min="1931" max="1931" customWidth="1" width="8.85546875"/>
    <col min="1932" max="1932" customWidth="1" width="8.85546875"/>
    <col min="1933" max="1933" customWidth="1" width="8.85546875"/>
    <col min="1934" max="1934" customWidth="1" width="8.85546875"/>
    <col min="1935" max="1935" customWidth="1" width="8.85546875"/>
    <col min="1936" max="1936" customWidth="1" width="8.85546875"/>
    <col min="1937" max="1937" customWidth="1" width="8.85546875"/>
    <col min="1938" max="1938" customWidth="1" width="8.85546875"/>
    <col min="1939" max="1939" customWidth="1" width="8.85546875"/>
    <col min="1940" max="1940" customWidth="1" width="8.85546875"/>
    <col min="1941" max="1941" customWidth="1" width="8.85546875"/>
    <col min="1942" max="1942" customWidth="1" width="8.85546875"/>
    <col min="1943" max="1943" customWidth="1" width="8.85546875"/>
    <col min="1944" max="1944" customWidth="1" width="8.85546875"/>
    <col min="1945" max="1945" customWidth="1" width="8.85546875"/>
    <col min="1946" max="1946" customWidth="1" width="8.85546875"/>
    <col min="1947" max="1947" customWidth="1" width="8.85546875"/>
    <col min="1948" max="1948" customWidth="1" width="8.85546875"/>
    <col min="1949" max="1949" customWidth="1" width="8.85546875"/>
    <col min="1950" max="1950" customWidth="1" width="8.85546875"/>
    <col min="1951" max="1951" customWidth="1" width="8.85546875"/>
    <col min="1952" max="1952" customWidth="1" width="8.85546875"/>
    <col min="1953" max="1953" customWidth="1" width="8.85546875"/>
    <col min="1954" max="1954" customWidth="1" width="8.85546875"/>
    <col min="1955" max="1955" customWidth="1" width="8.85546875"/>
    <col min="1956" max="1956" customWidth="1" width="8.85546875"/>
    <col min="1957" max="1957" customWidth="1" width="8.85546875"/>
    <col min="1958" max="1958" customWidth="1" width="8.85546875"/>
    <col min="1959" max="1959" customWidth="1" width="8.85546875"/>
    <col min="1960" max="1960" customWidth="1" width="8.85546875"/>
    <col min="1961" max="1961" customWidth="1" width="8.85546875"/>
    <col min="1962" max="1962" customWidth="1" width="8.85546875"/>
    <col min="1963" max="1963" customWidth="1" width="8.85546875"/>
    <col min="1964" max="1964" customWidth="1" width="8.85546875"/>
    <col min="1965" max="1965" customWidth="1" width="8.85546875"/>
    <col min="1966" max="1966" customWidth="1" width="8.85546875"/>
    <col min="1967" max="1967" customWidth="1" width="8.85546875"/>
    <col min="1968" max="1968" customWidth="1" width="8.85546875"/>
    <col min="1969" max="1969" customWidth="1" width="8.85546875"/>
    <col min="1970" max="1970" customWidth="1" width="8.85546875"/>
    <col min="1971" max="1971" customWidth="1" width="8.85546875"/>
    <col min="1972" max="1972" customWidth="1" width="8.85546875"/>
    <col min="1973" max="1973" customWidth="1" width="8.85546875"/>
    <col min="1974" max="1974" customWidth="1" width="8.85546875"/>
    <col min="1975" max="1975" customWidth="1" width="8.85546875"/>
    <col min="1976" max="1976" customWidth="1" width="8.85546875"/>
    <col min="1977" max="1977" customWidth="1" width="8.85546875"/>
    <col min="1978" max="1978" customWidth="1" width="8.85546875"/>
    <col min="1979" max="1979" customWidth="1" width="8.85546875"/>
    <col min="1980" max="1980" customWidth="1" width="8.85546875"/>
    <col min="1981" max="1981" customWidth="1" width="8.85546875"/>
    <col min="1982" max="1982" customWidth="1" width="8.85546875"/>
    <col min="1983" max="1983" customWidth="1" width="8.85546875"/>
    <col min="1984" max="1984" customWidth="1" width="8.85546875"/>
    <col min="1985" max="1985" customWidth="1" width="8.85546875"/>
    <col min="1986" max="1986" customWidth="1" width="8.85546875"/>
    <col min="1987" max="1987" customWidth="1" width="8.85546875"/>
    <col min="1988" max="1988" customWidth="1" width="8.85546875"/>
    <col min="1989" max="1989" customWidth="1" width="8.85546875"/>
    <col min="1990" max="1990" customWidth="1" width="8.85546875"/>
    <col min="1991" max="1991" customWidth="1" width="8.85546875"/>
    <col min="1992" max="1992" customWidth="1" width="8.85546875"/>
    <col min="1993" max="1993" customWidth="1" width="8.85546875"/>
    <col min="1994" max="1994" customWidth="1" width="8.85546875"/>
    <col min="1995" max="1995" customWidth="1" width="8.85546875"/>
    <col min="1996" max="1996" customWidth="1" width="8.85546875"/>
    <col min="1997" max="1997" customWidth="1" width="8.85546875"/>
    <col min="1998" max="1998" customWidth="1" width="8.85546875"/>
    <col min="1999" max="1999" customWidth="1" width="8.85546875"/>
    <col min="2000" max="2000" customWidth="1" width="8.85546875"/>
    <col min="2001" max="2001" customWidth="1" width="8.85546875"/>
    <col min="2002" max="2002" customWidth="1" width="8.85546875"/>
    <col min="2003" max="2003" customWidth="1" width="8.85546875"/>
    <col min="2004" max="2004" customWidth="1" width="8.85546875"/>
    <col min="2005" max="2005" customWidth="1" width="8.85546875"/>
    <col min="2006" max="2006" customWidth="1" width="8.85546875"/>
    <col min="2007" max="2007" customWidth="1" width="8.85546875"/>
    <col min="2008" max="2008" customWidth="1" width="8.85546875"/>
    <col min="2009" max="2009" customWidth="1" width="8.85546875"/>
    <col min="2010" max="2010" customWidth="1" width="8.85546875"/>
    <col min="2011" max="2011" customWidth="1" width="8.85546875"/>
    <col min="2012" max="2012" customWidth="1" width="8.85546875"/>
    <col min="2013" max="2013" customWidth="1" width="8.85546875"/>
    <col min="2014" max="2014" customWidth="1" width="8.85546875"/>
    <col min="2015" max="2015" customWidth="1" width="8.85546875"/>
    <col min="2016" max="2016" customWidth="1" width="8.85546875"/>
    <col min="2017" max="2017" customWidth="1" width="8.85546875"/>
    <col min="2018" max="2018" customWidth="1" width="8.85546875"/>
    <col min="2019" max="2019" customWidth="1" width="8.85546875"/>
    <col min="2020" max="2020" customWidth="1" width="8.85546875"/>
    <col min="2021" max="2021" customWidth="1" width="8.85546875"/>
    <col min="2022" max="2022" customWidth="1" width="8.85546875"/>
    <col min="2023" max="2023" customWidth="1" width="8.85546875"/>
    <col min="2024" max="2024" customWidth="1" width="8.85546875"/>
    <col min="2025" max="2025" customWidth="1" width="8.85546875"/>
    <col min="2026" max="2026" customWidth="1" width="8.85546875"/>
    <col min="2027" max="2027" customWidth="1" width="8.85546875"/>
    <col min="2028" max="2028" customWidth="1" width="8.85546875"/>
    <col min="2029" max="2029" customWidth="1" width="8.85546875"/>
    <col min="2030" max="2030" customWidth="1" width="8.85546875"/>
    <col min="2031" max="2031" customWidth="1" width="8.85546875"/>
    <col min="2032" max="2032" customWidth="1" width="8.85546875"/>
    <col min="2033" max="2033" customWidth="1" width="8.85546875"/>
    <col min="2034" max="2034" customWidth="1" width="8.85546875"/>
    <col min="2035" max="2035" customWidth="1" width="8.85546875"/>
    <col min="2036" max="2036" customWidth="1" width="8.85546875"/>
    <col min="2037" max="2037" customWidth="1" width="8.85546875"/>
    <col min="2038" max="2038" customWidth="1" width="8.85546875"/>
    <col min="2039" max="2039" customWidth="1" width="8.85546875"/>
    <col min="2040" max="2040" customWidth="1" width="8.85546875"/>
    <col min="2041" max="2041" customWidth="1" width="8.85546875"/>
    <col min="2042" max="2042" customWidth="1" width="8.85546875"/>
    <col min="2043" max="2043" customWidth="1" width="8.85546875"/>
    <col min="2044" max="2044" customWidth="1" width="8.85546875"/>
    <col min="2045" max="2045" customWidth="1" width="8.85546875"/>
    <col min="2046" max="2046" customWidth="1" width="8.85546875"/>
    <col min="2047" max="2047" customWidth="1" width="8.85546875"/>
    <col min="2048" max="2048" customWidth="1" width="8.85546875"/>
    <col min="2049" max="2049" customWidth="1" width="8.85546875"/>
    <col min="2050" max="2050" customWidth="1" width="8.85546875"/>
    <col min="2051" max="2051" customWidth="1" width="8.85546875"/>
    <col min="2052" max="2052" customWidth="1" width="8.85546875"/>
    <col min="2053" max="2053" customWidth="1" width="8.85546875"/>
    <col min="2054" max="2054" customWidth="1" width="8.85546875"/>
    <col min="2055" max="2055" customWidth="1" width="8.85546875"/>
    <col min="2056" max="2056" customWidth="1" width="8.85546875"/>
    <col min="2057" max="2057" customWidth="1" width="8.85546875"/>
    <col min="2058" max="2058" customWidth="1" width="8.85546875"/>
    <col min="2059" max="2059" customWidth="1" width="8.85546875"/>
    <col min="2060" max="2060" customWidth="1" width="8.85546875"/>
    <col min="2061" max="2061" customWidth="1" width="8.85546875"/>
    <col min="2062" max="2062" customWidth="1" width="8.85546875"/>
    <col min="2063" max="2063" customWidth="1" width="8.85546875"/>
    <col min="2064" max="2064" customWidth="1" width="8.85546875"/>
    <col min="2065" max="2065" customWidth="1" width="8.85546875"/>
    <col min="2066" max="2066" customWidth="1" width="8.85546875"/>
    <col min="2067" max="2067" customWidth="1" width="8.85546875"/>
    <col min="2068" max="2068" customWidth="1" width="8.85546875"/>
    <col min="2069" max="2069" customWidth="1" width="8.85546875"/>
    <col min="2070" max="2070" customWidth="1" width="8.85546875"/>
    <col min="2071" max="2071" customWidth="1" width="8.85546875"/>
    <col min="2072" max="2072" customWidth="1" width="8.85546875"/>
    <col min="2073" max="2073" customWidth="1" width="8.85546875"/>
    <col min="2074" max="2074" customWidth="1" width="8.85546875"/>
    <col min="2075" max="2075" customWidth="1" width="8.85546875"/>
    <col min="2076" max="2076" customWidth="1" width="8.85546875"/>
    <col min="2077" max="2077" customWidth="1" width="8.85546875"/>
    <col min="2078" max="2078" customWidth="1" width="8.85546875"/>
    <col min="2079" max="2079" customWidth="1" width="8.85546875"/>
    <col min="2080" max="2080" customWidth="1" width="8.85546875"/>
    <col min="2081" max="2081" customWidth="1" width="8.85546875"/>
    <col min="2082" max="2082" customWidth="1" width="8.85546875"/>
    <col min="2083" max="2083" customWidth="1" width="8.85546875"/>
    <col min="2084" max="2084" customWidth="1" width="8.85546875"/>
    <col min="2085" max="2085" customWidth="1" width="8.85546875"/>
    <col min="2086" max="2086" customWidth="1" width="8.85546875"/>
    <col min="2087" max="2087" customWidth="1" width="8.85546875"/>
    <col min="2088" max="2088" customWidth="1" width="8.85546875"/>
    <col min="2089" max="2089" customWidth="1" width="8.85546875"/>
    <col min="2090" max="2090" customWidth="1" width="8.85546875"/>
    <col min="2091" max="2091" customWidth="1" width="8.85546875"/>
    <col min="2092" max="2092" customWidth="1" width="8.85546875"/>
    <col min="2093" max="2093" customWidth="1" width="8.85546875"/>
    <col min="2094" max="2094" customWidth="1" width="8.85546875"/>
    <col min="2095" max="2095" customWidth="1" width="8.85546875"/>
    <col min="2096" max="2096" customWidth="1" width="8.85546875"/>
    <col min="2097" max="2097" customWidth="1" width="8.85546875"/>
    <col min="2098" max="2098" customWidth="1" width="8.85546875"/>
    <col min="2099" max="2099" customWidth="1" width="8.85546875"/>
    <col min="2100" max="2100" customWidth="1" width="8.85546875"/>
    <col min="2101" max="2101" customWidth="1" width="8.85546875"/>
    <col min="2102" max="2102" customWidth="1" width="8.85546875"/>
    <col min="2103" max="2103" customWidth="1" width="8.85546875"/>
    <col min="2104" max="2104" customWidth="1" width="8.85546875"/>
    <col min="2105" max="2105" customWidth="1" width="8.85546875"/>
    <col min="2106" max="2106" customWidth="1" width="8.85546875"/>
    <col min="2107" max="2107" customWidth="1" width="8.85546875"/>
    <col min="2108" max="2108" customWidth="1" width="8.85546875"/>
    <col min="2109" max="2109" customWidth="1" width="8.85546875"/>
    <col min="2110" max="2110" customWidth="1" width="8.85546875"/>
    <col min="2111" max="2111" customWidth="1" width="8.85546875"/>
    <col min="2112" max="2112" customWidth="1" width="8.85546875"/>
    <col min="2113" max="2113" customWidth="1" width="8.85546875"/>
    <col min="2114" max="2114" customWidth="1" width="8.85546875"/>
    <col min="2115" max="2115" customWidth="1" width="8.85546875"/>
    <col min="2116" max="2116" customWidth="1" width="8.85546875"/>
    <col min="2117" max="2117" customWidth="1" width="8.85546875"/>
    <col min="2118" max="2118" customWidth="1" width="8.85546875"/>
    <col min="2119" max="2119" customWidth="1" width="8.85546875"/>
    <col min="2120" max="2120" customWidth="1" width="8.85546875"/>
    <col min="2121" max="2121" customWidth="1" width="8.85546875"/>
    <col min="2122" max="2122" customWidth="1" width="8.85546875"/>
    <col min="2123" max="2123" customWidth="1" width="8.85546875"/>
    <col min="2124" max="2124" customWidth="1" width="8.85546875"/>
    <col min="2125" max="2125" customWidth="1" width="8.85546875"/>
    <col min="2126" max="2126" customWidth="1" width="8.85546875"/>
    <col min="2127" max="2127" customWidth="1" width="8.85546875"/>
    <col min="2128" max="2128" customWidth="1" width="8.85546875"/>
    <col min="2129" max="2129" customWidth="1" width="8.85546875"/>
    <col min="2130" max="2130" customWidth="1" width="8.85546875"/>
    <col min="2131" max="2131" customWidth="1" width="8.85546875"/>
    <col min="2132" max="2132" customWidth="1" width="8.85546875"/>
    <col min="2133" max="2133" customWidth="1" width="8.85546875"/>
    <col min="2134" max="2134" customWidth="1" width="8.85546875"/>
    <col min="2135" max="2135" customWidth="1" width="8.85546875"/>
    <col min="2136" max="2136" customWidth="1" width="8.85546875"/>
    <col min="2137" max="2137" customWidth="1" width="8.85546875"/>
    <col min="2138" max="2138" customWidth="1" width="8.85546875"/>
    <col min="2139" max="2139" customWidth="1" width="8.85546875"/>
    <col min="2140" max="2140" customWidth="1" width="8.85546875"/>
    <col min="2141" max="2141" customWidth="1" width="8.85546875"/>
    <col min="2142" max="2142" customWidth="1" width="8.85546875"/>
    <col min="2143" max="2143" customWidth="1" width="8.85546875"/>
    <col min="2144" max="2144" customWidth="1" width="8.85546875"/>
    <col min="2145" max="2145" customWidth="1" width="8.85546875"/>
    <col min="2146" max="2146" customWidth="1" width="8.85546875"/>
    <col min="2147" max="2147" customWidth="1" width="8.85546875"/>
    <col min="2148" max="2148" customWidth="1" width="8.85546875"/>
    <col min="2149" max="2149" customWidth="1" width="8.85546875"/>
    <col min="2150" max="2150" customWidth="1" width="8.85546875"/>
    <col min="2151" max="2151" customWidth="1" width="8.85546875"/>
    <col min="2152" max="2152" customWidth="1" width="8.85546875"/>
    <col min="2153" max="2153" customWidth="1" width="8.85546875"/>
    <col min="2154" max="2154" customWidth="1" width="8.85546875"/>
    <col min="2155" max="2155" customWidth="1" width="8.85546875"/>
    <col min="2156" max="2156" customWidth="1" width="8.85546875"/>
    <col min="2157" max="2157" customWidth="1" width="8.85546875"/>
    <col min="2158" max="2158" customWidth="1" width="8.85546875"/>
    <col min="2159" max="2159" customWidth="1" width="8.85546875"/>
    <col min="2160" max="2160" customWidth="1" width="8.85546875"/>
    <col min="2161" max="2161" customWidth="1" width="8.85546875"/>
    <col min="2162" max="2162" customWidth="1" width="8.85546875"/>
    <col min="2163" max="2163" customWidth="1" width="8.85546875"/>
    <col min="2164" max="2164" customWidth="1" width="8.85546875"/>
    <col min="2165" max="2165" customWidth="1" width="8.85546875"/>
    <col min="2166" max="2166" customWidth="1" width="8.85546875"/>
    <col min="2167" max="2167" customWidth="1" width="8.85546875"/>
    <col min="2168" max="2168" customWidth="1" width="8.85546875"/>
    <col min="2169" max="2169" customWidth="1" width="8.85546875"/>
    <col min="2170" max="2170" customWidth="1" width="8.85546875"/>
    <col min="2171" max="2171" customWidth="1" width="8.85546875"/>
    <col min="2172" max="2172" customWidth="1" width="8.85546875"/>
    <col min="2173" max="2173" customWidth="1" width="8.85546875"/>
    <col min="2174" max="2174" customWidth="1" width="8.85546875"/>
    <col min="2175" max="2175" customWidth="1" width="8.85546875"/>
    <col min="2176" max="2176" customWidth="1" width="8.85546875"/>
    <col min="2177" max="2177" customWidth="1" width="8.85546875"/>
    <col min="2178" max="2178" customWidth="1" width="8.85546875"/>
    <col min="2179" max="2179" customWidth="1" width="8.85546875"/>
    <col min="2180" max="2180" customWidth="1" width="8.85546875"/>
    <col min="2181" max="2181" customWidth="1" width="8.85546875"/>
    <col min="2182" max="2182" customWidth="1" width="8.85546875"/>
    <col min="2183" max="2183" customWidth="1" width="8.85546875"/>
    <col min="2184" max="2184" customWidth="1" width="8.85546875"/>
    <col min="2185" max="2185" customWidth="1" width="8.85546875"/>
    <col min="2186" max="2186" customWidth="1" width="8.85546875"/>
    <col min="2187" max="2187" customWidth="1" width="8.85546875"/>
    <col min="2188" max="2188" customWidth="1" width="8.85546875"/>
    <col min="2189" max="2189" customWidth="1" width="8.85546875"/>
    <col min="2190" max="2190" customWidth="1" width="8.85546875"/>
    <col min="2191" max="2191" customWidth="1" width="8.85546875"/>
    <col min="2192" max="2192" customWidth="1" width="8.85546875"/>
    <col min="2193" max="2193" customWidth="1" width="8.85546875"/>
    <col min="2194" max="2194" customWidth="1" width="8.85546875"/>
    <col min="2195" max="2195" customWidth="1" width="8.85546875"/>
    <col min="2196" max="2196" customWidth="1" width="8.85546875"/>
    <col min="2197" max="2197" customWidth="1" width="8.85546875"/>
    <col min="2198" max="2198" customWidth="1" width="8.85546875"/>
    <col min="2199" max="2199" customWidth="1" width="8.85546875"/>
    <col min="2200" max="2200" customWidth="1" width="8.85546875"/>
    <col min="2201" max="2201" customWidth="1" width="8.85546875"/>
    <col min="2202" max="2202" customWidth="1" width="8.85546875"/>
    <col min="2203" max="2203" customWidth="1" width="8.85546875"/>
    <col min="2204" max="2204" customWidth="1" width="8.85546875"/>
    <col min="2205" max="2205" customWidth="1" width="8.85546875"/>
    <col min="2206" max="2206" customWidth="1" width="8.85546875"/>
    <col min="2207" max="2207" customWidth="1" width="8.85546875"/>
    <col min="2208" max="2208" customWidth="1" width="8.85546875"/>
    <col min="2209" max="2209" customWidth="1" width="8.85546875"/>
    <col min="2210" max="2210" customWidth="1" width="8.85546875"/>
    <col min="2211" max="2211" customWidth="1" width="8.85546875"/>
    <col min="2212" max="2212" customWidth="1" width="8.85546875"/>
    <col min="2213" max="2213" customWidth="1" width="8.85546875"/>
    <col min="2214" max="2214" customWidth="1" width="8.85546875"/>
    <col min="2215" max="2215" customWidth="1" width="8.85546875"/>
    <col min="2216" max="2216" customWidth="1" width="8.85546875"/>
    <col min="2217" max="2217" customWidth="1" width="8.85546875"/>
    <col min="2218" max="2218" customWidth="1" width="8.85546875"/>
    <col min="2219" max="2219" customWidth="1" width="8.85546875"/>
    <col min="2220" max="2220" customWidth="1" width="8.85546875"/>
    <col min="2221" max="2221" customWidth="1" width="8.85546875"/>
    <col min="2222" max="2222" customWidth="1" width="8.85546875"/>
    <col min="2223" max="2223" customWidth="1" width="8.85546875"/>
    <col min="2224" max="2224" customWidth="1" width="8.85546875"/>
    <col min="2225" max="2225" customWidth="1" width="8.85546875"/>
    <col min="2226" max="2226" customWidth="1" width="8.85546875"/>
    <col min="2227" max="2227" customWidth="1" width="8.85546875"/>
    <col min="2228" max="2228" customWidth="1" width="8.85546875"/>
    <col min="2229" max="2229" customWidth="1" width="8.85546875"/>
    <col min="2230" max="2230" customWidth="1" width="8.85546875"/>
    <col min="2231" max="2231" customWidth="1" width="8.85546875"/>
    <col min="2232" max="2232" customWidth="1" width="8.85546875"/>
    <col min="2233" max="2233" customWidth="1" width="8.85546875"/>
    <col min="2234" max="2234" customWidth="1" width="8.85546875"/>
    <col min="2235" max="2235" customWidth="1" width="8.85546875"/>
    <col min="2236" max="2236" customWidth="1" width="8.85546875"/>
    <col min="2237" max="2237" customWidth="1" width="8.85546875"/>
    <col min="2238" max="2238" customWidth="1" width="8.85546875"/>
    <col min="2239" max="2239" customWidth="1" width="8.85546875"/>
    <col min="2240" max="2240" customWidth="1" width="8.85546875"/>
    <col min="2241" max="2241" customWidth="1" width="8.85546875"/>
    <col min="2242" max="2242" customWidth="1" width="8.85546875"/>
    <col min="2243" max="2243" customWidth="1" width="8.85546875"/>
    <col min="2244" max="2244" customWidth="1" width="8.85546875"/>
    <col min="2245" max="2245" customWidth="1" width="8.85546875"/>
    <col min="2246" max="2246" customWidth="1" width="8.85546875"/>
    <col min="2247" max="2247" customWidth="1" width="8.85546875"/>
    <col min="2248" max="2248" customWidth="1" width="8.85546875"/>
    <col min="2249" max="2249" customWidth="1" width="8.85546875"/>
    <col min="2250" max="2250" customWidth="1" width="8.85546875"/>
    <col min="2251" max="2251" customWidth="1" width="8.85546875"/>
    <col min="2252" max="2252" customWidth="1" width="8.85546875"/>
    <col min="2253" max="2253" customWidth="1" width="8.85546875"/>
    <col min="2254" max="2254" customWidth="1" width="8.85546875"/>
    <col min="2255" max="2255" customWidth="1" width="8.85546875"/>
    <col min="2256" max="2256" customWidth="1" width="8.85546875"/>
    <col min="2257" max="2257" customWidth="1" width="8.85546875"/>
    <col min="2258" max="2258" customWidth="1" width="8.85546875"/>
    <col min="2259" max="2259" customWidth="1" width="8.85546875"/>
    <col min="2260" max="2260" customWidth="1" width="8.85546875"/>
    <col min="2261" max="2261" customWidth="1" width="8.85546875"/>
    <col min="2262" max="2262" customWidth="1" width="8.85546875"/>
    <col min="2263" max="2263" customWidth="1" width="8.85546875"/>
    <col min="2264" max="2264" customWidth="1" width="8.85546875"/>
    <col min="2265" max="2265" customWidth="1" width="8.85546875"/>
    <col min="2266" max="2266" customWidth="1" width="8.85546875"/>
    <col min="2267" max="2267" customWidth="1" width="8.85546875"/>
    <col min="2268" max="2268" customWidth="1" width="8.85546875"/>
    <col min="2269" max="2269" customWidth="1" width="8.85546875"/>
    <col min="2270" max="2270" customWidth="1" width="8.85546875"/>
    <col min="2271" max="2271" customWidth="1" width="8.85546875"/>
    <col min="2272" max="2272" customWidth="1" width="8.85546875"/>
    <col min="2273" max="2273" customWidth="1" width="8.85546875"/>
    <col min="2274" max="2274" customWidth="1" width="8.85546875"/>
    <col min="2275" max="2275" customWidth="1" width="8.85546875"/>
    <col min="2276" max="2276" customWidth="1" width="8.85546875"/>
    <col min="2277" max="2277" customWidth="1" width="8.85546875"/>
    <col min="2278" max="2278" customWidth="1" width="8.85546875"/>
    <col min="2279" max="2279" customWidth="1" width="8.85546875"/>
    <col min="2280" max="2280" customWidth="1" width="8.85546875"/>
    <col min="2281" max="2281" customWidth="1" width="8.85546875"/>
    <col min="2282" max="2282" customWidth="1" width="8.85546875"/>
    <col min="2283" max="2283" customWidth="1" width="8.85546875"/>
    <col min="2284" max="2284" customWidth="1" width="8.85546875"/>
    <col min="2285" max="2285" customWidth="1" width="8.85546875"/>
    <col min="2286" max="2286" customWidth="1" width="8.85546875"/>
    <col min="2287" max="2287" customWidth="1" width="8.85546875"/>
    <col min="2288" max="2288" customWidth="1" width="8.85546875"/>
    <col min="2289" max="2289" customWidth="1" width="8.85546875"/>
    <col min="2290" max="2290" customWidth="1" width="8.85546875"/>
    <col min="2291" max="2291" customWidth="1" width="8.85546875"/>
    <col min="2292" max="2292" customWidth="1" width="8.85546875"/>
    <col min="2293" max="2293" customWidth="1" width="8.85546875"/>
    <col min="2294" max="2294" customWidth="1" width="8.85546875"/>
    <col min="2295" max="2295" customWidth="1" width="8.85546875"/>
    <col min="2296" max="2296" customWidth="1" width="8.85546875"/>
    <col min="2297" max="2297" customWidth="1" width="8.85546875"/>
    <col min="2298" max="2298" customWidth="1" width="8.85546875"/>
    <col min="2299" max="2299" customWidth="1" width="8.85546875"/>
    <col min="2300" max="2300" customWidth="1" width="8.85546875"/>
    <col min="2301" max="2301" customWidth="1" width="8.85546875"/>
    <col min="2302" max="2302" customWidth="1" width="8.85546875"/>
    <col min="2303" max="2303" customWidth="1" width="8.85546875"/>
    <col min="2304" max="2304" customWidth="1" width="8.85546875"/>
    <col min="2305" max="2305" customWidth="1" width="8.85546875"/>
    <col min="2306" max="2306" customWidth="1" width="8.85546875"/>
    <col min="2307" max="2307" customWidth="1" width="8.85546875"/>
    <col min="2308" max="2308" customWidth="1" width="8.85546875"/>
    <col min="2309" max="2309" customWidth="1" width="8.85546875"/>
    <col min="2310" max="2310" customWidth="1" width="8.85546875"/>
    <col min="2311" max="2311" customWidth="1" width="8.85546875"/>
    <col min="2312" max="2312" customWidth="1" width="8.85546875"/>
    <col min="2313" max="2313" customWidth="1" width="8.85546875"/>
    <col min="2314" max="2314" customWidth="1" width="8.85546875"/>
    <col min="2315" max="2315" customWidth="1" width="8.85546875"/>
    <col min="2316" max="2316" customWidth="1" width="8.85546875"/>
    <col min="2317" max="2317" customWidth="1" width="8.85546875"/>
    <col min="2318" max="2318" customWidth="1" width="8.85546875"/>
    <col min="2319" max="2319" customWidth="1" width="8.85546875"/>
    <col min="2320" max="2320" customWidth="1" width="8.85546875"/>
    <col min="2321" max="2321" customWidth="1" width="8.85546875"/>
    <col min="2322" max="2322" customWidth="1" width="8.85546875"/>
    <col min="2323" max="2323" customWidth="1" width="8.85546875"/>
    <col min="2324" max="2324" customWidth="1" width="8.85546875"/>
    <col min="2325" max="2325" customWidth="1" width="8.85546875"/>
    <col min="2326" max="2326" customWidth="1" width="8.85546875"/>
    <col min="2327" max="2327" customWidth="1" width="8.85546875"/>
    <col min="2328" max="2328" customWidth="1" width="8.85546875"/>
    <col min="2329" max="2329" customWidth="1" width="8.85546875"/>
    <col min="2330" max="2330" customWidth="1" width="8.85546875"/>
    <col min="2331" max="2331" customWidth="1" width="8.85546875"/>
    <col min="2332" max="2332" customWidth="1" width="8.85546875"/>
    <col min="2333" max="2333" customWidth="1" width="8.85546875"/>
    <col min="2334" max="2334" customWidth="1" width="8.85546875"/>
    <col min="2335" max="2335" customWidth="1" width="8.85546875"/>
    <col min="2336" max="2336" customWidth="1" width="8.85546875"/>
    <col min="2337" max="2337" customWidth="1" width="8.85546875"/>
    <col min="2338" max="2338" customWidth="1" width="8.85546875"/>
    <col min="2339" max="2339" customWidth="1" width="8.85546875"/>
    <col min="2340" max="2340" customWidth="1" width="8.85546875"/>
    <col min="2341" max="2341" customWidth="1" width="8.85546875"/>
    <col min="2342" max="2342" customWidth="1" width="8.85546875"/>
    <col min="2343" max="2343" customWidth="1" width="8.85546875"/>
    <col min="2344" max="2344" customWidth="1" width="8.85546875"/>
    <col min="2345" max="2345" customWidth="1" width="8.85546875"/>
    <col min="2346" max="2346" customWidth="1" width="8.85546875"/>
    <col min="2347" max="2347" customWidth="1" width="8.85546875"/>
    <col min="2348" max="2348" customWidth="1" width="8.85546875"/>
    <col min="2349" max="2349" customWidth="1" width="8.85546875"/>
    <col min="2350" max="2350" customWidth="1" width="8.85546875"/>
    <col min="2351" max="2351" customWidth="1" width="8.85546875"/>
    <col min="2352" max="2352" customWidth="1" width="8.85546875"/>
    <col min="2353" max="2353" customWidth="1" width="8.85546875"/>
    <col min="2354" max="2354" customWidth="1" width="8.85546875"/>
    <col min="2355" max="2355" customWidth="1" width="8.85546875"/>
    <col min="2356" max="2356" customWidth="1" width="8.85546875"/>
    <col min="2357" max="2357" customWidth="1" width="8.85546875"/>
    <col min="2358" max="2358" customWidth="1" width="8.85546875"/>
    <col min="2359" max="2359" customWidth="1" width="8.85546875"/>
    <col min="2360" max="2360" customWidth="1" width="8.85546875"/>
    <col min="2361" max="2361" customWidth="1" width="8.85546875"/>
    <col min="2362" max="2362" customWidth="1" width="8.85546875"/>
    <col min="2363" max="2363" customWidth="1" width="8.85546875"/>
    <col min="2364" max="2364" customWidth="1" width="8.85546875"/>
    <col min="2365" max="2365" customWidth="1" width="8.85546875"/>
    <col min="2366" max="2366" customWidth="1" width="8.85546875"/>
    <col min="2367" max="2367" customWidth="1" width="8.85546875"/>
    <col min="2368" max="2368" customWidth="1" width="8.85546875"/>
    <col min="2369" max="2369" customWidth="1" width="8.85546875"/>
    <col min="2370" max="2370" customWidth="1" width="8.85546875"/>
    <col min="2371" max="2371" customWidth="1" width="8.85546875"/>
    <col min="2372" max="2372" customWidth="1" width="8.85546875"/>
    <col min="2373" max="2373" customWidth="1" width="8.85546875"/>
    <col min="2374" max="2374" customWidth="1" width="8.85546875"/>
    <col min="2375" max="2375" customWidth="1" width="8.85546875"/>
    <col min="2376" max="2376" customWidth="1" width="8.85546875"/>
    <col min="2377" max="2377" customWidth="1" width="8.85546875"/>
    <col min="2378" max="2378" customWidth="1" width="8.85546875"/>
    <col min="2379" max="2379" customWidth="1" width="8.85546875"/>
    <col min="2380" max="2380" customWidth="1" width="8.85546875"/>
    <col min="2381" max="2381" customWidth="1" width="8.85546875"/>
    <col min="2382" max="2382" customWidth="1" width="8.85546875"/>
    <col min="2383" max="2383" customWidth="1" width="8.85546875"/>
    <col min="2384" max="2384" customWidth="1" width="8.85546875"/>
    <col min="2385" max="2385" customWidth="1" width="8.85546875"/>
    <col min="2386" max="2386" customWidth="1" width="8.85546875"/>
    <col min="2387" max="2387" customWidth="1" width="8.85546875"/>
    <col min="2388" max="2388" customWidth="1" width="8.85546875"/>
    <col min="2389" max="2389" customWidth="1" width="8.85546875"/>
    <col min="2390" max="2390" customWidth="1" width="8.85546875"/>
    <col min="2391" max="2391" customWidth="1" width="8.85546875"/>
    <col min="2392" max="2392" customWidth="1" width="8.85546875"/>
    <col min="2393" max="2393" customWidth="1" width="8.85546875"/>
    <col min="2394" max="2394" customWidth="1" width="8.85546875"/>
    <col min="2395" max="2395" customWidth="1" width="8.85546875"/>
    <col min="2396" max="2396" customWidth="1" width="8.85546875"/>
    <col min="2397" max="2397" customWidth="1" width="8.85546875"/>
    <col min="2398" max="2398" customWidth="1" width="8.85546875"/>
    <col min="2399" max="2399" customWidth="1" width="8.85546875"/>
    <col min="2400" max="2400" customWidth="1" width="8.85546875"/>
    <col min="2401" max="2401" customWidth="1" width="8.85546875"/>
    <col min="2402" max="2402" customWidth="1" width="8.85546875"/>
    <col min="2403" max="2403" customWidth="1" width="8.85546875"/>
    <col min="2404" max="2404" customWidth="1" width="8.85546875"/>
    <col min="2405" max="2405" customWidth="1" width="8.85546875"/>
    <col min="2406" max="2406" customWidth="1" width="8.85546875"/>
    <col min="2407" max="2407" customWidth="1" width="8.85546875"/>
    <col min="2408" max="2408" customWidth="1" width="8.85546875"/>
    <col min="2409" max="2409" customWidth="1" width="8.85546875"/>
    <col min="2410" max="2410" customWidth="1" width="8.85546875"/>
    <col min="2411" max="2411" customWidth="1" width="8.85546875"/>
    <col min="2412" max="2412" customWidth="1" width="8.85546875"/>
    <col min="2413" max="2413" customWidth="1" width="8.85546875"/>
    <col min="2414" max="2414" customWidth="1" width="8.85546875"/>
    <col min="2415" max="2415" customWidth="1" width="8.85546875"/>
    <col min="2416" max="2416" customWidth="1" width="8.85546875"/>
    <col min="2417" max="2417" customWidth="1" width="8.85546875"/>
    <col min="2418" max="2418" customWidth="1" width="8.85546875"/>
    <col min="2419" max="2419" customWidth="1" width="8.85546875"/>
    <col min="2420" max="2420" customWidth="1" width="8.85546875"/>
    <col min="2421" max="2421" customWidth="1" width="8.85546875"/>
    <col min="2422" max="2422" customWidth="1" width="8.85546875"/>
    <col min="2423" max="2423" customWidth="1" width="8.85546875"/>
    <col min="2424" max="2424" customWidth="1" width="8.85546875"/>
    <col min="2425" max="2425" customWidth="1" width="8.85546875"/>
    <col min="2426" max="2426" customWidth="1" width="8.85546875"/>
    <col min="2427" max="2427" customWidth="1" width="8.85546875"/>
    <col min="2428" max="2428" customWidth="1" width="8.85546875"/>
    <col min="2429" max="2429" customWidth="1" width="8.85546875"/>
    <col min="2430" max="2430" customWidth="1" width="8.85546875"/>
    <col min="2431" max="2431" customWidth="1" width="8.85546875"/>
    <col min="2432" max="2432" customWidth="1" width="8.85546875"/>
    <col min="2433" max="2433" customWidth="1" width="8.85546875"/>
    <col min="2434" max="2434" customWidth="1" width="8.85546875"/>
    <col min="2435" max="2435" customWidth="1" width="8.85546875"/>
    <col min="2436" max="2436" customWidth="1" width="8.85546875"/>
    <col min="2437" max="2437" customWidth="1" width="8.85546875"/>
    <col min="2438" max="2438" customWidth="1" width="8.85546875"/>
    <col min="2439" max="2439" customWidth="1" width="8.85546875"/>
    <col min="2440" max="2440" customWidth="1" width="8.85546875"/>
    <col min="2441" max="2441" customWidth="1" width="8.85546875"/>
    <col min="2442" max="2442" customWidth="1" width="8.85546875"/>
    <col min="2443" max="2443" customWidth="1" width="8.85546875"/>
    <col min="2444" max="2444" customWidth="1" width="8.85546875"/>
    <col min="2445" max="2445" customWidth="1" width="8.85546875"/>
    <col min="2446" max="2446" customWidth="1" width="8.85546875"/>
    <col min="2447" max="2447" customWidth="1" width="8.85546875"/>
    <col min="2448" max="2448" customWidth="1" width="8.85546875"/>
    <col min="2449" max="2449" customWidth="1" width="8.85546875"/>
    <col min="2450" max="2450" customWidth="1" width="8.85546875"/>
    <col min="2451" max="2451" customWidth="1" width="8.85546875"/>
    <col min="2452" max="2452" customWidth="1" width="8.85546875"/>
    <col min="2453" max="2453" customWidth="1" width="8.85546875"/>
    <col min="2454" max="2454" customWidth="1" width="8.85546875"/>
    <col min="2455" max="2455" customWidth="1" width="8.85546875"/>
    <col min="2456" max="2456" customWidth="1" width="8.85546875"/>
    <col min="2457" max="2457" customWidth="1" width="8.85546875"/>
    <col min="2458" max="2458" customWidth="1" width="8.85546875"/>
    <col min="2459" max="2459" customWidth="1" width="8.85546875"/>
    <col min="2460" max="2460" customWidth="1" width="8.85546875"/>
    <col min="2461" max="2461" customWidth="1" width="8.85546875"/>
    <col min="2462" max="2462" customWidth="1" width="8.85546875"/>
    <col min="2463" max="2463" customWidth="1" width="8.85546875"/>
    <col min="2464" max="2464" customWidth="1" width="8.85546875"/>
    <col min="2465" max="2465" customWidth="1" width="8.85546875"/>
    <col min="2466" max="2466" customWidth="1" width="8.85546875"/>
    <col min="2467" max="2467" customWidth="1" width="8.85546875"/>
    <col min="2468" max="2468" customWidth="1" width="8.85546875"/>
    <col min="2469" max="2469" customWidth="1" width="8.85546875"/>
    <col min="2470" max="2470" customWidth="1" width="8.85546875"/>
    <col min="2471" max="2471" customWidth="1" width="8.85546875"/>
    <col min="2472" max="2472" customWidth="1" width="8.85546875"/>
    <col min="2473" max="2473" customWidth="1" width="8.85546875"/>
    <col min="2474" max="2474" customWidth="1" width="8.85546875"/>
    <col min="2475" max="2475" customWidth="1" width="8.85546875"/>
    <col min="2476" max="2476" customWidth="1" width="8.85546875"/>
    <col min="2477" max="2477" customWidth="1" width="8.85546875"/>
    <col min="2478" max="2478" customWidth="1" width="8.85546875"/>
    <col min="2479" max="2479" customWidth="1" width="8.85546875"/>
    <col min="2480" max="2480" customWidth="1" width="8.85546875"/>
    <col min="2481" max="2481" customWidth="1" width="8.85546875"/>
    <col min="2482" max="2482" customWidth="1" width="8.85546875"/>
    <col min="2483" max="2483" customWidth="1" width="8.85546875"/>
    <col min="2484" max="2484" customWidth="1" width="8.85546875"/>
    <col min="2485" max="2485" customWidth="1" width="8.85546875"/>
    <col min="2486" max="2486" customWidth="1" width="8.85546875"/>
    <col min="2487" max="2487" customWidth="1" width="8.85546875"/>
    <col min="2488" max="2488" customWidth="1" width="8.85546875"/>
    <col min="2489" max="2489" customWidth="1" width="8.85546875"/>
    <col min="2490" max="2490" customWidth="1" width="8.85546875"/>
    <col min="2491" max="2491" customWidth="1" width="8.85546875"/>
    <col min="2492" max="2492" customWidth="1" width="8.85546875"/>
    <col min="2493" max="2493" customWidth="1" width="8.85546875"/>
    <col min="2494" max="2494" customWidth="1" width="8.85546875"/>
    <col min="2495" max="2495" customWidth="1" width="8.85546875"/>
    <col min="2496" max="2496" customWidth="1" width="8.85546875"/>
    <col min="2497" max="2497" customWidth="1" width="8.85546875"/>
    <col min="2498" max="2498" customWidth="1" width="8.85546875"/>
    <col min="2499" max="2499" customWidth="1" width="8.85546875"/>
    <col min="2500" max="2500" customWidth="1" width="8.85546875"/>
    <col min="2501" max="2501" customWidth="1" width="8.85546875"/>
    <col min="2502" max="2502" customWidth="1" width="8.85546875"/>
    <col min="2503" max="2503" customWidth="1" width="8.85546875"/>
    <col min="2504" max="2504" customWidth="1" width="8.85546875"/>
    <col min="2505" max="2505" customWidth="1" width="8.85546875"/>
    <col min="2506" max="2506" customWidth="1" width="8.85546875"/>
    <col min="2507" max="2507" customWidth="1" width="8.85546875"/>
    <col min="2508" max="2508" customWidth="1" width="8.85546875"/>
    <col min="2509" max="2509" customWidth="1" width="8.85546875"/>
    <col min="2510" max="2510" customWidth="1" width="8.85546875"/>
    <col min="2511" max="2511" customWidth="1" width="8.85546875"/>
    <col min="2512" max="2512" customWidth="1" width="8.85546875"/>
    <col min="2513" max="2513" customWidth="1" width="8.85546875"/>
    <col min="2514" max="2514" customWidth="1" width="8.85546875"/>
    <col min="2515" max="2515" customWidth="1" width="8.85546875"/>
    <col min="2516" max="2516" customWidth="1" width="8.85546875"/>
    <col min="2517" max="2517" customWidth="1" width="8.85546875"/>
    <col min="2518" max="2518" customWidth="1" width="8.85546875"/>
    <col min="2519" max="2519" customWidth="1" width="8.85546875"/>
    <col min="2520" max="2520" customWidth="1" width="8.85546875"/>
    <col min="2521" max="2521" customWidth="1" width="8.85546875"/>
    <col min="2522" max="2522" customWidth="1" width="8.85546875"/>
    <col min="2523" max="2523" customWidth="1" width="8.85546875"/>
    <col min="2524" max="2524" customWidth="1" width="8.85546875"/>
    <col min="2525" max="2525" customWidth="1" width="8.85546875"/>
    <col min="2526" max="2526" customWidth="1" width="8.85546875"/>
    <col min="2527" max="2527" customWidth="1" width="8.85546875"/>
    <col min="2528" max="2528" customWidth="1" width="8.85546875"/>
    <col min="2529" max="2529" customWidth="1" width="8.85546875"/>
    <col min="2530" max="2530" customWidth="1" width="8.85546875"/>
    <col min="2531" max="2531" customWidth="1" width="8.85546875"/>
    <col min="2532" max="2532" customWidth="1" width="8.85546875"/>
    <col min="2533" max="2533" customWidth="1" width="8.85546875"/>
    <col min="2534" max="2534" customWidth="1" width="8.85546875"/>
    <col min="2535" max="2535" customWidth="1" width="8.85546875"/>
    <col min="2536" max="2536" customWidth="1" width="8.85546875"/>
    <col min="2537" max="2537" customWidth="1" width="8.85546875"/>
    <col min="2538" max="2538" customWidth="1" width="8.85546875"/>
    <col min="2539" max="2539" customWidth="1" width="8.85546875"/>
    <col min="2540" max="2540" customWidth="1" width="8.85546875"/>
    <col min="2541" max="2541" customWidth="1" width="8.85546875"/>
    <col min="2542" max="2542" customWidth="1" width="8.85546875"/>
    <col min="2543" max="2543" customWidth="1" width="8.85546875"/>
    <col min="2544" max="2544" customWidth="1" width="8.85546875"/>
    <col min="2545" max="2545" customWidth="1" width="8.85546875"/>
    <col min="2546" max="2546" customWidth="1" width="8.85546875"/>
    <col min="2547" max="2547" customWidth="1" width="8.85546875"/>
    <col min="2548" max="2548" customWidth="1" width="8.85546875"/>
    <col min="2549" max="2549" customWidth="1" width="8.85546875"/>
    <col min="2550" max="2550" customWidth="1" width="8.85546875"/>
    <col min="2551" max="2551" customWidth="1" width="8.85546875"/>
    <col min="2552" max="2552" customWidth="1" width="8.85546875"/>
    <col min="2553" max="2553" customWidth="1" width="8.85546875"/>
    <col min="2554" max="2554" customWidth="1" width="8.85546875"/>
    <col min="2555" max="2555" customWidth="1" width="8.85546875"/>
    <col min="2556" max="2556" customWidth="1" width="8.85546875"/>
    <col min="2557" max="2557" customWidth="1" width="8.85546875"/>
    <col min="2558" max="2558" customWidth="1" width="8.85546875"/>
    <col min="2559" max="2559" customWidth="1" width="8.85546875"/>
    <col min="2560" max="2560" customWidth="1" width="8.85546875"/>
    <col min="2561" max="2561" customWidth="1" width="8.85546875"/>
    <col min="2562" max="2562" customWidth="1" width="8.85546875"/>
    <col min="2563" max="2563" customWidth="1" width="8.85546875"/>
    <col min="2564" max="2564" customWidth="1" width="8.85546875"/>
    <col min="2565" max="2565" customWidth="1" width="8.85546875"/>
    <col min="2566" max="2566" customWidth="1" width="8.85546875"/>
    <col min="2567" max="2567" customWidth="1" width="8.85546875"/>
    <col min="2568" max="2568" customWidth="1" width="8.85546875"/>
    <col min="2569" max="2569" customWidth="1" width="8.85546875"/>
    <col min="2570" max="2570" customWidth="1" width="8.85546875"/>
    <col min="2571" max="2571" customWidth="1" width="8.85546875"/>
    <col min="2572" max="2572" customWidth="1" width="8.85546875"/>
    <col min="2573" max="2573" customWidth="1" width="8.85546875"/>
    <col min="2574" max="2574" customWidth="1" width="8.85546875"/>
    <col min="2575" max="2575" customWidth="1" width="8.85546875"/>
    <col min="2576" max="2576" customWidth="1" width="8.85546875"/>
    <col min="2577" max="2577" customWidth="1" width="8.85546875"/>
    <col min="2578" max="2578" customWidth="1" width="8.85546875"/>
    <col min="2579" max="2579" customWidth="1" width="8.85546875"/>
    <col min="2580" max="2580" customWidth="1" width="8.85546875"/>
    <col min="2581" max="2581" customWidth="1" width="8.85546875"/>
    <col min="2582" max="2582" customWidth="1" width="8.85546875"/>
    <col min="2583" max="2583" customWidth="1" width="8.85546875"/>
    <col min="2584" max="2584" customWidth="1" width="8.85546875"/>
    <col min="2585" max="2585" customWidth="1" width="8.85546875"/>
    <col min="2586" max="2586" customWidth="1" width="8.85546875"/>
    <col min="2587" max="2587" customWidth="1" width="8.85546875"/>
    <col min="2588" max="2588" customWidth="1" width="8.85546875"/>
    <col min="2589" max="2589" customWidth="1" width="8.85546875"/>
    <col min="2590" max="2590" customWidth="1" width="8.85546875"/>
    <col min="2591" max="2591" customWidth="1" width="8.85546875"/>
    <col min="2592" max="2592" customWidth="1" width="8.85546875"/>
    <col min="2593" max="2593" customWidth="1" width="8.85546875"/>
    <col min="2594" max="2594" customWidth="1" width="8.85546875"/>
    <col min="2595" max="2595" customWidth="1" width="8.85546875"/>
    <col min="2596" max="2596" customWidth="1" width="8.85546875"/>
    <col min="2597" max="2597" customWidth="1" width="8.85546875"/>
    <col min="2598" max="2598" customWidth="1" width="8.85546875"/>
    <col min="2599" max="2599" customWidth="1" width="8.85546875"/>
    <col min="2600" max="2600" customWidth="1" width="8.85546875"/>
    <col min="2601" max="2601" customWidth="1" width="8.85546875"/>
    <col min="2602" max="2602" customWidth="1" width="8.85546875"/>
    <col min="2603" max="2603" customWidth="1" width="8.85546875"/>
    <col min="2604" max="2604" customWidth="1" width="8.85546875"/>
    <col min="2605" max="2605" customWidth="1" width="8.85546875"/>
    <col min="2606" max="2606" customWidth="1" width="8.85546875"/>
    <col min="2607" max="2607" customWidth="1" width="8.85546875"/>
    <col min="2608" max="2608" customWidth="1" width="8.85546875"/>
    <col min="2609" max="2609" customWidth="1" width="8.85546875"/>
    <col min="2610" max="2610" customWidth="1" width="8.85546875"/>
    <col min="2611" max="2611" customWidth="1" width="8.85546875"/>
    <col min="2612" max="2612" customWidth="1" width="8.85546875"/>
    <col min="2613" max="2613" customWidth="1" width="8.85546875"/>
    <col min="2614" max="2614" customWidth="1" width="8.85546875"/>
    <col min="2615" max="2615" customWidth="1" width="8.85546875"/>
    <col min="2616" max="2616" customWidth="1" width="8.85546875"/>
    <col min="2617" max="2617" customWidth="1" width="8.85546875"/>
    <col min="2618" max="2618" customWidth="1" width="8.85546875"/>
    <col min="2619" max="2619" customWidth="1" width="8.85546875"/>
    <col min="2620" max="2620" customWidth="1" width="8.85546875"/>
    <col min="2621" max="2621" customWidth="1" width="8.85546875"/>
    <col min="2622" max="2622" customWidth="1" width="8.85546875"/>
    <col min="2623" max="2623" customWidth="1" width="8.85546875"/>
    <col min="2624" max="2624" customWidth="1" width="8.85546875"/>
    <col min="2625" max="2625" customWidth="1" width="8.85546875"/>
    <col min="2626" max="2626" customWidth="1" width="8.85546875"/>
    <col min="2627" max="2627" customWidth="1" width="8.85546875"/>
    <col min="2628" max="2628" customWidth="1" width="8.85546875"/>
    <col min="2629" max="2629" customWidth="1" width="8.85546875"/>
    <col min="2630" max="2630" customWidth="1" width="8.85546875"/>
    <col min="2631" max="2631" customWidth="1" width="8.85546875"/>
    <col min="2632" max="2632" customWidth="1" width="8.85546875"/>
    <col min="2633" max="2633" customWidth="1" width="8.85546875"/>
    <col min="2634" max="2634" customWidth="1" width="8.85546875"/>
    <col min="2635" max="2635" customWidth="1" width="8.85546875"/>
    <col min="2636" max="2636" customWidth="1" width="8.85546875"/>
    <col min="2637" max="2637" customWidth="1" width="8.85546875"/>
    <col min="2638" max="2638" customWidth="1" width="8.85546875"/>
    <col min="2639" max="2639" customWidth="1" width="8.85546875"/>
    <col min="2640" max="2640" customWidth="1" width="8.85546875"/>
    <col min="2641" max="2641" customWidth="1" width="8.85546875"/>
    <col min="2642" max="2642" customWidth="1" width="8.85546875"/>
    <col min="2643" max="2643" customWidth="1" width="8.85546875"/>
    <col min="2644" max="2644" customWidth="1" width="8.85546875"/>
    <col min="2645" max="2645" customWidth="1" width="8.85546875"/>
    <col min="2646" max="2646" customWidth="1" width="8.85546875"/>
    <col min="2647" max="2647" customWidth="1" width="8.85546875"/>
    <col min="2648" max="2648" customWidth="1" width="8.85546875"/>
    <col min="2649" max="2649" customWidth="1" width="8.85546875"/>
    <col min="2650" max="2650" customWidth="1" width="8.85546875"/>
    <col min="2651" max="2651" customWidth="1" width="8.85546875"/>
    <col min="2652" max="2652" customWidth="1" width="8.85546875"/>
    <col min="2653" max="2653" customWidth="1" width="8.85546875"/>
    <col min="2654" max="2654" customWidth="1" width="8.85546875"/>
    <col min="2655" max="2655" customWidth="1" width="8.85546875"/>
    <col min="2656" max="2656" customWidth="1" width="8.85546875"/>
    <col min="2657" max="2657" customWidth="1" width="8.85546875"/>
    <col min="2658" max="2658" customWidth="1" width="8.85546875"/>
    <col min="2659" max="2659" customWidth="1" width="8.85546875"/>
    <col min="2660" max="2660" customWidth="1" width="8.85546875"/>
    <col min="2661" max="2661" customWidth="1" width="8.85546875"/>
    <col min="2662" max="2662" customWidth="1" width="8.85546875"/>
    <col min="2663" max="2663" customWidth="1" width="8.85546875"/>
    <col min="2664" max="2664" customWidth="1" width="8.85546875"/>
    <col min="2665" max="2665" customWidth="1" width="8.85546875"/>
    <col min="2666" max="2666" customWidth="1" width="8.85546875"/>
    <col min="2667" max="2667" customWidth="1" width="8.85546875"/>
    <col min="2668" max="2668" customWidth="1" width="8.85546875"/>
    <col min="2669" max="2669" customWidth="1" width="8.85546875"/>
    <col min="2670" max="2670" customWidth="1" width="8.85546875"/>
    <col min="2671" max="2671" customWidth="1" width="8.85546875"/>
    <col min="2672" max="2672" customWidth="1" width="8.85546875"/>
    <col min="2673" max="2673" customWidth="1" width="8.85546875"/>
    <col min="2674" max="2674" customWidth="1" width="8.85546875"/>
    <col min="2675" max="2675" customWidth="1" width="8.85546875"/>
    <col min="2676" max="2676" customWidth="1" width="8.85546875"/>
    <col min="2677" max="2677" customWidth="1" width="8.85546875"/>
    <col min="2678" max="2678" customWidth="1" width="8.85546875"/>
    <col min="2679" max="2679" customWidth="1" width="8.85546875"/>
    <col min="2680" max="2680" customWidth="1" width="8.85546875"/>
    <col min="2681" max="2681" customWidth="1" width="8.85546875"/>
    <col min="2682" max="2682" customWidth="1" width="8.85546875"/>
    <col min="2683" max="2683" customWidth="1" width="8.85546875"/>
    <col min="2684" max="2684" customWidth="1" width="8.85546875"/>
    <col min="2685" max="2685" customWidth="1" width="8.85546875"/>
    <col min="2686" max="2686" customWidth="1" width="8.85546875"/>
    <col min="2687" max="2687" customWidth="1" width="8.85546875"/>
    <col min="2688" max="2688" customWidth="1" width="8.85546875"/>
    <col min="2689" max="2689" customWidth="1" width="8.85546875"/>
    <col min="2690" max="2690" customWidth="1" width="8.85546875"/>
    <col min="2691" max="2691" customWidth="1" width="8.85546875"/>
    <col min="2692" max="2692" customWidth="1" width="8.85546875"/>
    <col min="2693" max="2693" customWidth="1" width="8.85546875"/>
    <col min="2694" max="2694" customWidth="1" width="8.85546875"/>
    <col min="2695" max="2695" customWidth="1" width="8.85546875"/>
    <col min="2696" max="2696" customWidth="1" width="8.85546875"/>
    <col min="2697" max="2697" customWidth="1" width="8.85546875"/>
    <col min="2698" max="2698" customWidth="1" width="8.85546875"/>
    <col min="2699" max="2699" customWidth="1" width="8.85546875"/>
    <col min="2700" max="2700" customWidth="1" width="8.85546875"/>
    <col min="2701" max="2701" customWidth="1" width="8.85546875"/>
    <col min="2702" max="2702" customWidth="1" width="8.85546875"/>
    <col min="2703" max="2703" customWidth="1" width="8.85546875"/>
    <col min="2704" max="2704" customWidth="1" width="8.85546875"/>
    <col min="2705" max="2705" customWidth="1" width="8.85546875"/>
    <col min="2706" max="2706" customWidth="1" width="8.85546875"/>
    <col min="2707" max="2707" customWidth="1" width="8.85546875"/>
    <col min="2708" max="2708" customWidth="1" width="8.85546875"/>
    <col min="2709" max="2709" customWidth="1" width="8.85546875"/>
    <col min="2710" max="2710" customWidth="1" width="8.85546875"/>
    <col min="2711" max="2711" customWidth="1" width="8.85546875"/>
    <col min="2712" max="2712" customWidth="1" width="8.85546875"/>
    <col min="2713" max="2713" customWidth="1" width="8.85546875"/>
    <col min="2714" max="2714" customWidth="1" width="8.85546875"/>
    <col min="2715" max="2715" customWidth="1" width="8.85546875"/>
    <col min="2716" max="2716" customWidth="1" width="8.85546875"/>
    <col min="2717" max="2717" customWidth="1" width="8.85546875"/>
    <col min="2718" max="2718" customWidth="1" width="8.85546875"/>
    <col min="2719" max="2719" customWidth="1" width="8.85546875"/>
    <col min="2720" max="2720" customWidth="1" width="8.85546875"/>
    <col min="2721" max="2721" customWidth="1" width="8.85546875"/>
    <col min="2722" max="2722" customWidth="1" width="8.85546875"/>
    <col min="2723" max="2723" customWidth="1" width="8.85546875"/>
    <col min="2724" max="2724" customWidth="1" width="8.85546875"/>
    <col min="2725" max="2725" customWidth="1" width="8.85546875"/>
    <col min="2726" max="2726" customWidth="1" width="8.85546875"/>
    <col min="2727" max="2727" customWidth="1" width="8.85546875"/>
    <col min="2728" max="2728" customWidth="1" width="8.85546875"/>
    <col min="2729" max="2729" customWidth="1" width="8.85546875"/>
    <col min="2730" max="2730" customWidth="1" width="8.85546875"/>
    <col min="2731" max="2731" customWidth="1" width="8.85546875"/>
    <col min="2732" max="2732" customWidth="1" width="8.85546875"/>
    <col min="2733" max="2733" customWidth="1" width="8.85546875"/>
    <col min="2734" max="2734" customWidth="1" width="8.85546875"/>
    <col min="2735" max="2735" customWidth="1" width="8.85546875"/>
    <col min="2736" max="2736" customWidth="1" width="8.85546875"/>
    <col min="2737" max="2737" customWidth="1" width="8.85546875"/>
    <col min="2738" max="2738" customWidth="1" width="8.85546875"/>
    <col min="2739" max="2739" customWidth="1" width="8.85546875"/>
    <col min="2740" max="2740" customWidth="1" width="8.85546875"/>
    <col min="2741" max="2741" customWidth="1" width="8.85546875"/>
    <col min="2742" max="2742" customWidth="1" width="8.85546875"/>
    <col min="2743" max="2743" customWidth="1" width="8.85546875"/>
    <col min="2744" max="2744" customWidth="1" width="8.85546875"/>
    <col min="2745" max="2745" customWidth="1" width="8.85546875"/>
    <col min="2746" max="2746" customWidth="1" width="8.85546875"/>
    <col min="2747" max="2747" customWidth="1" width="8.85546875"/>
    <col min="2748" max="2748" customWidth="1" width="8.85546875"/>
    <col min="2749" max="2749" customWidth="1" width="8.85546875"/>
    <col min="2750" max="2750" customWidth="1" width="8.85546875"/>
    <col min="2751" max="2751" customWidth="1" width="8.85546875"/>
    <col min="2752" max="2752" customWidth="1" width="8.85546875"/>
    <col min="2753" max="2753" customWidth="1" width="8.85546875"/>
    <col min="2754" max="2754" customWidth="1" width="8.85546875"/>
    <col min="2755" max="2755" customWidth="1" width="8.85546875"/>
    <col min="2756" max="2756" customWidth="1" width="8.85546875"/>
    <col min="2757" max="2757" customWidth="1" width="8.85546875"/>
    <col min="2758" max="2758" customWidth="1" width="8.85546875"/>
    <col min="2759" max="2759" customWidth="1" width="8.85546875"/>
    <col min="2760" max="2760" customWidth="1" width="8.85546875"/>
    <col min="2761" max="2761" customWidth="1" width="8.85546875"/>
    <col min="2762" max="2762" customWidth="1" width="8.85546875"/>
    <col min="2763" max="2763" customWidth="1" width="8.85546875"/>
    <col min="2764" max="2764" customWidth="1" width="8.85546875"/>
    <col min="2765" max="2765" customWidth="1" width="8.85546875"/>
    <col min="2766" max="2766" customWidth="1" width="8.85546875"/>
    <col min="2767" max="2767" customWidth="1" width="8.85546875"/>
    <col min="2768" max="2768" customWidth="1" width="8.85546875"/>
    <col min="2769" max="2769" customWidth="1" width="8.85546875"/>
    <col min="2770" max="2770" customWidth="1" width="8.85546875"/>
    <col min="2771" max="2771" customWidth="1" width="8.85546875"/>
    <col min="2772" max="2772" customWidth="1" width="8.85546875"/>
    <col min="2773" max="2773" customWidth="1" width="8.85546875"/>
    <col min="2774" max="2774" customWidth="1" width="8.85546875"/>
    <col min="2775" max="2775" customWidth="1" width="8.85546875"/>
    <col min="2776" max="2776" customWidth="1" width="8.85546875"/>
    <col min="2777" max="2777" customWidth="1" width="8.85546875"/>
    <col min="2778" max="2778" customWidth="1" width="8.85546875"/>
    <col min="2779" max="2779" customWidth="1" width="8.85546875"/>
    <col min="2780" max="2780" customWidth="1" width="8.85546875"/>
    <col min="2781" max="2781" customWidth="1" width="8.85546875"/>
    <col min="2782" max="2782" customWidth="1" width="8.85546875"/>
    <col min="2783" max="2783" customWidth="1" width="8.85546875"/>
    <col min="2784" max="2784" customWidth="1" width="8.85546875"/>
    <col min="2785" max="2785" customWidth="1" width="8.85546875"/>
    <col min="2786" max="2786" customWidth="1" width="8.85546875"/>
    <col min="2787" max="2787" customWidth="1" width="8.85546875"/>
    <col min="2788" max="2788" customWidth="1" width="8.85546875"/>
    <col min="2789" max="2789" customWidth="1" width="8.85546875"/>
    <col min="2790" max="2790" customWidth="1" width="8.85546875"/>
    <col min="2791" max="2791" customWidth="1" width="8.85546875"/>
    <col min="2792" max="2792" customWidth="1" width="8.85546875"/>
    <col min="2793" max="2793" customWidth="1" width="8.85546875"/>
    <col min="2794" max="2794" customWidth="1" width="8.85546875"/>
    <col min="2795" max="2795" customWidth="1" width="8.85546875"/>
    <col min="2796" max="2796" customWidth="1" width="8.85546875"/>
    <col min="2797" max="2797" customWidth="1" width="8.85546875"/>
    <col min="2798" max="2798" customWidth="1" width="8.85546875"/>
    <col min="2799" max="2799" customWidth="1" width="8.85546875"/>
    <col min="2800" max="2800" customWidth="1" width="8.85546875"/>
    <col min="2801" max="2801" customWidth="1" width="8.85546875"/>
    <col min="2802" max="2802" customWidth="1" width="8.85546875"/>
    <col min="2803" max="2803" customWidth="1" width="8.85546875"/>
    <col min="2804" max="2804" customWidth="1" width="8.85546875"/>
    <col min="2805" max="2805" customWidth="1" width="8.85546875"/>
    <col min="2806" max="2806" customWidth="1" width="8.85546875"/>
    <col min="2807" max="2807" customWidth="1" width="8.85546875"/>
    <col min="2808" max="2808" customWidth="1" width="8.85546875"/>
    <col min="2809" max="2809" customWidth="1" width="8.85546875"/>
    <col min="2810" max="2810" customWidth="1" width="8.85546875"/>
    <col min="2811" max="2811" customWidth="1" width="8.85546875"/>
    <col min="2812" max="2812" customWidth="1" width="8.85546875"/>
    <col min="2813" max="2813" customWidth="1" width="8.85546875"/>
    <col min="2814" max="2814" customWidth="1" width="8.85546875"/>
    <col min="2815" max="2815" customWidth="1" width="8.85546875"/>
    <col min="2816" max="2816" customWidth="1" width="8.85546875"/>
    <col min="2817" max="2817" customWidth="1" width="8.85546875"/>
    <col min="2818" max="2818" customWidth="1" width="8.85546875"/>
    <col min="2819" max="2819" customWidth="1" width="8.85546875"/>
    <col min="2820" max="2820" customWidth="1" width="8.85546875"/>
    <col min="2821" max="2821" customWidth="1" width="8.85546875"/>
    <col min="2822" max="2822" customWidth="1" width="8.85546875"/>
    <col min="2823" max="2823" customWidth="1" width="8.85546875"/>
    <col min="2824" max="2824" customWidth="1" width="8.85546875"/>
    <col min="2825" max="2825" customWidth="1" width="8.85546875"/>
    <col min="2826" max="2826" customWidth="1" width="8.85546875"/>
    <col min="2827" max="2827" customWidth="1" width="8.85546875"/>
    <col min="2828" max="2828" customWidth="1" width="8.85546875"/>
    <col min="2829" max="2829" customWidth="1" width="8.85546875"/>
    <col min="2830" max="2830" customWidth="1" width="8.85546875"/>
    <col min="2831" max="2831" customWidth="1" width="8.85546875"/>
    <col min="2832" max="2832" customWidth="1" width="8.85546875"/>
    <col min="2833" max="2833" customWidth="1" width="8.85546875"/>
    <col min="2834" max="2834" customWidth="1" width="8.85546875"/>
    <col min="2835" max="2835" customWidth="1" width="8.85546875"/>
    <col min="2836" max="2836" customWidth="1" width="8.85546875"/>
    <col min="2837" max="2837" customWidth="1" width="8.85546875"/>
    <col min="2838" max="2838" customWidth="1" width="8.85546875"/>
    <col min="2839" max="2839" customWidth="1" width="8.85546875"/>
    <col min="2840" max="2840" customWidth="1" width="8.85546875"/>
    <col min="2841" max="2841" customWidth="1" width="8.85546875"/>
    <col min="2842" max="2842" customWidth="1" width="8.85546875"/>
    <col min="2843" max="2843" customWidth="1" width="8.85546875"/>
    <col min="2844" max="2844" customWidth="1" width="8.85546875"/>
    <col min="2845" max="2845" customWidth="1" width="8.85546875"/>
    <col min="2846" max="2846" customWidth="1" width="8.85546875"/>
    <col min="2847" max="2847" customWidth="1" width="8.85546875"/>
    <col min="2848" max="2848" customWidth="1" width="8.85546875"/>
    <col min="2849" max="2849" customWidth="1" width="8.85546875"/>
    <col min="2850" max="2850" customWidth="1" width="8.85546875"/>
    <col min="2851" max="2851" customWidth="1" width="8.85546875"/>
    <col min="2852" max="2852" customWidth="1" width="8.85546875"/>
    <col min="2853" max="2853" customWidth="1" width="8.85546875"/>
    <col min="2854" max="2854" customWidth="1" width="8.85546875"/>
    <col min="2855" max="2855" customWidth="1" width="8.85546875"/>
    <col min="2856" max="2856" customWidth="1" width="8.85546875"/>
    <col min="2857" max="2857" customWidth="1" width="8.85546875"/>
    <col min="2858" max="2858" customWidth="1" width="8.85546875"/>
    <col min="2859" max="2859" customWidth="1" width="8.85546875"/>
    <col min="2860" max="2860" customWidth="1" width="8.85546875"/>
    <col min="2861" max="2861" customWidth="1" width="8.85546875"/>
    <col min="2862" max="2862" customWidth="1" width="8.85546875"/>
    <col min="2863" max="2863" customWidth="1" width="8.85546875"/>
    <col min="2864" max="2864" customWidth="1" width="8.85546875"/>
    <col min="2865" max="2865" customWidth="1" width="8.85546875"/>
    <col min="2866" max="2866" customWidth="1" width="8.85546875"/>
    <col min="2867" max="2867" customWidth="1" width="8.85546875"/>
    <col min="2868" max="2868" customWidth="1" width="8.85546875"/>
    <col min="2869" max="2869" customWidth="1" width="8.85546875"/>
    <col min="2870" max="2870" customWidth="1" width="8.85546875"/>
    <col min="2871" max="2871" customWidth="1" width="8.85546875"/>
    <col min="2872" max="2872" customWidth="1" width="8.85546875"/>
    <col min="2873" max="2873" customWidth="1" width="8.85546875"/>
    <col min="2874" max="2874" customWidth="1" width="8.85546875"/>
    <col min="2875" max="2875" customWidth="1" width="8.85546875"/>
    <col min="2876" max="2876" customWidth="1" width="8.85546875"/>
    <col min="2877" max="2877" customWidth="1" width="8.85546875"/>
    <col min="2878" max="2878" customWidth="1" width="8.85546875"/>
    <col min="2879" max="2879" customWidth="1" width="8.85546875"/>
    <col min="2880" max="2880" customWidth="1" width="8.85546875"/>
    <col min="2881" max="2881" customWidth="1" width="8.85546875"/>
    <col min="2882" max="2882" customWidth="1" width="8.85546875"/>
    <col min="2883" max="2883" customWidth="1" width="8.85546875"/>
    <col min="2884" max="2884" customWidth="1" width="8.85546875"/>
    <col min="2885" max="2885" customWidth="1" width="8.85546875"/>
    <col min="2886" max="2886" customWidth="1" width="8.85546875"/>
    <col min="2887" max="2887" customWidth="1" width="8.85546875"/>
    <col min="2888" max="2888" customWidth="1" width="8.85546875"/>
    <col min="2889" max="2889" customWidth="1" width="8.85546875"/>
    <col min="2890" max="2890" customWidth="1" width="8.85546875"/>
    <col min="2891" max="2891" customWidth="1" width="8.85546875"/>
    <col min="2892" max="2892" customWidth="1" width="8.85546875"/>
    <col min="2893" max="2893" customWidth="1" width="8.85546875"/>
    <col min="2894" max="2894" customWidth="1" width="8.85546875"/>
    <col min="2895" max="2895" customWidth="1" width="8.85546875"/>
    <col min="2896" max="2896" customWidth="1" width="8.85546875"/>
    <col min="2897" max="2897" customWidth="1" width="8.85546875"/>
    <col min="2898" max="2898" customWidth="1" width="8.85546875"/>
    <col min="2899" max="2899" customWidth="1" width="8.85546875"/>
    <col min="2900" max="2900" customWidth="1" width="8.85546875"/>
    <col min="2901" max="2901" customWidth="1" width="8.85546875"/>
    <col min="2902" max="2902" customWidth="1" width="8.85546875"/>
    <col min="2903" max="2903" customWidth="1" width="8.85546875"/>
    <col min="2904" max="2904" customWidth="1" width="8.85546875"/>
    <col min="2905" max="2905" customWidth="1" width="8.85546875"/>
    <col min="2906" max="2906" customWidth="1" width="8.85546875"/>
    <col min="2907" max="2907" customWidth="1" width="8.85546875"/>
    <col min="2908" max="2908" customWidth="1" width="8.85546875"/>
    <col min="2909" max="2909" customWidth="1" width="8.85546875"/>
    <col min="2910" max="2910" customWidth="1" width="8.85546875"/>
    <col min="2911" max="2911" customWidth="1" width="8.85546875"/>
    <col min="2912" max="2912" customWidth="1" width="8.85546875"/>
    <col min="2913" max="2913" customWidth="1" width="8.85546875"/>
    <col min="2914" max="2914" customWidth="1" width="8.85546875"/>
    <col min="2915" max="2915" customWidth="1" width="8.85546875"/>
    <col min="2916" max="2916" customWidth="1" width="8.85546875"/>
    <col min="2917" max="2917" customWidth="1" width="8.85546875"/>
    <col min="2918" max="2918" customWidth="1" width="8.85546875"/>
    <col min="2919" max="2919" customWidth="1" width="8.85546875"/>
    <col min="2920" max="2920" customWidth="1" width="8.85546875"/>
    <col min="2921" max="2921" customWidth="1" width="8.85546875"/>
    <col min="2922" max="2922" customWidth="1" width="8.85546875"/>
    <col min="2923" max="2923" customWidth="1" width="8.85546875"/>
    <col min="2924" max="2924" customWidth="1" width="8.85546875"/>
    <col min="2925" max="2925" customWidth="1" width="8.85546875"/>
    <col min="2926" max="2926" customWidth="1" width="8.85546875"/>
    <col min="2927" max="2927" customWidth="1" width="8.85546875"/>
    <col min="2928" max="2928" customWidth="1" width="8.85546875"/>
    <col min="2929" max="2929" customWidth="1" width="8.85546875"/>
    <col min="2930" max="2930" customWidth="1" width="8.85546875"/>
    <col min="2931" max="2931" customWidth="1" width="8.85546875"/>
    <col min="2932" max="2932" customWidth="1" width="8.85546875"/>
    <col min="2933" max="2933" customWidth="1" width="8.85546875"/>
    <col min="2934" max="2934" customWidth="1" width="8.85546875"/>
    <col min="2935" max="2935" customWidth="1" width="8.85546875"/>
    <col min="2936" max="2936" customWidth="1" width="8.85546875"/>
    <col min="2937" max="2937" customWidth="1" width="8.85546875"/>
    <col min="2938" max="2938" customWidth="1" width="8.85546875"/>
    <col min="2939" max="2939" customWidth="1" width="8.85546875"/>
    <col min="2940" max="2940" customWidth="1" width="8.85546875"/>
    <col min="2941" max="2941" customWidth="1" width="8.85546875"/>
    <col min="2942" max="2942" customWidth="1" width="8.85546875"/>
    <col min="2943" max="2943" customWidth="1" width="8.85546875"/>
    <col min="2944" max="2944" customWidth="1" width="8.85546875"/>
    <col min="2945" max="2945" customWidth="1" width="8.85546875"/>
    <col min="2946" max="2946" customWidth="1" width="8.85546875"/>
    <col min="2947" max="2947" customWidth="1" width="8.85546875"/>
    <col min="2948" max="2948" customWidth="1" width="8.85546875"/>
    <col min="2949" max="2949" customWidth="1" width="8.85546875"/>
    <col min="2950" max="2950" customWidth="1" width="8.85546875"/>
    <col min="2951" max="2951" customWidth="1" width="8.85546875"/>
    <col min="2952" max="2952" customWidth="1" width="8.85546875"/>
    <col min="2953" max="2953" customWidth="1" width="8.85546875"/>
    <col min="2954" max="2954" customWidth="1" width="8.85546875"/>
    <col min="2955" max="2955" customWidth="1" width="8.85546875"/>
    <col min="2956" max="2956" customWidth="1" width="8.85546875"/>
    <col min="2957" max="2957" customWidth="1" width="8.85546875"/>
    <col min="2958" max="2958" customWidth="1" width="8.85546875"/>
    <col min="2959" max="2959" customWidth="1" width="8.85546875"/>
    <col min="2960" max="2960" customWidth="1" width="8.85546875"/>
    <col min="2961" max="2961" customWidth="1" width="8.85546875"/>
    <col min="2962" max="2962" customWidth="1" width="8.85546875"/>
    <col min="2963" max="2963" customWidth="1" width="8.85546875"/>
    <col min="2964" max="2964" customWidth="1" width="8.85546875"/>
    <col min="2965" max="2965" customWidth="1" width="8.85546875"/>
    <col min="2966" max="2966" customWidth="1" width="8.85546875"/>
    <col min="2967" max="2967" customWidth="1" width="8.85546875"/>
    <col min="2968" max="2968" customWidth="1" width="8.85546875"/>
    <col min="2969" max="2969" customWidth="1" width="8.85546875"/>
    <col min="2970" max="2970" customWidth="1" width="8.85546875"/>
    <col min="2971" max="2971" customWidth="1" width="8.85546875"/>
    <col min="2972" max="2972" customWidth="1" width="8.85546875"/>
    <col min="2973" max="2973" customWidth="1" width="8.85546875"/>
    <col min="2974" max="2974" customWidth="1" width="8.85546875"/>
    <col min="2975" max="2975" customWidth="1" width="8.85546875"/>
    <col min="2976" max="2976" customWidth="1" width="8.85546875"/>
    <col min="2977" max="2977" customWidth="1" width="8.85546875"/>
    <col min="2978" max="2978" customWidth="1" width="8.85546875"/>
    <col min="2979" max="2979" customWidth="1" width="8.85546875"/>
    <col min="2980" max="2980" customWidth="1" width="8.85546875"/>
    <col min="2981" max="2981" customWidth="1" width="8.85546875"/>
    <col min="2982" max="2982" customWidth="1" width="8.85546875"/>
    <col min="2983" max="2983" customWidth="1" width="8.85546875"/>
    <col min="2984" max="2984" customWidth="1" width="8.85546875"/>
    <col min="2985" max="2985" customWidth="1" width="8.85546875"/>
    <col min="2986" max="2986" customWidth="1" width="8.85546875"/>
    <col min="2987" max="2987" customWidth="1" width="8.85546875"/>
    <col min="2988" max="2988" customWidth="1" width="8.85546875"/>
    <col min="2989" max="2989" customWidth="1" width="8.85546875"/>
    <col min="2990" max="2990" customWidth="1" width="8.85546875"/>
    <col min="2991" max="2991" customWidth="1" width="8.85546875"/>
    <col min="2992" max="2992" customWidth="1" width="8.85546875"/>
    <col min="2993" max="2993" customWidth="1" width="8.85546875"/>
    <col min="2994" max="2994" customWidth="1" width="8.85546875"/>
    <col min="2995" max="2995" customWidth="1" width="8.85546875"/>
    <col min="2996" max="2996" customWidth="1" width="8.85546875"/>
    <col min="2997" max="2997" customWidth="1" width="8.85546875"/>
    <col min="2998" max="2998" customWidth="1" width="8.85546875"/>
    <col min="2999" max="2999" customWidth="1" width="8.85546875"/>
    <col min="3000" max="3000" customWidth="1" width="8.85546875"/>
    <col min="3001" max="3001" customWidth="1" width="8.85546875"/>
    <col min="3002" max="3002" customWidth="1" width="8.85546875"/>
    <col min="3003" max="3003" customWidth="1" width="8.85546875"/>
    <col min="3004" max="3004" customWidth="1" width="8.85546875"/>
    <col min="3005" max="3005" customWidth="1" width="8.85546875"/>
    <col min="3006" max="3006" customWidth="1" width="8.85546875"/>
    <col min="3007" max="3007" customWidth="1" width="8.85546875"/>
    <col min="3008" max="3008" customWidth="1" width="8.85546875"/>
    <col min="3009" max="3009" customWidth="1" width="8.85546875"/>
    <col min="3010" max="3010" customWidth="1" width="8.85546875"/>
    <col min="3011" max="3011" customWidth="1" width="8.85546875"/>
    <col min="3012" max="3012" customWidth="1" width="8.85546875"/>
    <col min="3013" max="3013" customWidth="1" width="8.85546875"/>
    <col min="3014" max="3014" customWidth="1" width="8.85546875"/>
    <col min="3015" max="3015" customWidth="1" width="8.85546875"/>
    <col min="3016" max="3016" customWidth="1" width="8.85546875"/>
    <col min="3017" max="3017" customWidth="1" width="8.85546875"/>
    <col min="3018" max="3018" customWidth="1" width="8.85546875"/>
    <col min="3019" max="3019" customWidth="1" width="8.85546875"/>
    <col min="3020" max="3020" customWidth="1" width="8.85546875"/>
    <col min="3021" max="3021" customWidth="1" width="8.85546875"/>
    <col min="3022" max="3022" customWidth="1" width="8.85546875"/>
    <col min="3023" max="3023" customWidth="1" width="8.85546875"/>
    <col min="3024" max="3024" customWidth="1" width="8.85546875"/>
    <col min="3025" max="3025" customWidth="1" width="8.85546875"/>
    <col min="3026" max="3026" customWidth="1" width="8.85546875"/>
    <col min="3027" max="3027" customWidth="1" width="8.85546875"/>
    <col min="3028" max="3028" customWidth="1" width="8.85546875"/>
    <col min="3029" max="3029" customWidth="1" width="8.85546875"/>
    <col min="3030" max="3030" customWidth="1" width="8.85546875"/>
    <col min="3031" max="3031" customWidth="1" width="8.85546875"/>
    <col min="3032" max="3032" customWidth="1" width="8.85546875"/>
    <col min="3033" max="3033" customWidth="1" width="8.85546875"/>
    <col min="3034" max="3034" customWidth="1" width="8.85546875"/>
    <col min="3035" max="3035" customWidth="1" width="8.85546875"/>
    <col min="3036" max="3036" customWidth="1" width="8.85546875"/>
    <col min="3037" max="3037" customWidth="1" width="8.85546875"/>
    <col min="3038" max="3038" customWidth="1" width="8.85546875"/>
    <col min="3039" max="3039" customWidth="1" width="8.85546875"/>
    <col min="3040" max="3040" customWidth="1" width="8.85546875"/>
    <col min="3041" max="3041" customWidth="1" width="8.85546875"/>
    <col min="3042" max="3042" customWidth="1" width="8.85546875"/>
    <col min="3043" max="3043" customWidth="1" width="8.85546875"/>
    <col min="3044" max="3044" customWidth="1" width="8.85546875"/>
    <col min="3045" max="3045" customWidth="1" width="8.85546875"/>
    <col min="3046" max="3046" customWidth="1" width="8.85546875"/>
    <col min="3047" max="3047" customWidth="1" width="8.85546875"/>
    <col min="3048" max="3048" customWidth="1" width="8.85546875"/>
    <col min="3049" max="3049" customWidth="1" width="8.85546875"/>
    <col min="3050" max="3050" customWidth="1" width="8.85546875"/>
    <col min="3051" max="3051" customWidth="1" width="8.85546875"/>
    <col min="3052" max="3052" customWidth="1" width="8.85546875"/>
    <col min="3053" max="3053" customWidth="1" width="8.85546875"/>
    <col min="3054" max="3054" customWidth="1" width="8.85546875"/>
    <col min="3055" max="3055" customWidth="1" width="8.85546875"/>
    <col min="3056" max="3056" customWidth="1" width="8.85546875"/>
    <col min="3057" max="3057" customWidth="1" width="8.85546875"/>
    <col min="3058" max="3058" customWidth="1" width="8.85546875"/>
    <col min="3059" max="3059" customWidth="1" width="8.85546875"/>
    <col min="3060" max="3060" customWidth="1" width="8.85546875"/>
    <col min="3061" max="3061" customWidth="1" width="8.85546875"/>
    <col min="3062" max="3062" customWidth="1" width="8.85546875"/>
    <col min="3063" max="3063" customWidth="1" width="8.85546875"/>
    <col min="3064" max="3064" customWidth="1" width="8.85546875"/>
    <col min="3065" max="3065" customWidth="1" width="8.85546875"/>
    <col min="3066" max="3066" customWidth="1" width="8.85546875"/>
    <col min="3067" max="3067" customWidth="1" width="8.85546875"/>
    <col min="3068" max="3068" customWidth="1" width="8.85546875"/>
    <col min="3069" max="3069" customWidth="1" width="8.85546875"/>
    <col min="3070" max="3070" customWidth="1" width="8.85546875"/>
    <col min="3071" max="3071" customWidth="1" width="8.85546875"/>
    <col min="3072" max="3072" customWidth="1" width="8.85546875"/>
    <col min="3073" max="3073" customWidth="1" width="8.85546875"/>
    <col min="3074" max="3074" customWidth="1" width="8.85546875"/>
    <col min="3075" max="3075" customWidth="1" width="8.85546875"/>
    <col min="3076" max="3076" customWidth="1" width="8.85546875"/>
    <col min="3077" max="3077" customWidth="1" width="8.85546875"/>
    <col min="3078" max="3078" customWidth="1" width="8.85546875"/>
    <col min="3079" max="3079" customWidth="1" width="8.85546875"/>
    <col min="3080" max="3080" customWidth="1" width="8.85546875"/>
    <col min="3081" max="3081" customWidth="1" width="8.85546875"/>
    <col min="3082" max="3082" customWidth="1" width="8.85546875"/>
    <col min="3083" max="3083" customWidth="1" width="8.85546875"/>
    <col min="3084" max="3084" customWidth="1" width="8.85546875"/>
    <col min="3085" max="3085" customWidth="1" width="8.85546875"/>
    <col min="3086" max="3086" customWidth="1" width="8.85546875"/>
    <col min="3087" max="3087" customWidth="1" width="8.85546875"/>
    <col min="3088" max="3088" customWidth="1" width="8.85546875"/>
    <col min="3089" max="3089" customWidth="1" width="8.85546875"/>
    <col min="3090" max="3090" customWidth="1" width="8.85546875"/>
    <col min="3091" max="3091" customWidth="1" width="8.85546875"/>
    <col min="3092" max="3092" customWidth="1" width="8.85546875"/>
    <col min="3093" max="3093" customWidth="1" width="8.85546875"/>
    <col min="3094" max="3094" customWidth="1" width="8.85546875"/>
    <col min="3095" max="3095" customWidth="1" width="8.85546875"/>
    <col min="3096" max="3096" customWidth="1" width="8.85546875"/>
    <col min="3097" max="3097" customWidth="1" width="8.85546875"/>
    <col min="3098" max="3098" customWidth="1" width="8.85546875"/>
    <col min="3099" max="3099" customWidth="1" width="8.85546875"/>
    <col min="3100" max="3100" customWidth="1" width="8.85546875"/>
    <col min="3101" max="3101" customWidth="1" width="8.85546875"/>
    <col min="3102" max="3102" customWidth="1" width="8.85546875"/>
    <col min="3103" max="3103" customWidth="1" width="8.85546875"/>
    <col min="3104" max="3104" customWidth="1" width="8.85546875"/>
    <col min="3105" max="3105" customWidth="1" width="8.85546875"/>
    <col min="3106" max="3106" customWidth="1" width="8.85546875"/>
    <col min="3107" max="3107" customWidth="1" width="8.85546875"/>
    <col min="3108" max="3108" customWidth="1" width="8.85546875"/>
    <col min="3109" max="3109" customWidth="1" width="8.85546875"/>
    <col min="3110" max="3110" customWidth="1" width="8.85546875"/>
    <col min="3111" max="3111" customWidth="1" width="8.85546875"/>
    <col min="3112" max="3112" customWidth="1" width="8.85546875"/>
    <col min="3113" max="3113" customWidth="1" width="8.85546875"/>
    <col min="3114" max="3114" customWidth="1" width="8.85546875"/>
    <col min="3115" max="3115" customWidth="1" width="8.85546875"/>
    <col min="3116" max="3116" customWidth="1" width="8.85546875"/>
    <col min="3117" max="3117" customWidth="1" width="8.85546875"/>
    <col min="3118" max="3118" customWidth="1" width="8.85546875"/>
    <col min="3119" max="3119" customWidth="1" width="8.85546875"/>
    <col min="3120" max="3120" customWidth="1" width="8.85546875"/>
    <col min="3121" max="3121" customWidth="1" width="8.85546875"/>
    <col min="3122" max="3122" customWidth="1" width="8.85546875"/>
    <col min="3123" max="3123" customWidth="1" width="8.85546875"/>
    <col min="3124" max="3124" customWidth="1" width="8.85546875"/>
    <col min="3125" max="3125" customWidth="1" width="8.85546875"/>
    <col min="3126" max="3126" customWidth="1" width="8.85546875"/>
    <col min="3127" max="3127" customWidth="1" width="8.85546875"/>
    <col min="3128" max="3128" customWidth="1" width="8.85546875"/>
    <col min="3129" max="3129" customWidth="1" width="8.85546875"/>
    <col min="3130" max="3130" customWidth="1" width="8.85546875"/>
    <col min="3131" max="3131" customWidth="1" width="8.85546875"/>
    <col min="3132" max="3132" customWidth="1" width="8.85546875"/>
    <col min="3133" max="3133" customWidth="1" width="8.85546875"/>
    <col min="3134" max="3134" customWidth="1" width="8.85546875"/>
    <col min="3135" max="3135" customWidth="1" width="8.85546875"/>
    <col min="3136" max="3136" customWidth="1" width="8.85546875"/>
    <col min="3137" max="3137" customWidth="1" width="8.85546875"/>
    <col min="3138" max="3138" customWidth="1" width="8.85546875"/>
    <col min="3139" max="3139" customWidth="1" width="8.85546875"/>
    <col min="3140" max="3140" customWidth="1" width="8.85546875"/>
    <col min="3141" max="3141" customWidth="1" width="8.85546875"/>
    <col min="3142" max="3142" customWidth="1" width="8.85546875"/>
    <col min="3143" max="3143" customWidth="1" width="8.85546875"/>
    <col min="3144" max="3144" customWidth="1" width="8.85546875"/>
    <col min="3145" max="3145" customWidth="1" width="8.85546875"/>
    <col min="3146" max="3146" customWidth="1" width="8.85546875"/>
    <col min="3147" max="3147" customWidth="1" width="8.85546875"/>
    <col min="3148" max="3148" customWidth="1" width="8.85546875"/>
    <col min="3149" max="3149" customWidth="1" width="8.85546875"/>
    <col min="3150" max="3150" customWidth="1" width="8.85546875"/>
    <col min="3151" max="3151" customWidth="1" width="8.85546875"/>
    <col min="3152" max="3152" customWidth="1" width="8.85546875"/>
    <col min="3153" max="3153" customWidth="1" width="8.85546875"/>
    <col min="3154" max="3154" customWidth="1" width="8.85546875"/>
    <col min="3155" max="3155" customWidth="1" width="8.85546875"/>
    <col min="3156" max="3156" customWidth="1" width="8.85546875"/>
    <col min="3157" max="3157" customWidth="1" width="8.85546875"/>
    <col min="3158" max="3158" customWidth="1" width="8.85546875"/>
    <col min="3159" max="3159" customWidth="1" width="8.85546875"/>
    <col min="3160" max="3160" customWidth="1" width="8.85546875"/>
    <col min="3161" max="3161" customWidth="1" width="8.85546875"/>
    <col min="3162" max="3162" customWidth="1" width="8.85546875"/>
    <col min="3163" max="3163" customWidth="1" width="8.85546875"/>
    <col min="3164" max="3164" customWidth="1" width="8.85546875"/>
    <col min="3165" max="3165" customWidth="1" width="8.85546875"/>
    <col min="3166" max="3166" customWidth="1" width="8.85546875"/>
    <col min="3167" max="3167" customWidth="1" width="8.85546875"/>
    <col min="3168" max="3168" customWidth="1" width="8.85546875"/>
    <col min="3169" max="3169" customWidth="1" width="8.85546875"/>
    <col min="3170" max="3170" customWidth="1" width="8.85546875"/>
    <col min="3171" max="3171" customWidth="1" width="8.85546875"/>
    <col min="3172" max="3172" customWidth="1" width="8.85546875"/>
    <col min="3173" max="3173" customWidth="1" width="8.85546875"/>
    <col min="3174" max="3174" customWidth="1" width="8.85546875"/>
    <col min="3175" max="3175" customWidth="1" width="8.85546875"/>
    <col min="3176" max="3176" customWidth="1" width="8.85546875"/>
    <col min="3177" max="3177" customWidth="1" width="8.85546875"/>
    <col min="3178" max="3178" customWidth="1" width="8.85546875"/>
    <col min="3179" max="3179" customWidth="1" width="8.85546875"/>
    <col min="3180" max="3180" customWidth="1" width="8.85546875"/>
    <col min="3181" max="3181" customWidth="1" width="8.85546875"/>
    <col min="3182" max="3182" customWidth="1" width="8.85546875"/>
    <col min="3183" max="3183" customWidth="1" width="8.85546875"/>
    <col min="3184" max="3184" customWidth="1" width="8.85546875"/>
    <col min="3185" max="3185" customWidth="1" width="8.85546875"/>
    <col min="3186" max="3186" customWidth="1" width="8.85546875"/>
    <col min="3187" max="3187" customWidth="1" width="8.85546875"/>
    <col min="3188" max="3188" customWidth="1" width="8.85546875"/>
    <col min="3189" max="3189" customWidth="1" width="8.85546875"/>
    <col min="3190" max="3190" customWidth="1" width="8.85546875"/>
    <col min="3191" max="3191" customWidth="1" width="8.85546875"/>
    <col min="3192" max="3192" customWidth="1" width="8.85546875"/>
    <col min="3193" max="3193" customWidth="1" width="8.85546875"/>
    <col min="3194" max="3194" customWidth="1" width="8.85546875"/>
    <col min="3195" max="3195" customWidth="1" width="8.85546875"/>
    <col min="3196" max="3196" customWidth="1" width="8.85546875"/>
    <col min="3197" max="3197" customWidth="1" width="8.85546875"/>
    <col min="3198" max="3198" customWidth="1" width="8.85546875"/>
    <col min="3199" max="3199" customWidth="1" width="8.85546875"/>
    <col min="3200" max="3200" customWidth="1" width="8.85546875"/>
    <col min="3201" max="3201" customWidth="1" width="8.85546875"/>
    <col min="3202" max="3202" customWidth="1" width="8.85546875"/>
    <col min="3203" max="3203" customWidth="1" width="8.85546875"/>
    <col min="3204" max="3204" customWidth="1" width="8.85546875"/>
    <col min="3205" max="3205" customWidth="1" width="8.85546875"/>
    <col min="3206" max="3206" customWidth="1" width="8.85546875"/>
    <col min="3207" max="3207" customWidth="1" width="8.85546875"/>
    <col min="3208" max="3208" customWidth="1" width="8.85546875"/>
    <col min="3209" max="3209" customWidth="1" width="8.85546875"/>
    <col min="3210" max="3210" customWidth="1" width="8.85546875"/>
    <col min="3211" max="3211" customWidth="1" width="8.85546875"/>
    <col min="3212" max="3212" customWidth="1" width="8.85546875"/>
    <col min="3213" max="3213" customWidth="1" width="8.85546875"/>
    <col min="3214" max="3214" customWidth="1" width="8.85546875"/>
    <col min="3215" max="3215" customWidth="1" width="8.85546875"/>
    <col min="3216" max="3216" customWidth="1" width="8.85546875"/>
    <col min="3217" max="3217" customWidth="1" width="8.85546875"/>
    <col min="3218" max="3218" customWidth="1" width="8.85546875"/>
    <col min="3219" max="3219" customWidth="1" width="8.85546875"/>
    <col min="3220" max="3220" customWidth="1" width="8.85546875"/>
    <col min="3221" max="3221" customWidth="1" width="8.85546875"/>
    <col min="3222" max="3222" customWidth="1" width="8.85546875"/>
    <col min="3223" max="3223" customWidth="1" width="8.85546875"/>
    <col min="3224" max="3224" customWidth="1" width="8.85546875"/>
    <col min="3225" max="3225" customWidth="1" width="8.85546875"/>
    <col min="3226" max="3226" customWidth="1" width="8.85546875"/>
    <col min="3227" max="3227" customWidth="1" width="8.85546875"/>
    <col min="3228" max="3228" customWidth="1" width="8.85546875"/>
    <col min="3229" max="3229" customWidth="1" width="8.85546875"/>
    <col min="3230" max="3230" customWidth="1" width="8.85546875"/>
    <col min="3231" max="3231" customWidth="1" width="8.85546875"/>
    <col min="3232" max="3232" customWidth="1" width="8.85546875"/>
    <col min="3233" max="3233" customWidth="1" width="8.85546875"/>
    <col min="3234" max="3234" customWidth="1" width="8.85546875"/>
    <col min="3235" max="3235" customWidth="1" width="8.85546875"/>
    <col min="3236" max="3236" customWidth="1" width="8.85546875"/>
    <col min="3237" max="3237" customWidth="1" width="8.85546875"/>
    <col min="3238" max="3238" customWidth="1" width="8.85546875"/>
    <col min="3239" max="3239" customWidth="1" width="8.85546875"/>
    <col min="3240" max="3240" customWidth="1" width="8.85546875"/>
    <col min="3241" max="3241" customWidth="1" width="8.85546875"/>
    <col min="3242" max="3242" customWidth="1" width="8.85546875"/>
    <col min="3243" max="3243" customWidth="1" width="8.85546875"/>
    <col min="3244" max="3244" customWidth="1" width="8.85546875"/>
    <col min="3245" max="3245" customWidth="1" width="8.85546875"/>
    <col min="3246" max="3246" customWidth="1" width="8.85546875"/>
    <col min="3247" max="3247" customWidth="1" width="8.85546875"/>
    <col min="3248" max="3248" customWidth="1" width="8.85546875"/>
    <col min="3249" max="3249" customWidth="1" width="8.85546875"/>
    <col min="3250" max="3250" customWidth="1" width="8.85546875"/>
    <col min="3251" max="3251" customWidth="1" width="8.85546875"/>
    <col min="3252" max="3252" customWidth="1" width="8.85546875"/>
    <col min="3253" max="3253" customWidth="1" width="8.85546875"/>
    <col min="3254" max="3254" customWidth="1" width="8.85546875"/>
    <col min="3255" max="3255" customWidth="1" width="8.85546875"/>
    <col min="3256" max="3256" customWidth="1" width="8.85546875"/>
    <col min="3257" max="3257" customWidth="1" width="8.85546875"/>
    <col min="3258" max="3258" customWidth="1" width="8.85546875"/>
    <col min="3259" max="3259" customWidth="1" width="8.85546875"/>
    <col min="3260" max="3260" customWidth="1" width="8.85546875"/>
    <col min="3261" max="3261" customWidth="1" width="8.85546875"/>
    <col min="3262" max="3262" customWidth="1" width="8.85546875"/>
    <col min="3263" max="3263" customWidth="1" width="8.85546875"/>
    <col min="3264" max="3264" customWidth="1" width="8.85546875"/>
    <col min="3265" max="3265" customWidth="1" width="8.85546875"/>
    <col min="3266" max="3266" customWidth="1" width="8.85546875"/>
    <col min="3267" max="3267" customWidth="1" width="8.85546875"/>
    <col min="3268" max="3268" customWidth="1" width="8.85546875"/>
    <col min="3269" max="3269" customWidth="1" width="8.85546875"/>
    <col min="3270" max="3270" customWidth="1" width="8.85546875"/>
    <col min="3271" max="3271" customWidth="1" width="8.85546875"/>
    <col min="3272" max="3272" customWidth="1" width="8.85546875"/>
    <col min="3273" max="3273" customWidth="1" width="8.85546875"/>
    <col min="3274" max="3274" customWidth="1" width="8.85546875"/>
    <col min="3275" max="3275" customWidth="1" width="8.85546875"/>
    <col min="3276" max="3276" customWidth="1" width="8.85546875"/>
    <col min="3277" max="3277" customWidth="1" width="8.85546875"/>
    <col min="3278" max="3278" customWidth="1" width="8.85546875"/>
    <col min="3279" max="3279" customWidth="1" width="8.85546875"/>
    <col min="3280" max="3280" customWidth="1" width="8.85546875"/>
    <col min="3281" max="3281" customWidth="1" width="8.85546875"/>
    <col min="3282" max="3282" customWidth="1" width="8.85546875"/>
    <col min="3283" max="3283" customWidth="1" width="8.85546875"/>
    <col min="3284" max="3284" customWidth="1" width="8.85546875"/>
    <col min="3285" max="3285" customWidth="1" width="8.85546875"/>
    <col min="3286" max="3286" customWidth="1" width="8.85546875"/>
    <col min="3287" max="3287" customWidth="1" width="8.85546875"/>
    <col min="3288" max="3288" customWidth="1" width="8.85546875"/>
    <col min="3289" max="3289" customWidth="1" width="8.85546875"/>
    <col min="3290" max="3290" customWidth="1" width="8.85546875"/>
    <col min="3291" max="3291" customWidth="1" width="8.85546875"/>
    <col min="3292" max="3292" customWidth="1" width="8.85546875"/>
    <col min="3293" max="3293" customWidth="1" width="8.85546875"/>
    <col min="3294" max="3294" customWidth="1" width="8.85546875"/>
    <col min="3295" max="3295" customWidth="1" width="8.85546875"/>
    <col min="3296" max="3296" customWidth="1" width="8.85546875"/>
    <col min="3297" max="3297" customWidth="1" width="8.85546875"/>
    <col min="3298" max="3298" customWidth="1" width="8.85546875"/>
    <col min="3299" max="3299" customWidth="1" width="8.85546875"/>
    <col min="3300" max="3300" customWidth="1" width="8.85546875"/>
    <col min="3301" max="3301" customWidth="1" width="8.85546875"/>
    <col min="3302" max="3302" customWidth="1" width="8.85546875"/>
    <col min="3303" max="3303" customWidth="1" width="8.85546875"/>
    <col min="3304" max="3304" customWidth="1" width="8.85546875"/>
    <col min="3305" max="3305" customWidth="1" width="8.85546875"/>
    <col min="3306" max="3306" customWidth="1" width="8.85546875"/>
    <col min="3307" max="3307" customWidth="1" width="8.85546875"/>
    <col min="3308" max="3308" customWidth="1" width="8.85546875"/>
    <col min="3309" max="3309" customWidth="1" width="8.85546875"/>
    <col min="3310" max="3310" customWidth="1" width="8.85546875"/>
    <col min="3311" max="3311" customWidth="1" width="8.85546875"/>
    <col min="3312" max="3312" customWidth="1" width="8.85546875"/>
    <col min="3313" max="3313" customWidth="1" width="8.85546875"/>
    <col min="3314" max="3314" customWidth="1" width="8.85546875"/>
    <col min="3315" max="3315" customWidth="1" width="8.85546875"/>
    <col min="3316" max="3316" customWidth="1" width="8.85546875"/>
    <col min="3317" max="3317" customWidth="1" width="8.85546875"/>
    <col min="3318" max="3318" customWidth="1" width="8.85546875"/>
    <col min="3319" max="3319" customWidth="1" width="8.85546875"/>
    <col min="3320" max="3320" customWidth="1" width="8.85546875"/>
    <col min="3321" max="3321" customWidth="1" width="8.85546875"/>
    <col min="3322" max="3322" customWidth="1" width="8.85546875"/>
    <col min="3323" max="3323" customWidth="1" width="8.85546875"/>
    <col min="3324" max="3324" customWidth="1" width="8.85546875"/>
    <col min="3325" max="3325" customWidth="1" width="8.85546875"/>
    <col min="3326" max="3326" customWidth="1" width="8.85546875"/>
    <col min="3327" max="3327" customWidth="1" width="8.85546875"/>
    <col min="3328" max="3328" customWidth="1" width="8.85546875"/>
    <col min="3329" max="3329" customWidth="1" width="8.85546875"/>
    <col min="3330" max="3330" customWidth="1" width="8.85546875"/>
    <col min="3331" max="3331" customWidth="1" width="8.85546875"/>
    <col min="3332" max="3332" customWidth="1" width="8.85546875"/>
    <col min="3333" max="3333" customWidth="1" width="8.85546875"/>
    <col min="3334" max="3334" customWidth="1" width="8.85546875"/>
    <col min="3335" max="3335" customWidth="1" width="8.85546875"/>
    <col min="3336" max="3336" customWidth="1" width="8.85546875"/>
    <col min="3337" max="3337" customWidth="1" width="8.85546875"/>
    <col min="3338" max="3338" customWidth="1" width="8.85546875"/>
    <col min="3339" max="3339" customWidth="1" width="8.85546875"/>
    <col min="3340" max="3340" customWidth="1" width="8.85546875"/>
    <col min="3341" max="3341" customWidth="1" width="8.85546875"/>
    <col min="3342" max="3342" customWidth="1" width="8.85546875"/>
    <col min="3343" max="3343" customWidth="1" width="8.85546875"/>
    <col min="3344" max="3344" customWidth="1" width="8.85546875"/>
    <col min="3345" max="3345" customWidth="1" width="8.85546875"/>
    <col min="3346" max="3346" customWidth="1" width="8.85546875"/>
    <col min="3347" max="3347" customWidth="1" width="8.85546875"/>
    <col min="3348" max="3348" customWidth="1" width="8.85546875"/>
    <col min="3349" max="3349" customWidth="1" width="8.85546875"/>
    <col min="3350" max="3350" customWidth="1" width="8.85546875"/>
    <col min="3351" max="3351" customWidth="1" width="8.85546875"/>
    <col min="3352" max="3352" customWidth="1" width="8.85546875"/>
    <col min="3353" max="3353" customWidth="1" width="8.85546875"/>
    <col min="3354" max="3354" customWidth="1" width="8.85546875"/>
    <col min="3355" max="3355" customWidth="1" width="8.85546875"/>
    <col min="3356" max="3356" customWidth="1" width="8.85546875"/>
    <col min="3357" max="3357" customWidth="1" width="8.85546875"/>
    <col min="3358" max="3358" customWidth="1" width="8.85546875"/>
    <col min="3359" max="3359" customWidth="1" width="8.85546875"/>
    <col min="3360" max="3360" customWidth="1" width="8.85546875"/>
    <col min="3361" max="3361" customWidth="1" width="8.85546875"/>
    <col min="3362" max="3362" customWidth="1" width="8.85546875"/>
    <col min="3363" max="3363" customWidth="1" width="8.85546875"/>
    <col min="3364" max="3364" customWidth="1" width="8.85546875"/>
    <col min="3365" max="3365" customWidth="1" width="8.85546875"/>
    <col min="3366" max="3366" customWidth="1" width="8.85546875"/>
    <col min="3367" max="3367" customWidth="1" width="8.85546875"/>
    <col min="3368" max="3368" customWidth="1" width="8.85546875"/>
    <col min="3369" max="3369" customWidth="1" width="8.85546875"/>
    <col min="3370" max="3370" customWidth="1" width="8.85546875"/>
    <col min="3371" max="3371" customWidth="1" width="8.85546875"/>
    <col min="3372" max="3372" customWidth="1" width="8.85546875"/>
    <col min="3373" max="3373" customWidth="1" width="8.85546875"/>
    <col min="3374" max="3374" customWidth="1" width="8.85546875"/>
    <col min="3375" max="3375" customWidth="1" width="8.85546875"/>
    <col min="3376" max="3376" customWidth="1" width="8.85546875"/>
    <col min="3377" max="3377" customWidth="1" width="8.85546875"/>
    <col min="3378" max="3378" customWidth="1" width="8.85546875"/>
    <col min="3379" max="3379" customWidth="1" width="8.85546875"/>
    <col min="3380" max="3380" customWidth="1" width="8.85546875"/>
    <col min="3381" max="3381" customWidth="1" width="8.85546875"/>
    <col min="3382" max="3382" customWidth="1" width="8.85546875"/>
    <col min="3383" max="3383" customWidth="1" width="8.85546875"/>
    <col min="3384" max="3384" customWidth="1" width="8.85546875"/>
    <col min="3385" max="3385" customWidth="1" width="8.85546875"/>
    <col min="3386" max="3386" customWidth="1" width="8.85546875"/>
    <col min="3387" max="3387" customWidth="1" width="8.85546875"/>
    <col min="3388" max="3388" customWidth="1" width="8.85546875"/>
    <col min="3389" max="3389" customWidth="1" width="8.85546875"/>
    <col min="3390" max="3390" customWidth="1" width="8.85546875"/>
    <col min="3391" max="3391" customWidth="1" width="8.85546875"/>
    <col min="3392" max="3392" customWidth="1" width="8.85546875"/>
    <col min="3393" max="3393" customWidth="1" width="8.85546875"/>
    <col min="3394" max="3394" customWidth="1" width="8.85546875"/>
    <col min="3395" max="3395" customWidth="1" width="8.85546875"/>
    <col min="3396" max="3396" customWidth="1" width="8.85546875"/>
    <col min="3397" max="3397" customWidth="1" width="8.85546875"/>
    <col min="3398" max="3398" customWidth="1" width="8.85546875"/>
    <col min="3399" max="3399" customWidth="1" width="8.85546875"/>
    <col min="3400" max="3400" customWidth="1" width="8.85546875"/>
    <col min="3401" max="3401" customWidth="1" width="8.85546875"/>
    <col min="3402" max="3402" customWidth="1" width="8.85546875"/>
    <col min="3403" max="3403" customWidth="1" width="8.85546875"/>
    <col min="3404" max="3404" customWidth="1" width="8.85546875"/>
    <col min="3405" max="3405" customWidth="1" width="8.85546875"/>
    <col min="3406" max="3406" customWidth="1" width="8.85546875"/>
    <col min="3407" max="3407" customWidth="1" width="8.85546875"/>
    <col min="3408" max="3408" customWidth="1" width="8.85546875"/>
    <col min="3409" max="3409" customWidth="1" width="8.85546875"/>
    <col min="3410" max="3410" customWidth="1" width="8.85546875"/>
    <col min="3411" max="3411" customWidth="1" width="8.85546875"/>
    <col min="3412" max="3412" customWidth="1" width="8.85546875"/>
    <col min="3413" max="3413" customWidth="1" width="8.85546875"/>
    <col min="3414" max="3414" customWidth="1" width="8.85546875"/>
    <col min="3415" max="3415" customWidth="1" width="8.85546875"/>
    <col min="3416" max="3416" customWidth="1" width="8.85546875"/>
    <col min="3417" max="3417" customWidth="1" width="8.85546875"/>
    <col min="3418" max="3418" customWidth="1" width="8.85546875"/>
    <col min="3419" max="3419" customWidth="1" width="8.85546875"/>
    <col min="3420" max="3420" customWidth="1" width="8.85546875"/>
    <col min="3421" max="3421" customWidth="1" width="8.85546875"/>
    <col min="3422" max="3422" customWidth="1" width="8.85546875"/>
    <col min="3423" max="3423" customWidth="1" width="8.85546875"/>
    <col min="3424" max="3424" customWidth="1" width="8.85546875"/>
    <col min="3425" max="3425" customWidth="1" width="8.85546875"/>
    <col min="3426" max="3426" customWidth="1" width="8.85546875"/>
    <col min="3427" max="3427" customWidth="1" width="8.85546875"/>
    <col min="3428" max="3428" customWidth="1" width="8.85546875"/>
    <col min="3429" max="3429" customWidth="1" width="8.85546875"/>
    <col min="3430" max="3430" customWidth="1" width="8.85546875"/>
    <col min="3431" max="3431" customWidth="1" width="8.85546875"/>
    <col min="3432" max="3432" customWidth="1" width="8.85546875"/>
    <col min="3433" max="3433" customWidth="1" width="8.85546875"/>
    <col min="3434" max="3434" customWidth="1" width="8.85546875"/>
    <col min="3435" max="3435" customWidth="1" width="8.85546875"/>
    <col min="3436" max="3436" customWidth="1" width="8.85546875"/>
    <col min="3437" max="3437" customWidth="1" width="8.85546875"/>
    <col min="3438" max="3438" customWidth="1" width="8.85546875"/>
    <col min="3439" max="3439" customWidth="1" width="8.85546875"/>
    <col min="3440" max="3440" customWidth="1" width="8.85546875"/>
    <col min="3441" max="3441" customWidth="1" width="8.85546875"/>
    <col min="3442" max="3442" customWidth="1" width="8.85546875"/>
    <col min="3443" max="3443" customWidth="1" width="8.85546875"/>
    <col min="3444" max="3444" customWidth="1" width="8.85546875"/>
    <col min="3445" max="3445" customWidth="1" width="8.85546875"/>
    <col min="3446" max="3446" customWidth="1" width="8.85546875"/>
    <col min="3447" max="3447" customWidth="1" width="8.85546875"/>
    <col min="3448" max="3448" customWidth="1" width="8.85546875"/>
    <col min="3449" max="3449" customWidth="1" width="8.85546875"/>
    <col min="3450" max="3450" customWidth="1" width="8.85546875"/>
    <col min="3451" max="3451" customWidth="1" width="8.85546875"/>
    <col min="3452" max="3452" customWidth="1" width="8.85546875"/>
    <col min="3453" max="3453" customWidth="1" width="8.85546875"/>
    <col min="3454" max="3454" customWidth="1" width="8.85546875"/>
    <col min="3455" max="3455" customWidth="1" width="8.85546875"/>
    <col min="3456" max="3456" customWidth="1" width="8.85546875"/>
    <col min="3457" max="3457" customWidth="1" width="8.85546875"/>
    <col min="3458" max="3458" customWidth="1" width="8.85546875"/>
    <col min="3459" max="3459" customWidth="1" width="8.85546875"/>
    <col min="3460" max="3460" customWidth="1" width="8.85546875"/>
    <col min="3461" max="3461" customWidth="1" width="8.85546875"/>
    <col min="3462" max="3462" customWidth="1" width="8.85546875"/>
    <col min="3463" max="3463" customWidth="1" width="8.85546875"/>
    <col min="3464" max="3464" customWidth="1" width="8.85546875"/>
    <col min="3465" max="3465" customWidth="1" width="8.85546875"/>
    <col min="3466" max="3466" customWidth="1" width="8.85546875"/>
    <col min="3467" max="3467" customWidth="1" width="8.85546875"/>
    <col min="3468" max="3468" customWidth="1" width="8.85546875"/>
    <col min="3469" max="3469" customWidth="1" width="8.85546875"/>
    <col min="3470" max="3470" customWidth="1" width="8.85546875"/>
    <col min="3471" max="3471" customWidth="1" width="8.85546875"/>
    <col min="3472" max="3472" customWidth="1" width="8.85546875"/>
    <col min="3473" max="3473" customWidth="1" width="8.85546875"/>
    <col min="3474" max="3474" customWidth="1" width="8.85546875"/>
    <col min="3475" max="3475" customWidth="1" width="8.85546875"/>
    <col min="3476" max="3476" customWidth="1" width="8.85546875"/>
    <col min="3477" max="3477" customWidth="1" width="8.85546875"/>
    <col min="3478" max="3478" customWidth="1" width="8.85546875"/>
    <col min="3479" max="3479" customWidth="1" width="8.85546875"/>
    <col min="3480" max="3480" customWidth="1" width="8.85546875"/>
    <col min="3481" max="3481" customWidth="1" width="8.85546875"/>
    <col min="3482" max="3482" customWidth="1" width="8.85546875"/>
    <col min="3483" max="3483" customWidth="1" width="8.85546875"/>
    <col min="3484" max="3484" customWidth="1" width="8.85546875"/>
    <col min="3485" max="3485" customWidth="1" width="8.85546875"/>
    <col min="3486" max="3486" customWidth="1" width="8.85546875"/>
    <col min="3487" max="3487" customWidth="1" width="8.85546875"/>
    <col min="3488" max="3488" customWidth="1" width="8.85546875"/>
    <col min="3489" max="3489" customWidth="1" width="8.85546875"/>
    <col min="3490" max="3490" customWidth="1" width="8.85546875"/>
    <col min="3491" max="3491" customWidth="1" width="8.85546875"/>
    <col min="3492" max="3492" customWidth="1" width="8.85546875"/>
    <col min="3493" max="3493" customWidth="1" width="8.85546875"/>
    <col min="3494" max="3494" customWidth="1" width="8.85546875"/>
    <col min="3495" max="3495" customWidth="1" width="8.85546875"/>
    <col min="3496" max="3496" customWidth="1" width="8.85546875"/>
    <col min="3497" max="3497" customWidth="1" width="8.85546875"/>
    <col min="3498" max="3498" customWidth="1" width="8.85546875"/>
    <col min="3499" max="3499" customWidth="1" width="8.85546875"/>
    <col min="3500" max="3500" customWidth="1" width="8.85546875"/>
    <col min="3501" max="3501" customWidth="1" width="8.85546875"/>
    <col min="3502" max="3502" customWidth="1" width="8.85546875"/>
    <col min="3503" max="3503" customWidth="1" width="8.85546875"/>
    <col min="3504" max="3504" customWidth="1" width="8.85546875"/>
    <col min="3505" max="3505" customWidth="1" width="8.85546875"/>
    <col min="3506" max="3506" customWidth="1" width="8.85546875"/>
    <col min="3507" max="3507" customWidth="1" width="8.85546875"/>
    <col min="3508" max="3508" customWidth="1" width="8.85546875"/>
    <col min="3509" max="3509" customWidth="1" width="8.85546875"/>
    <col min="3510" max="3510" customWidth="1" width="8.85546875"/>
    <col min="3511" max="3511" customWidth="1" width="8.85546875"/>
    <col min="3512" max="3512" customWidth="1" width="8.85546875"/>
    <col min="3513" max="3513" customWidth="1" width="8.85546875"/>
    <col min="3514" max="3514" customWidth="1" width="8.85546875"/>
    <col min="3515" max="3515" customWidth="1" width="8.85546875"/>
    <col min="3516" max="3516" customWidth="1" width="8.85546875"/>
    <col min="3517" max="3517" customWidth="1" width="8.85546875"/>
    <col min="3518" max="3518" customWidth="1" width="8.85546875"/>
    <col min="3519" max="3519" customWidth="1" width="8.85546875"/>
    <col min="3520" max="3520" customWidth="1" width="8.85546875"/>
    <col min="3521" max="3521" customWidth="1" width="8.85546875"/>
    <col min="3522" max="3522" customWidth="1" width="8.85546875"/>
    <col min="3523" max="3523" customWidth="1" width="8.85546875"/>
    <col min="3524" max="3524" customWidth="1" width="8.85546875"/>
    <col min="3525" max="3525" customWidth="1" width="8.85546875"/>
    <col min="3526" max="3526" customWidth="1" width="8.85546875"/>
    <col min="3527" max="3527" customWidth="1" width="8.85546875"/>
    <col min="3528" max="3528" customWidth="1" width="8.85546875"/>
    <col min="3529" max="3529" customWidth="1" width="8.85546875"/>
    <col min="3530" max="3530" customWidth="1" width="8.85546875"/>
    <col min="3531" max="3531" customWidth="1" width="8.85546875"/>
    <col min="3532" max="3532" customWidth="1" width="8.85546875"/>
    <col min="3533" max="3533" customWidth="1" width="8.85546875"/>
    <col min="3534" max="3534" customWidth="1" width="8.85546875"/>
    <col min="3535" max="3535" customWidth="1" width="8.85546875"/>
    <col min="3536" max="3536" customWidth="1" width="8.85546875"/>
    <col min="3537" max="3537" customWidth="1" width="8.85546875"/>
    <col min="3538" max="3538" customWidth="1" width="8.85546875"/>
    <col min="3539" max="3539" customWidth="1" width="8.85546875"/>
    <col min="3540" max="3540" customWidth="1" width="8.85546875"/>
    <col min="3541" max="3541" customWidth="1" width="8.85546875"/>
    <col min="3542" max="3542" customWidth="1" width="8.85546875"/>
    <col min="3543" max="3543" customWidth="1" width="8.85546875"/>
    <col min="3544" max="3544" customWidth="1" width="8.85546875"/>
    <col min="3545" max="3545" customWidth="1" width="8.85546875"/>
    <col min="3546" max="3546" customWidth="1" width="8.85546875"/>
    <col min="3547" max="3547" customWidth="1" width="8.85546875"/>
    <col min="3548" max="3548" customWidth="1" width="8.85546875"/>
    <col min="3549" max="3549" customWidth="1" width="8.85546875"/>
    <col min="3550" max="3550" customWidth="1" width="8.85546875"/>
    <col min="3551" max="3551" customWidth="1" width="8.85546875"/>
    <col min="3552" max="3552" customWidth="1" width="8.85546875"/>
    <col min="3553" max="3553" customWidth="1" width="8.85546875"/>
    <col min="3554" max="3554" customWidth="1" width="8.85546875"/>
    <col min="3555" max="3555" customWidth="1" width="8.85546875"/>
    <col min="3556" max="3556" customWidth="1" width="8.85546875"/>
    <col min="3557" max="3557" customWidth="1" width="8.85546875"/>
    <col min="3558" max="3558" customWidth="1" width="8.85546875"/>
    <col min="3559" max="3559" customWidth="1" width="8.85546875"/>
    <col min="3560" max="3560" customWidth="1" width="8.85546875"/>
    <col min="3561" max="3561" customWidth="1" width="8.85546875"/>
    <col min="3562" max="3562" customWidth="1" width="8.85546875"/>
    <col min="3563" max="3563" customWidth="1" width="8.85546875"/>
    <col min="3564" max="3564" customWidth="1" width="8.85546875"/>
    <col min="3565" max="3565" customWidth="1" width="8.85546875"/>
    <col min="3566" max="3566" customWidth="1" width="8.85546875"/>
    <col min="3567" max="3567" customWidth="1" width="8.85546875"/>
    <col min="3568" max="3568" customWidth="1" width="8.85546875"/>
    <col min="3569" max="3569" customWidth="1" width="8.85546875"/>
    <col min="3570" max="3570" customWidth="1" width="8.85546875"/>
    <col min="3571" max="3571" customWidth="1" width="8.85546875"/>
    <col min="3572" max="3572" customWidth="1" width="8.85546875"/>
    <col min="3573" max="3573" customWidth="1" width="8.85546875"/>
    <col min="3574" max="3574" customWidth="1" width="8.85546875"/>
    <col min="3575" max="3575" customWidth="1" width="8.85546875"/>
    <col min="3576" max="3576" customWidth="1" width="8.85546875"/>
    <col min="3577" max="3577" customWidth="1" width="8.85546875"/>
    <col min="3578" max="3578" customWidth="1" width="8.85546875"/>
    <col min="3579" max="3579" customWidth="1" width="8.85546875"/>
    <col min="3580" max="3580" customWidth="1" width="8.85546875"/>
    <col min="3581" max="3581" customWidth="1" width="8.85546875"/>
    <col min="3582" max="3582" customWidth="1" width="8.85546875"/>
    <col min="3583" max="3583" customWidth="1" width="8.85546875"/>
    <col min="3584" max="3584" customWidth="1" width="8.85546875"/>
    <col min="3585" max="3585" customWidth="1" width="8.85546875"/>
    <col min="3586" max="3586" customWidth="1" width="8.85546875"/>
    <col min="3587" max="3587" customWidth="1" width="8.85546875"/>
    <col min="3588" max="3588" customWidth="1" width="8.85546875"/>
    <col min="3589" max="3589" customWidth="1" width="8.85546875"/>
    <col min="3590" max="3590" customWidth="1" width="8.85546875"/>
    <col min="3591" max="3591" customWidth="1" width="8.85546875"/>
    <col min="3592" max="3592" customWidth="1" width="8.85546875"/>
    <col min="3593" max="3593" customWidth="1" width="8.85546875"/>
    <col min="3594" max="3594" customWidth="1" width="8.85546875"/>
    <col min="3595" max="3595" customWidth="1" width="8.85546875"/>
    <col min="3596" max="3596" customWidth="1" width="8.85546875"/>
    <col min="3597" max="3597" customWidth="1" width="8.85546875"/>
    <col min="3598" max="3598" customWidth="1" width="8.85546875"/>
    <col min="3599" max="3599" customWidth="1" width="8.85546875"/>
    <col min="3600" max="3600" customWidth="1" width="8.85546875"/>
    <col min="3601" max="3601" customWidth="1" width="8.85546875"/>
    <col min="3602" max="3602" customWidth="1" width="8.85546875"/>
    <col min="3603" max="3603" customWidth="1" width="8.85546875"/>
    <col min="3604" max="3604" customWidth="1" width="8.85546875"/>
    <col min="3605" max="3605" customWidth="1" width="8.85546875"/>
    <col min="3606" max="3606" customWidth="1" width="8.85546875"/>
    <col min="3607" max="3607" customWidth="1" width="8.85546875"/>
    <col min="3608" max="3608" customWidth="1" width="8.85546875"/>
    <col min="3609" max="3609" customWidth="1" width="8.85546875"/>
    <col min="3610" max="3610" customWidth="1" width="8.85546875"/>
    <col min="3611" max="3611" customWidth="1" width="8.85546875"/>
    <col min="3612" max="3612" customWidth="1" width="8.85546875"/>
    <col min="3613" max="3613" customWidth="1" width="8.85546875"/>
    <col min="3614" max="3614" customWidth="1" width="8.85546875"/>
    <col min="3615" max="3615" customWidth="1" width="8.85546875"/>
    <col min="3616" max="3616" customWidth="1" width="8.85546875"/>
    <col min="3617" max="3617" customWidth="1" width="8.85546875"/>
    <col min="3618" max="3618" customWidth="1" width="8.85546875"/>
    <col min="3619" max="3619" customWidth="1" width="8.85546875"/>
    <col min="3620" max="3620" customWidth="1" width="8.85546875"/>
    <col min="3621" max="3621" customWidth="1" width="8.85546875"/>
    <col min="3622" max="3622" customWidth="1" width="8.85546875"/>
    <col min="3623" max="3623" customWidth="1" width="8.85546875"/>
    <col min="3624" max="3624" customWidth="1" width="8.85546875"/>
    <col min="3625" max="3625" customWidth="1" width="8.85546875"/>
    <col min="3626" max="3626" customWidth="1" width="8.85546875"/>
    <col min="3627" max="3627" customWidth="1" width="8.85546875"/>
    <col min="3628" max="3628" customWidth="1" width="8.85546875"/>
    <col min="3629" max="3629" customWidth="1" width="8.85546875"/>
    <col min="3630" max="3630" customWidth="1" width="8.85546875"/>
    <col min="3631" max="3631" customWidth="1" width="8.85546875"/>
    <col min="3632" max="3632" customWidth="1" width="8.85546875"/>
    <col min="3633" max="3633" customWidth="1" width="8.85546875"/>
    <col min="3634" max="3634" customWidth="1" width="8.85546875"/>
    <col min="3635" max="3635" customWidth="1" width="8.85546875"/>
    <col min="3636" max="3636" customWidth="1" width="8.85546875"/>
    <col min="3637" max="3637" customWidth="1" width="8.85546875"/>
    <col min="3638" max="3638" customWidth="1" width="8.85546875"/>
    <col min="3639" max="3639" customWidth="1" width="8.85546875"/>
    <col min="3640" max="3640" customWidth="1" width="8.85546875"/>
    <col min="3641" max="3641" customWidth="1" width="8.85546875"/>
    <col min="3642" max="3642" customWidth="1" width="8.85546875"/>
    <col min="3643" max="3643" customWidth="1" width="8.85546875"/>
    <col min="3644" max="3644" customWidth="1" width="8.85546875"/>
    <col min="3645" max="3645" customWidth="1" width="8.85546875"/>
    <col min="3646" max="3646" customWidth="1" width="8.85546875"/>
    <col min="3647" max="3647" customWidth="1" width="8.85546875"/>
    <col min="3648" max="3648" customWidth="1" width="8.85546875"/>
    <col min="3649" max="3649" customWidth="1" width="8.85546875"/>
    <col min="3650" max="3650" customWidth="1" width="8.85546875"/>
    <col min="3651" max="3651" customWidth="1" width="8.85546875"/>
    <col min="3652" max="3652" customWidth="1" width="8.85546875"/>
    <col min="3653" max="3653" customWidth="1" width="8.85546875"/>
    <col min="3654" max="3654" customWidth="1" width="8.85546875"/>
    <col min="3655" max="3655" customWidth="1" width="8.85546875"/>
    <col min="3656" max="3656" customWidth="1" width="8.85546875"/>
    <col min="3657" max="3657" customWidth="1" width="8.85546875"/>
    <col min="3658" max="3658" customWidth="1" width="8.85546875"/>
    <col min="3659" max="3659" customWidth="1" width="8.85546875"/>
    <col min="3660" max="3660" customWidth="1" width="8.85546875"/>
    <col min="3661" max="3661" customWidth="1" width="8.85546875"/>
    <col min="3662" max="3662" customWidth="1" width="8.85546875"/>
    <col min="3663" max="3663" customWidth="1" width="8.85546875"/>
    <col min="3664" max="3664" customWidth="1" width="8.85546875"/>
    <col min="3665" max="3665" customWidth="1" width="8.85546875"/>
    <col min="3666" max="3666" customWidth="1" width="8.85546875"/>
    <col min="3667" max="3667" customWidth="1" width="8.85546875"/>
    <col min="3668" max="3668" customWidth="1" width="8.85546875"/>
    <col min="3669" max="3669" customWidth="1" width="8.85546875"/>
    <col min="3670" max="3670" customWidth="1" width="8.85546875"/>
    <col min="3671" max="3671" customWidth="1" width="8.85546875"/>
    <col min="3672" max="3672" customWidth="1" width="8.85546875"/>
    <col min="3673" max="3673" customWidth="1" width="8.85546875"/>
    <col min="3674" max="3674" customWidth="1" width="8.85546875"/>
    <col min="3675" max="3675" customWidth="1" width="8.85546875"/>
    <col min="3676" max="3676" customWidth="1" width="8.85546875"/>
    <col min="3677" max="3677" customWidth="1" width="8.85546875"/>
    <col min="3678" max="3678" customWidth="1" width="8.85546875"/>
    <col min="3679" max="3679" customWidth="1" width="8.85546875"/>
    <col min="3680" max="3680" customWidth="1" width="8.85546875"/>
    <col min="3681" max="3681" customWidth="1" width="8.85546875"/>
    <col min="3682" max="3682" customWidth="1" width="8.85546875"/>
    <col min="3683" max="3683" customWidth="1" width="8.85546875"/>
    <col min="3684" max="3684" customWidth="1" width="8.85546875"/>
    <col min="3685" max="3685" customWidth="1" width="8.85546875"/>
    <col min="3686" max="3686" customWidth="1" width="8.85546875"/>
    <col min="3687" max="3687" customWidth="1" width="8.85546875"/>
    <col min="3688" max="3688" customWidth="1" width="8.85546875"/>
    <col min="3689" max="3689" customWidth="1" width="8.85546875"/>
    <col min="3690" max="3690" customWidth="1" width="8.85546875"/>
    <col min="3691" max="3691" customWidth="1" width="8.85546875"/>
    <col min="3692" max="3692" customWidth="1" width="8.85546875"/>
    <col min="3693" max="3693" customWidth="1" width="8.85546875"/>
    <col min="3694" max="3694" customWidth="1" width="8.85546875"/>
    <col min="3695" max="3695" customWidth="1" width="8.85546875"/>
    <col min="3696" max="3696" customWidth="1" width="8.85546875"/>
    <col min="3697" max="3697" customWidth="1" width="8.85546875"/>
    <col min="3698" max="3698" customWidth="1" width="8.85546875"/>
    <col min="3699" max="3699" customWidth="1" width="8.85546875"/>
    <col min="3700" max="3700" customWidth="1" width="8.85546875"/>
    <col min="3701" max="3701" customWidth="1" width="8.85546875"/>
    <col min="3702" max="3702" customWidth="1" width="8.85546875"/>
    <col min="3703" max="3703" customWidth="1" width="8.85546875"/>
    <col min="3704" max="3704" customWidth="1" width="8.85546875"/>
    <col min="3705" max="3705" customWidth="1" width="8.85546875"/>
    <col min="3706" max="3706" customWidth="1" width="8.85546875"/>
    <col min="3707" max="3707" customWidth="1" width="8.85546875"/>
    <col min="3708" max="3708" customWidth="1" width="8.85546875"/>
    <col min="3709" max="3709" customWidth="1" width="8.85546875"/>
    <col min="3710" max="3710" customWidth="1" width="8.85546875"/>
    <col min="3711" max="3711" customWidth="1" width="8.85546875"/>
    <col min="3712" max="3712" customWidth="1" width="8.85546875"/>
    <col min="3713" max="3713" customWidth="1" width="8.85546875"/>
    <col min="3714" max="3714" customWidth="1" width="8.85546875"/>
    <col min="3715" max="3715" customWidth="1" width="8.85546875"/>
    <col min="3716" max="3716" customWidth="1" width="8.85546875"/>
    <col min="3717" max="3717" customWidth="1" width="8.85546875"/>
    <col min="3718" max="3718" customWidth="1" width="8.85546875"/>
    <col min="3719" max="3719" customWidth="1" width="8.85546875"/>
    <col min="3720" max="3720" customWidth="1" width="8.85546875"/>
    <col min="3721" max="3721" customWidth="1" width="8.85546875"/>
    <col min="3722" max="3722" customWidth="1" width="8.85546875"/>
    <col min="3723" max="3723" customWidth="1" width="8.85546875"/>
    <col min="3724" max="3724" customWidth="1" width="8.85546875"/>
    <col min="3725" max="3725" customWidth="1" width="8.85546875"/>
    <col min="3726" max="3726" customWidth="1" width="8.85546875"/>
    <col min="3727" max="3727" customWidth="1" width="8.85546875"/>
    <col min="3728" max="3728" customWidth="1" width="8.85546875"/>
    <col min="3729" max="3729" customWidth="1" width="8.85546875"/>
    <col min="3730" max="3730" customWidth="1" width="8.85546875"/>
    <col min="3731" max="3731" customWidth="1" width="8.85546875"/>
    <col min="3732" max="3732" customWidth="1" width="8.85546875"/>
    <col min="3733" max="3733" customWidth="1" width="8.85546875"/>
    <col min="3734" max="3734" customWidth="1" width="8.85546875"/>
    <col min="3735" max="3735" customWidth="1" width="8.85546875"/>
    <col min="3736" max="3736" customWidth="1" width="8.85546875"/>
    <col min="3737" max="3737" customWidth="1" width="8.85546875"/>
    <col min="3738" max="3738" customWidth="1" width="8.85546875"/>
    <col min="3739" max="3739" customWidth="1" width="8.85546875"/>
    <col min="3740" max="3740" customWidth="1" width="8.85546875"/>
    <col min="3741" max="3741" customWidth="1" width="8.85546875"/>
    <col min="3742" max="3742" customWidth="1" width="8.85546875"/>
    <col min="3743" max="3743" customWidth="1" width="8.85546875"/>
    <col min="3744" max="3744" customWidth="1" width="8.85546875"/>
    <col min="3745" max="3745" customWidth="1" width="8.85546875"/>
    <col min="3746" max="3746" customWidth="1" width="8.85546875"/>
    <col min="3747" max="3747" customWidth="1" width="8.85546875"/>
    <col min="3748" max="3748" customWidth="1" width="8.85546875"/>
    <col min="3749" max="3749" customWidth="1" width="8.85546875"/>
    <col min="3750" max="3750" customWidth="1" width="8.85546875"/>
    <col min="3751" max="3751" customWidth="1" width="8.85546875"/>
    <col min="3752" max="3752" customWidth="1" width="8.85546875"/>
    <col min="3753" max="3753" customWidth="1" width="8.85546875"/>
    <col min="3754" max="3754" customWidth="1" width="8.85546875"/>
    <col min="3755" max="3755" customWidth="1" width="8.85546875"/>
    <col min="3756" max="3756" customWidth="1" width="8.85546875"/>
    <col min="3757" max="3757" customWidth="1" width="8.85546875"/>
    <col min="3758" max="3758" customWidth="1" width="8.85546875"/>
    <col min="3759" max="3759" customWidth="1" width="8.85546875"/>
    <col min="3760" max="3760" customWidth="1" width="8.85546875"/>
    <col min="3761" max="3761" customWidth="1" width="8.85546875"/>
    <col min="3762" max="3762" customWidth="1" width="8.85546875"/>
    <col min="3763" max="3763" customWidth="1" width="8.85546875"/>
    <col min="3764" max="3764" customWidth="1" width="8.85546875"/>
    <col min="3765" max="3765" customWidth="1" width="8.85546875"/>
    <col min="3766" max="3766" customWidth="1" width="8.85546875"/>
    <col min="3767" max="3767" customWidth="1" width="8.85546875"/>
    <col min="3768" max="3768" customWidth="1" width="8.85546875"/>
    <col min="3769" max="3769" customWidth="1" width="8.85546875"/>
    <col min="3770" max="3770" customWidth="1" width="8.85546875"/>
    <col min="3771" max="3771" customWidth="1" width="8.85546875"/>
    <col min="3772" max="3772" customWidth="1" width="8.85546875"/>
    <col min="3773" max="3773" customWidth="1" width="8.85546875"/>
    <col min="3774" max="3774" customWidth="1" width="8.85546875"/>
    <col min="3775" max="3775" customWidth="1" width="8.85546875"/>
    <col min="3776" max="3776" customWidth="1" width="8.85546875"/>
    <col min="3777" max="3777" customWidth="1" width="8.85546875"/>
    <col min="3778" max="3778" customWidth="1" width="8.85546875"/>
    <col min="3779" max="3779" customWidth="1" width="8.85546875"/>
    <col min="3780" max="3780" customWidth="1" width="8.85546875"/>
    <col min="3781" max="3781" customWidth="1" width="8.85546875"/>
    <col min="3782" max="3782" customWidth="1" width="8.85546875"/>
    <col min="3783" max="3783" customWidth="1" width="8.85546875"/>
    <col min="3784" max="3784" customWidth="1" width="8.85546875"/>
    <col min="3785" max="3785" customWidth="1" width="8.85546875"/>
    <col min="3786" max="3786" customWidth="1" width="8.85546875"/>
    <col min="3787" max="3787" customWidth="1" width="8.85546875"/>
    <col min="3788" max="3788" customWidth="1" width="8.85546875"/>
    <col min="3789" max="3789" customWidth="1" width="8.85546875"/>
    <col min="3790" max="3790" customWidth="1" width="8.85546875"/>
    <col min="3791" max="3791" customWidth="1" width="8.85546875"/>
    <col min="3792" max="3792" customWidth="1" width="8.85546875"/>
    <col min="3793" max="3793" customWidth="1" width="8.85546875"/>
    <col min="3794" max="3794" customWidth="1" width="8.85546875"/>
    <col min="3795" max="3795" customWidth="1" width="8.85546875"/>
    <col min="3796" max="3796" customWidth="1" width="8.85546875"/>
    <col min="3797" max="3797" customWidth="1" width="8.85546875"/>
    <col min="3798" max="3798" customWidth="1" width="8.85546875"/>
    <col min="3799" max="3799" customWidth="1" width="8.85546875"/>
    <col min="3800" max="3800" customWidth="1" width="8.85546875"/>
    <col min="3801" max="3801" customWidth="1" width="8.85546875"/>
    <col min="3802" max="3802" customWidth="1" width="8.85546875"/>
    <col min="3803" max="3803" customWidth="1" width="8.85546875"/>
    <col min="3804" max="3804" customWidth="1" width="8.85546875"/>
    <col min="3805" max="3805" customWidth="1" width="8.85546875"/>
    <col min="3806" max="3806" customWidth="1" width="8.85546875"/>
    <col min="3807" max="3807" customWidth="1" width="8.85546875"/>
    <col min="3808" max="3808" customWidth="1" width="8.85546875"/>
    <col min="3809" max="3809" customWidth="1" width="8.85546875"/>
    <col min="3810" max="3810" customWidth="1" width="8.85546875"/>
    <col min="3811" max="3811" customWidth="1" width="8.85546875"/>
    <col min="3812" max="3812" customWidth="1" width="8.85546875"/>
    <col min="3813" max="3813" customWidth="1" width="8.85546875"/>
    <col min="3814" max="3814" customWidth="1" width="8.85546875"/>
    <col min="3815" max="3815" customWidth="1" width="8.85546875"/>
    <col min="3816" max="3816" customWidth="1" width="8.85546875"/>
    <col min="3817" max="3817" customWidth="1" width="8.85546875"/>
    <col min="3818" max="3818" customWidth="1" width="8.85546875"/>
    <col min="3819" max="3819" customWidth="1" width="8.85546875"/>
    <col min="3820" max="3820" customWidth="1" width="8.85546875"/>
    <col min="3821" max="3821" customWidth="1" width="8.85546875"/>
    <col min="3822" max="3822" customWidth="1" width="8.85546875"/>
    <col min="3823" max="3823" customWidth="1" width="8.85546875"/>
    <col min="3824" max="3824" customWidth="1" width="8.85546875"/>
    <col min="3825" max="3825" customWidth="1" width="8.85546875"/>
    <col min="3826" max="3826" customWidth="1" width="8.85546875"/>
    <col min="3827" max="3827" customWidth="1" width="8.85546875"/>
    <col min="3828" max="3828" customWidth="1" width="8.85546875"/>
    <col min="3829" max="3829" customWidth="1" width="8.85546875"/>
    <col min="3830" max="3830" customWidth="1" width="8.85546875"/>
    <col min="3831" max="3831" customWidth="1" width="8.85546875"/>
    <col min="3832" max="3832" customWidth="1" width="8.85546875"/>
    <col min="3833" max="3833" customWidth="1" width="8.85546875"/>
    <col min="3834" max="3834" customWidth="1" width="8.85546875"/>
    <col min="3835" max="3835" customWidth="1" width="8.85546875"/>
    <col min="3836" max="3836" customWidth="1" width="8.85546875"/>
    <col min="3837" max="3837" customWidth="1" width="8.85546875"/>
    <col min="3838" max="3838" customWidth="1" width="8.85546875"/>
    <col min="3839" max="3839" customWidth="1" width="8.85546875"/>
    <col min="3840" max="3840" customWidth="1" width="8.85546875"/>
    <col min="3841" max="3841" customWidth="1" width="8.85546875"/>
    <col min="3842" max="3842" customWidth="1" width="8.85546875"/>
    <col min="3843" max="3843" customWidth="1" width="8.85546875"/>
    <col min="3844" max="3844" customWidth="1" width="8.85546875"/>
    <col min="3845" max="3845" customWidth="1" width="8.85546875"/>
    <col min="3846" max="3846" customWidth="1" width="8.85546875"/>
    <col min="3847" max="3847" customWidth="1" width="8.85546875"/>
    <col min="3848" max="3848" customWidth="1" width="8.85546875"/>
    <col min="3849" max="3849" customWidth="1" width="8.85546875"/>
    <col min="3850" max="3850" customWidth="1" width="8.85546875"/>
    <col min="3851" max="3851" customWidth="1" width="8.85546875"/>
    <col min="3852" max="3852" customWidth="1" width="8.85546875"/>
    <col min="3853" max="3853" customWidth="1" width="8.85546875"/>
    <col min="3854" max="3854" customWidth="1" width="8.85546875"/>
    <col min="3855" max="3855" customWidth="1" width="8.85546875"/>
    <col min="3856" max="3856" customWidth="1" width="8.85546875"/>
    <col min="3857" max="3857" customWidth="1" width="8.85546875"/>
    <col min="3858" max="3858" customWidth="1" width="8.85546875"/>
    <col min="3859" max="3859" customWidth="1" width="8.85546875"/>
    <col min="3860" max="3860" customWidth="1" width="8.85546875"/>
    <col min="3861" max="3861" customWidth="1" width="8.85546875"/>
    <col min="3862" max="3862" customWidth="1" width="8.85546875"/>
    <col min="3863" max="3863" customWidth="1" width="8.85546875"/>
    <col min="3864" max="3864" customWidth="1" width="8.85546875"/>
    <col min="3865" max="3865" customWidth="1" width="8.85546875"/>
    <col min="3866" max="3866" customWidth="1" width="8.85546875"/>
    <col min="3867" max="3867" customWidth="1" width="8.85546875"/>
    <col min="3868" max="3868" customWidth="1" width="8.85546875"/>
    <col min="3869" max="3869" customWidth="1" width="8.85546875"/>
    <col min="3870" max="3870" customWidth="1" width="8.85546875"/>
    <col min="3871" max="3871" customWidth="1" width="8.85546875"/>
    <col min="3872" max="3872" customWidth="1" width="8.85546875"/>
    <col min="3873" max="3873" customWidth="1" width="8.85546875"/>
    <col min="3874" max="3874" customWidth="1" width="8.85546875"/>
    <col min="3875" max="3875" customWidth="1" width="8.85546875"/>
    <col min="3876" max="3876" customWidth="1" width="8.85546875"/>
    <col min="3877" max="3877" customWidth="1" width="8.85546875"/>
    <col min="3878" max="3878" customWidth="1" width="8.85546875"/>
    <col min="3879" max="3879" customWidth="1" width="8.85546875"/>
    <col min="3880" max="3880" customWidth="1" width="8.85546875"/>
    <col min="3881" max="3881" customWidth="1" width="8.85546875"/>
    <col min="3882" max="3882" customWidth="1" width="8.85546875"/>
    <col min="3883" max="3883" customWidth="1" width="8.85546875"/>
    <col min="3884" max="3884" customWidth="1" width="8.85546875"/>
    <col min="3885" max="3885" customWidth="1" width="8.85546875"/>
    <col min="3886" max="3886" customWidth="1" width="8.85546875"/>
    <col min="3887" max="3887" customWidth="1" width="8.85546875"/>
    <col min="3888" max="3888" customWidth="1" width="8.85546875"/>
    <col min="3889" max="3889" customWidth="1" width="8.85546875"/>
    <col min="3890" max="3890" customWidth="1" width="8.85546875"/>
    <col min="3891" max="3891" customWidth="1" width="8.85546875"/>
    <col min="3892" max="3892" customWidth="1" width="8.85546875"/>
    <col min="3893" max="3893" customWidth="1" width="8.85546875"/>
    <col min="3894" max="3894" customWidth="1" width="8.85546875"/>
    <col min="3895" max="3895" customWidth="1" width="8.85546875"/>
    <col min="3896" max="3896" customWidth="1" width="8.85546875"/>
    <col min="3897" max="3897" customWidth="1" width="8.85546875"/>
    <col min="3898" max="3898" customWidth="1" width="8.85546875"/>
    <col min="3899" max="3899" customWidth="1" width="8.85546875"/>
    <col min="3900" max="3900" customWidth="1" width="8.85546875"/>
    <col min="3901" max="3901" customWidth="1" width="8.85546875"/>
    <col min="3902" max="3902" customWidth="1" width="8.85546875"/>
    <col min="3903" max="3903" customWidth="1" width="8.85546875"/>
    <col min="3904" max="3904" customWidth="1" width="8.85546875"/>
    <col min="3905" max="3905" customWidth="1" width="8.85546875"/>
    <col min="3906" max="3906" customWidth="1" width="8.85546875"/>
    <col min="3907" max="3907" customWidth="1" width="8.85546875"/>
    <col min="3908" max="3908" customWidth="1" width="8.85546875"/>
    <col min="3909" max="3909" customWidth="1" width="8.85546875"/>
    <col min="3910" max="3910" customWidth="1" width="8.85546875"/>
    <col min="3911" max="3911" customWidth="1" width="8.85546875"/>
    <col min="3912" max="3912" customWidth="1" width="8.85546875"/>
    <col min="3913" max="3913" customWidth="1" width="8.85546875"/>
    <col min="3914" max="3914" customWidth="1" width="8.85546875"/>
    <col min="3915" max="3915" customWidth="1" width="8.85546875"/>
    <col min="3916" max="3916" customWidth="1" width="8.85546875"/>
    <col min="3917" max="3917" customWidth="1" width="8.85546875"/>
    <col min="3918" max="3918" customWidth="1" width="8.85546875"/>
    <col min="3919" max="3919" customWidth="1" width="8.85546875"/>
    <col min="3920" max="3920" customWidth="1" width="8.85546875"/>
    <col min="3921" max="3921" customWidth="1" width="8.85546875"/>
    <col min="3922" max="3922" customWidth="1" width="8.85546875"/>
    <col min="3923" max="3923" customWidth="1" width="8.85546875"/>
    <col min="3924" max="3924" customWidth="1" width="8.85546875"/>
    <col min="3925" max="3925" customWidth="1" width="8.85546875"/>
    <col min="3926" max="3926" customWidth="1" width="8.85546875"/>
    <col min="3927" max="3927" customWidth="1" width="8.85546875"/>
    <col min="3928" max="3928" customWidth="1" width="8.85546875"/>
    <col min="3929" max="3929" customWidth="1" width="8.85546875"/>
    <col min="3930" max="3930" customWidth="1" width="8.85546875"/>
    <col min="3931" max="3931" customWidth="1" width="8.85546875"/>
    <col min="3932" max="3932" customWidth="1" width="8.85546875"/>
    <col min="3933" max="3933" customWidth="1" width="8.85546875"/>
    <col min="3934" max="3934" customWidth="1" width="8.85546875"/>
    <col min="3935" max="3935" customWidth="1" width="8.85546875"/>
    <col min="3936" max="3936" customWidth="1" width="8.85546875"/>
    <col min="3937" max="3937" customWidth="1" width="8.85546875"/>
    <col min="3938" max="3938" customWidth="1" width="8.85546875"/>
    <col min="3939" max="3939" customWidth="1" width="8.85546875"/>
    <col min="3940" max="3940" customWidth="1" width="8.85546875"/>
    <col min="3941" max="3941" customWidth="1" width="8.85546875"/>
    <col min="3942" max="3942" customWidth="1" width="8.85546875"/>
    <col min="3943" max="3943" customWidth="1" width="8.85546875"/>
    <col min="3944" max="3944" customWidth="1" width="8.85546875"/>
    <col min="3945" max="3945" customWidth="1" width="8.85546875"/>
    <col min="3946" max="3946" customWidth="1" width="8.85546875"/>
    <col min="3947" max="3947" customWidth="1" width="8.85546875"/>
    <col min="3948" max="3948" customWidth="1" width="8.85546875"/>
    <col min="3949" max="3949" customWidth="1" width="8.85546875"/>
    <col min="3950" max="3950" customWidth="1" width="8.85546875"/>
    <col min="3951" max="3951" customWidth="1" width="8.85546875"/>
    <col min="3952" max="3952" customWidth="1" width="8.85546875"/>
    <col min="3953" max="3953" customWidth="1" width="8.85546875"/>
    <col min="3954" max="3954" customWidth="1" width="8.85546875"/>
    <col min="3955" max="3955" customWidth="1" width="8.85546875"/>
    <col min="3956" max="3956" customWidth="1" width="8.85546875"/>
    <col min="3957" max="3957" customWidth="1" width="8.85546875"/>
    <col min="3958" max="3958" customWidth="1" width="8.85546875"/>
    <col min="3959" max="3959" customWidth="1" width="8.85546875"/>
    <col min="3960" max="3960" customWidth="1" width="8.85546875"/>
    <col min="3961" max="3961" customWidth="1" width="8.85546875"/>
    <col min="3962" max="3962" customWidth="1" width="8.85546875"/>
    <col min="3963" max="3963" customWidth="1" width="8.85546875"/>
    <col min="3964" max="3964" customWidth="1" width="8.85546875"/>
    <col min="3965" max="3965" customWidth="1" width="8.85546875"/>
    <col min="3966" max="3966" customWidth="1" width="8.85546875"/>
    <col min="3967" max="3967" customWidth="1" width="8.85546875"/>
    <col min="3968" max="3968" customWidth="1" width="8.85546875"/>
    <col min="3969" max="3969" customWidth="1" width="8.85546875"/>
    <col min="3970" max="3970" customWidth="1" width="8.85546875"/>
    <col min="3971" max="3971" customWidth="1" width="8.85546875"/>
    <col min="3972" max="3972" customWidth="1" width="8.85546875"/>
    <col min="3973" max="3973" customWidth="1" width="8.85546875"/>
    <col min="3974" max="3974" customWidth="1" width="8.85546875"/>
    <col min="3975" max="3975" customWidth="1" width="8.85546875"/>
    <col min="3976" max="3976" customWidth="1" width="8.85546875"/>
    <col min="3977" max="3977" customWidth="1" width="8.85546875"/>
    <col min="3978" max="3978" customWidth="1" width="8.85546875"/>
    <col min="3979" max="3979" customWidth="1" width="8.85546875"/>
    <col min="3980" max="3980" customWidth="1" width="8.85546875"/>
    <col min="3981" max="3981" customWidth="1" width="8.85546875"/>
    <col min="3982" max="3982" customWidth="1" width="8.85546875"/>
    <col min="3983" max="3983" customWidth="1" width="8.85546875"/>
    <col min="3984" max="3984" customWidth="1" width="8.85546875"/>
    <col min="3985" max="3985" customWidth="1" width="8.85546875"/>
    <col min="3986" max="3986" customWidth="1" width="8.85546875"/>
    <col min="3987" max="3987" customWidth="1" width="8.85546875"/>
    <col min="3988" max="3988" customWidth="1" width="8.85546875"/>
    <col min="3989" max="3989" customWidth="1" width="8.85546875"/>
    <col min="3990" max="3990" customWidth="1" width="8.85546875"/>
    <col min="3991" max="3991" customWidth="1" width="8.85546875"/>
    <col min="3992" max="3992" customWidth="1" width="8.85546875"/>
    <col min="3993" max="3993" customWidth="1" width="8.85546875"/>
    <col min="3994" max="3994" customWidth="1" width="8.85546875"/>
    <col min="3995" max="3995" customWidth="1" width="8.85546875"/>
    <col min="3996" max="3996" customWidth="1" width="8.85546875"/>
    <col min="3997" max="3997" customWidth="1" width="8.85546875"/>
    <col min="3998" max="3998" customWidth="1" width="8.85546875"/>
    <col min="3999" max="3999" customWidth="1" width="8.85546875"/>
    <col min="4000" max="4000" customWidth="1" width="8.85546875"/>
    <col min="4001" max="4001" customWidth="1" width="8.85546875"/>
    <col min="4002" max="4002" customWidth="1" width="8.85546875"/>
    <col min="4003" max="4003" customWidth="1" width="8.85546875"/>
    <col min="4004" max="4004" customWidth="1" width="8.85546875"/>
    <col min="4005" max="4005" customWidth="1" width="8.85546875"/>
    <col min="4006" max="4006" customWidth="1" width="8.85546875"/>
    <col min="4007" max="4007" customWidth="1" width="8.85546875"/>
    <col min="4008" max="4008" customWidth="1" width="8.85546875"/>
    <col min="4009" max="4009" customWidth="1" width="8.85546875"/>
    <col min="4010" max="4010" customWidth="1" width="8.85546875"/>
    <col min="4011" max="4011" customWidth="1" width="8.85546875"/>
    <col min="4012" max="4012" customWidth="1" width="8.85546875"/>
    <col min="4013" max="4013" customWidth="1" width="8.85546875"/>
    <col min="4014" max="4014" customWidth="1" width="8.85546875"/>
    <col min="4015" max="4015" customWidth="1" width="8.85546875"/>
    <col min="4016" max="4016" customWidth="1" width="8.85546875"/>
    <col min="4017" max="4017" customWidth="1" width="8.85546875"/>
    <col min="4018" max="4018" customWidth="1" width="8.85546875"/>
    <col min="4019" max="4019" customWidth="1" width="8.85546875"/>
    <col min="4020" max="4020" customWidth="1" width="8.85546875"/>
    <col min="4021" max="4021" customWidth="1" width="8.85546875"/>
    <col min="4022" max="4022" customWidth="1" width="8.85546875"/>
    <col min="4023" max="4023" customWidth="1" width="8.85546875"/>
    <col min="4024" max="4024" customWidth="1" width="8.85546875"/>
    <col min="4025" max="4025" customWidth="1" width="8.85546875"/>
    <col min="4026" max="4026" customWidth="1" width="8.85546875"/>
    <col min="4027" max="4027" customWidth="1" width="8.85546875"/>
    <col min="4028" max="4028" customWidth="1" width="8.85546875"/>
    <col min="4029" max="4029" customWidth="1" width="8.85546875"/>
    <col min="4030" max="4030" customWidth="1" width="8.85546875"/>
    <col min="4031" max="4031" customWidth="1" width="8.85546875"/>
    <col min="4032" max="4032" customWidth="1" width="8.85546875"/>
    <col min="4033" max="4033" customWidth="1" width="8.85546875"/>
    <col min="4034" max="4034" customWidth="1" width="8.85546875"/>
    <col min="4035" max="4035" customWidth="1" width="8.85546875"/>
    <col min="4036" max="4036" customWidth="1" width="8.85546875"/>
    <col min="4037" max="4037" customWidth="1" width="8.85546875"/>
    <col min="4038" max="4038" customWidth="1" width="8.85546875"/>
    <col min="4039" max="4039" customWidth="1" width="8.85546875"/>
    <col min="4040" max="4040" customWidth="1" width="8.85546875"/>
    <col min="4041" max="4041" customWidth="1" width="8.85546875"/>
    <col min="4042" max="4042" customWidth="1" width="8.85546875"/>
    <col min="4043" max="4043" customWidth="1" width="8.85546875"/>
    <col min="4044" max="4044" customWidth="1" width="8.85546875"/>
    <col min="4045" max="4045" customWidth="1" width="8.85546875"/>
    <col min="4046" max="4046" customWidth="1" width="8.85546875"/>
    <col min="4047" max="4047" customWidth="1" width="8.85546875"/>
    <col min="4048" max="4048" customWidth="1" width="8.85546875"/>
    <col min="4049" max="4049" customWidth="1" width="8.85546875"/>
    <col min="4050" max="4050" customWidth="1" width="8.85546875"/>
    <col min="4051" max="4051" customWidth="1" width="8.85546875"/>
    <col min="4052" max="4052" customWidth="1" width="8.85546875"/>
    <col min="4053" max="4053" customWidth="1" width="8.85546875"/>
    <col min="4054" max="4054" customWidth="1" width="8.85546875"/>
    <col min="4055" max="4055" customWidth="1" width="8.85546875"/>
    <col min="4056" max="4056" customWidth="1" width="8.85546875"/>
    <col min="4057" max="4057" customWidth="1" width="8.85546875"/>
    <col min="4058" max="4058" customWidth="1" width="8.85546875"/>
    <col min="4059" max="4059" customWidth="1" width="8.85546875"/>
    <col min="4060" max="4060" customWidth="1" width="8.85546875"/>
    <col min="4061" max="4061" customWidth="1" width="8.85546875"/>
    <col min="4062" max="4062" customWidth="1" width="8.85546875"/>
    <col min="4063" max="4063" customWidth="1" width="8.85546875"/>
    <col min="4064" max="4064" customWidth="1" width="8.85546875"/>
    <col min="4065" max="4065" customWidth="1" width="8.85546875"/>
    <col min="4066" max="4066" customWidth="1" width="8.85546875"/>
    <col min="4067" max="4067" customWidth="1" width="8.85546875"/>
    <col min="4068" max="4068" customWidth="1" width="8.85546875"/>
    <col min="4069" max="4069" customWidth="1" width="8.85546875"/>
    <col min="4070" max="4070" customWidth="1" width="8.85546875"/>
    <col min="4071" max="4071" customWidth="1" width="8.85546875"/>
    <col min="4072" max="4072" customWidth="1" width="8.85546875"/>
    <col min="4073" max="4073" customWidth="1" width="8.85546875"/>
    <col min="4074" max="4074" customWidth="1" width="8.85546875"/>
    <col min="4075" max="4075" customWidth="1" width="8.85546875"/>
    <col min="4076" max="4076" customWidth="1" width="8.85546875"/>
    <col min="4077" max="4077" customWidth="1" width="8.85546875"/>
    <col min="4078" max="4078" customWidth="1" width="8.85546875"/>
    <col min="4079" max="4079" customWidth="1" width="8.85546875"/>
    <col min="4080" max="4080" customWidth="1" width="8.85546875"/>
    <col min="4081" max="4081" customWidth="1" width="8.85546875"/>
    <col min="4082" max="4082" customWidth="1" width="8.85546875"/>
    <col min="4083" max="4083" customWidth="1" width="8.85546875"/>
    <col min="4084" max="4084" customWidth="1" width="8.85546875"/>
    <col min="4085" max="4085" customWidth="1" width="8.85546875"/>
    <col min="4086" max="4086" customWidth="1" width="8.85546875"/>
    <col min="4087" max="4087" customWidth="1" width="8.85546875"/>
    <col min="4088" max="4088" customWidth="1" width="8.85546875"/>
    <col min="4089" max="4089" customWidth="1" width="8.85546875"/>
    <col min="4090" max="4090" customWidth="1" width="8.85546875"/>
    <col min="4091" max="4091" customWidth="1" width="8.85546875"/>
    <col min="4092" max="4092" customWidth="1" width="8.85546875"/>
    <col min="4093" max="4093" customWidth="1" width="8.85546875"/>
    <col min="4094" max="4094" customWidth="1" width="8.85546875"/>
    <col min="4095" max="4095" customWidth="1" width="8.85546875"/>
    <col min="4096" max="4096" customWidth="1" width="8.85546875"/>
    <col min="4097" max="4097" customWidth="1" width="8.85546875"/>
    <col min="4098" max="4098" customWidth="1" width="8.85546875"/>
    <col min="4099" max="4099" customWidth="1" width="8.85546875"/>
    <col min="4100" max="4100" customWidth="1" width="8.85546875"/>
    <col min="4101" max="4101" customWidth="1" width="8.85546875"/>
    <col min="4102" max="4102" customWidth="1" width="8.85546875"/>
    <col min="4103" max="4103" customWidth="1" width="8.85546875"/>
    <col min="4104" max="4104" customWidth="1" width="8.85546875"/>
    <col min="4105" max="4105" customWidth="1" width="8.85546875"/>
    <col min="4106" max="4106" customWidth="1" width="8.85546875"/>
    <col min="4107" max="4107" customWidth="1" width="8.85546875"/>
    <col min="4108" max="4108" customWidth="1" width="8.85546875"/>
    <col min="4109" max="4109" customWidth="1" width="8.85546875"/>
    <col min="4110" max="4110" customWidth="1" width="8.85546875"/>
    <col min="4111" max="4111" customWidth="1" width="8.85546875"/>
    <col min="4112" max="4112" customWidth="1" width="8.85546875"/>
    <col min="4113" max="4113" customWidth="1" width="8.85546875"/>
    <col min="4114" max="4114" customWidth="1" width="8.85546875"/>
    <col min="4115" max="4115" customWidth="1" width="8.85546875"/>
    <col min="4116" max="4116" customWidth="1" width="8.85546875"/>
    <col min="4117" max="4117" customWidth="1" width="8.85546875"/>
    <col min="4118" max="4118" customWidth="1" width="8.85546875"/>
    <col min="4119" max="4119" customWidth="1" width="8.85546875"/>
    <col min="4120" max="4120" customWidth="1" width="8.85546875"/>
    <col min="4121" max="4121" customWidth="1" width="8.85546875"/>
    <col min="4122" max="4122" customWidth="1" width="8.85546875"/>
    <col min="4123" max="4123" customWidth="1" width="8.85546875"/>
    <col min="4124" max="4124" customWidth="1" width="8.85546875"/>
    <col min="4125" max="4125" customWidth="1" width="8.85546875"/>
    <col min="4126" max="4126" customWidth="1" width="8.85546875"/>
    <col min="4127" max="4127" customWidth="1" width="8.85546875"/>
    <col min="4128" max="4128" customWidth="1" width="8.85546875"/>
    <col min="4129" max="4129" customWidth="1" width="8.85546875"/>
    <col min="4130" max="4130" customWidth="1" width="8.85546875"/>
    <col min="4131" max="4131" customWidth="1" width="8.85546875"/>
    <col min="4132" max="4132" customWidth="1" width="8.85546875"/>
    <col min="4133" max="4133" customWidth="1" width="8.85546875"/>
    <col min="4134" max="4134" customWidth="1" width="8.85546875"/>
    <col min="4135" max="4135" customWidth="1" width="8.85546875"/>
    <col min="4136" max="4136" customWidth="1" width="8.85546875"/>
    <col min="4137" max="4137" customWidth="1" width="8.85546875"/>
    <col min="4138" max="4138" customWidth="1" width="8.85546875"/>
    <col min="4139" max="4139" customWidth="1" width="8.85546875"/>
    <col min="4140" max="4140" customWidth="1" width="8.85546875"/>
    <col min="4141" max="4141" customWidth="1" width="8.85546875"/>
    <col min="4142" max="4142" customWidth="1" width="8.85546875"/>
    <col min="4143" max="4143" customWidth="1" width="8.85546875"/>
    <col min="4144" max="4144" customWidth="1" width="8.85546875"/>
    <col min="4145" max="4145" customWidth="1" width="8.85546875"/>
    <col min="4146" max="4146" customWidth="1" width="8.85546875"/>
    <col min="4147" max="4147" customWidth="1" width="8.85546875"/>
    <col min="4148" max="4148" customWidth="1" width="8.85546875"/>
    <col min="4149" max="4149" customWidth="1" width="8.85546875"/>
    <col min="4150" max="4150" customWidth="1" width="8.85546875"/>
    <col min="4151" max="4151" customWidth="1" width="8.85546875"/>
    <col min="4152" max="4152" customWidth="1" width="8.85546875"/>
    <col min="4153" max="4153" customWidth="1" width="8.85546875"/>
    <col min="4154" max="4154" customWidth="1" width="8.85546875"/>
    <col min="4155" max="4155" customWidth="1" width="8.85546875"/>
    <col min="4156" max="4156" customWidth="1" width="8.85546875"/>
    <col min="4157" max="4157" customWidth="1" width="8.85546875"/>
    <col min="4158" max="4158" customWidth="1" width="8.85546875"/>
    <col min="4159" max="4159" customWidth="1" width="8.85546875"/>
    <col min="4160" max="4160" customWidth="1" width="8.85546875"/>
    <col min="4161" max="4161" customWidth="1" width="8.85546875"/>
    <col min="4162" max="4162" customWidth="1" width="8.85546875"/>
    <col min="4163" max="4163" customWidth="1" width="8.85546875"/>
    <col min="4164" max="4164" customWidth="1" width="8.85546875"/>
    <col min="4165" max="4165" customWidth="1" width="8.85546875"/>
    <col min="4166" max="4166" customWidth="1" width="8.85546875"/>
    <col min="4167" max="4167" customWidth="1" width="8.85546875"/>
    <col min="4168" max="4168" customWidth="1" width="8.85546875"/>
    <col min="4169" max="4169" customWidth="1" width="8.85546875"/>
    <col min="4170" max="4170" customWidth="1" width="8.85546875"/>
    <col min="4171" max="4171" customWidth="1" width="8.85546875"/>
    <col min="4172" max="4172" customWidth="1" width="8.85546875"/>
    <col min="4173" max="4173" customWidth="1" width="8.85546875"/>
    <col min="4174" max="4174" customWidth="1" width="8.85546875"/>
    <col min="4175" max="4175" customWidth="1" width="8.85546875"/>
    <col min="4176" max="4176" customWidth="1" width="8.85546875"/>
    <col min="4177" max="4177" customWidth="1" width="8.85546875"/>
    <col min="4178" max="4178" customWidth="1" width="8.85546875"/>
    <col min="4179" max="4179" customWidth="1" width="8.85546875"/>
    <col min="4180" max="4180" customWidth="1" width="8.85546875"/>
    <col min="4181" max="4181" customWidth="1" width="8.85546875"/>
    <col min="4182" max="4182" customWidth="1" width="8.85546875"/>
    <col min="4183" max="4183" customWidth="1" width="8.85546875"/>
    <col min="4184" max="4184" customWidth="1" width="8.85546875"/>
    <col min="4185" max="4185" customWidth="1" width="8.85546875"/>
    <col min="4186" max="4186" customWidth="1" width="8.85546875"/>
    <col min="4187" max="4187" customWidth="1" width="8.85546875"/>
    <col min="4188" max="4188" customWidth="1" width="8.85546875"/>
    <col min="4189" max="4189" customWidth="1" width="8.85546875"/>
    <col min="4190" max="4190" customWidth="1" width="8.85546875"/>
    <col min="4191" max="4191" customWidth="1" width="8.85546875"/>
    <col min="4192" max="4192" customWidth="1" width="8.85546875"/>
    <col min="4193" max="4193" customWidth="1" width="8.85546875"/>
    <col min="4194" max="4194" customWidth="1" width="8.85546875"/>
    <col min="4195" max="4195" customWidth="1" width="8.85546875"/>
    <col min="4196" max="4196" customWidth="1" width="8.85546875"/>
    <col min="4197" max="4197" customWidth="1" width="8.85546875"/>
    <col min="4198" max="4198" customWidth="1" width="8.85546875"/>
    <col min="4199" max="4199" customWidth="1" width="8.85546875"/>
    <col min="4200" max="4200" customWidth="1" width="8.85546875"/>
    <col min="4201" max="4201" customWidth="1" width="8.85546875"/>
    <col min="4202" max="4202" customWidth="1" width="8.85546875"/>
    <col min="4203" max="4203" customWidth="1" width="8.85546875"/>
    <col min="4204" max="4204" customWidth="1" width="8.85546875"/>
    <col min="4205" max="4205" customWidth="1" width="8.85546875"/>
    <col min="4206" max="4206" customWidth="1" width="8.85546875"/>
    <col min="4207" max="4207" customWidth="1" width="8.85546875"/>
    <col min="4208" max="4208" customWidth="1" width="8.85546875"/>
    <col min="4209" max="4209" customWidth="1" width="8.85546875"/>
    <col min="4210" max="4210" customWidth="1" width="8.85546875"/>
    <col min="4211" max="4211" customWidth="1" width="8.85546875"/>
    <col min="4212" max="4212" customWidth="1" width="8.85546875"/>
    <col min="4213" max="4213" customWidth="1" width="8.85546875"/>
    <col min="4214" max="4214" customWidth="1" width="8.85546875"/>
    <col min="4215" max="4215" customWidth="1" width="8.85546875"/>
    <col min="4216" max="4216" customWidth="1" width="8.85546875"/>
    <col min="4217" max="4217" customWidth="1" width="8.85546875"/>
    <col min="4218" max="4218" customWidth="1" width="8.85546875"/>
    <col min="4219" max="4219" customWidth="1" width="8.85546875"/>
    <col min="4220" max="4220" customWidth="1" width="8.85546875"/>
    <col min="4221" max="4221" customWidth="1" width="8.85546875"/>
    <col min="4222" max="4222" customWidth="1" width="8.85546875"/>
    <col min="4223" max="4223" customWidth="1" width="8.85546875"/>
    <col min="4224" max="4224" customWidth="1" width="8.85546875"/>
    <col min="4225" max="4225" customWidth="1" width="8.85546875"/>
    <col min="4226" max="4226" customWidth="1" width="8.85546875"/>
    <col min="4227" max="4227" customWidth="1" width="8.85546875"/>
    <col min="4228" max="4228" customWidth="1" width="8.85546875"/>
    <col min="4229" max="4229" customWidth="1" width="8.85546875"/>
    <col min="4230" max="4230" customWidth="1" width="8.85546875"/>
    <col min="4231" max="4231" customWidth="1" width="8.85546875"/>
    <col min="4232" max="4232" customWidth="1" width="8.85546875"/>
    <col min="4233" max="4233" customWidth="1" width="8.85546875"/>
    <col min="4234" max="4234" customWidth="1" width="8.85546875"/>
    <col min="4235" max="4235" customWidth="1" width="8.85546875"/>
    <col min="4236" max="4236" customWidth="1" width="8.85546875"/>
    <col min="4237" max="4237" customWidth="1" width="8.85546875"/>
    <col min="4238" max="4238" customWidth="1" width="8.85546875"/>
    <col min="4239" max="4239" customWidth="1" width="8.85546875"/>
    <col min="4240" max="4240" customWidth="1" width="8.85546875"/>
    <col min="4241" max="4241" customWidth="1" width="8.85546875"/>
    <col min="4242" max="4242" customWidth="1" width="8.85546875"/>
    <col min="4243" max="4243" customWidth="1" width="8.85546875"/>
    <col min="4244" max="4244" customWidth="1" width="8.85546875"/>
    <col min="4245" max="4245" customWidth="1" width="8.85546875"/>
    <col min="4246" max="4246" customWidth="1" width="8.85546875"/>
    <col min="4247" max="4247" customWidth="1" width="8.85546875"/>
    <col min="4248" max="4248" customWidth="1" width="8.85546875"/>
    <col min="4249" max="4249" customWidth="1" width="8.85546875"/>
    <col min="4250" max="4250" customWidth="1" width="8.85546875"/>
    <col min="4251" max="4251" customWidth="1" width="8.85546875"/>
    <col min="4252" max="4252" customWidth="1" width="8.85546875"/>
    <col min="4253" max="4253" customWidth="1" width="8.85546875"/>
    <col min="4254" max="4254" customWidth="1" width="8.85546875"/>
    <col min="4255" max="4255" customWidth="1" width="8.85546875"/>
    <col min="4256" max="4256" customWidth="1" width="8.85546875"/>
    <col min="4257" max="4257" customWidth="1" width="8.85546875"/>
    <col min="4258" max="4258" customWidth="1" width="8.85546875"/>
    <col min="4259" max="4259" customWidth="1" width="8.85546875"/>
    <col min="4260" max="4260" customWidth="1" width="8.85546875"/>
    <col min="4261" max="4261" customWidth="1" width="8.85546875"/>
    <col min="4262" max="4262" customWidth="1" width="8.85546875"/>
    <col min="4263" max="4263" customWidth="1" width="8.85546875"/>
    <col min="4264" max="4264" customWidth="1" width="8.85546875"/>
    <col min="4265" max="4265" customWidth="1" width="8.85546875"/>
    <col min="4266" max="4266" customWidth="1" width="8.85546875"/>
    <col min="4267" max="4267" customWidth="1" width="8.85546875"/>
    <col min="4268" max="4268" customWidth="1" width="8.85546875"/>
    <col min="4269" max="4269" customWidth="1" width="8.85546875"/>
    <col min="4270" max="4270" customWidth="1" width="8.85546875"/>
    <col min="4271" max="4271" customWidth="1" width="8.85546875"/>
    <col min="4272" max="4272" customWidth="1" width="8.85546875"/>
    <col min="4273" max="4273" customWidth="1" width="8.85546875"/>
    <col min="4274" max="4274" customWidth="1" width="8.85546875"/>
    <col min="4275" max="4275" customWidth="1" width="8.85546875"/>
    <col min="4276" max="4276" customWidth="1" width="8.85546875"/>
    <col min="4277" max="4277" customWidth="1" width="8.85546875"/>
    <col min="4278" max="4278" customWidth="1" width="8.85546875"/>
    <col min="4279" max="4279" customWidth="1" width="8.85546875"/>
    <col min="4280" max="4280" customWidth="1" width="8.85546875"/>
    <col min="4281" max="4281" customWidth="1" width="8.85546875"/>
    <col min="4282" max="4282" customWidth="1" width="8.85546875"/>
    <col min="4283" max="4283" customWidth="1" width="8.85546875"/>
    <col min="4284" max="4284" customWidth="1" width="8.85546875"/>
    <col min="4285" max="4285" customWidth="1" width="8.85546875"/>
    <col min="4286" max="4286" customWidth="1" width="8.85546875"/>
    <col min="4287" max="4287" customWidth="1" width="8.85546875"/>
    <col min="4288" max="4288" customWidth="1" width="8.85546875"/>
    <col min="4289" max="4289" customWidth="1" width="8.85546875"/>
    <col min="4290" max="4290" customWidth="1" width="8.85546875"/>
    <col min="4291" max="4291" customWidth="1" width="8.85546875"/>
    <col min="4292" max="4292" customWidth="1" width="8.85546875"/>
    <col min="4293" max="4293" customWidth="1" width="8.85546875"/>
    <col min="4294" max="4294" customWidth="1" width="8.85546875"/>
    <col min="4295" max="4295" customWidth="1" width="8.85546875"/>
    <col min="4296" max="4296" customWidth="1" width="8.85546875"/>
    <col min="4297" max="4297" customWidth="1" width="8.85546875"/>
    <col min="4298" max="4298" customWidth="1" width="8.85546875"/>
    <col min="4299" max="4299" customWidth="1" width="8.85546875"/>
    <col min="4300" max="4300" customWidth="1" width="8.85546875"/>
    <col min="4301" max="4301" customWidth="1" width="8.85546875"/>
    <col min="4302" max="4302" customWidth="1" width="8.85546875"/>
    <col min="4303" max="4303" customWidth="1" width="8.85546875"/>
    <col min="4304" max="4304" customWidth="1" width="8.85546875"/>
    <col min="4305" max="4305" customWidth="1" width="8.85546875"/>
    <col min="4306" max="4306" customWidth="1" width="8.85546875"/>
    <col min="4307" max="4307" customWidth="1" width="8.85546875"/>
    <col min="4308" max="4308" customWidth="1" width="8.85546875"/>
    <col min="4309" max="4309" customWidth="1" width="8.85546875"/>
    <col min="4310" max="4310" customWidth="1" width="8.85546875"/>
    <col min="4311" max="4311" customWidth="1" width="8.85546875"/>
    <col min="4312" max="4312" customWidth="1" width="8.85546875"/>
    <col min="4313" max="4313" customWidth="1" width="8.85546875"/>
    <col min="4314" max="4314" customWidth="1" width="8.85546875"/>
    <col min="4315" max="4315" customWidth="1" width="8.85546875"/>
    <col min="4316" max="4316" customWidth="1" width="8.85546875"/>
    <col min="4317" max="4317" customWidth="1" width="8.85546875"/>
    <col min="4318" max="4318" customWidth="1" width="8.85546875"/>
    <col min="4319" max="4319" customWidth="1" width="8.85546875"/>
    <col min="4320" max="4320" customWidth="1" width="8.85546875"/>
    <col min="4321" max="4321" customWidth="1" width="8.85546875"/>
    <col min="4322" max="4322" customWidth="1" width="8.85546875"/>
    <col min="4323" max="4323" customWidth="1" width="8.85546875"/>
    <col min="4324" max="4324" customWidth="1" width="8.85546875"/>
    <col min="4325" max="4325" customWidth="1" width="8.85546875"/>
    <col min="4326" max="4326" customWidth="1" width="8.85546875"/>
    <col min="4327" max="4327" customWidth="1" width="8.85546875"/>
    <col min="4328" max="4328" customWidth="1" width="8.85546875"/>
    <col min="4329" max="4329" customWidth="1" width="8.85546875"/>
    <col min="4330" max="4330" customWidth="1" width="8.85546875"/>
    <col min="4331" max="4331" customWidth="1" width="8.85546875"/>
    <col min="4332" max="4332" customWidth="1" width="8.85546875"/>
    <col min="4333" max="4333" customWidth="1" width="8.85546875"/>
    <col min="4334" max="4334" customWidth="1" width="8.85546875"/>
    <col min="4335" max="4335" customWidth="1" width="8.85546875"/>
    <col min="4336" max="4336" customWidth="1" width="8.85546875"/>
    <col min="4337" max="4337" customWidth="1" width="8.85546875"/>
    <col min="4338" max="4338" customWidth="1" width="8.85546875"/>
    <col min="4339" max="4339" customWidth="1" width="8.85546875"/>
    <col min="4340" max="4340" customWidth="1" width="8.85546875"/>
    <col min="4341" max="4341" customWidth="1" width="8.85546875"/>
    <col min="4342" max="4342" customWidth="1" width="8.85546875"/>
    <col min="4343" max="4343" customWidth="1" width="8.85546875"/>
    <col min="4344" max="4344" customWidth="1" width="8.85546875"/>
    <col min="4345" max="4345" customWidth="1" width="8.85546875"/>
    <col min="4346" max="4346" customWidth="1" width="8.85546875"/>
    <col min="4347" max="4347" customWidth="1" width="8.85546875"/>
    <col min="4348" max="4348" customWidth="1" width="8.85546875"/>
    <col min="4349" max="4349" customWidth="1" width="8.85546875"/>
    <col min="4350" max="4350" customWidth="1" width="8.85546875"/>
    <col min="4351" max="4351" customWidth="1" width="8.85546875"/>
    <col min="4352" max="4352" customWidth="1" width="8.85546875"/>
    <col min="4353" max="4353" customWidth="1" width="8.85546875"/>
    <col min="4354" max="4354" customWidth="1" width="8.85546875"/>
    <col min="4355" max="4355" customWidth="1" width="8.85546875"/>
    <col min="4356" max="4356" customWidth="1" width="8.85546875"/>
    <col min="4357" max="4357" customWidth="1" width="8.85546875"/>
    <col min="4358" max="4358" customWidth="1" width="8.85546875"/>
    <col min="4359" max="4359" customWidth="1" width="8.85546875"/>
    <col min="4360" max="4360" customWidth="1" width="8.85546875"/>
    <col min="4361" max="4361" customWidth="1" width="8.85546875"/>
    <col min="4362" max="4362" customWidth="1" width="8.85546875"/>
    <col min="4363" max="4363" customWidth="1" width="8.85546875"/>
    <col min="4364" max="4364" customWidth="1" width="8.85546875"/>
    <col min="4365" max="4365" customWidth="1" width="8.85546875"/>
    <col min="4366" max="4366" customWidth="1" width="8.85546875"/>
    <col min="4367" max="4367" customWidth="1" width="8.85546875"/>
    <col min="4368" max="4368" customWidth="1" width="8.85546875"/>
    <col min="4369" max="4369" customWidth="1" width="8.85546875"/>
    <col min="4370" max="4370" customWidth="1" width="8.85546875"/>
    <col min="4371" max="4371" customWidth="1" width="8.85546875"/>
    <col min="4372" max="4372" customWidth="1" width="8.85546875"/>
    <col min="4373" max="4373" customWidth="1" width="8.85546875"/>
    <col min="4374" max="4374" customWidth="1" width="8.85546875"/>
    <col min="4375" max="4375" customWidth="1" width="8.85546875"/>
    <col min="4376" max="4376" customWidth="1" width="8.85546875"/>
    <col min="4377" max="4377" customWidth="1" width="8.85546875"/>
    <col min="4378" max="4378" customWidth="1" width="8.85546875"/>
    <col min="4379" max="4379" customWidth="1" width="8.85546875"/>
    <col min="4380" max="4380" customWidth="1" width="8.85546875"/>
    <col min="4381" max="4381" customWidth="1" width="8.85546875"/>
    <col min="4382" max="4382" customWidth="1" width="8.85546875"/>
    <col min="4383" max="4383" customWidth="1" width="8.85546875"/>
    <col min="4384" max="4384" customWidth="1" width="8.85546875"/>
    <col min="4385" max="4385" customWidth="1" width="8.85546875"/>
    <col min="4386" max="4386" customWidth="1" width="8.85546875"/>
    <col min="4387" max="4387" customWidth="1" width="8.85546875"/>
    <col min="4388" max="4388" customWidth="1" width="8.85546875"/>
    <col min="4389" max="4389" customWidth="1" width="8.85546875"/>
    <col min="4390" max="4390" customWidth="1" width="8.85546875"/>
    <col min="4391" max="4391" customWidth="1" width="8.85546875"/>
    <col min="4392" max="4392" customWidth="1" width="8.85546875"/>
    <col min="4393" max="4393" customWidth="1" width="8.85546875"/>
    <col min="4394" max="4394" customWidth="1" width="8.85546875"/>
    <col min="4395" max="4395" customWidth="1" width="8.85546875"/>
    <col min="4396" max="4396" customWidth="1" width="8.85546875"/>
    <col min="4397" max="4397" customWidth="1" width="8.85546875"/>
    <col min="4398" max="4398" customWidth="1" width="8.85546875"/>
    <col min="4399" max="4399" customWidth="1" width="8.85546875"/>
    <col min="4400" max="4400" customWidth="1" width="8.85546875"/>
    <col min="4401" max="4401" customWidth="1" width="8.85546875"/>
    <col min="4402" max="4402" customWidth="1" width="8.85546875"/>
    <col min="4403" max="4403" customWidth="1" width="8.85546875"/>
    <col min="4404" max="4404" customWidth="1" width="8.85546875"/>
    <col min="4405" max="4405" customWidth="1" width="8.85546875"/>
    <col min="4406" max="4406" customWidth="1" width="8.85546875"/>
    <col min="4407" max="4407" customWidth="1" width="8.85546875"/>
    <col min="4408" max="4408" customWidth="1" width="8.85546875"/>
    <col min="4409" max="4409" customWidth="1" width="8.85546875"/>
    <col min="4410" max="4410" customWidth="1" width="8.85546875"/>
    <col min="4411" max="4411" customWidth="1" width="8.85546875"/>
    <col min="4412" max="4412" customWidth="1" width="8.85546875"/>
    <col min="4413" max="4413" customWidth="1" width="8.85546875"/>
    <col min="4414" max="4414" customWidth="1" width="8.85546875"/>
    <col min="4415" max="4415" customWidth="1" width="8.85546875"/>
    <col min="4416" max="4416" customWidth="1" width="8.85546875"/>
    <col min="4417" max="4417" customWidth="1" width="8.85546875"/>
    <col min="4418" max="4418" customWidth="1" width="8.85546875"/>
    <col min="4419" max="4419" customWidth="1" width="8.85546875"/>
    <col min="4420" max="4420" customWidth="1" width="8.85546875"/>
    <col min="4421" max="4421" customWidth="1" width="8.85546875"/>
    <col min="4422" max="4422" customWidth="1" width="8.85546875"/>
    <col min="4423" max="4423" customWidth="1" width="8.85546875"/>
    <col min="4424" max="4424" customWidth="1" width="8.85546875"/>
    <col min="4425" max="4425" customWidth="1" width="8.85546875"/>
    <col min="4426" max="4426" customWidth="1" width="8.85546875"/>
    <col min="4427" max="4427" customWidth="1" width="8.85546875"/>
    <col min="4428" max="4428" customWidth="1" width="8.85546875"/>
    <col min="4429" max="4429" customWidth="1" width="8.85546875"/>
    <col min="4430" max="4430" customWidth="1" width="8.85546875"/>
    <col min="4431" max="4431" customWidth="1" width="8.85546875"/>
    <col min="4432" max="4432" customWidth="1" width="8.85546875"/>
    <col min="4433" max="4433" customWidth="1" width="8.85546875"/>
    <col min="4434" max="4434" customWidth="1" width="8.85546875"/>
    <col min="4435" max="4435" customWidth="1" width="8.85546875"/>
    <col min="4436" max="4436" customWidth="1" width="8.85546875"/>
    <col min="4437" max="4437" customWidth="1" width="8.85546875"/>
    <col min="4438" max="4438" customWidth="1" width="8.85546875"/>
    <col min="4439" max="4439" customWidth="1" width="8.85546875"/>
    <col min="4440" max="4440" customWidth="1" width="8.85546875"/>
    <col min="4441" max="4441" customWidth="1" width="8.85546875"/>
    <col min="4442" max="4442" customWidth="1" width="8.85546875"/>
    <col min="4443" max="4443" customWidth="1" width="8.85546875"/>
    <col min="4444" max="4444" customWidth="1" width="8.85546875"/>
    <col min="4445" max="4445" customWidth="1" width="8.85546875"/>
    <col min="4446" max="4446" customWidth="1" width="8.85546875"/>
    <col min="4447" max="4447" customWidth="1" width="8.85546875"/>
    <col min="4448" max="4448" customWidth="1" width="8.85546875"/>
    <col min="4449" max="4449" customWidth="1" width="8.85546875"/>
    <col min="4450" max="4450" customWidth="1" width="8.85546875"/>
    <col min="4451" max="4451" customWidth="1" width="8.85546875"/>
    <col min="4452" max="4452" customWidth="1" width="8.85546875"/>
    <col min="4453" max="4453" customWidth="1" width="8.85546875"/>
    <col min="4454" max="4454" customWidth="1" width="8.85546875"/>
    <col min="4455" max="4455" customWidth="1" width="8.85546875"/>
    <col min="4456" max="4456" customWidth="1" width="8.85546875"/>
    <col min="4457" max="4457" customWidth="1" width="8.85546875"/>
    <col min="4458" max="4458" customWidth="1" width="8.85546875"/>
    <col min="4459" max="4459" customWidth="1" width="8.85546875"/>
    <col min="4460" max="4460" customWidth="1" width="8.85546875"/>
    <col min="4461" max="4461" customWidth="1" width="8.85546875"/>
    <col min="4462" max="4462" customWidth="1" width="8.85546875"/>
    <col min="4463" max="4463" customWidth="1" width="8.85546875"/>
    <col min="4464" max="4464" customWidth="1" width="8.85546875"/>
    <col min="4465" max="4465" customWidth="1" width="8.85546875"/>
    <col min="4466" max="4466" customWidth="1" width="8.85546875"/>
    <col min="4467" max="4467" customWidth="1" width="8.85546875"/>
    <col min="4468" max="4468" customWidth="1" width="8.85546875"/>
    <col min="4469" max="4469" customWidth="1" width="8.85546875"/>
    <col min="4470" max="4470" customWidth="1" width="8.85546875"/>
    <col min="4471" max="4471" customWidth="1" width="8.85546875"/>
    <col min="4472" max="4472" customWidth="1" width="8.85546875"/>
    <col min="4473" max="4473" customWidth="1" width="8.85546875"/>
    <col min="4474" max="4474" customWidth="1" width="8.85546875"/>
    <col min="4475" max="4475" customWidth="1" width="8.85546875"/>
    <col min="4476" max="4476" customWidth="1" width="8.85546875"/>
    <col min="4477" max="4477" customWidth="1" width="8.85546875"/>
    <col min="4478" max="4478" customWidth="1" width="8.85546875"/>
    <col min="4479" max="4479" customWidth="1" width="8.85546875"/>
    <col min="4480" max="4480" customWidth="1" width="8.85546875"/>
    <col min="4481" max="4481" customWidth="1" width="8.85546875"/>
    <col min="4482" max="4482" customWidth="1" width="8.85546875"/>
    <col min="4483" max="4483" customWidth="1" width="8.85546875"/>
    <col min="4484" max="4484" customWidth="1" width="8.85546875"/>
    <col min="4485" max="4485" customWidth="1" width="8.85546875"/>
    <col min="4486" max="4486" customWidth="1" width="8.85546875"/>
    <col min="4487" max="4487" customWidth="1" width="8.85546875"/>
    <col min="4488" max="4488" customWidth="1" width="8.85546875"/>
    <col min="4489" max="4489" customWidth="1" width="8.85546875"/>
    <col min="4490" max="4490" customWidth="1" width="8.85546875"/>
    <col min="4491" max="4491" customWidth="1" width="8.85546875"/>
    <col min="4492" max="4492" customWidth="1" width="8.85546875"/>
    <col min="4493" max="4493" customWidth="1" width="8.85546875"/>
    <col min="4494" max="4494" customWidth="1" width="8.85546875"/>
    <col min="4495" max="4495" customWidth="1" width="8.85546875"/>
    <col min="4496" max="4496" customWidth="1" width="8.85546875"/>
    <col min="4497" max="4497" customWidth="1" width="8.85546875"/>
    <col min="4498" max="4498" customWidth="1" width="8.85546875"/>
    <col min="4499" max="4499" customWidth="1" width="8.85546875"/>
    <col min="4500" max="4500" customWidth="1" width="8.85546875"/>
    <col min="4501" max="4501" customWidth="1" width="8.85546875"/>
    <col min="4502" max="4502" customWidth="1" width="8.85546875"/>
    <col min="4503" max="4503" customWidth="1" width="8.85546875"/>
    <col min="4504" max="4504" customWidth="1" width="8.85546875"/>
    <col min="4505" max="4505" customWidth="1" width="8.85546875"/>
    <col min="4506" max="4506" customWidth="1" width="8.85546875"/>
    <col min="4507" max="4507" customWidth="1" width="8.85546875"/>
    <col min="4508" max="4508" customWidth="1" width="8.85546875"/>
    <col min="4509" max="4509" customWidth="1" width="8.85546875"/>
    <col min="4510" max="4510" customWidth="1" width="8.85546875"/>
    <col min="4511" max="4511" customWidth="1" width="8.85546875"/>
    <col min="4512" max="4512" customWidth="1" width="8.85546875"/>
    <col min="4513" max="4513" customWidth="1" width="8.85546875"/>
    <col min="4514" max="4514" customWidth="1" width="8.85546875"/>
    <col min="4515" max="4515" customWidth="1" width="8.85546875"/>
    <col min="4516" max="4516" customWidth="1" width="8.85546875"/>
    <col min="4517" max="4517" customWidth="1" width="8.85546875"/>
    <col min="4518" max="4518" customWidth="1" width="8.85546875"/>
    <col min="4519" max="4519" customWidth="1" width="8.85546875"/>
    <col min="4520" max="4520" customWidth="1" width="8.85546875"/>
    <col min="4521" max="4521" customWidth="1" width="8.85546875"/>
    <col min="4522" max="4522" customWidth="1" width="8.85546875"/>
    <col min="4523" max="4523" customWidth="1" width="8.85546875"/>
    <col min="4524" max="4524" customWidth="1" width="8.85546875"/>
    <col min="4525" max="4525" customWidth="1" width="8.85546875"/>
    <col min="4526" max="4526" customWidth="1" width="8.85546875"/>
    <col min="4527" max="4527" customWidth="1" width="8.85546875"/>
    <col min="4528" max="4528" customWidth="1" width="8.85546875"/>
    <col min="4529" max="4529" customWidth="1" width="8.85546875"/>
    <col min="4530" max="4530" customWidth="1" width="8.85546875"/>
    <col min="4531" max="4531" customWidth="1" width="8.85546875"/>
    <col min="4532" max="4532" customWidth="1" width="8.85546875"/>
    <col min="4533" max="4533" customWidth="1" width="8.85546875"/>
    <col min="4534" max="4534" customWidth="1" width="8.85546875"/>
    <col min="4535" max="4535" customWidth="1" width="8.85546875"/>
    <col min="4536" max="4536" customWidth="1" width="8.85546875"/>
    <col min="4537" max="4537" customWidth="1" width="8.85546875"/>
    <col min="4538" max="4538" customWidth="1" width="8.85546875"/>
    <col min="4539" max="4539" customWidth="1" width="8.85546875"/>
    <col min="4540" max="4540" customWidth="1" width="8.85546875"/>
    <col min="4541" max="4541" customWidth="1" width="8.85546875"/>
    <col min="4542" max="4542" customWidth="1" width="8.85546875"/>
    <col min="4543" max="4543" customWidth="1" width="8.85546875"/>
    <col min="4544" max="4544" customWidth="1" width="8.85546875"/>
    <col min="4545" max="4545" customWidth="1" width="8.85546875"/>
    <col min="4546" max="4546" customWidth="1" width="8.85546875"/>
    <col min="4547" max="4547" customWidth="1" width="8.85546875"/>
    <col min="4548" max="4548" customWidth="1" width="8.85546875"/>
    <col min="4549" max="4549" customWidth="1" width="8.85546875"/>
    <col min="4550" max="4550" customWidth="1" width="8.85546875"/>
    <col min="4551" max="4551" customWidth="1" width="8.85546875"/>
    <col min="4552" max="4552" customWidth="1" width="8.85546875"/>
    <col min="4553" max="4553" customWidth="1" width="8.85546875"/>
    <col min="4554" max="4554" customWidth="1" width="8.85546875"/>
    <col min="4555" max="4555" customWidth="1" width="8.85546875"/>
    <col min="4556" max="4556" customWidth="1" width="8.85546875"/>
    <col min="4557" max="4557" customWidth="1" width="8.85546875"/>
    <col min="4558" max="4558" customWidth="1" width="8.85546875"/>
    <col min="4559" max="4559" customWidth="1" width="8.85546875"/>
    <col min="4560" max="4560" customWidth="1" width="8.85546875"/>
    <col min="4561" max="4561" customWidth="1" width="8.85546875"/>
    <col min="4562" max="4562" customWidth="1" width="8.85546875"/>
    <col min="4563" max="4563" customWidth="1" width="8.85546875"/>
    <col min="4564" max="4564" customWidth="1" width="8.85546875"/>
    <col min="4565" max="4565" customWidth="1" width="8.85546875"/>
    <col min="4566" max="4566" customWidth="1" width="8.85546875"/>
    <col min="4567" max="4567" customWidth="1" width="8.85546875"/>
    <col min="4568" max="4568" customWidth="1" width="8.85546875"/>
    <col min="4569" max="4569" customWidth="1" width="8.85546875"/>
    <col min="4570" max="4570" customWidth="1" width="8.85546875"/>
    <col min="4571" max="4571" customWidth="1" width="8.85546875"/>
    <col min="4572" max="4572" customWidth="1" width="8.85546875"/>
    <col min="4573" max="4573" customWidth="1" width="8.85546875"/>
    <col min="4574" max="4574" customWidth="1" width="8.85546875"/>
    <col min="4575" max="4575" customWidth="1" width="8.85546875"/>
    <col min="4576" max="4576" customWidth="1" width="8.85546875"/>
    <col min="4577" max="4577" customWidth="1" width="8.85546875"/>
    <col min="4578" max="4578" customWidth="1" width="8.85546875"/>
    <col min="4579" max="4579" customWidth="1" width="8.85546875"/>
    <col min="4580" max="4580" customWidth="1" width="8.85546875"/>
    <col min="4581" max="4581" customWidth="1" width="8.85546875"/>
    <col min="4582" max="4582" customWidth="1" width="8.85546875"/>
    <col min="4583" max="4583" customWidth="1" width="8.85546875"/>
    <col min="4584" max="4584" customWidth="1" width="8.85546875"/>
    <col min="4585" max="4585" customWidth="1" width="8.85546875"/>
    <col min="4586" max="4586" customWidth="1" width="8.85546875"/>
    <col min="4587" max="4587" customWidth="1" width="8.85546875"/>
    <col min="4588" max="4588" customWidth="1" width="8.85546875"/>
    <col min="4589" max="4589" customWidth="1" width="8.85546875"/>
    <col min="4590" max="4590" customWidth="1" width="8.85546875"/>
    <col min="4591" max="4591" customWidth="1" width="8.85546875"/>
    <col min="4592" max="4592" customWidth="1" width="8.85546875"/>
    <col min="4593" max="4593" customWidth="1" width="8.85546875"/>
    <col min="4594" max="4594" customWidth="1" width="8.85546875"/>
    <col min="4595" max="4595" customWidth="1" width="8.85546875"/>
    <col min="4596" max="4596" customWidth="1" width="8.85546875"/>
    <col min="4597" max="4597" customWidth="1" width="8.85546875"/>
    <col min="4598" max="4598" customWidth="1" width="8.85546875"/>
    <col min="4599" max="4599" customWidth="1" width="8.85546875"/>
    <col min="4600" max="4600" customWidth="1" width="8.85546875"/>
    <col min="4601" max="4601" customWidth="1" width="8.85546875"/>
    <col min="4602" max="4602" customWidth="1" width="8.85546875"/>
    <col min="4603" max="4603" customWidth="1" width="8.85546875"/>
    <col min="4604" max="4604" customWidth="1" width="8.85546875"/>
    <col min="4605" max="4605" customWidth="1" width="8.85546875"/>
    <col min="4606" max="4606" customWidth="1" width="8.85546875"/>
    <col min="4607" max="4607" customWidth="1" width="8.85546875"/>
    <col min="4608" max="4608" customWidth="1" width="8.85546875"/>
    <col min="4609" max="4609" customWidth="1" width="8.85546875"/>
    <col min="4610" max="4610" customWidth="1" width="8.85546875"/>
    <col min="4611" max="4611" customWidth="1" width="8.85546875"/>
    <col min="4612" max="4612" customWidth="1" width="8.85546875"/>
    <col min="4613" max="4613" customWidth="1" width="8.85546875"/>
    <col min="4614" max="4614" customWidth="1" width="8.85546875"/>
    <col min="4615" max="4615" customWidth="1" width="8.85546875"/>
    <col min="4616" max="4616" customWidth="1" width="8.85546875"/>
    <col min="4617" max="4617" customWidth="1" width="8.85546875"/>
    <col min="4618" max="4618" customWidth="1" width="8.85546875"/>
    <col min="4619" max="4619" customWidth="1" width="8.85546875"/>
    <col min="4620" max="4620" customWidth="1" width="8.85546875"/>
    <col min="4621" max="4621" customWidth="1" width="8.85546875"/>
    <col min="4622" max="4622" customWidth="1" width="8.85546875"/>
    <col min="4623" max="4623" customWidth="1" width="8.85546875"/>
    <col min="4624" max="4624" customWidth="1" width="8.85546875"/>
    <col min="4625" max="4625" customWidth="1" width="8.85546875"/>
    <col min="4626" max="4626" customWidth="1" width="8.85546875"/>
    <col min="4627" max="4627" customWidth="1" width="8.85546875"/>
    <col min="4628" max="4628" customWidth="1" width="8.85546875"/>
    <col min="4629" max="4629" customWidth="1" width="8.85546875"/>
    <col min="4630" max="4630" customWidth="1" width="8.85546875"/>
    <col min="4631" max="4631" customWidth="1" width="8.85546875"/>
    <col min="4632" max="4632" customWidth="1" width="8.85546875"/>
    <col min="4633" max="4633" customWidth="1" width="8.85546875"/>
    <col min="4634" max="4634" customWidth="1" width="8.85546875"/>
    <col min="4635" max="4635" customWidth="1" width="8.85546875"/>
    <col min="4636" max="4636" customWidth="1" width="8.85546875"/>
    <col min="4637" max="4637" customWidth="1" width="8.85546875"/>
    <col min="4638" max="4638" customWidth="1" width="8.85546875"/>
    <col min="4639" max="4639" customWidth="1" width="8.85546875"/>
    <col min="4640" max="4640" customWidth="1" width="8.85546875"/>
    <col min="4641" max="4641" customWidth="1" width="8.85546875"/>
    <col min="4642" max="4642" customWidth="1" width="8.85546875"/>
    <col min="4643" max="4643" customWidth="1" width="8.85546875"/>
    <col min="4644" max="4644" customWidth="1" width="8.85546875"/>
    <col min="4645" max="4645" customWidth="1" width="8.85546875"/>
    <col min="4646" max="4646" customWidth="1" width="8.85546875"/>
    <col min="4647" max="4647" customWidth="1" width="8.85546875"/>
    <col min="4648" max="4648" customWidth="1" width="8.85546875"/>
    <col min="4649" max="4649" customWidth="1" width="8.85546875"/>
    <col min="4650" max="4650" customWidth="1" width="8.85546875"/>
    <col min="4651" max="4651" customWidth="1" width="8.85546875"/>
    <col min="4652" max="4652" customWidth="1" width="8.85546875"/>
    <col min="4653" max="4653" customWidth="1" width="8.85546875"/>
    <col min="4654" max="4654" customWidth="1" width="8.85546875"/>
    <col min="4655" max="4655" customWidth="1" width="8.85546875"/>
    <col min="4656" max="4656" customWidth="1" width="8.85546875"/>
    <col min="4657" max="4657" customWidth="1" width="8.85546875"/>
    <col min="4658" max="4658" customWidth="1" width="8.85546875"/>
    <col min="4659" max="4659" customWidth="1" width="8.85546875"/>
    <col min="4660" max="4660" customWidth="1" width="8.85546875"/>
    <col min="4661" max="4661" customWidth="1" width="8.85546875"/>
    <col min="4662" max="4662" customWidth="1" width="8.85546875"/>
    <col min="4663" max="4663" customWidth="1" width="8.85546875"/>
    <col min="4664" max="4664" customWidth="1" width="8.85546875"/>
    <col min="4665" max="4665" customWidth="1" width="8.85546875"/>
    <col min="4666" max="4666" customWidth="1" width="8.85546875"/>
    <col min="4667" max="4667" customWidth="1" width="8.85546875"/>
    <col min="4668" max="4668" customWidth="1" width="8.85546875"/>
    <col min="4669" max="4669" customWidth="1" width="8.85546875"/>
    <col min="4670" max="4670" customWidth="1" width="8.85546875"/>
    <col min="4671" max="4671" customWidth="1" width="8.85546875"/>
    <col min="4672" max="4672" customWidth="1" width="8.85546875"/>
    <col min="4673" max="4673" customWidth="1" width="8.85546875"/>
    <col min="4674" max="4674" customWidth="1" width="8.85546875"/>
    <col min="4675" max="4675" customWidth="1" width="8.85546875"/>
    <col min="4676" max="4676" customWidth="1" width="8.85546875"/>
    <col min="4677" max="4677" customWidth="1" width="8.85546875"/>
    <col min="4678" max="4678" customWidth="1" width="8.85546875"/>
    <col min="4679" max="4679" customWidth="1" width="8.85546875"/>
    <col min="4680" max="4680" customWidth="1" width="8.85546875"/>
    <col min="4681" max="4681" customWidth="1" width="8.85546875"/>
    <col min="4682" max="4682" customWidth="1" width="8.85546875"/>
    <col min="4683" max="4683" customWidth="1" width="8.85546875"/>
    <col min="4684" max="4684" customWidth="1" width="8.85546875"/>
    <col min="4685" max="4685" customWidth="1" width="8.85546875"/>
    <col min="4686" max="4686" customWidth="1" width="8.85546875"/>
    <col min="4687" max="4687" customWidth="1" width="8.85546875"/>
    <col min="4688" max="4688" customWidth="1" width="8.85546875"/>
    <col min="4689" max="4689" customWidth="1" width="8.85546875"/>
    <col min="4690" max="4690" customWidth="1" width="8.85546875"/>
    <col min="4691" max="4691" customWidth="1" width="8.85546875"/>
    <col min="4692" max="4692" customWidth="1" width="8.85546875"/>
    <col min="4693" max="4693" customWidth="1" width="8.85546875"/>
    <col min="4694" max="4694" customWidth="1" width="8.85546875"/>
    <col min="4695" max="4695" customWidth="1" width="8.85546875"/>
    <col min="4696" max="4696" customWidth="1" width="8.85546875"/>
    <col min="4697" max="4697" customWidth="1" width="8.85546875"/>
    <col min="4698" max="4698" customWidth="1" width="8.85546875"/>
    <col min="4699" max="4699" customWidth="1" width="8.85546875"/>
    <col min="4700" max="4700" customWidth="1" width="8.85546875"/>
    <col min="4701" max="4701" customWidth="1" width="8.85546875"/>
    <col min="4702" max="4702" customWidth="1" width="8.85546875"/>
    <col min="4703" max="4703" customWidth="1" width="8.85546875"/>
    <col min="4704" max="4704" customWidth="1" width="8.85546875"/>
    <col min="4705" max="4705" customWidth="1" width="8.85546875"/>
    <col min="4706" max="4706" customWidth="1" width="8.85546875"/>
    <col min="4707" max="4707" customWidth="1" width="8.85546875"/>
    <col min="4708" max="4708" customWidth="1" width="8.85546875"/>
    <col min="4709" max="4709" customWidth="1" width="8.85546875"/>
    <col min="4710" max="4710" customWidth="1" width="8.85546875"/>
    <col min="4711" max="4711" customWidth="1" width="8.85546875"/>
    <col min="4712" max="4712" customWidth="1" width="8.85546875"/>
    <col min="4713" max="4713" customWidth="1" width="8.85546875"/>
    <col min="4714" max="4714" customWidth="1" width="8.85546875"/>
    <col min="4715" max="4715" customWidth="1" width="8.85546875"/>
    <col min="4716" max="4716" customWidth="1" width="8.85546875"/>
    <col min="4717" max="4717" customWidth="1" width="8.85546875"/>
    <col min="4718" max="4718" customWidth="1" width="8.85546875"/>
    <col min="4719" max="4719" customWidth="1" width="8.85546875"/>
    <col min="4720" max="4720" customWidth="1" width="8.85546875"/>
    <col min="4721" max="4721" customWidth="1" width="8.85546875"/>
    <col min="4722" max="4722" customWidth="1" width="8.85546875"/>
    <col min="4723" max="4723" customWidth="1" width="8.85546875"/>
    <col min="4724" max="4724" customWidth="1" width="8.85546875"/>
    <col min="4725" max="4725" customWidth="1" width="8.85546875"/>
    <col min="4726" max="4726" customWidth="1" width="8.85546875"/>
    <col min="4727" max="4727" customWidth="1" width="8.85546875"/>
    <col min="4728" max="4728" customWidth="1" width="8.85546875"/>
    <col min="4729" max="4729" customWidth="1" width="8.85546875"/>
    <col min="4730" max="4730" customWidth="1" width="8.85546875"/>
    <col min="4731" max="4731" customWidth="1" width="8.85546875"/>
    <col min="4732" max="4732" customWidth="1" width="8.85546875"/>
    <col min="4733" max="4733" customWidth="1" width="8.85546875"/>
    <col min="4734" max="4734" customWidth="1" width="8.85546875"/>
    <col min="4735" max="4735" customWidth="1" width="8.85546875"/>
    <col min="4736" max="4736" customWidth="1" width="8.85546875"/>
    <col min="4737" max="4737" customWidth="1" width="8.85546875"/>
    <col min="4738" max="4738" customWidth="1" width="8.85546875"/>
    <col min="4739" max="4739" customWidth="1" width="8.85546875"/>
    <col min="4740" max="4740" customWidth="1" width="8.85546875"/>
    <col min="4741" max="4741" customWidth="1" width="8.85546875"/>
    <col min="4742" max="4742" customWidth="1" width="8.85546875"/>
    <col min="4743" max="4743" customWidth="1" width="8.85546875"/>
    <col min="4744" max="4744" customWidth="1" width="8.85546875"/>
    <col min="4745" max="4745" customWidth="1" width="8.85546875"/>
    <col min="4746" max="4746" customWidth="1" width="8.85546875"/>
    <col min="4747" max="4747" customWidth="1" width="8.85546875"/>
    <col min="4748" max="4748" customWidth="1" width="8.85546875"/>
    <col min="4749" max="4749" customWidth="1" width="8.85546875"/>
    <col min="4750" max="4750" customWidth="1" width="8.85546875"/>
    <col min="4751" max="4751" customWidth="1" width="8.85546875"/>
    <col min="4752" max="4752" customWidth="1" width="8.85546875"/>
    <col min="4753" max="4753" customWidth="1" width="8.85546875"/>
    <col min="4754" max="4754" customWidth="1" width="8.85546875"/>
    <col min="4755" max="4755" customWidth="1" width="8.85546875"/>
    <col min="4756" max="4756" customWidth="1" width="8.85546875"/>
    <col min="4757" max="4757" customWidth="1" width="8.85546875"/>
    <col min="4758" max="4758" customWidth="1" width="8.85546875"/>
    <col min="4759" max="4759" customWidth="1" width="8.85546875"/>
    <col min="4760" max="4760" customWidth="1" width="8.85546875"/>
    <col min="4761" max="4761" customWidth="1" width="8.85546875"/>
    <col min="4762" max="4762" customWidth="1" width="8.85546875"/>
    <col min="4763" max="4763" customWidth="1" width="8.85546875"/>
    <col min="4764" max="4764" customWidth="1" width="8.85546875"/>
    <col min="4765" max="4765" customWidth="1" width="8.85546875"/>
    <col min="4766" max="4766" customWidth="1" width="8.85546875"/>
    <col min="4767" max="4767" customWidth="1" width="8.85546875"/>
    <col min="4768" max="4768" customWidth="1" width="8.85546875"/>
    <col min="4769" max="4769" customWidth="1" width="8.85546875"/>
    <col min="4770" max="4770" customWidth="1" width="8.85546875"/>
    <col min="4771" max="4771" customWidth="1" width="8.85546875"/>
    <col min="4772" max="4772" customWidth="1" width="8.85546875"/>
    <col min="4773" max="4773" customWidth="1" width="8.85546875"/>
    <col min="4774" max="4774" customWidth="1" width="8.85546875"/>
    <col min="4775" max="4775" customWidth="1" width="8.85546875"/>
    <col min="4776" max="4776" customWidth="1" width="8.85546875"/>
    <col min="4777" max="4777" customWidth="1" width="8.85546875"/>
    <col min="4778" max="4778" customWidth="1" width="8.85546875"/>
    <col min="4779" max="4779" customWidth="1" width="8.85546875"/>
    <col min="4780" max="4780" customWidth="1" width="8.85546875"/>
    <col min="4781" max="4781" customWidth="1" width="8.85546875"/>
    <col min="4782" max="4782" customWidth="1" width="8.85546875"/>
    <col min="4783" max="4783" customWidth="1" width="8.85546875"/>
    <col min="4784" max="4784" customWidth="1" width="8.85546875"/>
    <col min="4785" max="4785" customWidth="1" width="8.85546875"/>
    <col min="4786" max="4786" customWidth="1" width="8.85546875"/>
    <col min="4787" max="4787" customWidth="1" width="8.85546875"/>
    <col min="4788" max="4788" customWidth="1" width="8.85546875"/>
    <col min="4789" max="4789" customWidth="1" width="8.85546875"/>
    <col min="4790" max="4790" customWidth="1" width="8.85546875"/>
    <col min="4791" max="4791" customWidth="1" width="8.85546875"/>
    <col min="4792" max="4792" customWidth="1" width="8.85546875"/>
    <col min="4793" max="4793" customWidth="1" width="8.85546875"/>
    <col min="4794" max="4794" customWidth="1" width="8.85546875"/>
    <col min="4795" max="4795" customWidth="1" width="8.85546875"/>
    <col min="4796" max="4796" customWidth="1" width="8.85546875"/>
    <col min="4797" max="4797" customWidth="1" width="8.85546875"/>
    <col min="4798" max="4798" customWidth="1" width="8.85546875"/>
    <col min="4799" max="4799" customWidth="1" width="8.85546875"/>
    <col min="4800" max="4800" customWidth="1" width="8.85546875"/>
    <col min="4801" max="4801" customWidth="1" width="8.85546875"/>
    <col min="4802" max="4802" customWidth="1" width="8.85546875"/>
    <col min="4803" max="4803" customWidth="1" width="8.85546875"/>
    <col min="4804" max="4804" customWidth="1" width="8.85546875"/>
    <col min="4805" max="4805" customWidth="1" width="8.85546875"/>
    <col min="4806" max="4806" customWidth="1" width="8.85546875"/>
    <col min="4807" max="4807" customWidth="1" width="8.85546875"/>
    <col min="4808" max="4808" customWidth="1" width="8.85546875"/>
    <col min="4809" max="4809" customWidth="1" width="8.85546875"/>
    <col min="4810" max="4810" customWidth="1" width="8.85546875"/>
    <col min="4811" max="4811" customWidth="1" width="8.85546875"/>
    <col min="4812" max="4812" customWidth="1" width="8.85546875"/>
    <col min="4813" max="4813" customWidth="1" width="8.85546875"/>
    <col min="4814" max="4814" customWidth="1" width="8.85546875"/>
    <col min="4815" max="4815" customWidth="1" width="8.85546875"/>
    <col min="4816" max="4816" customWidth="1" width="8.85546875"/>
    <col min="4817" max="4817" customWidth="1" width="8.85546875"/>
    <col min="4818" max="4818" customWidth="1" width="8.85546875"/>
    <col min="4819" max="4819" customWidth="1" width="8.85546875"/>
    <col min="4820" max="4820" customWidth="1" width="8.85546875"/>
    <col min="4821" max="4821" customWidth="1" width="8.85546875"/>
    <col min="4822" max="4822" customWidth="1" width="8.85546875"/>
    <col min="4823" max="4823" customWidth="1" width="8.85546875"/>
    <col min="4824" max="4824" customWidth="1" width="8.85546875"/>
    <col min="4825" max="4825" customWidth="1" width="8.85546875"/>
    <col min="4826" max="4826" customWidth="1" width="8.85546875"/>
    <col min="4827" max="4827" customWidth="1" width="8.85546875"/>
    <col min="4828" max="4828" customWidth="1" width="8.85546875"/>
    <col min="4829" max="4829" customWidth="1" width="8.85546875"/>
    <col min="4830" max="4830" customWidth="1" width="8.85546875"/>
    <col min="4831" max="4831" customWidth="1" width="8.85546875"/>
    <col min="4832" max="4832" customWidth="1" width="8.85546875"/>
    <col min="4833" max="4833" customWidth="1" width="8.85546875"/>
    <col min="4834" max="4834" customWidth="1" width="8.85546875"/>
    <col min="4835" max="4835" customWidth="1" width="8.85546875"/>
    <col min="4836" max="4836" customWidth="1" width="8.85546875"/>
    <col min="4837" max="4837" customWidth="1" width="8.85546875"/>
    <col min="4838" max="4838" customWidth="1" width="8.85546875"/>
    <col min="4839" max="4839" customWidth="1" width="8.85546875"/>
    <col min="4840" max="4840" customWidth="1" width="8.85546875"/>
    <col min="4841" max="4841" customWidth="1" width="8.85546875"/>
    <col min="4842" max="4842" customWidth="1" width="8.85546875"/>
    <col min="4843" max="4843" customWidth="1" width="8.85546875"/>
    <col min="4844" max="4844" customWidth="1" width="8.85546875"/>
    <col min="4845" max="4845" customWidth="1" width="8.85546875"/>
    <col min="4846" max="4846" customWidth="1" width="8.85546875"/>
    <col min="4847" max="4847" customWidth="1" width="8.85546875"/>
    <col min="4848" max="4848" customWidth="1" width="8.85546875"/>
    <col min="4849" max="4849" customWidth="1" width="8.85546875"/>
    <col min="4850" max="4850" customWidth="1" width="8.85546875"/>
    <col min="4851" max="4851" customWidth="1" width="8.85546875"/>
    <col min="4852" max="4852" customWidth="1" width="8.85546875"/>
    <col min="4853" max="4853" customWidth="1" width="8.85546875"/>
    <col min="4854" max="4854" customWidth="1" width="8.85546875"/>
    <col min="4855" max="4855" customWidth="1" width="8.85546875"/>
    <col min="4856" max="4856" customWidth="1" width="8.85546875"/>
    <col min="4857" max="4857" customWidth="1" width="8.85546875"/>
    <col min="4858" max="4858" customWidth="1" width="8.85546875"/>
    <col min="4859" max="4859" customWidth="1" width="8.85546875"/>
    <col min="4860" max="4860" customWidth="1" width="8.85546875"/>
    <col min="4861" max="4861" customWidth="1" width="8.85546875"/>
    <col min="4862" max="4862" customWidth="1" width="8.85546875"/>
    <col min="4863" max="4863" customWidth="1" width="8.85546875"/>
    <col min="4864" max="4864" customWidth="1" width="8.85546875"/>
    <col min="4865" max="4865" customWidth="1" width="8.85546875"/>
    <col min="4866" max="4866" customWidth="1" width="8.85546875"/>
    <col min="4867" max="4867" customWidth="1" width="8.85546875"/>
    <col min="4868" max="4868" customWidth="1" width="8.85546875"/>
    <col min="4869" max="4869" customWidth="1" width="8.85546875"/>
    <col min="4870" max="4870" customWidth="1" width="8.85546875"/>
    <col min="4871" max="4871" customWidth="1" width="8.85546875"/>
    <col min="4872" max="4872" customWidth="1" width="8.85546875"/>
    <col min="4873" max="4873" customWidth="1" width="8.85546875"/>
    <col min="4874" max="4874" customWidth="1" width="8.85546875"/>
    <col min="4875" max="4875" customWidth="1" width="8.85546875"/>
    <col min="4876" max="4876" customWidth="1" width="8.85546875"/>
    <col min="4877" max="4877" customWidth="1" width="8.85546875"/>
    <col min="4878" max="4878" customWidth="1" width="8.85546875"/>
    <col min="4879" max="4879" customWidth="1" width="8.85546875"/>
    <col min="4880" max="4880" customWidth="1" width="8.85546875"/>
    <col min="4881" max="4881" customWidth="1" width="8.85546875"/>
    <col min="4882" max="4882" customWidth="1" width="8.85546875"/>
    <col min="4883" max="4883" customWidth="1" width="8.85546875"/>
    <col min="4884" max="4884" customWidth="1" width="8.85546875"/>
    <col min="4885" max="4885" customWidth="1" width="8.85546875"/>
    <col min="4886" max="4886" customWidth="1" width="8.85546875"/>
    <col min="4887" max="4887" customWidth="1" width="8.85546875"/>
    <col min="4888" max="4888" customWidth="1" width="8.85546875"/>
    <col min="4889" max="4889" customWidth="1" width="8.85546875"/>
    <col min="4890" max="4890" customWidth="1" width="8.85546875"/>
    <col min="4891" max="4891" customWidth="1" width="8.85546875"/>
    <col min="4892" max="4892" customWidth="1" width="8.85546875"/>
    <col min="4893" max="4893" customWidth="1" width="8.85546875"/>
    <col min="4894" max="4894" customWidth="1" width="8.85546875"/>
    <col min="4895" max="4895" customWidth="1" width="8.85546875"/>
    <col min="4896" max="4896" customWidth="1" width="8.85546875"/>
    <col min="4897" max="4897" customWidth="1" width="8.85546875"/>
    <col min="4898" max="4898" customWidth="1" width="8.85546875"/>
    <col min="4899" max="4899" customWidth="1" width="8.85546875"/>
    <col min="4900" max="4900" customWidth="1" width="8.85546875"/>
    <col min="4901" max="4901" customWidth="1" width="8.85546875"/>
    <col min="4902" max="4902" customWidth="1" width="8.85546875"/>
    <col min="4903" max="4903" customWidth="1" width="8.85546875"/>
    <col min="4904" max="4904" customWidth="1" width="8.85546875"/>
    <col min="4905" max="4905" customWidth="1" width="8.85546875"/>
    <col min="4906" max="4906" customWidth="1" width="8.85546875"/>
    <col min="4907" max="4907" customWidth="1" width="8.85546875"/>
    <col min="4908" max="4908" customWidth="1" width="8.85546875"/>
    <col min="4909" max="4909" customWidth="1" width="8.85546875"/>
    <col min="4910" max="4910" customWidth="1" width="8.85546875"/>
    <col min="4911" max="4911" customWidth="1" width="8.85546875"/>
    <col min="4912" max="4912" customWidth="1" width="8.85546875"/>
    <col min="4913" max="4913" customWidth="1" width="8.85546875"/>
    <col min="4914" max="4914" customWidth="1" width="8.85546875"/>
    <col min="4915" max="4915" customWidth="1" width="8.85546875"/>
    <col min="4916" max="4916" customWidth="1" width="8.85546875"/>
    <col min="4917" max="4917" customWidth="1" width="8.85546875"/>
    <col min="4918" max="4918" customWidth="1" width="8.85546875"/>
    <col min="4919" max="4919" customWidth="1" width="8.85546875"/>
    <col min="4920" max="4920" customWidth="1" width="8.85546875"/>
    <col min="4921" max="4921" customWidth="1" width="8.85546875"/>
    <col min="4922" max="4922" customWidth="1" width="8.85546875"/>
    <col min="4923" max="4923" customWidth="1" width="8.85546875"/>
    <col min="4924" max="4924" customWidth="1" width="8.85546875"/>
    <col min="4925" max="4925" customWidth="1" width="8.85546875"/>
    <col min="4926" max="4926" customWidth="1" width="8.85546875"/>
    <col min="4927" max="4927" customWidth="1" width="8.85546875"/>
    <col min="4928" max="4928" customWidth="1" width="8.85546875"/>
    <col min="4929" max="4929" customWidth="1" width="8.85546875"/>
    <col min="4930" max="4930" customWidth="1" width="8.85546875"/>
    <col min="4931" max="4931" customWidth="1" width="8.85546875"/>
    <col min="4932" max="4932" customWidth="1" width="8.85546875"/>
    <col min="4933" max="4933" customWidth="1" width="8.85546875"/>
    <col min="4934" max="4934" customWidth="1" width="8.85546875"/>
    <col min="4935" max="4935" customWidth="1" width="8.85546875"/>
    <col min="4936" max="4936" customWidth="1" width="8.85546875"/>
    <col min="4937" max="4937" customWidth="1" width="8.85546875"/>
    <col min="4938" max="4938" customWidth="1" width="8.85546875"/>
    <col min="4939" max="4939" customWidth="1" width="8.85546875"/>
    <col min="4940" max="4940" customWidth="1" width="8.85546875"/>
    <col min="4941" max="4941" customWidth="1" width="8.85546875"/>
    <col min="4942" max="4942" customWidth="1" width="8.85546875"/>
    <col min="4943" max="4943" customWidth="1" width="8.85546875"/>
    <col min="4944" max="4944" customWidth="1" width="8.85546875"/>
    <col min="4945" max="4945" customWidth="1" width="8.85546875"/>
    <col min="4946" max="4946" customWidth="1" width="8.85546875"/>
    <col min="4947" max="4947" customWidth="1" width="8.85546875"/>
    <col min="4948" max="4948" customWidth="1" width="8.85546875"/>
    <col min="4949" max="4949" customWidth="1" width="8.85546875"/>
    <col min="4950" max="4950" customWidth="1" width="8.85546875"/>
    <col min="4951" max="4951" customWidth="1" width="8.85546875"/>
    <col min="4952" max="4952" customWidth="1" width="8.85546875"/>
    <col min="4953" max="4953" customWidth="1" width="8.85546875"/>
    <col min="4954" max="4954" customWidth="1" width="8.85546875"/>
    <col min="4955" max="4955" customWidth="1" width="8.85546875"/>
    <col min="4956" max="4956" customWidth="1" width="8.85546875"/>
    <col min="4957" max="4957" customWidth="1" width="8.85546875"/>
    <col min="4958" max="4958" customWidth="1" width="8.85546875"/>
    <col min="4959" max="4959" customWidth="1" width="8.85546875"/>
    <col min="4960" max="4960" customWidth="1" width="8.85546875"/>
    <col min="4961" max="4961" customWidth="1" width="8.85546875"/>
    <col min="4962" max="4962" customWidth="1" width="8.85546875"/>
    <col min="4963" max="4963" customWidth="1" width="8.85546875"/>
    <col min="4964" max="4964" customWidth="1" width="8.85546875"/>
    <col min="4965" max="4965" customWidth="1" width="8.85546875"/>
    <col min="4966" max="4966" customWidth="1" width="8.85546875"/>
    <col min="4967" max="4967" customWidth="1" width="8.85546875"/>
    <col min="4968" max="4968" customWidth="1" width="8.85546875"/>
    <col min="4969" max="4969" customWidth="1" width="8.85546875"/>
    <col min="4970" max="4970" customWidth="1" width="8.85546875"/>
    <col min="4971" max="4971" customWidth="1" width="8.85546875"/>
    <col min="4972" max="4972" customWidth="1" width="8.85546875"/>
    <col min="4973" max="4973" customWidth="1" width="8.85546875"/>
    <col min="4974" max="4974" customWidth="1" width="8.85546875"/>
    <col min="4975" max="4975" customWidth="1" width="8.85546875"/>
    <col min="4976" max="4976" customWidth="1" width="8.85546875"/>
    <col min="4977" max="4977" customWidth="1" width="8.85546875"/>
    <col min="4978" max="4978" customWidth="1" width="8.85546875"/>
    <col min="4979" max="4979" customWidth="1" width="8.85546875"/>
    <col min="4980" max="4980" customWidth="1" width="8.85546875"/>
    <col min="4981" max="4981" customWidth="1" width="8.85546875"/>
    <col min="4982" max="4982" customWidth="1" width="8.85546875"/>
    <col min="4983" max="4983" customWidth="1" width="8.85546875"/>
    <col min="4984" max="4984" customWidth="1" width="8.85546875"/>
    <col min="4985" max="4985" customWidth="1" width="8.85546875"/>
    <col min="4986" max="4986" customWidth="1" width="8.85546875"/>
    <col min="4987" max="4987" customWidth="1" width="8.85546875"/>
    <col min="4988" max="4988" customWidth="1" width="8.85546875"/>
    <col min="4989" max="4989" customWidth="1" width="8.85546875"/>
    <col min="4990" max="4990" customWidth="1" width="8.85546875"/>
    <col min="4991" max="4991" customWidth="1" width="8.85546875"/>
    <col min="4992" max="4992" customWidth="1" width="8.85546875"/>
    <col min="4993" max="4993" customWidth="1" width="8.85546875"/>
    <col min="4994" max="4994" customWidth="1" width="8.85546875"/>
    <col min="4995" max="4995" customWidth="1" width="8.85546875"/>
    <col min="4996" max="4996" customWidth="1" width="8.85546875"/>
    <col min="4997" max="4997" customWidth="1" width="8.85546875"/>
    <col min="4998" max="4998" customWidth="1" width="8.85546875"/>
    <col min="4999" max="4999" customWidth="1" width="8.85546875"/>
    <col min="5000" max="5000" customWidth="1" width="8.85546875"/>
    <col min="5001" max="5001" customWidth="1" width="8.85546875"/>
    <col min="5002" max="5002" customWidth="1" width="8.85546875"/>
    <col min="5003" max="5003" customWidth="1" width="8.85546875"/>
    <col min="5004" max="5004" customWidth="1" width="8.85546875"/>
    <col min="5005" max="5005" customWidth="1" width="8.85546875"/>
    <col min="5006" max="5006" customWidth="1" width="8.85546875"/>
    <col min="5007" max="5007" customWidth="1" width="8.85546875"/>
    <col min="5008" max="5008" customWidth="1" width="8.85546875"/>
    <col min="5009" max="5009" customWidth="1" width="8.85546875"/>
    <col min="5010" max="5010" customWidth="1" width="8.85546875"/>
    <col min="5011" max="5011" customWidth="1" width="8.85546875"/>
    <col min="5012" max="5012" customWidth="1" width="8.85546875"/>
    <col min="5013" max="5013" customWidth="1" width="8.85546875"/>
    <col min="5014" max="5014" customWidth="1" width="8.85546875"/>
    <col min="5015" max="5015" customWidth="1" width="8.85546875"/>
    <col min="5016" max="5016" customWidth="1" width="8.85546875"/>
    <col min="5017" max="5017" customWidth="1" width="8.85546875"/>
    <col min="5018" max="5018" customWidth="1" width="8.85546875"/>
    <col min="5019" max="5019" customWidth="1" width="8.85546875"/>
    <col min="5020" max="5020" customWidth="1" width="8.85546875"/>
    <col min="5021" max="5021" customWidth="1" width="8.85546875"/>
    <col min="5022" max="5022" customWidth="1" width="8.85546875"/>
    <col min="5023" max="5023" customWidth="1" width="8.85546875"/>
    <col min="5024" max="5024" customWidth="1" width="8.85546875"/>
    <col min="5025" max="5025" customWidth="1" width="8.85546875"/>
    <col min="5026" max="5026" customWidth="1" width="8.85546875"/>
    <col min="5027" max="5027" customWidth="1" width="8.85546875"/>
    <col min="5028" max="5028" customWidth="1" width="8.85546875"/>
    <col min="5029" max="5029" customWidth="1" width="8.85546875"/>
    <col min="5030" max="5030" customWidth="1" width="8.85546875"/>
    <col min="5031" max="5031" customWidth="1" width="8.85546875"/>
    <col min="5032" max="5032" customWidth="1" width="8.85546875"/>
    <col min="5033" max="5033" customWidth="1" width="8.85546875"/>
    <col min="5034" max="5034" customWidth="1" width="8.85546875"/>
    <col min="5035" max="5035" customWidth="1" width="8.85546875"/>
    <col min="5036" max="5036" customWidth="1" width="8.85546875"/>
    <col min="5037" max="5037" customWidth="1" width="8.85546875"/>
    <col min="5038" max="5038" customWidth="1" width="8.85546875"/>
    <col min="5039" max="5039" customWidth="1" width="8.85546875"/>
    <col min="5040" max="5040" customWidth="1" width="8.85546875"/>
    <col min="5041" max="5041" customWidth="1" width="8.85546875"/>
    <col min="5042" max="5042" customWidth="1" width="8.85546875"/>
    <col min="5043" max="5043" customWidth="1" width="8.85546875"/>
    <col min="5044" max="5044" customWidth="1" width="8.85546875"/>
    <col min="5045" max="5045" customWidth="1" width="8.85546875"/>
    <col min="5046" max="5046" customWidth="1" width="8.85546875"/>
    <col min="5047" max="5047" customWidth="1" width="8.85546875"/>
    <col min="5048" max="5048" customWidth="1" width="8.85546875"/>
    <col min="5049" max="5049" customWidth="1" width="8.85546875"/>
    <col min="5050" max="5050" customWidth="1" width="8.85546875"/>
    <col min="5051" max="5051" customWidth="1" width="8.85546875"/>
    <col min="5052" max="5052" customWidth="1" width="8.85546875"/>
    <col min="5053" max="5053" customWidth="1" width="8.85546875"/>
    <col min="5054" max="5054" customWidth="1" width="8.85546875"/>
    <col min="5055" max="5055" customWidth="1" width="8.85546875"/>
    <col min="5056" max="5056" customWidth="1" width="8.85546875"/>
    <col min="5057" max="5057" customWidth="1" width="8.85546875"/>
    <col min="5058" max="5058" customWidth="1" width="8.85546875"/>
    <col min="5059" max="5059" customWidth="1" width="8.85546875"/>
    <col min="5060" max="5060" customWidth="1" width="8.85546875"/>
    <col min="5061" max="5061" customWidth="1" width="8.85546875"/>
    <col min="5062" max="5062" customWidth="1" width="8.85546875"/>
    <col min="5063" max="5063" customWidth="1" width="8.85546875"/>
    <col min="5064" max="5064" customWidth="1" width="8.85546875"/>
    <col min="5065" max="5065" customWidth="1" width="8.85546875"/>
    <col min="5066" max="5066" customWidth="1" width="8.85546875"/>
    <col min="5067" max="5067" customWidth="1" width="8.85546875"/>
    <col min="5068" max="5068" customWidth="1" width="8.85546875"/>
    <col min="5069" max="5069" customWidth="1" width="8.85546875"/>
    <col min="5070" max="5070" customWidth="1" width="8.85546875"/>
    <col min="5071" max="5071" customWidth="1" width="8.85546875"/>
    <col min="5072" max="5072" customWidth="1" width="8.85546875"/>
    <col min="5073" max="5073" customWidth="1" width="8.85546875"/>
    <col min="5074" max="5074" customWidth="1" width="8.85546875"/>
    <col min="5075" max="5075" customWidth="1" width="8.85546875"/>
    <col min="5076" max="5076" customWidth="1" width="8.85546875"/>
    <col min="5077" max="5077" customWidth="1" width="8.85546875"/>
    <col min="5078" max="5078" customWidth="1" width="8.85546875"/>
    <col min="5079" max="5079" customWidth="1" width="8.85546875"/>
    <col min="5080" max="5080" customWidth="1" width="8.85546875"/>
    <col min="5081" max="5081" customWidth="1" width="8.85546875"/>
    <col min="5082" max="5082" customWidth="1" width="8.85546875"/>
    <col min="5083" max="5083" customWidth="1" width="8.85546875"/>
    <col min="5084" max="5084" customWidth="1" width="8.85546875"/>
    <col min="5085" max="5085" customWidth="1" width="8.85546875"/>
    <col min="5086" max="5086" customWidth="1" width="8.85546875"/>
    <col min="5087" max="5087" customWidth="1" width="8.85546875"/>
    <col min="5088" max="5088" customWidth="1" width="8.85546875"/>
    <col min="5089" max="5089" customWidth="1" width="8.85546875"/>
    <col min="5090" max="5090" customWidth="1" width="8.85546875"/>
    <col min="5091" max="5091" customWidth="1" width="8.85546875"/>
    <col min="5092" max="5092" customWidth="1" width="8.85546875"/>
    <col min="5093" max="5093" customWidth="1" width="8.85546875"/>
    <col min="5094" max="5094" customWidth="1" width="8.85546875"/>
    <col min="5095" max="5095" customWidth="1" width="8.85546875"/>
    <col min="5096" max="5096" customWidth="1" width="8.85546875"/>
    <col min="5097" max="5097" customWidth="1" width="8.85546875"/>
    <col min="5098" max="5098" customWidth="1" width="8.85546875"/>
    <col min="5099" max="5099" customWidth="1" width="8.85546875"/>
    <col min="5100" max="5100" customWidth="1" width="8.85546875"/>
    <col min="5101" max="5101" customWidth="1" width="8.85546875"/>
    <col min="5102" max="5102" customWidth="1" width="8.85546875"/>
    <col min="5103" max="5103" customWidth="1" width="8.85546875"/>
    <col min="5104" max="5104" customWidth="1" width="8.85546875"/>
    <col min="5105" max="5105" customWidth="1" width="8.85546875"/>
    <col min="5106" max="5106" customWidth="1" width="8.85546875"/>
    <col min="5107" max="5107" customWidth="1" width="8.85546875"/>
    <col min="5108" max="5108" customWidth="1" width="8.85546875"/>
    <col min="5109" max="5109" customWidth="1" width="8.85546875"/>
    <col min="5110" max="5110" customWidth="1" width="8.85546875"/>
    <col min="5111" max="5111" customWidth="1" width="8.85546875"/>
    <col min="5112" max="5112" customWidth="1" width="8.85546875"/>
    <col min="5113" max="5113" customWidth="1" width="8.85546875"/>
    <col min="5114" max="5114" customWidth="1" width="8.85546875"/>
    <col min="5115" max="5115" customWidth="1" width="8.85546875"/>
    <col min="5116" max="5116" customWidth="1" width="8.85546875"/>
    <col min="5117" max="5117" customWidth="1" width="8.85546875"/>
    <col min="5118" max="5118" customWidth="1" width="8.85546875"/>
    <col min="5119" max="5119" customWidth="1" width="8.85546875"/>
    <col min="5120" max="5120" customWidth="1" width="8.85546875"/>
    <col min="5121" max="5121" customWidth="1" width="8.85546875"/>
    <col min="5122" max="5122" customWidth="1" width="8.85546875"/>
    <col min="5123" max="5123" customWidth="1" width="8.85546875"/>
    <col min="5124" max="5124" customWidth="1" width="8.85546875"/>
    <col min="5125" max="5125" customWidth="1" width="8.85546875"/>
    <col min="5126" max="5126" customWidth="1" width="8.85546875"/>
    <col min="5127" max="5127" customWidth="1" width="8.85546875"/>
    <col min="5128" max="5128" customWidth="1" width="8.85546875"/>
    <col min="5129" max="5129" customWidth="1" width="8.85546875"/>
    <col min="5130" max="5130" customWidth="1" width="8.85546875"/>
    <col min="5131" max="5131" customWidth="1" width="8.85546875"/>
    <col min="5132" max="5132" customWidth="1" width="8.85546875"/>
    <col min="5133" max="5133" customWidth="1" width="8.85546875"/>
    <col min="5134" max="5134" customWidth="1" width="8.85546875"/>
    <col min="5135" max="5135" customWidth="1" width="8.85546875"/>
    <col min="5136" max="5136" customWidth="1" width="8.85546875"/>
    <col min="5137" max="5137" customWidth="1" width="8.85546875"/>
    <col min="5138" max="5138" customWidth="1" width="8.85546875"/>
    <col min="5139" max="5139" customWidth="1" width="8.85546875"/>
    <col min="5140" max="5140" customWidth="1" width="8.85546875"/>
    <col min="5141" max="5141" customWidth="1" width="8.85546875"/>
    <col min="5142" max="5142" customWidth="1" width="8.85546875"/>
    <col min="5143" max="5143" customWidth="1" width="8.85546875"/>
    <col min="5144" max="5144" customWidth="1" width="8.85546875"/>
    <col min="5145" max="5145" customWidth="1" width="8.85546875"/>
    <col min="5146" max="5146" customWidth="1" width="8.85546875"/>
    <col min="5147" max="5147" customWidth="1" width="8.85546875"/>
    <col min="5148" max="5148" customWidth="1" width="8.85546875"/>
    <col min="5149" max="5149" customWidth="1" width="8.85546875"/>
    <col min="5150" max="5150" customWidth="1" width="8.85546875"/>
    <col min="5151" max="5151" customWidth="1" width="8.85546875"/>
    <col min="5152" max="5152" customWidth="1" width="8.85546875"/>
    <col min="5153" max="5153" customWidth="1" width="8.85546875"/>
    <col min="5154" max="5154" customWidth="1" width="8.85546875"/>
    <col min="5155" max="5155" customWidth="1" width="8.85546875"/>
    <col min="5156" max="5156" customWidth="1" width="8.85546875"/>
    <col min="5157" max="5157" customWidth="1" width="8.85546875"/>
    <col min="5158" max="5158" customWidth="1" width="8.85546875"/>
    <col min="5159" max="5159" customWidth="1" width="8.85546875"/>
    <col min="5160" max="5160" customWidth="1" width="8.85546875"/>
    <col min="5161" max="5161" customWidth="1" width="8.85546875"/>
    <col min="5162" max="5162" customWidth="1" width="8.85546875"/>
    <col min="5163" max="5163" customWidth="1" width="8.85546875"/>
    <col min="5164" max="5164" customWidth="1" width="8.85546875"/>
    <col min="5165" max="5165" customWidth="1" width="8.85546875"/>
    <col min="5166" max="5166" customWidth="1" width="8.85546875"/>
    <col min="5167" max="5167" customWidth="1" width="8.85546875"/>
    <col min="5168" max="5168" customWidth="1" width="8.85546875"/>
    <col min="5169" max="5169" customWidth="1" width="8.85546875"/>
    <col min="5170" max="5170" customWidth="1" width="8.85546875"/>
    <col min="5171" max="5171" customWidth="1" width="8.85546875"/>
    <col min="5172" max="5172" customWidth="1" width="8.85546875"/>
    <col min="5173" max="5173" customWidth="1" width="8.85546875"/>
    <col min="5174" max="5174" customWidth="1" width="8.85546875"/>
    <col min="5175" max="5175" customWidth="1" width="8.85546875"/>
    <col min="5176" max="5176" customWidth="1" width="8.85546875"/>
    <col min="5177" max="5177" customWidth="1" width="8.85546875"/>
    <col min="5178" max="5178" customWidth="1" width="8.85546875"/>
    <col min="5179" max="5179" customWidth="1" width="8.85546875"/>
    <col min="5180" max="5180" customWidth="1" width="8.85546875"/>
    <col min="5181" max="5181" customWidth="1" width="8.85546875"/>
    <col min="5182" max="5182" customWidth="1" width="8.85546875"/>
    <col min="5183" max="5183" customWidth="1" width="8.85546875"/>
    <col min="5184" max="5184" customWidth="1" width="8.85546875"/>
    <col min="5185" max="5185" customWidth="1" width="8.85546875"/>
    <col min="5186" max="5186" customWidth="1" width="8.85546875"/>
    <col min="5187" max="5187" customWidth="1" width="8.85546875"/>
    <col min="5188" max="5188" customWidth="1" width="8.85546875"/>
    <col min="5189" max="5189" customWidth="1" width="8.85546875"/>
    <col min="5190" max="5190" customWidth="1" width="8.85546875"/>
    <col min="5191" max="5191" customWidth="1" width="8.85546875"/>
    <col min="5192" max="5192" customWidth="1" width="8.85546875"/>
    <col min="5193" max="5193" customWidth="1" width="8.85546875"/>
    <col min="5194" max="5194" customWidth="1" width="8.85546875"/>
    <col min="5195" max="5195" customWidth="1" width="8.85546875"/>
    <col min="5196" max="5196" customWidth="1" width="8.85546875"/>
    <col min="5197" max="5197" customWidth="1" width="8.85546875"/>
    <col min="5198" max="5198" customWidth="1" width="8.85546875"/>
    <col min="5199" max="5199" customWidth="1" width="8.85546875"/>
    <col min="5200" max="5200" customWidth="1" width="8.85546875"/>
    <col min="5201" max="5201" customWidth="1" width="8.85546875"/>
    <col min="5202" max="5202" customWidth="1" width="8.85546875"/>
    <col min="5203" max="5203" customWidth="1" width="8.85546875"/>
    <col min="5204" max="5204" customWidth="1" width="8.85546875"/>
    <col min="5205" max="5205" customWidth="1" width="8.85546875"/>
    <col min="5206" max="5206" customWidth="1" width="8.85546875"/>
    <col min="5207" max="5207" customWidth="1" width="8.85546875"/>
    <col min="5208" max="5208" customWidth="1" width="8.85546875"/>
    <col min="5209" max="5209" customWidth="1" width="8.85546875"/>
    <col min="5210" max="5210" customWidth="1" width="8.85546875"/>
    <col min="5211" max="5211" customWidth="1" width="8.85546875"/>
    <col min="5212" max="5212" customWidth="1" width="8.85546875"/>
    <col min="5213" max="5213" customWidth="1" width="8.85546875"/>
    <col min="5214" max="5214" customWidth="1" width="8.85546875"/>
    <col min="5215" max="5215" customWidth="1" width="8.85546875"/>
    <col min="5216" max="5216" customWidth="1" width="8.85546875"/>
    <col min="5217" max="5217" customWidth="1" width="8.85546875"/>
    <col min="5218" max="5218" customWidth="1" width="8.85546875"/>
    <col min="5219" max="5219" customWidth="1" width="8.85546875"/>
    <col min="5220" max="5220" customWidth="1" width="8.85546875"/>
    <col min="5221" max="5221" customWidth="1" width="8.85546875"/>
    <col min="5222" max="5222" customWidth="1" width="8.85546875"/>
    <col min="5223" max="5223" customWidth="1" width="8.85546875"/>
    <col min="5224" max="5224" customWidth="1" width="8.85546875"/>
    <col min="5225" max="5225" customWidth="1" width="8.85546875"/>
    <col min="5226" max="5226" customWidth="1" width="8.85546875"/>
    <col min="5227" max="5227" customWidth="1" width="8.85546875"/>
    <col min="5228" max="5228" customWidth="1" width="8.85546875"/>
    <col min="5229" max="5229" customWidth="1" width="8.85546875"/>
    <col min="5230" max="5230" customWidth="1" width="8.85546875"/>
    <col min="5231" max="5231" customWidth="1" width="8.85546875"/>
    <col min="5232" max="5232" customWidth="1" width="8.85546875"/>
    <col min="5233" max="5233" customWidth="1" width="8.85546875"/>
    <col min="5234" max="5234" customWidth="1" width="8.85546875"/>
    <col min="5235" max="5235" customWidth="1" width="8.85546875"/>
    <col min="5236" max="5236" customWidth="1" width="8.85546875"/>
    <col min="5237" max="5237" customWidth="1" width="8.85546875"/>
    <col min="5238" max="5238" customWidth="1" width="8.85546875"/>
    <col min="5239" max="5239" customWidth="1" width="8.85546875"/>
    <col min="5240" max="5240" customWidth="1" width="8.85546875"/>
    <col min="5241" max="5241" customWidth="1" width="8.85546875"/>
    <col min="5242" max="5242" customWidth="1" width="8.85546875"/>
    <col min="5243" max="5243" customWidth="1" width="8.85546875"/>
    <col min="5244" max="5244" customWidth="1" width="8.85546875"/>
    <col min="5245" max="5245" customWidth="1" width="8.85546875"/>
    <col min="5246" max="5246" customWidth="1" width="8.85546875"/>
    <col min="5247" max="5247" customWidth="1" width="8.85546875"/>
    <col min="5248" max="5248" customWidth="1" width="8.85546875"/>
    <col min="5249" max="5249" customWidth="1" width="8.85546875"/>
    <col min="5250" max="5250" customWidth="1" width="8.85546875"/>
    <col min="5251" max="5251" customWidth="1" width="8.85546875"/>
    <col min="5252" max="5252" customWidth="1" width="8.85546875"/>
    <col min="5253" max="5253" customWidth="1" width="8.85546875"/>
    <col min="5254" max="5254" customWidth="1" width="8.85546875"/>
    <col min="5255" max="5255" customWidth="1" width="8.85546875"/>
    <col min="5256" max="5256" customWidth="1" width="8.85546875"/>
    <col min="5257" max="5257" customWidth="1" width="8.85546875"/>
    <col min="5258" max="5258" customWidth="1" width="8.85546875"/>
    <col min="5259" max="5259" customWidth="1" width="8.85546875"/>
    <col min="5260" max="5260" customWidth="1" width="8.85546875"/>
    <col min="5261" max="5261" customWidth="1" width="8.85546875"/>
    <col min="5262" max="5262" customWidth="1" width="8.85546875"/>
    <col min="5263" max="5263" customWidth="1" width="8.85546875"/>
    <col min="5264" max="5264" customWidth="1" width="8.85546875"/>
    <col min="5265" max="5265" customWidth="1" width="8.85546875"/>
    <col min="5266" max="5266" customWidth="1" width="8.85546875"/>
    <col min="5267" max="5267" customWidth="1" width="8.85546875"/>
    <col min="5268" max="5268" customWidth="1" width="8.85546875"/>
    <col min="5269" max="5269" customWidth="1" width="8.85546875"/>
    <col min="5270" max="5270" customWidth="1" width="8.85546875"/>
    <col min="5271" max="5271" customWidth="1" width="8.85546875"/>
    <col min="5272" max="5272" customWidth="1" width="8.85546875"/>
    <col min="5273" max="5273" customWidth="1" width="8.85546875"/>
    <col min="5274" max="5274" customWidth="1" width="8.85546875"/>
    <col min="5275" max="5275" customWidth="1" width="8.85546875"/>
    <col min="5276" max="5276" customWidth="1" width="8.85546875"/>
    <col min="5277" max="5277" customWidth="1" width="8.85546875"/>
    <col min="5278" max="5278" customWidth="1" width="8.85546875"/>
    <col min="5279" max="5279" customWidth="1" width="8.85546875"/>
    <col min="5280" max="5280" customWidth="1" width="8.85546875"/>
    <col min="5281" max="5281" customWidth="1" width="8.85546875"/>
    <col min="5282" max="5282" customWidth="1" width="8.85546875"/>
    <col min="5283" max="5283" customWidth="1" width="8.85546875"/>
    <col min="5284" max="5284" customWidth="1" width="8.85546875"/>
    <col min="5285" max="5285" customWidth="1" width="8.85546875"/>
    <col min="5286" max="5286" customWidth="1" width="8.85546875"/>
    <col min="5287" max="5287" customWidth="1" width="8.85546875"/>
    <col min="5288" max="5288" customWidth="1" width="8.85546875"/>
    <col min="5289" max="5289" customWidth="1" width="8.85546875"/>
    <col min="5290" max="5290" customWidth="1" width="8.85546875"/>
    <col min="5291" max="5291" customWidth="1" width="8.85546875"/>
    <col min="5292" max="5292" customWidth="1" width="8.85546875"/>
    <col min="5293" max="5293" customWidth="1" width="8.85546875"/>
    <col min="5294" max="5294" customWidth="1" width="8.85546875"/>
    <col min="5295" max="5295" customWidth="1" width="8.85546875"/>
    <col min="5296" max="5296" customWidth="1" width="8.85546875"/>
    <col min="5297" max="5297" customWidth="1" width="8.85546875"/>
    <col min="5298" max="5298" customWidth="1" width="8.85546875"/>
    <col min="5299" max="5299" customWidth="1" width="8.85546875"/>
    <col min="5300" max="5300" customWidth="1" width="8.85546875"/>
    <col min="5301" max="5301" customWidth="1" width="8.85546875"/>
    <col min="5302" max="5302" customWidth="1" width="8.85546875"/>
    <col min="5303" max="5303" customWidth="1" width="8.85546875"/>
    <col min="5304" max="5304" customWidth="1" width="8.85546875"/>
    <col min="5305" max="5305" customWidth="1" width="8.85546875"/>
    <col min="5306" max="5306" customWidth="1" width="8.85546875"/>
    <col min="5307" max="5307" customWidth="1" width="8.85546875"/>
    <col min="5308" max="5308" customWidth="1" width="8.85546875"/>
    <col min="5309" max="5309" customWidth="1" width="8.85546875"/>
    <col min="5310" max="5310" customWidth="1" width="8.85546875"/>
    <col min="5311" max="5311" customWidth="1" width="8.85546875"/>
    <col min="5312" max="5312" customWidth="1" width="8.85546875"/>
    <col min="5313" max="5313" customWidth="1" width="8.85546875"/>
    <col min="5314" max="5314" customWidth="1" width="8.85546875"/>
    <col min="5315" max="5315" customWidth="1" width="8.85546875"/>
    <col min="5316" max="5316" customWidth="1" width="8.85546875"/>
    <col min="5317" max="5317" customWidth="1" width="8.85546875"/>
    <col min="5318" max="5318" customWidth="1" width="8.85546875"/>
    <col min="5319" max="5319" customWidth="1" width="8.85546875"/>
    <col min="5320" max="5320" customWidth="1" width="8.85546875"/>
    <col min="5321" max="5321" customWidth="1" width="8.85546875"/>
    <col min="5322" max="5322" customWidth="1" width="8.85546875"/>
    <col min="5323" max="5323" customWidth="1" width="8.85546875"/>
    <col min="5324" max="5324" customWidth="1" width="8.85546875"/>
    <col min="5325" max="5325" customWidth="1" width="8.85546875"/>
    <col min="5326" max="5326" customWidth="1" width="8.85546875"/>
    <col min="5327" max="5327" customWidth="1" width="8.85546875"/>
    <col min="5328" max="5328" customWidth="1" width="8.85546875"/>
    <col min="5329" max="5329" customWidth="1" width="8.85546875"/>
    <col min="5330" max="5330" customWidth="1" width="8.85546875"/>
    <col min="5331" max="5331" customWidth="1" width="8.85546875"/>
    <col min="5332" max="5332" customWidth="1" width="8.85546875"/>
    <col min="5333" max="5333" customWidth="1" width="8.85546875"/>
    <col min="5334" max="5334" customWidth="1" width="8.85546875"/>
    <col min="5335" max="5335" customWidth="1" width="8.85546875"/>
    <col min="5336" max="5336" customWidth="1" width="8.85546875"/>
    <col min="5337" max="5337" customWidth="1" width="8.85546875"/>
    <col min="5338" max="5338" customWidth="1" width="8.85546875"/>
    <col min="5339" max="5339" customWidth="1" width="8.85546875"/>
    <col min="5340" max="5340" customWidth="1" width="8.85546875"/>
    <col min="5341" max="5341" customWidth="1" width="8.85546875"/>
    <col min="5342" max="5342" customWidth="1" width="8.85546875"/>
    <col min="5343" max="5343" customWidth="1" width="8.85546875"/>
    <col min="5344" max="5344" customWidth="1" width="8.85546875"/>
    <col min="5345" max="5345" customWidth="1" width="8.85546875"/>
    <col min="5346" max="5346" customWidth="1" width="8.85546875"/>
    <col min="5347" max="5347" customWidth="1" width="8.85546875"/>
    <col min="5348" max="5348" customWidth="1" width="8.85546875"/>
    <col min="5349" max="5349" customWidth="1" width="8.85546875"/>
    <col min="5350" max="5350" customWidth="1" width="8.85546875"/>
    <col min="5351" max="5351" customWidth="1" width="8.85546875"/>
    <col min="5352" max="5352" customWidth="1" width="8.85546875"/>
    <col min="5353" max="5353" customWidth="1" width="8.85546875"/>
    <col min="5354" max="5354" customWidth="1" width="8.85546875"/>
    <col min="5355" max="5355" customWidth="1" width="8.85546875"/>
    <col min="5356" max="5356" customWidth="1" width="8.85546875"/>
    <col min="5357" max="5357" customWidth="1" width="8.85546875"/>
    <col min="5358" max="5358" customWidth="1" width="8.85546875"/>
    <col min="5359" max="5359" customWidth="1" width="8.85546875"/>
    <col min="5360" max="5360" customWidth="1" width="8.85546875"/>
    <col min="5361" max="5361" customWidth="1" width="8.85546875"/>
    <col min="5362" max="5362" customWidth="1" width="8.85546875"/>
    <col min="5363" max="5363" customWidth="1" width="8.85546875"/>
    <col min="5364" max="5364" customWidth="1" width="8.85546875"/>
    <col min="5365" max="5365" customWidth="1" width="8.85546875"/>
    <col min="5366" max="5366" customWidth="1" width="8.85546875"/>
    <col min="5367" max="5367" customWidth="1" width="8.85546875"/>
    <col min="5368" max="5368" customWidth="1" width="8.85546875"/>
    <col min="5369" max="5369" customWidth="1" width="8.85546875"/>
    <col min="5370" max="5370" customWidth="1" width="8.85546875"/>
    <col min="5371" max="5371" customWidth="1" width="8.85546875"/>
    <col min="5372" max="5372" customWidth="1" width="8.85546875"/>
    <col min="5373" max="5373" customWidth="1" width="8.85546875"/>
    <col min="5374" max="5374" customWidth="1" width="8.85546875"/>
    <col min="5375" max="5375" customWidth="1" width="8.85546875"/>
    <col min="5376" max="5376" customWidth="1" width="8.85546875"/>
    <col min="5377" max="5377" customWidth="1" width="8.85546875"/>
    <col min="5378" max="5378" customWidth="1" width="8.85546875"/>
    <col min="5379" max="5379" customWidth="1" width="8.85546875"/>
    <col min="5380" max="5380" customWidth="1" width="8.85546875"/>
    <col min="5381" max="5381" customWidth="1" width="8.85546875"/>
    <col min="5382" max="5382" customWidth="1" width="8.85546875"/>
    <col min="5383" max="5383" customWidth="1" width="8.85546875"/>
    <col min="5384" max="5384" customWidth="1" width="8.85546875"/>
    <col min="5385" max="5385" customWidth="1" width="8.85546875"/>
    <col min="5386" max="5386" customWidth="1" width="8.85546875"/>
    <col min="5387" max="5387" customWidth="1" width="8.85546875"/>
    <col min="5388" max="5388" customWidth="1" width="8.85546875"/>
    <col min="5389" max="5389" customWidth="1" width="8.85546875"/>
    <col min="5390" max="5390" customWidth="1" width="8.85546875"/>
    <col min="5391" max="5391" customWidth="1" width="8.85546875"/>
    <col min="5392" max="5392" customWidth="1" width="8.85546875"/>
    <col min="5393" max="5393" customWidth="1" width="8.85546875"/>
    <col min="5394" max="5394" customWidth="1" width="8.85546875"/>
    <col min="5395" max="5395" customWidth="1" width="8.85546875"/>
    <col min="5396" max="5396" customWidth="1" width="8.85546875"/>
    <col min="5397" max="5397" customWidth="1" width="8.85546875"/>
    <col min="5398" max="5398" customWidth="1" width="8.85546875"/>
    <col min="5399" max="5399" customWidth="1" width="8.85546875"/>
    <col min="5400" max="5400" customWidth="1" width="8.85546875"/>
    <col min="5401" max="5401" customWidth="1" width="8.85546875"/>
    <col min="5402" max="5402" customWidth="1" width="8.85546875"/>
    <col min="5403" max="5403" customWidth="1" width="8.85546875"/>
    <col min="5404" max="5404" customWidth="1" width="8.85546875"/>
    <col min="5405" max="5405" customWidth="1" width="8.85546875"/>
    <col min="5406" max="5406" customWidth="1" width="8.85546875"/>
    <col min="5407" max="5407" customWidth="1" width="8.85546875"/>
    <col min="5408" max="5408" customWidth="1" width="8.85546875"/>
    <col min="5409" max="5409" customWidth="1" width="8.85546875"/>
    <col min="5410" max="5410" customWidth="1" width="8.85546875"/>
    <col min="5411" max="5411" customWidth="1" width="8.85546875"/>
    <col min="5412" max="5412" customWidth="1" width="8.85546875"/>
    <col min="5413" max="5413" customWidth="1" width="8.85546875"/>
    <col min="5414" max="5414" customWidth="1" width="8.85546875"/>
    <col min="5415" max="5415" customWidth="1" width="8.85546875"/>
    <col min="5416" max="5416" customWidth="1" width="8.85546875"/>
    <col min="5417" max="5417" customWidth="1" width="8.85546875"/>
    <col min="5418" max="5418" customWidth="1" width="8.85546875"/>
    <col min="5419" max="5419" customWidth="1" width="8.85546875"/>
    <col min="5420" max="5420" customWidth="1" width="8.85546875"/>
    <col min="5421" max="5421" customWidth="1" width="8.85546875"/>
    <col min="5422" max="5422" customWidth="1" width="8.85546875"/>
    <col min="5423" max="5423" customWidth="1" width="8.85546875"/>
    <col min="5424" max="5424" customWidth="1" width="8.85546875"/>
    <col min="5425" max="5425" customWidth="1" width="8.85546875"/>
    <col min="5426" max="5426" customWidth="1" width="8.85546875"/>
    <col min="5427" max="5427" customWidth="1" width="8.85546875"/>
    <col min="5428" max="5428" customWidth="1" width="8.85546875"/>
    <col min="5429" max="5429" customWidth="1" width="8.85546875"/>
    <col min="5430" max="5430" customWidth="1" width="8.85546875"/>
    <col min="5431" max="5431" customWidth="1" width="8.85546875"/>
    <col min="5432" max="5432" customWidth="1" width="8.85546875"/>
    <col min="5433" max="5433" customWidth="1" width="8.85546875"/>
    <col min="5434" max="5434" customWidth="1" width="8.85546875"/>
    <col min="5435" max="5435" customWidth="1" width="8.85546875"/>
    <col min="5436" max="5436" customWidth="1" width="8.85546875"/>
    <col min="5437" max="5437" customWidth="1" width="8.85546875"/>
    <col min="5438" max="5438" customWidth="1" width="8.85546875"/>
    <col min="5439" max="5439" customWidth="1" width="8.85546875"/>
    <col min="5440" max="5440" customWidth="1" width="8.85546875"/>
    <col min="5441" max="5441" customWidth="1" width="8.85546875"/>
    <col min="5442" max="5442" customWidth="1" width="8.85546875"/>
    <col min="5443" max="5443" customWidth="1" width="8.85546875"/>
    <col min="5444" max="5444" customWidth="1" width="8.85546875"/>
    <col min="5445" max="5445" customWidth="1" width="8.85546875"/>
    <col min="5446" max="5446" customWidth="1" width="8.85546875"/>
    <col min="5447" max="5447" customWidth="1" width="8.85546875"/>
    <col min="5448" max="5448" customWidth="1" width="8.85546875"/>
    <col min="5449" max="5449" customWidth="1" width="8.85546875"/>
    <col min="5450" max="5450" customWidth="1" width="8.85546875"/>
    <col min="5451" max="5451" customWidth="1" width="8.85546875"/>
    <col min="5452" max="5452" customWidth="1" width="8.85546875"/>
    <col min="5453" max="5453" customWidth="1" width="8.85546875"/>
    <col min="5454" max="5454" customWidth="1" width="8.85546875"/>
    <col min="5455" max="5455" customWidth="1" width="8.85546875"/>
    <col min="5456" max="5456" customWidth="1" width="8.85546875"/>
    <col min="5457" max="5457" customWidth="1" width="8.85546875"/>
    <col min="5458" max="5458" customWidth="1" width="8.85546875"/>
    <col min="5459" max="5459" customWidth="1" width="8.85546875"/>
    <col min="5460" max="5460" customWidth="1" width="8.85546875"/>
    <col min="5461" max="5461" customWidth="1" width="8.85546875"/>
    <col min="5462" max="5462" customWidth="1" width="8.85546875"/>
    <col min="5463" max="5463" customWidth="1" width="8.85546875"/>
    <col min="5464" max="5464" customWidth="1" width="8.85546875"/>
    <col min="5465" max="5465" customWidth="1" width="8.85546875"/>
    <col min="5466" max="5466" customWidth="1" width="8.85546875"/>
    <col min="5467" max="5467" customWidth="1" width="8.85546875"/>
    <col min="5468" max="5468" customWidth="1" width="8.85546875"/>
    <col min="5469" max="5469" customWidth="1" width="8.85546875"/>
    <col min="5470" max="5470" customWidth="1" width="8.85546875"/>
    <col min="5471" max="5471" customWidth="1" width="8.85546875"/>
    <col min="5472" max="5472" customWidth="1" width="8.85546875"/>
    <col min="5473" max="5473" customWidth="1" width="8.85546875"/>
    <col min="5474" max="5474" customWidth="1" width="8.85546875"/>
    <col min="5475" max="5475" customWidth="1" width="8.85546875"/>
    <col min="5476" max="5476" customWidth="1" width="8.85546875"/>
    <col min="5477" max="5477" customWidth="1" width="8.85546875"/>
    <col min="5478" max="5478" customWidth="1" width="8.85546875"/>
    <col min="5479" max="5479" customWidth="1" width="8.85546875"/>
    <col min="5480" max="5480" customWidth="1" width="8.85546875"/>
    <col min="5481" max="5481" customWidth="1" width="8.85546875"/>
    <col min="5482" max="5482" customWidth="1" width="8.85546875"/>
    <col min="5483" max="5483" customWidth="1" width="8.85546875"/>
    <col min="5484" max="5484" customWidth="1" width="8.85546875"/>
    <col min="5485" max="5485" customWidth="1" width="8.85546875"/>
    <col min="5486" max="5486" customWidth="1" width="8.85546875"/>
    <col min="5487" max="5487" customWidth="1" width="8.85546875"/>
    <col min="5488" max="5488" customWidth="1" width="8.85546875"/>
    <col min="5489" max="5489" customWidth="1" width="8.85546875"/>
    <col min="5490" max="5490" customWidth="1" width="8.85546875"/>
    <col min="5491" max="5491" customWidth="1" width="8.85546875"/>
    <col min="5492" max="5492" customWidth="1" width="8.85546875"/>
    <col min="5493" max="5493" customWidth="1" width="8.85546875"/>
    <col min="5494" max="5494" customWidth="1" width="8.85546875"/>
    <col min="5495" max="5495" customWidth="1" width="8.85546875"/>
    <col min="5496" max="5496" customWidth="1" width="8.85546875"/>
    <col min="5497" max="5497" customWidth="1" width="8.85546875"/>
    <col min="5498" max="5498" customWidth="1" width="8.85546875"/>
    <col min="5499" max="5499" customWidth="1" width="8.85546875"/>
    <col min="5500" max="5500" customWidth="1" width="8.85546875"/>
    <col min="5501" max="5501" customWidth="1" width="8.85546875"/>
    <col min="5502" max="5502" customWidth="1" width="8.85546875"/>
    <col min="5503" max="5503" customWidth="1" width="8.85546875"/>
    <col min="5504" max="5504" customWidth="1" width="8.85546875"/>
    <col min="5505" max="5505" customWidth="1" width="8.85546875"/>
    <col min="5506" max="5506" customWidth="1" width="8.85546875"/>
    <col min="5507" max="5507" customWidth="1" width="8.85546875"/>
    <col min="5508" max="5508" customWidth="1" width="8.85546875"/>
    <col min="5509" max="5509" customWidth="1" width="8.85546875"/>
    <col min="5510" max="5510" customWidth="1" width="8.85546875"/>
    <col min="5511" max="5511" customWidth="1" width="8.85546875"/>
    <col min="5512" max="5512" customWidth="1" width="8.85546875"/>
    <col min="5513" max="5513" customWidth="1" width="8.85546875"/>
    <col min="5514" max="5514" customWidth="1" width="8.85546875"/>
    <col min="5515" max="5515" customWidth="1" width="8.85546875"/>
    <col min="5516" max="5516" customWidth="1" width="8.85546875"/>
    <col min="5517" max="5517" customWidth="1" width="8.85546875"/>
    <col min="5518" max="5518" customWidth="1" width="8.85546875"/>
    <col min="5519" max="5519" customWidth="1" width="8.85546875"/>
    <col min="5520" max="5520" customWidth="1" width="8.85546875"/>
    <col min="5521" max="5521" customWidth="1" width="8.85546875"/>
    <col min="5522" max="5522" customWidth="1" width="8.85546875"/>
    <col min="5523" max="5523" customWidth="1" width="8.85546875"/>
    <col min="5524" max="5524" customWidth="1" width="8.85546875"/>
    <col min="5525" max="5525" customWidth="1" width="8.85546875"/>
    <col min="5526" max="5526" customWidth="1" width="8.85546875"/>
    <col min="5527" max="5527" customWidth="1" width="8.85546875"/>
    <col min="5528" max="5528" customWidth="1" width="8.85546875"/>
    <col min="5529" max="5529" customWidth="1" width="8.85546875"/>
    <col min="5530" max="5530" customWidth="1" width="8.85546875"/>
    <col min="5531" max="5531" customWidth="1" width="8.85546875"/>
    <col min="5532" max="5532" customWidth="1" width="8.85546875"/>
    <col min="5533" max="5533" customWidth="1" width="8.85546875"/>
    <col min="5534" max="5534" customWidth="1" width="8.85546875"/>
    <col min="5535" max="5535" customWidth="1" width="8.85546875"/>
    <col min="5536" max="5536" customWidth="1" width="8.85546875"/>
    <col min="5537" max="5537" customWidth="1" width="8.85546875"/>
    <col min="5538" max="5538" customWidth="1" width="8.85546875"/>
    <col min="5539" max="5539" customWidth="1" width="8.85546875"/>
    <col min="5540" max="5540" customWidth="1" width="8.85546875"/>
    <col min="5541" max="5541" customWidth="1" width="8.85546875"/>
    <col min="5542" max="5542" customWidth="1" width="8.85546875"/>
    <col min="5543" max="5543" customWidth="1" width="8.85546875"/>
    <col min="5544" max="5544" customWidth="1" width="8.85546875"/>
    <col min="5545" max="5545" customWidth="1" width="8.85546875"/>
    <col min="5546" max="5546" customWidth="1" width="8.85546875"/>
    <col min="5547" max="5547" customWidth="1" width="8.85546875"/>
    <col min="5548" max="5548" customWidth="1" width="8.85546875"/>
    <col min="5549" max="5549" customWidth="1" width="8.85546875"/>
    <col min="5550" max="5550" customWidth="1" width="8.85546875"/>
    <col min="5551" max="5551" customWidth="1" width="8.85546875"/>
    <col min="5552" max="5552" customWidth="1" width="8.85546875"/>
    <col min="5553" max="5553" customWidth="1" width="8.85546875"/>
    <col min="5554" max="5554" customWidth="1" width="8.85546875"/>
    <col min="5555" max="5555" customWidth="1" width="8.85546875"/>
    <col min="5556" max="5556" customWidth="1" width="8.85546875"/>
    <col min="5557" max="5557" customWidth="1" width="8.85546875"/>
    <col min="5558" max="5558" customWidth="1" width="8.85546875"/>
    <col min="5559" max="5559" customWidth="1" width="8.85546875"/>
    <col min="5560" max="5560" customWidth="1" width="8.85546875"/>
    <col min="5561" max="5561" customWidth="1" width="8.85546875"/>
    <col min="5562" max="5562" customWidth="1" width="8.85546875"/>
    <col min="5563" max="5563" customWidth="1" width="8.85546875"/>
    <col min="5564" max="5564" customWidth="1" width="8.85546875"/>
    <col min="5565" max="5565" customWidth="1" width="8.85546875"/>
    <col min="5566" max="5566" customWidth="1" width="8.85546875"/>
    <col min="5567" max="5567" customWidth="1" width="8.85546875"/>
    <col min="5568" max="5568" customWidth="1" width="8.85546875"/>
    <col min="5569" max="5569" customWidth="1" width="8.85546875"/>
    <col min="5570" max="5570" customWidth="1" width="8.85546875"/>
    <col min="5571" max="5571" customWidth="1" width="8.85546875"/>
    <col min="5572" max="5572" customWidth="1" width="8.85546875"/>
    <col min="5573" max="5573" customWidth="1" width="8.85546875"/>
    <col min="5574" max="5574" customWidth="1" width="8.85546875"/>
    <col min="5575" max="5575" customWidth="1" width="8.85546875"/>
    <col min="5576" max="5576" customWidth="1" width="8.85546875"/>
    <col min="5577" max="5577" customWidth="1" width="8.85546875"/>
    <col min="5578" max="5578" customWidth="1" width="8.85546875"/>
    <col min="5579" max="5579" customWidth="1" width="8.85546875"/>
    <col min="5580" max="5580" customWidth="1" width="8.85546875"/>
    <col min="5581" max="5581" customWidth="1" width="8.85546875"/>
    <col min="5582" max="5582" customWidth="1" width="8.85546875"/>
    <col min="5583" max="5583" customWidth="1" width="8.85546875"/>
    <col min="5584" max="5584" customWidth="1" width="8.85546875"/>
    <col min="5585" max="5585" customWidth="1" width="8.85546875"/>
    <col min="5586" max="5586" customWidth="1" width="8.85546875"/>
    <col min="5587" max="5587" customWidth="1" width="8.85546875"/>
    <col min="5588" max="5588" customWidth="1" width="8.85546875"/>
    <col min="5589" max="5589" customWidth="1" width="8.85546875"/>
    <col min="5590" max="5590" customWidth="1" width="8.85546875"/>
    <col min="5591" max="5591" customWidth="1" width="8.85546875"/>
    <col min="5592" max="5592" customWidth="1" width="8.85546875"/>
    <col min="5593" max="5593" customWidth="1" width="8.85546875"/>
    <col min="5594" max="5594" customWidth="1" width="8.85546875"/>
    <col min="5595" max="5595" customWidth="1" width="8.85546875"/>
    <col min="5596" max="5596" customWidth="1" width="8.85546875"/>
    <col min="5597" max="5597" customWidth="1" width="8.85546875"/>
    <col min="5598" max="5598" customWidth="1" width="8.85546875"/>
    <col min="5599" max="5599" customWidth="1" width="8.85546875"/>
    <col min="5600" max="5600" customWidth="1" width="8.85546875"/>
    <col min="5601" max="5601" customWidth="1" width="8.85546875"/>
    <col min="5602" max="5602" customWidth="1" width="8.85546875"/>
    <col min="5603" max="5603" customWidth="1" width="8.85546875"/>
    <col min="5604" max="5604" customWidth="1" width="8.85546875"/>
    <col min="5605" max="5605" customWidth="1" width="8.85546875"/>
    <col min="5606" max="5606" customWidth="1" width="8.85546875"/>
    <col min="5607" max="5607" customWidth="1" width="8.85546875"/>
    <col min="5608" max="5608" customWidth="1" width="8.85546875"/>
    <col min="5609" max="5609" customWidth="1" width="8.85546875"/>
    <col min="5610" max="5610" customWidth="1" width="8.85546875"/>
    <col min="5611" max="5611" customWidth="1" width="8.85546875"/>
    <col min="5612" max="5612" customWidth="1" width="8.85546875"/>
    <col min="5613" max="5613" customWidth="1" width="8.85546875"/>
    <col min="5614" max="5614" customWidth="1" width="8.85546875"/>
    <col min="5615" max="5615" customWidth="1" width="8.85546875"/>
    <col min="5616" max="5616" customWidth="1" width="8.85546875"/>
    <col min="5617" max="5617" customWidth="1" width="8.85546875"/>
    <col min="5618" max="5618" customWidth="1" width="8.85546875"/>
    <col min="5619" max="5619" customWidth="1" width="8.85546875"/>
    <col min="5620" max="5620" customWidth="1" width="8.85546875"/>
    <col min="5621" max="5621" customWidth="1" width="8.85546875"/>
    <col min="5622" max="5622" customWidth="1" width="8.85546875"/>
    <col min="5623" max="5623" customWidth="1" width="8.85546875"/>
    <col min="5624" max="5624" customWidth="1" width="8.85546875"/>
    <col min="5625" max="5625" customWidth="1" width="8.85546875"/>
    <col min="5626" max="5626" customWidth="1" width="8.85546875"/>
    <col min="5627" max="5627" customWidth="1" width="8.85546875"/>
    <col min="5628" max="5628" customWidth="1" width="8.85546875"/>
    <col min="5629" max="5629" customWidth="1" width="8.85546875"/>
    <col min="5630" max="5630" customWidth="1" width="8.85546875"/>
    <col min="5631" max="5631" customWidth="1" width="8.85546875"/>
    <col min="5632" max="5632" customWidth="1" width="8.85546875"/>
    <col min="5633" max="5633" customWidth="1" width="8.85546875"/>
    <col min="5634" max="5634" customWidth="1" width="8.85546875"/>
    <col min="5635" max="5635" customWidth="1" width="8.85546875"/>
    <col min="5636" max="5636" customWidth="1" width="8.85546875"/>
    <col min="5637" max="5637" customWidth="1" width="8.85546875"/>
    <col min="5638" max="5638" customWidth="1" width="8.85546875"/>
    <col min="5639" max="5639" customWidth="1" width="8.85546875"/>
    <col min="5640" max="5640" customWidth="1" width="8.85546875"/>
    <col min="5641" max="5641" customWidth="1" width="8.85546875"/>
    <col min="5642" max="5642" customWidth="1" width="8.85546875"/>
    <col min="5643" max="5643" customWidth="1" width="8.85546875"/>
    <col min="5644" max="5644" customWidth="1" width="8.85546875"/>
    <col min="5645" max="5645" customWidth="1" width="8.85546875"/>
    <col min="5646" max="5646" customWidth="1" width="8.85546875"/>
    <col min="5647" max="5647" customWidth="1" width="8.85546875"/>
    <col min="5648" max="5648" customWidth="1" width="8.85546875"/>
    <col min="5649" max="5649" customWidth="1" width="8.85546875"/>
    <col min="5650" max="5650" customWidth="1" width="8.85546875"/>
    <col min="5651" max="5651" customWidth="1" width="8.85546875"/>
    <col min="5652" max="5652" customWidth="1" width="8.85546875"/>
    <col min="5653" max="5653" customWidth="1" width="8.85546875"/>
    <col min="5654" max="5654" customWidth="1" width="8.85546875"/>
    <col min="5655" max="5655" customWidth="1" width="8.85546875"/>
    <col min="5656" max="5656" customWidth="1" width="8.85546875"/>
    <col min="5657" max="5657" customWidth="1" width="8.85546875"/>
    <col min="5658" max="5658" customWidth="1" width="8.85546875"/>
    <col min="5659" max="5659" customWidth="1" width="8.85546875"/>
    <col min="5660" max="5660" customWidth="1" width="8.85546875"/>
    <col min="5661" max="5661" customWidth="1" width="8.85546875"/>
    <col min="5662" max="5662" customWidth="1" width="8.85546875"/>
    <col min="5663" max="5663" customWidth="1" width="8.85546875"/>
    <col min="5664" max="5664" customWidth="1" width="8.85546875"/>
    <col min="5665" max="5665" customWidth="1" width="8.85546875"/>
    <col min="5666" max="5666" customWidth="1" width="8.85546875"/>
    <col min="5667" max="5667" customWidth="1" width="8.85546875"/>
    <col min="5668" max="5668" customWidth="1" width="8.85546875"/>
    <col min="5669" max="5669" customWidth="1" width="8.85546875"/>
    <col min="5670" max="5670" customWidth="1" width="8.85546875"/>
    <col min="5671" max="5671" customWidth="1" width="8.85546875"/>
    <col min="5672" max="5672" customWidth="1" width="8.85546875"/>
    <col min="5673" max="5673" customWidth="1" width="8.85546875"/>
    <col min="5674" max="5674" customWidth="1" width="8.85546875"/>
    <col min="5675" max="5675" customWidth="1" width="8.85546875"/>
    <col min="5676" max="5676" customWidth="1" width="8.85546875"/>
    <col min="5677" max="5677" customWidth="1" width="8.85546875"/>
    <col min="5678" max="5678" customWidth="1" width="8.85546875"/>
    <col min="5679" max="5679" customWidth="1" width="8.85546875"/>
    <col min="5680" max="5680" customWidth="1" width="8.85546875"/>
    <col min="5681" max="5681" customWidth="1" width="8.85546875"/>
    <col min="5682" max="5682" customWidth="1" width="8.85546875"/>
    <col min="5683" max="5683" customWidth="1" width="8.85546875"/>
    <col min="5684" max="5684" customWidth="1" width="8.85546875"/>
    <col min="5685" max="5685" customWidth="1" width="8.85546875"/>
    <col min="5686" max="5686" customWidth="1" width="8.85546875"/>
    <col min="5687" max="5687" customWidth="1" width="8.85546875"/>
    <col min="5688" max="5688" customWidth="1" width="8.85546875"/>
    <col min="5689" max="5689" customWidth="1" width="8.85546875"/>
    <col min="5690" max="5690" customWidth="1" width="8.85546875"/>
    <col min="5691" max="5691" customWidth="1" width="8.85546875"/>
    <col min="5692" max="5692" customWidth="1" width="8.85546875"/>
    <col min="5693" max="5693" customWidth="1" width="8.85546875"/>
    <col min="5694" max="5694" customWidth="1" width="8.85546875"/>
    <col min="5695" max="5695" customWidth="1" width="8.85546875"/>
    <col min="5696" max="5696" customWidth="1" width="8.85546875"/>
    <col min="5697" max="5697" customWidth="1" width="8.85546875"/>
    <col min="5698" max="5698" customWidth="1" width="8.85546875"/>
    <col min="5699" max="5699" customWidth="1" width="8.85546875"/>
    <col min="5700" max="5700" customWidth="1" width="8.85546875"/>
    <col min="5701" max="5701" customWidth="1" width="8.85546875"/>
    <col min="5702" max="5702" customWidth="1" width="8.85546875"/>
    <col min="5703" max="5703" customWidth="1" width="8.85546875"/>
    <col min="5704" max="5704" customWidth="1" width="8.85546875"/>
    <col min="5705" max="5705" customWidth="1" width="8.85546875"/>
    <col min="5706" max="5706" customWidth="1" width="8.85546875"/>
    <col min="5707" max="5707" customWidth="1" width="8.85546875"/>
    <col min="5708" max="5708" customWidth="1" width="8.85546875"/>
    <col min="5709" max="5709" customWidth="1" width="8.85546875"/>
    <col min="5710" max="5710" customWidth="1" width="8.85546875"/>
    <col min="5711" max="5711" customWidth="1" width="8.85546875"/>
    <col min="5712" max="5712" customWidth="1" width="8.85546875"/>
    <col min="5713" max="5713" customWidth="1" width="8.85546875"/>
    <col min="5714" max="5714" customWidth="1" width="8.85546875"/>
    <col min="5715" max="5715" customWidth="1" width="8.85546875"/>
    <col min="5716" max="5716" customWidth="1" width="8.85546875"/>
    <col min="5717" max="5717" customWidth="1" width="8.85546875"/>
    <col min="5718" max="5718" customWidth="1" width="8.85546875"/>
    <col min="5719" max="5719" customWidth="1" width="8.85546875"/>
    <col min="5720" max="5720" customWidth="1" width="8.85546875"/>
    <col min="5721" max="5721" customWidth="1" width="8.85546875"/>
    <col min="5722" max="5722" customWidth="1" width="8.85546875"/>
    <col min="5723" max="5723" customWidth="1" width="8.85546875"/>
    <col min="5724" max="5724" customWidth="1" width="8.85546875"/>
    <col min="5725" max="5725" customWidth="1" width="8.85546875"/>
    <col min="5726" max="5726" customWidth="1" width="8.85546875"/>
    <col min="5727" max="5727" customWidth="1" width="8.85546875"/>
    <col min="5728" max="5728" customWidth="1" width="8.85546875"/>
    <col min="5729" max="5729" customWidth="1" width="8.85546875"/>
    <col min="5730" max="5730" customWidth="1" width="8.85546875"/>
    <col min="5731" max="5731" customWidth="1" width="8.85546875"/>
    <col min="5732" max="5732" customWidth="1" width="8.85546875"/>
    <col min="5733" max="5733" customWidth="1" width="8.85546875"/>
    <col min="5734" max="5734" customWidth="1" width="8.85546875"/>
    <col min="5735" max="5735" customWidth="1" width="8.85546875"/>
    <col min="5736" max="5736" customWidth="1" width="8.85546875"/>
    <col min="5737" max="5737" customWidth="1" width="8.85546875"/>
    <col min="5738" max="5738" customWidth="1" width="8.85546875"/>
    <col min="5739" max="5739" customWidth="1" width="8.85546875"/>
    <col min="5740" max="5740" customWidth="1" width="8.85546875"/>
    <col min="5741" max="5741" customWidth="1" width="8.85546875"/>
    <col min="5742" max="5742" customWidth="1" width="8.85546875"/>
    <col min="5743" max="5743" customWidth="1" width="8.85546875"/>
    <col min="5744" max="5744" customWidth="1" width="8.85546875"/>
    <col min="5745" max="5745" customWidth="1" width="8.85546875"/>
    <col min="5746" max="5746" customWidth="1" width="8.85546875"/>
    <col min="5747" max="5747" customWidth="1" width="8.85546875"/>
    <col min="5748" max="5748" customWidth="1" width="8.85546875"/>
    <col min="5749" max="5749" customWidth="1" width="8.85546875"/>
    <col min="5750" max="5750" customWidth="1" width="8.85546875"/>
    <col min="5751" max="5751" customWidth="1" width="8.85546875"/>
    <col min="5752" max="5752" customWidth="1" width="8.85546875"/>
    <col min="5753" max="5753" customWidth="1" width="8.85546875"/>
    <col min="5754" max="5754" customWidth="1" width="8.85546875"/>
    <col min="5755" max="5755" customWidth="1" width="8.85546875"/>
    <col min="5756" max="5756" customWidth="1" width="8.85546875"/>
    <col min="5757" max="5757" customWidth="1" width="8.85546875"/>
    <col min="5758" max="5758" customWidth="1" width="8.85546875"/>
    <col min="5759" max="5759" customWidth="1" width="8.85546875"/>
    <col min="5760" max="5760" customWidth="1" width="8.85546875"/>
    <col min="5761" max="5761" customWidth="1" width="8.85546875"/>
    <col min="5762" max="5762" customWidth="1" width="8.85546875"/>
    <col min="5763" max="5763" customWidth="1" width="8.85546875"/>
    <col min="5764" max="5764" customWidth="1" width="8.85546875"/>
    <col min="5765" max="5765" customWidth="1" width="8.85546875"/>
    <col min="5766" max="5766" customWidth="1" width="8.85546875"/>
    <col min="5767" max="5767" customWidth="1" width="8.85546875"/>
    <col min="5768" max="5768" customWidth="1" width="8.85546875"/>
    <col min="5769" max="5769" customWidth="1" width="8.85546875"/>
    <col min="5770" max="5770" customWidth="1" width="8.85546875"/>
    <col min="5771" max="5771" customWidth="1" width="8.85546875"/>
    <col min="5772" max="5772" customWidth="1" width="8.85546875"/>
    <col min="5773" max="5773" customWidth="1" width="8.85546875"/>
    <col min="5774" max="5774" customWidth="1" width="8.85546875"/>
    <col min="5775" max="5775" customWidth="1" width="8.85546875"/>
    <col min="5776" max="5776" customWidth="1" width="8.85546875"/>
    <col min="5777" max="5777" customWidth="1" width="8.85546875"/>
    <col min="5778" max="5778" customWidth="1" width="8.85546875"/>
    <col min="5779" max="5779" customWidth="1" width="8.85546875"/>
    <col min="5780" max="5780" customWidth="1" width="8.85546875"/>
    <col min="5781" max="5781" customWidth="1" width="8.85546875"/>
    <col min="5782" max="5782" customWidth="1" width="8.85546875"/>
    <col min="5783" max="5783" customWidth="1" width="8.85546875"/>
    <col min="5784" max="5784" customWidth="1" width="8.85546875"/>
    <col min="5785" max="5785" customWidth="1" width="8.85546875"/>
    <col min="5786" max="5786" customWidth="1" width="8.85546875"/>
    <col min="5787" max="5787" customWidth="1" width="8.85546875"/>
    <col min="5788" max="5788" customWidth="1" width="8.85546875"/>
    <col min="5789" max="5789" customWidth="1" width="8.85546875"/>
    <col min="5790" max="5790" customWidth="1" width="8.85546875"/>
    <col min="5791" max="5791" customWidth="1" width="8.85546875"/>
    <col min="5792" max="5792" customWidth="1" width="8.85546875"/>
    <col min="5793" max="5793" customWidth="1" width="8.85546875"/>
    <col min="5794" max="5794" customWidth="1" width="8.85546875"/>
    <col min="5795" max="5795" customWidth="1" width="8.85546875"/>
    <col min="5796" max="5796" customWidth="1" width="8.85546875"/>
    <col min="5797" max="5797" customWidth="1" width="8.85546875"/>
    <col min="5798" max="5798" customWidth="1" width="8.85546875"/>
    <col min="5799" max="5799" customWidth="1" width="8.85546875"/>
    <col min="5800" max="5800" customWidth="1" width="8.85546875"/>
    <col min="5801" max="5801" customWidth="1" width="8.85546875"/>
    <col min="5802" max="5802" customWidth="1" width="8.85546875"/>
    <col min="5803" max="5803" customWidth="1" width="8.85546875"/>
    <col min="5804" max="5804" customWidth="1" width="8.85546875"/>
    <col min="5805" max="5805" customWidth="1" width="8.85546875"/>
    <col min="5806" max="5806" customWidth="1" width="8.85546875"/>
    <col min="5807" max="5807" customWidth="1" width="8.85546875"/>
    <col min="5808" max="5808" customWidth="1" width="8.85546875"/>
    <col min="5809" max="5809" customWidth="1" width="8.85546875"/>
    <col min="5810" max="5810" customWidth="1" width="8.85546875"/>
    <col min="5811" max="5811" customWidth="1" width="8.85546875"/>
    <col min="5812" max="5812" customWidth="1" width="8.85546875"/>
    <col min="5813" max="5813" customWidth="1" width="8.85546875"/>
    <col min="5814" max="5814" customWidth="1" width="8.85546875"/>
    <col min="5815" max="5815" customWidth="1" width="8.85546875"/>
    <col min="5816" max="5816" customWidth="1" width="8.85546875"/>
    <col min="5817" max="5817" customWidth="1" width="8.85546875"/>
    <col min="5818" max="5818" customWidth="1" width="8.85546875"/>
    <col min="5819" max="5819" customWidth="1" width="8.85546875"/>
    <col min="5820" max="5820" customWidth="1" width="8.85546875"/>
    <col min="5821" max="5821" customWidth="1" width="8.85546875"/>
    <col min="5822" max="5822" customWidth="1" width="8.85546875"/>
    <col min="5823" max="5823" customWidth="1" width="8.85546875"/>
    <col min="5824" max="5824" customWidth="1" width="8.85546875"/>
    <col min="5825" max="5825" customWidth="1" width="8.85546875"/>
    <col min="5826" max="5826" customWidth="1" width="8.85546875"/>
    <col min="5827" max="5827" customWidth="1" width="8.85546875"/>
    <col min="5828" max="5828" customWidth="1" width="8.85546875"/>
    <col min="5829" max="5829" customWidth="1" width="8.85546875"/>
    <col min="5830" max="5830" customWidth="1" width="8.85546875"/>
    <col min="5831" max="5831" customWidth="1" width="8.85546875"/>
    <col min="5832" max="5832" customWidth="1" width="8.85546875"/>
    <col min="5833" max="5833" customWidth="1" width="8.85546875"/>
    <col min="5834" max="5834" customWidth="1" width="8.85546875"/>
    <col min="5835" max="5835" customWidth="1" width="8.85546875"/>
    <col min="5836" max="5836" customWidth="1" width="8.85546875"/>
    <col min="5837" max="5837" customWidth="1" width="8.85546875"/>
    <col min="5838" max="5838" customWidth="1" width="8.85546875"/>
    <col min="5839" max="5839" customWidth="1" width="8.85546875"/>
    <col min="5840" max="5840" customWidth="1" width="8.85546875"/>
    <col min="5841" max="5841" customWidth="1" width="8.85546875"/>
    <col min="5842" max="5842" customWidth="1" width="8.85546875"/>
    <col min="5843" max="5843" customWidth="1" width="8.85546875"/>
    <col min="5844" max="5844" customWidth="1" width="8.85546875"/>
    <col min="5845" max="5845" customWidth="1" width="8.85546875"/>
    <col min="5846" max="5846" customWidth="1" width="8.85546875"/>
    <col min="5847" max="5847" customWidth="1" width="8.85546875"/>
    <col min="5848" max="5848" customWidth="1" width="8.85546875"/>
    <col min="5849" max="5849" customWidth="1" width="8.85546875"/>
    <col min="5850" max="5850" customWidth="1" width="8.85546875"/>
    <col min="5851" max="5851" customWidth="1" width="8.85546875"/>
    <col min="5852" max="5852" customWidth="1" width="8.85546875"/>
    <col min="5853" max="5853" customWidth="1" width="8.85546875"/>
    <col min="5854" max="5854" customWidth="1" width="8.85546875"/>
    <col min="5855" max="5855" customWidth="1" width="8.85546875"/>
    <col min="5856" max="5856" customWidth="1" width="8.85546875"/>
    <col min="5857" max="5857" customWidth="1" width="8.85546875"/>
    <col min="5858" max="5858" customWidth="1" width="8.85546875"/>
    <col min="5859" max="5859" customWidth="1" width="8.85546875"/>
    <col min="5860" max="5860" customWidth="1" width="8.85546875"/>
    <col min="5861" max="5861" customWidth="1" width="8.85546875"/>
    <col min="5862" max="5862" customWidth="1" width="8.85546875"/>
    <col min="5863" max="5863" customWidth="1" width="8.85546875"/>
    <col min="5864" max="5864" customWidth="1" width="8.85546875"/>
    <col min="5865" max="5865" customWidth="1" width="8.85546875"/>
    <col min="5866" max="5866" customWidth="1" width="8.85546875"/>
    <col min="5867" max="5867" customWidth="1" width="8.85546875"/>
    <col min="5868" max="5868" customWidth="1" width="8.85546875"/>
    <col min="5869" max="5869" customWidth="1" width="8.85546875"/>
    <col min="5870" max="5870" customWidth="1" width="8.85546875"/>
    <col min="5871" max="5871" customWidth="1" width="8.85546875"/>
    <col min="5872" max="5872" customWidth="1" width="8.85546875"/>
    <col min="5873" max="5873" customWidth="1" width="8.85546875"/>
    <col min="5874" max="5874" customWidth="1" width="8.85546875"/>
    <col min="5875" max="5875" customWidth="1" width="8.85546875"/>
    <col min="5876" max="5876" customWidth="1" width="8.85546875"/>
    <col min="5877" max="5877" customWidth="1" width="8.85546875"/>
    <col min="5878" max="5878" customWidth="1" width="8.85546875"/>
    <col min="5879" max="5879" customWidth="1" width="8.85546875"/>
    <col min="5880" max="5880" customWidth="1" width="8.85546875"/>
    <col min="5881" max="5881" customWidth="1" width="8.85546875"/>
    <col min="5882" max="5882" customWidth="1" width="8.85546875"/>
    <col min="5883" max="5883" customWidth="1" width="8.85546875"/>
    <col min="5884" max="5884" customWidth="1" width="8.85546875"/>
    <col min="5885" max="5885" customWidth="1" width="8.85546875"/>
    <col min="5886" max="5886" customWidth="1" width="8.85546875"/>
    <col min="5887" max="5887" customWidth="1" width="8.85546875"/>
    <col min="5888" max="5888" customWidth="1" width="8.85546875"/>
    <col min="5889" max="5889" customWidth="1" width="8.85546875"/>
    <col min="5890" max="5890" customWidth="1" width="8.85546875"/>
    <col min="5891" max="5891" customWidth="1" width="8.85546875"/>
    <col min="5892" max="5892" customWidth="1" width="8.85546875"/>
    <col min="5893" max="5893" customWidth="1" width="8.85546875"/>
    <col min="5894" max="5894" customWidth="1" width="8.85546875"/>
    <col min="5895" max="5895" customWidth="1" width="8.85546875"/>
    <col min="5896" max="5896" customWidth="1" width="8.85546875"/>
    <col min="5897" max="5897" customWidth="1" width="8.85546875"/>
    <col min="5898" max="5898" customWidth="1" width="8.85546875"/>
    <col min="5899" max="5899" customWidth="1" width="8.85546875"/>
    <col min="5900" max="5900" customWidth="1" width="8.85546875"/>
    <col min="5901" max="5901" customWidth="1" width="8.85546875"/>
    <col min="5902" max="5902" customWidth="1" width="8.85546875"/>
    <col min="5903" max="5903" customWidth="1" width="8.85546875"/>
    <col min="5904" max="5904" customWidth="1" width="8.85546875"/>
    <col min="5905" max="5905" customWidth="1" width="8.85546875"/>
    <col min="5906" max="5906" customWidth="1" width="8.85546875"/>
    <col min="5907" max="5907" customWidth="1" width="8.85546875"/>
    <col min="5908" max="5908" customWidth="1" width="8.85546875"/>
    <col min="5909" max="5909" customWidth="1" width="8.85546875"/>
    <col min="5910" max="5910" customWidth="1" width="8.85546875"/>
    <col min="5911" max="5911" customWidth="1" width="8.85546875"/>
    <col min="5912" max="5912" customWidth="1" width="8.85546875"/>
    <col min="5913" max="5913" customWidth="1" width="8.85546875"/>
    <col min="5914" max="5914" customWidth="1" width="8.85546875"/>
    <col min="5915" max="5915" customWidth="1" width="8.85546875"/>
    <col min="5916" max="5916" customWidth="1" width="8.85546875"/>
    <col min="5917" max="5917" customWidth="1" width="8.85546875"/>
    <col min="5918" max="5918" customWidth="1" width="8.85546875"/>
    <col min="5919" max="5919" customWidth="1" width="8.85546875"/>
    <col min="5920" max="5920" customWidth="1" width="8.85546875"/>
    <col min="5921" max="5921" customWidth="1" width="8.85546875"/>
    <col min="5922" max="5922" customWidth="1" width="8.85546875"/>
    <col min="5923" max="5923" customWidth="1" width="8.85546875"/>
    <col min="5924" max="5924" customWidth="1" width="8.85546875"/>
    <col min="5925" max="5925" customWidth="1" width="8.85546875"/>
    <col min="5926" max="5926" customWidth="1" width="8.85546875"/>
    <col min="5927" max="5927" customWidth="1" width="8.85546875"/>
    <col min="5928" max="5928" customWidth="1" width="8.85546875"/>
    <col min="5929" max="5929" customWidth="1" width="8.85546875"/>
    <col min="5930" max="5930" customWidth="1" width="8.85546875"/>
    <col min="5931" max="5931" customWidth="1" width="8.85546875"/>
    <col min="5932" max="5932" customWidth="1" width="8.85546875"/>
    <col min="5933" max="5933" customWidth="1" width="8.85546875"/>
    <col min="5934" max="5934" customWidth="1" width="8.85546875"/>
    <col min="5935" max="5935" customWidth="1" width="8.85546875"/>
    <col min="5936" max="5936" customWidth="1" width="8.85546875"/>
    <col min="5937" max="5937" customWidth="1" width="8.85546875"/>
    <col min="5938" max="5938" customWidth="1" width="8.85546875"/>
    <col min="5939" max="5939" customWidth="1" width="8.85546875"/>
    <col min="5940" max="5940" customWidth="1" width="8.85546875"/>
    <col min="5941" max="5941" customWidth="1" width="8.85546875"/>
    <col min="5942" max="5942" customWidth="1" width="8.85546875"/>
    <col min="5943" max="5943" customWidth="1" width="8.85546875"/>
    <col min="5944" max="5944" customWidth="1" width="8.85546875"/>
    <col min="5945" max="5945" customWidth="1" width="8.85546875"/>
    <col min="5946" max="5946" customWidth="1" width="8.85546875"/>
    <col min="5947" max="5947" customWidth="1" width="8.85546875"/>
    <col min="5948" max="5948" customWidth="1" width="8.85546875"/>
    <col min="5949" max="5949" customWidth="1" width="8.85546875"/>
    <col min="5950" max="5950" customWidth="1" width="8.85546875"/>
    <col min="5951" max="5951" customWidth="1" width="8.85546875"/>
    <col min="5952" max="5952" customWidth="1" width="8.85546875"/>
    <col min="5953" max="5953" customWidth="1" width="8.85546875"/>
    <col min="5954" max="5954" customWidth="1" width="8.85546875"/>
    <col min="5955" max="5955" customWidth="1" width="8.85546875"/>
    <col min="5956" max="5956" customWidth="1" width="8.85546875"/>
    <col min="5957" max="5957" customWidth="1" width="8.85546875"/>
    <col min="5958" max="5958" customWidth="1" width="8.85546875"/>
    <col min="5959" max="5959" customWidth="1" width="8.85546875"/>
    <col min="5960" max="5960" customWidth="1" width="8.85546875"/>
    <col min="5961" max="5961" customWidth="1" width="8.85546875"/>
    <col min="5962" max="5962" customWidth="1" width="8.85546875"/>
    <col min="5963" max="5963" customWidth="1" width="8.85546875"/>
    <col min="5964" max="5964" customWidth="1" width="8.85546875"/>
    <col min="5965" max="5965" customWidth="1" width="8.85546875"/>
    <col min="5966" max="5966" customWidth="1" width="8.85546875"/>
    <col min="5967" max="5967" customWidth="1" width="8.85546875"/>
    <col min="5968" max="5968" customWidth="1" width="8.85546875"/>
    <col min="5969" max="5969" customWidth="1" width="8.85546875"/>
    <col min="5970" max="5970" customWidth="1" width="8.85546875"/>
    <col min="5971" max="5971" customWidth="1" width="8.85546875"/>
    <col min="5972" max="5972" customWidth="1" width="8.85546875"/>
    <col min="5973" max="5973" customWidth="1" width="8.85546875"/>
    <col min="5974" max="5974" customWidth="1" width="8.85546875"/>
    <col min="5975" max="5975" customWidth="1" width="8.85546875"/>
    <col min="5976" max="5976" customWidth="1" width="8.85546875"/>
    <col min="5977" max="5977" customWidth="1" width="8.85546875"/>
    <col min="5978" max="5978" customWidth="1" width="8.85546875"/>
    <col min="5979" max="5979" customWidth="1" width="8.85546875"/>
    <col min="5980" max="5980" customWidth="1" width="8.85546875"/>
    <col min="5981" max="5981" customWidth="1" width="8.85546875"/>
    <col min="5982" max="5982" customWidth="1" width="8.85546875"/>
    <col min="5983" max="5983" customWidth="1" width="8.85546875"/>
    <col min="5984" max="5984" customWidth="1" width="8.85546875"/>
    <col min="5985" max="5985" customWidth="1" width="8.85546875"/>
    <col min="5986" max="5986" customWidth="1" width="8.85546875"/>
    <col min="5987" max="5987" customWidth="1" width="8.85546875"/>
    <col min="5988" max="5988" customWidth="1" width="8.85546875"/>
    <col min="5989" max="5989" customWidth="1" width="8.85546875"/>
    <col min="5990" max="5990" customWidth="1" width="8.85546875"/>
    <col min="5991" max="5991" customWidth="1" width="8.85546875"/>
    <col min="5992" max="5992" customWidth="1" width="8.85546875"/>
    <col min="5993" max="5993" customWidth="1" width="8.85546875"/>
    <col min="5994" max="5994" customWidth="1" width="8.85546875"/>
    <col min="5995" max="5995" customWidth="1" width="8.85546875"/>
    <col min="5996" max="5996" customWidth="1" width="8.85546875"/>
    <col min="5997" max="5997" customWidth="1" width="8.85546875"/>
    <col min="5998" max="5998" customWidth="1" width="8.85546875"/>
    <col min="5999" max="5999" customWidth="1" width="8.85546875"/>
    <col min="6000" max="6000" customWidth="1" width="8.85546875"/>
    <col min="6001" max="6001" customWidth="1" width="8.85546875"/>
    <col min="6002" max="6002" customWidth="1" width="8.85546875"/>
    <col min="6003" max="6003" customWidth="1" width="8.85546875"/>
    <col min="6004" max="6004" customWidth="1" width="8.85546875"/>
    <col min="6005" max="6005" customWidth="1" width="8.85546875"/>
    <col min="6006" max="6006" customWidth="1" width="8.85546875"/>
    <col min="6007" max="6007" customWidth="1" width="8.85546875"/>
    <col min="6008" max="6008" customWidth="1" width="8.85546875"/>
    <col min="6009" max="6009" customWidth="1" width="8.85546875"/>
    <col min="6010" max="6010" customWidth="1" width="8.85546875"/>
    <col min="6011" max="6011" customWidth="1" width="8.85546875"/>
    <col min="6012" max="6012" customWidth="1" width="8.85546875"/>
    <col min="6013" max="6013" customWidth="1" width="8.85546875"/>
    <col min="6014" max="6014" customWidth="1" width="8.85546875"/>
    <col min="6015" max="6015" customWidth="1" width="8.85546875"/>
    <col min="6016" max="6016" customWidth="1" width="8.85546875"/>
    <col min="6017" max="6017" customWidth="1" width="8.85546875"/>
    <col min="6018" max="6018" customWidth="1" width="8.85546875"/>
    <col min="6019" max="6019" customWidth="1" width="8.85546875"/>
    <col min="6020" max="6020" customWidth="1" width="8.85546875"/>
    <col min="6021" max="6021" customWidth="1" width="8.85546875"/>
    <col min="6022" max="6022" customWidth="1" width="8.85546875"/>
    <col min="6023" max="6023" customWidth="1" width="8.85546875"/>
    <col min="6024" max="6024" customWidth="1" width="8.85546875"/>
    <col min="6025" max="6025" customWidth="1" width="8.85546875"/>
    <col min="6026" max="6026" customWidth="1" width="8.85546875"/>
    <col min="6027" max="6027" customWidth="1" width="8.85546875"/>
    <col min="6028" max="6028" customWidth="1" width="8.85546875"/>
    <col min="6029" max="6029" customWidth="1" width="8.85546875"/>
    <col min="6030" max="6030" customWidth="1" width="8.85546875"/>
    <col min="6031" max="6031" customWidth="1" width="8.85546875"/>
    <col min="6032" max="6032" customWidth="1" width="8.85546875"/>
    <col min="6033" max="6033" customWidth="1" width="8.85546875"/>
    <col min="6034" max="6034" customWidth="1" width="8.85546875"/>
    <col min="6035" max="6035" customWidth="1" width="8.85546875"/>
    <col min="6036" max="6036" customWidth="1" width="8.85546875"/>
    <col min="6037" max="6037" customWidth="1" width="8.85546875"/>
    <col min="6038" max="6038" customWidth="1" width="8.85546875"/>
    <col min="6039" max="6039" customWidth="1" width="8.85546875"/>
    <col min="6040" max="6040" customWidth="1" width="8.85546875"/>
    <col min="6041" max="6041" customWidth="1" width="8.85546875"/>
    <col min="6042" max="6042" customWidth="1" width="8.85546875"/>
    <col min="6043" max="6043" customWidth="1" width="8.85546875"/>
    <col min="6044" max="6044" customWidth="1" width="8.85546875"/>
    <col min="6045" max="6045" customWidth="1" width="8.85546875"/>
    <col min="6046" max="6046" customWidth="1" width="8.85546875"/>
    <col min="6047" max="6047" customWidth="1" width="8.85546875"/>
    <col min="6048" max="6048" customWidth="1" width="8.85546875"/>
    <col min="6049" max="6049" customWidth="1" width="8.85546875"/>
    <col min="6050" max="6050" customWidth="1" width="8.85546875"/>
    <col min="6051" max="6051" customWidth="1" width="8.85546875"/>
    <col min="6052" max="6052" customWidth="1" width="8.85546875"/>
    <col min="6053" max="6053" customWidth="1" width="8.85546875"/>
    <col min="6054" max="6054" customWidth="1" width="8.85546875"/>
    <col min="6055" max="6055" customWidth="1" width="8.85546875"/>
    <col min="6056" max="6056" customWidth="1" width="8.85546875"/>
    <col min="6057" max="6057" customWidth="1" width="8.85546875"/>
    <col min="6058" max="6058" customWidth="1" width="8.85546875"/>
    <col min="6059" max="6059" customWidth="1" width="8.85546875"/>
    <col min="6060" max="6060" customWidth="1" width="8.85546875"/>
    <col min="6061" max="6061" customWidth="1" width="8.85546875"/>
    <col min="6062" max="6062" customWidth="1" width="8.85546875"/>
    <col min="6063" max="6063" customWidth="1" width="8.85546875"/>
    <col min="6064" max="6064" customWidth="1" width="8.85546875"/>
    <col min="6065" max="6065" customWidth="1" width="8.85546875"/>
    <col min="6066" max="6066" customWidth="1" width="8.85546875"/>
    <col min="6067" max="6067" customWidth="1" width="8.85546875"/>
    <col min="6068" max="6068" customWidth="1" width="8.85546875"/>
    <col min="6069" max="6069" customWidth="1" width="8.85546875"/>
    <col min="6070" max="6070" customWidth="1" width="8.85546875"/>
    <col min="6071" max="6071" customWidth="1" width="8.85546875"/>
    <col min="6072" max="6072" customWidth="1" width="8.85546875"/>
    <col min="6073" max="6073" customWidth="1" width="8.85546875"/>
    <col min="6074" max="6074" customWidth="1" width="8.85546875"/>
    <col min="6075" max="6075" customWidth="1" width="8.85546875"/>
    <col min="6076" max="6076" customWidth="1" width="8.85546875"/>
    <col min="6077" max="6077" customWidth="1" width="8.85546875"/>
    <col min="6078" max="6078" customWidth="1" width="8.85546875"/>
    <col min="6079" max="6079" customWidth="1" width="8.85546875"/>
    <col min="6080" max="6080" customWidth="1" width="8.85546875"/>
    <col min="6081" max="6081" customWidth="1" width="8.85546875"/>
    <col min="6082" max="6082" customWidth="1" width="8.85546875"/>
    <col min="6083" max="6083" customWidth="1" width="8.85546875"/>
    <col min="6084" max="6084" customWidth="1" width="8.85546875"/>
    <col min="6085" max="6085" customWidth="1" width="8.85546875"/>
    <col min="6086" max="6086" customWidth="1" width="8.85546875"/>
    <col min="6087" max="6087" customWidth="1" width="8.85546875"/>
    <col min="6088" max="6088" customWidth="1" width="8.85546875"/>
    <col min="6089" max="6089" customWidth="1" width="8.85546875"/>
    <col min="6090" max="6090" customWidth="1" width="8.85546875"/>
    <col min="6091" max="6091" customWidth="1" width="8.85546875"/>
    <col min="6092" max="6092" customWidth="1" width="8.85546875"/>
    <col min="6093" max="6093" customWidth="1" width="8.85546875"/>
    <col min="6094" max="6094" customWidth="1" width="8.85546875"/>
    <col min="6095" max="6095" customWidth="1" width="8.85546875"/>
    <col min="6096" max="6096" customWidth="1" width="8.85546875"/>
    <col min="6097" max="6097" customWidth="1" width="8.85546875"/>
    <col min="6098" max="6098" customWidth="1" width="8.85546875"/>
    <col min="6099" max="6099" customWidth="1" width="8.85546875"/>
    <col min="6100" max="6100" customWidth="1" width="8.85546875"/>
    <col min="6101" max="6101" customWidth="1" width="8.85546875"/>
    <col min="6102" max="6102" customWidth="1" width="8.85546875"/>
    <col min="6103" max="6103" customWidth="1" width="8.85546875"/>
    <col min="6104" max="6104" customWidth="1" width="8.85546875"/>
    <col min="6105" max="6105" customWidth="1" width="8.85546875"/>
    <col min="6106" max="6106" customWidth="1" width="8.85546875"/>
    <col min="6107" max="6107" customWidth="1" width="8.85546875"/>
    <col min="6108" max="6108" customWidth="1" width="8.85546875"/>
    <col min="6109" max="6109" customWidth="1" width="8.85546875"/>
    <col min="6110" max="6110" customWidth="1" width="8.85546875"/>
    <col min="6111" max="6111" customWidth="1" width="8.85546875"/>
    <col min="6112" max="6112" customWidth="1" width="8.85546875"/>
    <col min="6113" max="6113" customWidth="1" width="8.85546875"/>
    <col min="6114" max="6114" customWidth="1" width="8.85546875"/>
    <col min="6115" max="6115" customWidth="1" width="8.85546875"/>
    <col min="6116" max="6116" customWidth="1" width="8.85546875"/>
    <col min="6117" max="6117" customWidth="1" width="8.85546875"/>
    <col min="6118" max="6118" customWidth="1" width="8.85546875"/>
    <col min="6119" max="6119" customWidth="1" width="8.85546875"/>
    <col min="6120" max="6120" customWidth="1" width="8.85546875"/>
    <col min="6121" max="6121" customWidth="1" width="8.85546875"/>
    <col min="6122" max="6122" customWidth="1" width="8.85546875"/>
    <col min="6123" max="6123" customWidth="1" width="8.85546875"/>
    <col min="6124" max="6124" customWidth="1" width="8.85546875"/>
    <col min="6125" max="6125" customWidth="1" width="8.85546875"/>
    <col min="6126" max="6126" customWidth="1" width="8.85546875"/>
    <col min="6127" max="6127" customWidth="1" width="8.85546875"/>
    <col min="6128" max="6128" customWidth="1" width="8.85546875"/>
    <col min="6129" max="6129" customWidth="1" width="8.85546875"/>
    <col min="6130" max="6130" customWidth="1" width="8.85546875"/>
    <col min="6131" max="6131" customWidth="1" width="8.85546875"/>
    <col min="6132" max="6132" customWidth="1" width="8.85546875"/>
    <col min="6133" max="6133" customWidth="1" width="8.85546875"/>
    <col min="6134" max="6134" customWidth="1" width="8.85546875"/>
    <col min="6135" max="6135" customWidth="1" width="8.85546875"/>
    <col min="6136" max="6136" customWidth="1" width="8.85546875"/>
    <col min="6137" max="6137" customWidth="1" width="8.85546875"/>
    <col min="6138" max="6138" customWidth="1" width="8.85546875"/>
    <col min="6139" max="6139" customWidth="1" width="8.85546875"/>
    <col min="6140" max="6140" customWidth="1" width="8.85546875"/>
    <col min="6141" max="6141" customWidth="1" width="8.85546875"/>
    <col min="6142" max="6142" customWidth="1" width="8.85546875"/>
    <col min="6143" max="6143" customWidth="1" width="8.85546875"/>
    <col min="6144" max="6144" customWidth="1" width="8.85546875"/>
    <col min="6145" max="6145" customWidth="1" width="8.85546875"/>
    <col min="6146" max="6146" customWidth="1" width="8.85546875"/>
    <col min="6147" max="6147" customWidth="1" width="8.85546875"/>
    <col min="6148" max="6148" customWidth="1" width="8.85546875"/>
    <col min="6149" max="6149" customWidth="1" width="8.85546875"/>
    <col min="6150" max="6150" customWidth="1" width="8.85546875"/>
    <col min="6151" max="6151" customWidth="1" width="8.85546875"/>
    <col min="6152" max="6152" customWidth="1" width="8.85546875"/>
    <col min="6153" max="6153" customWidth="1" width="8.85546875"/>
    <col min="6154" max="6154" customWidth="1" width="8.85546875"/>
    <col min="6155" max="6155" customWidth="1" width="8.85546875"/>
    <col min="6156" max="6156" customWidth="1" width="8.85546875"/>
    <col min="6157" max="6157" customWidth="1" width="8.85546875"/>
    <col min="6158" max="6158" customWidth="1" width="8.85546875"/>
    <col min="6159" max="6159" customWidth="1" width="8.85546875"/>
    <col min="6160" max="6160" customWidth="1" width="8.85546875"/>
    <col min="6161" max="6161" customWidth="1" width="8.85546875"/>
    <col min="6162" max="6162" customWidth="1" width="8.85546875"/>
    <col min="6163" max="6163" customWidth="1" width="8.85546875"/>
    <col min="6164" max="6164" customWidth="1" width="8.85546875"/>
    <col min="6165" max="6165" customWidth="1" width="8.85546875"/>
    <col min="6166" max="6166" customWidth="1" width="8.85546875"/>
    <col min="6167" max="6167" customWidth="1" width="8.85546875"/>
    <col min="6168" max="6168" customWidth="1" width="8.85546875"/>
    <col min="6169" max="6169" customWidth="1" width="8.85546875"/>
    <col min="6170" max="6170" customWidth="1" width="8.85546875"/>
    <col min="6171" max="6171" customWidth="1" width="8.85546875"/>
    <col min="6172" max="6172" customWidth="1" width="8.85546875"/>
    <col min="6173" max="6173" customWidth="1" width="8.85546875"/>
    <col min="6174" max="6174" customWidth="1" width="8.85546875"/>
    <col min="6175" max="6175" customWidth="1" width="8.85546875"/>
    <col min="6176" max="6176" customWidth="1" width="8.85546875"/>
    <col min="6177" max="6177" customWidth="1" width="8.85546875"/>
    <col min="6178" max="6178" customWidth="1" width="8.85546875"/>
    <col min="6179" max="6179" customWidth="1" width="8.85546875"/>
    <col min="6180" max="6180" customWidth="1" width="8.85546875"/>
    <col min="6181" max="6181" customWidth="1" width="8.85546875"/>
    <col min="6182" max="6182" customWidth="1" width="8.85546875"/>
    <col min="6183" max="6183" customWidth="1" width="8.85546875"/>
    <col min="6184" max="6184" customWidth="1" width="8.85546875"/>
    <col min="6185" max="6185" customWidth="1" width="8.85546875"/>
    <col min="6186" max="6186" customWidth="1" width="8.85546875"/>
    <col min="6187" max="6187" customWidth="1" width="8.85546875"/>
    <col min="6188" max="6188" customWidth="1" width="8.85546875"/>
    <col min="6189" max="6189" customWidth="1" width="8.85546875"/>
    <col min="6190" max="6190" customWidth="1" width="8.85546875"/>
    <col min="6191" max="6191" customWidth="1" width="8.85546875"/>
    <col min="6192" max="6192" customWidth="1" width="8.85546875"/>
    <col min="6193" max="6193" customWidth="1" width="8.85546875"/>
    <col min="6194" max="6194" customWidth="1" width="8.85546875"/>
    <col min="6195" max="6195" customWidth="1" width="8.85546875"/>
    <col min="6196" max="6196" customWidth="1" width="8.85546875"/>
    <col min="6197" max="6197" customWidth="1" width="8.85546875"/>
    <col min="6198" max="6198" customWidth="1" width="8.85546875"/>
    <col min="6199" max="6199" customWidth="1" width="8.85546875"/>
    <col min="6200" max="6200" customWidth="1" width="8.85546875"/>
    <col min="6201" max="6201" customWidth="1" width="8.85546875"/>
    <col min="6202" max="6202" customWidth="1" width="8.85546875"/>
    <col min="6203" max="6203" customWidth="1" width="8.85546875"/>
    <col min="6204" max="6204" customWidth="1" width="8.85546875"/>
    <col min="6205" max="6205" customWidth="1" width="8.85546875"/>
    <col min="6206" max="6206" customWidth="1" width="8.85546875"/>
    <col min="6207" max="6207" customWidth="1" width="8.85546875"/>
    <col min="6208" max="6208" customWidth="1" width="8.85546875"/>
    <col min="6209" max="6209" customWidth="1" width="8.85546875"/>
    <col min="6210" max="6210" customWidth="1" width="8.85546875"/>
    <col min="6211" max="6211" customWidth="1" width="8.85546875"/>
    <col min="6212" max="6212" customWidth="1" width="8.85546875"/>
    <col min="6213" max="6213" customWidth="1" width="8.85546875"/>
    <col min="6214" max="6214" customWidth="1" width="8.85546875"/>
    <col min="6215" max="6215" customWidth="1" width="8.85546875"/>
    <col min="6216" max="6216" customWidth="1" width="8.85546875"/>
    <col min="6217" max="6217" customWidth="1" width="8.85546875"/>
    <col min="6218" max="6218" customWidth="1" width="8.85546875"/>
    <col min="6219" max="6219" customWidth="1" width="8.85546875"/>
    <col min="6220" max="6220" customWidth="1" width="8.85546875"/>
    <col min="6221" max="6221" customWidth="1" width="8.85546875"/>
    <col min="6222" max="6222" customWidth="1" width="8.85546875"/>
    <col min="6223" max="6223" customWidth="1" width="8.85546875"/>
    <col min="6224" max="6224" customWidth="1" width="8.85546875"/>
    <col min="6225" max="6225" customWidth="1" width="8.85546875"/>
    <col min="6226" max="6226" customWidth="1" width="8.85546875"/>
    <col min="6227" max="6227" customWidth="1" width="8.85546875"/>
    <col min="6228" max="6228" customWidth="1" width="8.85546875"/>
    <col min="6229" max="6229" customWidth="1" width="8.85546875"/>
    <col min="6230" max="6230" customWidth="1" width="8.85546875"/>
    <col min="6231" max="6231" customWidth="1" width="8.85546875"/>
    <col min="6232" max="6232" customWidth="1" width="8.85546875"/>
    <col min="6233" max="6233" customWidth="1" width="8.85546875"/>
    <col min="6234" max="6234" customWidth="1" width="8.85546875"/>
    <col min="6235" max="6235" customWidth="1" width="8.85546875"/>
    <col min="6236" max="6236" customWidth="1" width="8.85546875"/>
    <col min="6237" max="6237" customWidth="1" width="8.85546875"/>
    <col min="6238" max="6238" customWidth="1" width="8.85546875"/>
    <col min="6239" max="6239" customWidth="1" width="8.85546875"/>
    <col min="6240" max="6240" customWidth="1" width="8.85546875"/>
    <col min="6241" max="6241" customWidth="1" width="8.85546875"/>
    <col min="6242" max="6242" customWidth="1" width="8.85546875"/>
    <col min="6243" max="6243" customWidth="1" width="8.85546875"/>
    <col min="6244" max="6244" customWidth="1" width="8.85546875"/>
    <col min="6245" max="6245" customWidth="1" width="8.85546875"/>
    <col min="6246" max="6246" customWidth="1" width="8.85546875"/>
    <col min="6247" max="6247" customWidth="1" width="8.85546875"/>
    <col min="6248" max="6248" customWidth="1" width="8.85546875"/>
    <col min="6249" max="6249" customWidth="1" width="8.85546875"/>
    <col min="6250" max="6250" customWidth="1" width="8.85546875"/>
    <col min="6251" max="6251" customWidth="1" width="8.85546875"/>
    <col min="6252" max="6252" customWidth="1" width="8.85546875"/>
    <col min="6253" max="6253" customWidth="1" width="8.85546875"/>
    <col min="6254" max="6254" customWidth="1" width="8.85546875"/>
    <col min="6255" max="6255" customWidth="1" width="8.85546875"/>
    <col min="6256" max="6256" customWidth="1" width="8.85546875"/>
    <col min="6257" max="6257" customWidth="1" width="8.85546875"/>
    <col min="6258" max="6258" customWidth="1" width="8.85546875"/>
    <col min="6259" max="6259" customWidth="1" width="8.85546875"/>
    <col min="6260" max="6260" customWidth="1" width="8.85546875"/>
    <col min="6261" max="6261" customWidth="1" width="8.85546875"/>
    <col min="6262" max="6262" customWidth="1" width="8.85546875"/>
    <col min="6263" max="6263" customWidth="1" width="8.85546875"/>
    <col min="6264" max="6264" customWidth="1" width="8.85546875"/>
    <col min="6265" max="6265" customWidth="1" width="8.85546875"/>
    <col min="6266" max="6266" customWidth="1" width="8.85546875"/>
    <col min="6267" max="6267" customWidth="1" width="8.85546875"/>
    <col min="6268" max="6268" customWidth="1" width="8.85546875"/>
    <col min="6269" max="6269" customWidth="1" width="8.85546875"/>
    <col min="6270" max="6270" customWidth="1" width="8.85546875"/>
    <col min="6271" max="6271" customWidth="1" width="8.85546875"/>
    <col min="6272" max="6272" customWidth="1" width="8.85546875"/>
    <col min="6273" max="6273" customWidth="1" width="8.85546875"/>
    <col min="6274" max="6274" customWidth="1" width="8.85546875"/>
    <col min="6275" max="6275" customWidth="1" width="8.85546875"/>
    <col min="6276" max="6276" customWidth="1" width="8.85546875"/>
    <col min="6277" max="6277" customWidth="1" width="8.85546875"/>
    <col min="6278" max="6278" customWidth="1" width="8.85546875"/>
    <col min="6279" max="6279" customWidth="1" width="8.85546875"/>
    <col min="6280" max="6280" customWidth="1" width="8.85546875"/>
    <col min="6281" max="6281" customWidth="1" width="8.85546875"/>
    <col min="6282" max="6282" customWidth="1" width="8.85546875"/>
    <col min="6283" max="6283" customWidth="1" width="8.85546875"/>
    <col min="6284" max="6284" customWidth="1" width="8.85546875"/>
    <col min="6285" max="6285" customWidth="1" width="8.85546875"/>
    <col min="6286" max="6286" customWidth="1" width="8.85546875"/>
    <col min="6287" max="6287" customWidth="1" width="8.85546875"/>
    <col min="6288" max="6288" customWidth="1" width="8.85546875"/>
    <col min="6289" max="6289" customWidth="1" width="8.85546875"/>
    <col min="6290" max="6290" customWidth="1" width="8.85546875"/>
    <col min="6291" max="6291" customWidth="1" width="8.85546875"/>
    <col min="6292" max="6292" customWidth="1" width="8.85546875"/>
    <col min="6293" max="6293" customWidth="1" width="8.85546875"/>
    <col min="6294" max="6294" customWidth="1" width="8.85546875"/>
    <col min="6295" max="6295" customWidth="1" width="8.85546875"/>
    <col min="6296" max="6296" customWidth="1" width="8.85546875"/>
    <col min="6297" max="6297" customWidth="1" width="8.85546875"/>
    <col min="6298" max="6298" customWidth="1" width="8.85546875"/>
    <col min="6299" max="6299" customWidth="1" width="8.85546875"/>
    <col min="6300" max="6300" customWidth="1" width="8.85546875"/>
    <col min="6301" max="6301" customWidth="1" width="8.85546875"/>
    <col min="6302" max="6302" customWidth="1" width="8.85546875"/>
    <col min="6303" max="6303" customWidth="1" width="8.85546875"/>
    <col min="6304" max="6304" customWidth="1" width="8.85546875"/>
    <col min="6305" max="6305" customWidth="1" width="8.85546875"/>
    <col min="6306" max="6306" customWidth="1" width="8.85546875"/>
    <col min="6307" max="6307" customWidth="1" width="8.85546875"/>
    <col min="6308" max="6308" customWidth="1" width="8.85546875"/>
    <col min="6309" max="6309" customWidth="1" width="8.85546875"/>
    <col min="6310" max="6310" customWidth="1" width="8.85546875"/>
    <col min="6311" max="6311" customWidth="1" width="8.85546875"/>
    <col min="6312" max="6312" customWidth="1" width="8.85546875"/>
    <col min="6313" max="6313" customWidth="1" width="8.85546875"/>
    <col min="6314" max="6314" customWidth="1" width="8.85546875"/>
    <col min="6315" max="6315" customWidth="1" width="8.85546875"/>
    <col min="6316" max="6316" customWidth="1" width="8.85546875"/>
    <col min="6317" max="6317" customWidth="1" width="8.85546875"/>
    <col min="6318" max="6318" customWidth="1" width="8.85546875"/>
    <col min="6319" max="6319" customWidth="1" width="8.85546875"/>
    <col min="6320" max="6320" customWidth="1" width="8.85546875"/>
    <col min="6321" max="6321" customWidth="1" width="8.85546875"/>
    <col min="6322" max="6322" customWidth="1" width="8.85546875"/>
    <col min="6323" max="6323" customWidth="1" width="8.85546875"/>
    <col min="6324" max="6324" customWidth="1" width="8.85546875"/>
    <col min="6325" max="6325" customWidth="1" width="8.85546875"/>
    <col min="6326" max="6326" customWidth="1" width="8.85546875"/>
    <col min="6327" max="6327" customWidth="1" width="8.85546875"/>
    <col min="6328" max="6328" customWidth="1" width="8.85546875"/>
    <col min="6329" max="6329" customWidth="1" width="8.85546875"/>
    <col min="6330" max="6330" customWidth="1" width="8.85546875"/>
    <col min="6331" max="6331" customWidth="1" width="8.85546875"/>
    <col min="6332" max="6332" customWidth="1" width="8.85546875"/>
    <col min="6333" max="6333" customWidth="1" width="8.85546875"/>
    <col min="6334" max="6334" customWidth="1" width="8.85546875"/>
    <col min="6335" max="6335" customWidth="1" width="8.85546875"/>
    <col min="6336" max="6336" customWidth="1" width="8.85546875"/>
    <col min="6337" max="6337" customWidth="1" width="8.85546875"/>
    <col min="6338" max="6338" customWidth="1" width="8.85546875"/>
    <col min="6339" max="6339" customWidth="1" width="8.85546875"/>
    <col min="6340" max="6340" customWidth="1" width="8.85546875"/>
    <col min="6341" max="6341" customWidth="1" width="8.85546875"/>
    <col min="6342" max="6342" customWidth="1" width="8.85546875"/>
    <col min="6343" max="6343" customWidth="1" width="8.85546875"/>
    <col min="6344" max="6344" customWidth="1" width="8.85546875"/>
    <col min="6345" max="6345" customWidth="1" width="8.85546875"/>
    <col min="6346" max="6346" customWidth="1" width="8.85546875"/>
    <col min="6347" max="6347" customWidth="1" width="8.85546875"/>
    <col min="6348" max="6348" customWidth="1" width="8.85546875"/>
    <col min="6349" max="6349" customWidth="1" width="8.85546875"/>
    <col min="6350" max="6350" customWidth="1" width="8.85546875"/>
    <col min="6351" max="6351" customWidth="1" width="8.85546875"/>
    <col min="6352" max="6352" customWidth="1" width="8.85546875"/>
    <col min="6353" max="6353" customWidth="1" width="8.85546875"/>
    <col min="6354" max="6354" customWidth="1" width="8.85546875"/>
    <col min="6355" max="6355" customWidth="1" width="8.85546875"/>
    <col min="6356" max="6356" customWidth="1" width="8.85546875"/>
    <col min="6357" max="6357" customWidth="1" width="8.85546875"/>
    <col min="6358" max="6358" customWidth="1" width="8.85546875"/>
    <col min="6359" max="6359" customWidth="1" width="8.85546875"/>
    <col min="6360" max="6360" customWidth="1" width="8.85546875"/>
    <col min="6361" max="6361" customWidth="1" width="8.85546875"/>
    <col min="6362" max="6362" customWidth="1" width="8.85546875"/>
    <col min="6363" max="6363" customWidth="1" width="8.85546875"/>
    <col min="6364" max="6364" customWidth="1" width="8.85546875"/>
    <col min="6365" max="6365" customWidth="1" width="8.85546875"/>
    <col min="6366" max="6366" customWidth="1" width="8.85546875"/>
    <col min="6367" max="6367" customWidth="1" width="8.85546875"/>
    <col min="6368" max="6368" customWidth="1" width="8.85546875"/>
    <col min="6369" max="6369" customWidth="1" width="8.85546875"/>
    <col min="6370" max="6370" customWidth="1" width="8.85546875"/>
    <col min="6371" max="6371" customWidth="1" width="8.85546875"/>
    <col min="6372" max="6372" customWidth="1" width="8.85546875"/>
    <col min="6373" max="6373" customWidth="1" width="8.85546875"/>
    <col min="6374" max="6374" customWidth="1" width="8.85546875"/>
    <col min="6375" max="6375" customWidth="1" width="8.85546875"/>
    <col min="6376" max="6376" customWidth="1" width="8.85546875"/>
    <col min="6377" max="6377" customWidth="1" width="8.85546875"/>
    <col min="6378" max="6378" customWidth="1" width="8.85546875"/>
    <col min="6379" max="6379" customWidth="1" width="8.85546875"/>
    <col min="6380" max="6380" customWidth="1" width="8.85546875"/>
    <col min="6381" max="6381" customWidth="1" width="8.85546875"/>
    <col min="6382" max="6382" customWidth="1" width="8.85546875"/>
    <col min="6383" max="6383" customWidth="1" width="8.85546875"/>
    <col min="6384" max="6384" customWidth="1" width="8.85546875"/>
    <col min="6385" max="6385" customWidth="1" width="8.85546875"/>
    <col min="6386" max="6386" customWidth="1" width="8.85546875"/>
    <col min="6387" max="6387" customWidth="1" width="8.85546875"/>
    <col min="6388" max="6388" customWidth="1" width="8.85546875"/>
    <col min="6389" max="6389" customWidth="1" width="8.85546875"/>
    <col min="6390" max="6390" customWidth="1" width="8.85546875"/>
    <col min="6391" max="6391" customWidth="1" width="8.85546875"/>
    <col min="6392" max="6392" customWidth="1" width="8.85546875"/>
    <col min="6393" max="6393" customWidth="1" width="8.85546875"/>
    <col min="6394" max="6394" customWidth="1" width="8.85546875"/>
    <col min="6395" max="6395" customWidth="1" width="8.85546875"/>
    <col min="6396" max="6396" customWidth="1" width="8.85546875"/>
    <col min="6397" max="6397" customWidth="1" width="8.85546875"/>
    <col min="6398" max="6398" customWidth="1" width="8.85546875"/>
    <col min="6399" max="6399" customWidth="1" width="8.85546875"/>
    <col min="6400" max="6400" customWidth="1" width="8.85546875"/>
    <col min="6401" max="6401" customWidth="1" width="8.85546875"/>
    <col min="6402" max="6402" customWidth="1" width="8.85546875"/>
    <col min="6403" max="6403" customWidth="1" width="8.85546875"/>
    <col min="6404" max="6404" customWidth="1" width="8.85546875"/>
    <col min="6405" max="6405" customWidth="1" width="8.85546875"/>
    <col min="6406" max="6406" customWidth="1" width="8.85546875"/>
    <col min="6407" max="6407" customWidth="1" width="8.85546875"/>
    <col min="6408" max="6408" customWidth="1" width="8.85546875"/>
    <col min="6409" max="6409" customWidth="1" width="8.85546875"/>
    <col min="6410" max="6410" customWidth="1" width="8.85546875"/>
    <col min="6411" max="6411" customWidth="1" width="8.85546875"/>
    <col min="6412" max="6412" customWidth="1" width="8.85546875"/>
    <col min="6413" max="6413" customWidth="1" width="8.85546875"/>
    <col min="6414" max="6414" customWidth="1" width="8.85546875"/>
    <col min="6415" max="6415" customWidth="1" width="8.85546875"/>
    <col min="6416" max="6416" customWidth="1" width="8.85546875"/>
    <col min="6417" max="6417" customWidth="1" width="8.85546875"/>
    <col min="6418" max="6418" customWidth="1" width="8.85546875"/>
    <col min="6419" max="6419" customWidth="1" width="8.85546875"/>
    <col min="6420" max="6420" customWidth="1" width="8.85546875"/>
    <col min="6421" max="6421" customWidth="1" width="8.85546875"/>
    <col min="6422" max="6422" customWidth="1" width="8.85546875"/>
    <col min="6423" max="6423" customWidth="1" width="8.85546875"/>
    <col min="6424" max="6424" customWidth="1" width="8.85546875"/>
    <col min="6425" max="6425" customWidth="1" width="8.85546875"/>
    <col min="6426" max="6426" customWidth="1" width="8.85546875"/>
    <col min="6427" max="6427" customWidth="1" width="8.85546875"/>
    <col min="6428" max="6428" customWidth="1" width="8.85546875"/>
    <col min="6429" max="6429" customWidth="1" width="8.85546875"/>
    <col min="6430" max="6430" customWidth="1" width="8.85546875"/>
    <col min="6431" max="6431" customWidth="1" width="8.85546875"/>
    <col min="6432" max="6432" customWidth="1" width="8.85546875"/>
    <col min="6433" max="6433" customWidth="1" width="8.85546875"/>
    <col min="6434" max="6434" customWidth="1" width="8.85546875"/>
    <col min="6435" max="6435" customWidth="1" width="8.85546875"/>
    <col min="6436" max="6436" customWidth="1" width="8.85546875"/>
    <col min="6437" max="6437" customWidth="1" width="8.85546875"/>
    <col min="6438" max="6438" customWidth="1" width="8.85546875"/>
    <col min="6439" max="6439" customWidth="1" width="8.85546875"/>
    <col min="6440" max="6440" customWidth="1" width="8.85546875"/>
    <col min="6441" max="6441" customWidth="1" width="8.85546875"/>
    <col min="6442" max="6442" customWidth="1" width="8.85546875"/>
    <col min="6443" max="6443" customWidth="1" width="8.85546875"/>
    <col min="6444" max="6444" customWidth="1" width="8.85546875"/>
    <col min="6445" max="6445" customWidth="1" width="8.85546875"/>
    <col min="6446" max="6446" customWidth="1" width="8.85546875"/>
    <col min="6447" max="6447" customWidth="1" width="8.85546875"/>
    <col min="6448" max="6448" customWidth="1" width="8.85546875"/>
    <col min="6449" max="6449" customWidth="1" width="8.85546875"/>
    <col min="6450" max="6450" customWidth="1" width="8.85546875"/>
    <col min="6451" max="6451" customWidth="1" width="8.85546875"/>
    <col min="6452" max="6452" customWidth="1" width="8.85546875"/>
    <col min="6453" max="6453" customWidth="1" width="8.85546875"/>
    <col min="6454" max="6454" customWidth="1" width="8.85546875"/>
    <col min="6455" max="6455" customWidth="1" width="8.85546875"/>
    <col min="6456" max="6456" customWidth="1" width="8.85546875"/>
    <col min="6457" max="6457" customWidth="1" width="8.85546875"/>
    <col min="6458" max="6458" customWidth="1" width="8.85546875"/>
    <col min="6459" max="6459" customWidth="1" width="8.85546875"/>
    <col min="6460" max="6460" customWidth="1" width="8.85546875"/>
    <col min="6461" max="6461" customWidth="1" width="8.85546875"/>
    <col min="6462" max="6462" customWidth="1" width="8.85546875"/>
    <col min="6463" max="6463" customWidth="1" width="8.85546875"/>
    <col min="6464" max="6464" customWidth="1" width="8.85546875"/>
    <col min="6465" max="6465" customWidth="1" width="8.85546875"/>
    <col min="6466" max="6466" customWidth="1" width="8.85546875"/>
    <col min="6467" max="6467" customWidth="1" width="8.85546875"/>
    <col min="6468" max="6468" customWidth="1" width="8.85546875"/>
    <col min="6469" max="6469" customWidth="1" width="8.85546875"/>
    <col min="6470" max="6470" customWidth="1" width="8.85546875"/>
    <col min="6471" max="6471" customWidth="1" width="8.85546875"/>
    <col min="6472" max="6472" customWidth="1" width="8.85546875"/>
    <col min="6473" max="6473" customWidth="1" width="8.85546875"/>
    <col min="6474" max="6474" customWidth="1" width="8.85546875"/>
    <col min="6475" max="6475" customWidth="1" width="8.85546875"/>
    <col min="6476" max="6476" customWidth="1" width="8.85546875"/>
    <col min="6477" max="6477" customWidth="1" width="8.85546875"/>
    <col min="6478" max="6478" customWidth="1" width="8.85546875"/>
    <col min="6479" max="6479" customWidth="1" width="8.85546875"/>
    <col min="6480" max="6480" customWidth="1" width="8.85546875"/>
    <col min="6481" max="6481" customWidth="1" width="8.85546875"/>
    <col min="6482" max="6482" customWidth="1" width="8.85546875"/>
    <col min="6483" max="6483" customWidth="1" width="8.85546875"/>
    <col min="6484" max="6484" customWidth="1" width="8.85546875"/>
    <col min="6485" max="6485" customWidth="1" width="8.85546875"/>
    <col min="6486" max="6486" customWidth="1" width="8.85546875"/>
    <col min="6487" max="6487" customWidth="1" width="8.85546875"/>
    <col min="6488" max="6488" customWidth="1" width="8.85546875"/>
    <col min="6489" max="6489" customWidth="1" width="8.85546875"/>
    <col min="6490" max="6490" customWidth="1" width="8.85546875"/>
    <col min="6491" max="6491" customWidth="1" width="8.85546875"/>
    <col min="6492" max="6492" customWidth="1" width="8.85546875"/>
    <col min="6493" max="6493" customWidth="1" width="8.85546875"/>
    <col min="6494" max="6494" customWidth="1" width="8.85546875"/>
    <col min="6495" max="6495" customWidth="1" width="8.85546875"/>
    <col min="6496" max="6496" customWidth="1" width="8.85546875"/>
    <col min="6497" max="6497" customWidth="1" width="8.85546875"/>
    <col min="6498" max="6498" customWidth="1" width="8.85546875"/>
    <col min="6499" max="6499" customWidth="1" width="8.85546875"/>
    <col min="6500" max="6500" customWidth="1" width="8.85546875"/>
    <col min="6501" max="6501" customWidth="1" width="8.85546875"/>
    <col min="6502" max="6502" customWidth="1" width="8.85546875"/>
    <col min="6503" max="6503" customWidth="1" width="8.85546875"/>
    <col min="6504" max="6504" customWidth="1" width="8.85546875"/>
    <col min="6505" max="6505" customWidth="1" width="8.85546875"/>
    <col min="6506" max="6506" customWidth="1" width="8.85546875"/>
    <col min="6507" max="6507" customWidth="1" width="8.85546875"/>
    <col min="6508" max="6508" customWidth="1" width="8.85546875"/>
    <col min="6509" max="6509" customWidth="1" width="8.85546875"/>
    <col min="6510" max="6510" customWidth="1" width="8.85546875"/>
    <col min="6511" max="6511" customWidth="1" width="8.85546875"/>
    <col min="6512" max="6512" customWidth="1" width="8.85546875"/>
    <col min="6513" max="6513" customWidth="1" width="8.85546875"/>
    <col min="6514" max="6514" customWidth="1" width="8.85546875"/>
    <col min="6515" max="6515" customWidth="1" width="8.85546875"/>
    <col min="6516" max="6516" customWidth="1" width="8.85546875"/>
    <col min="6517" max="6517" customWidth="1" width="8.85546875"/>
    <col min="6518" max="6518" customWidth="1" width="8.85546875"/>
    <col min="6519" max="6519" customWidth="1" width="8.85546875"/>
    <col min="6520" max="6520" customWidth="1" width="8.85546875"/>
    <col min="6521" max="6521" customWidth="1" width="8.85546875"/>
    <col min="6522" max="6522" customWidth="1" width="8.85546875"/>
    <col min="6523" max="6523" customWidth="1" width="8.85546875"/>
    <col min="6524" max="6524" customWidth="1" width="8.85546875"/>
    <col min="6525" max="6525" customWidth="1" width="8.85546875"/>
    <col min="6526" max="6526" customWidth="1" width="8.85546875"/>
    <col min="6527" max="6527" customWidth="1" width="8.85546875"/>
    <col min="6528" max="6528" customWidth="1" width="8.85546875"/>
    <col min="6529" max="6529" customWidth="1" width="8.85546875"/>
    <col min="6530" max="6530" customWidth="1" width="8.85546875"/>
    <col min="6531" max="6531" customWidth="1" width="8.85546875"/>
    <col min="6532" max="6532" customWidth="1" width="8.85546875"/>
    <col min="6533" max="6533" customWidth="1" width="8.85546875"/>
    <col min="6534" max="6534" customWidth="1" width="8.85546875"/>
    <col min="6535" max="6535" customWidth="1" width="8.85546875"/>
    <col min="6536" max="6536" customWidth="1" width="8.85546875"/>
    <col min="6537" max="6537" customWidth="1" width="8.85546875"/>
    <col min="6538" max="6538" customWidth="1" width="8.85546875"/>
    <col min="6539" max="6539" customWidth="1" width="8.85546875"/>
    <col min="6540" max="6540" customWidth="1" width="8.85546875"/>
    <col min="6541" max="6541" customWidth="1" width="8.85546875"/>
    <col min="6542" max="6542" customWidth="1" width="8.85546875"/>
    <col min="6543" max="6543" customWidth="1" width="8.85546875"/>
    <col min="6544" max="6544" customWidth="1" width="8.85546875"/>
    <col min="6545" max="6545" customWidth="1" width="8.85546875"/>
    <col min="6546" max="6546" customWidth="1" width="8.85546875"/>
    <col min="6547" max="6547" customWidth="1" width="8.85546875"/>
    <col min="6548" max="6548" customWidth="1" width="8.85546875"/>
    <col min="6549" max="6549" customWidth="1" width="8.85546875"/>
    <col min="6550" max="6550" customWidth="1" width="8.85546875"/>
    <col min="6551" max="6551" customWidth="1" width="8.85546875"/>
    <col min="6552" max="6552" customWidth="1" width="8.85546875"/>
    <col min="6553" max="6553" customWidth="1" width="8.85546875"/>
    <col min="6554" max="6554" customWidth="1" width="8.85546875"/>
    <col min="6555" max="6555" customWidth="1" width="8.85546875"/>
    <col min="6556" max="6556" customWidth="1" width="8.85546875"/>
    <col min="6557" max="6557" customWidth="1" width="8.85546875"/>
    <col min="6558" max="6558" customWidth="1" width="8.85546875"/>
    <col min="6559" max="6559" customWidth="1" width="8.85546875"/>
    <col min="6560" max="6560" customWidth="1" width="8.85546875"/>
    <col min="6561" max="6561" customWidth="1" width="8.85546875"/>
    <col min="6562" max="6562" customWidth="1" width="8.85546875"/>
    <col min="6563" max="6563" customWidth="1" width="8.85546875"/>
    <col min="6564" max="6564" customWidth="1" width="8.85546875"/>
    <col min="6565" max="6565" customWidth="1" width="8.85546875"/>
    <col min="6566" max="6566" customWidth="1" width="8.85546875"/>
    <col min="6567" max="6567" customWidth="1" width="8.85546875"/>
    <col min="6568" max="6568" customWidth="1" width="8.85546875"/>
    <col min="6569" max="6569" customWidth="1" width="8.85546875"/>
    <col min="6570" max="6570" customWidth="1" width="8.85546875"/>
    <col min="6571" max="6571" customWidth="1" width="8.85546875"/>
    <col min="6572" max="6572" customWidth="1" width="8.85546875"/>
    <col min="6573" max="6573" customWidth="1" width="8.85546875"/>
    <col min="6574" max="6574" customWidth="1" width="8.85546875"/>
    <col min="6575" max="6575" customWidth="1" width="8.85546875"/>
    <col min="6576" max="6576" customWidth="1" width="8.85546875"/>
    <col min="6577" max="6577" customWidth="1" width="8.85546875"/>
    <col min="6578" max="6578" customWidth="1" width="8.85546875"/>
    <col min="6579" max="6579" customWidth="1" width="8.85546875"/>
    <col min="6580" max="6580" customWidth="1" width="8.85546875"/>
    <col min="6581" max="6581" customWidth="1" width="8.85546875"/>
    <col min="6582" max="6582" customWidth="1" width="8.85546875"/>
    <col min="6583" max="6583" customWidth="1" width="8.85546875"/>
    <col min="6584" max="6584" customWidth="1" width="8.85546875"/>
    <col min="6585" max="6585" customWidth="1" width="8.85546875"/>
    <col min="6586" max="6586" customWidth="1" width="8.85546875"/>
    <col min="6587" max="6587" customWidth="1" width="8.85546875"/>
    <col min="6588" max="6588" customWidth="1" width="8.85546875"/>
    <col min="6589" max="6589" customWidth="1" width="8.85546875"/>
    <col min="6590" max="6590" customWidth="1" width="8.85546875"/>
    <col min="6591" max="6591" customWidth="1" width="8.85546875"/>
    <col min="6592" max="6592" customWidth="1" width="8.85546875"/>
    <col min="6593" max="6593" customWidth="1" width="8.85546875"/>
    <col min="6594" max="6594" customWidth="1" width="8.85546875"/>
    <col min="6595" max="6595" customWidth="1" width="8.85546875"/>
    <col min="6596" max="6596" customWidth="1" width="8.85546875"/>
    <col min="6597" max="6597" customWidth="1" width="8.85546875"/>
    <col min="6598" max="6598" customWidth="1" width="8.85546875"/>
    <col min="6599" max="6599" customWidth="1" width="8.85546875"/>
    <col min="6600" max="6600" customWidth="1" width="8.85546875"/>
    <col min="6601" max="6601" customWidth="1" width="8.85546875"/>
    <col min="6602" max="6602" customWidth="1" width="8.85546875"/>
    <col min="6603" max="6603" customWidth="1" width="8.85546875"/>
    <col min="6604" max="6604" customWidth="1" width="8.85546875"/>
    <col min="6605" max="6605" customWidth="1" width="8.85546875"/>
    <col min="6606" max="6606" customWidth="1" width="8.85546875"/>
    <col min="6607" max="6607" customWidth="1" width="8.85546875"/>
    <col min="6608" max="6608" customWidth="1" width="8.85546875"/>
    <col min="6609" max="6609" customWidth="1" width="8.85546875"/>
    <col min="6610" max="6610" customWidth="1" width="8.85546875"/>
    <col min="6611" max="6611" customWidth="1" width="8.85546875"/>
    <col min="6612" max="6612" customWidth="1" width="8.85546875"/>
    <col min="6613" max="6613" customWidth="1" width="8.85546875"/>
    <col min="6614" max="6614" customWidth="1" width="8.85546875"/>
    <col min="6615" max="6615" customWidth="1" width="8.85546875"/>
    <col min="6616" max="6616" customWidth="1" width="8.85546875"/>
    <col min="6617" max="6617" customWidth="1" width="8.85546875"/>
    <col min="6618" max="6618" customWidth="1" width="8.85546875"/>
    <col min="6619" max="6619" customWidth="1" width="8.85546875"/>
    <col min="6620" max="6620" customWidth="1" width="8.85546875"/>
    <col min="6621" max="6621" customWidth="1" width="8.85546875"/>
    <col min="6622" max="6622" customWidth="1" width="8.85546875"/>
    <col min="6623" max="6623" customWidth="1" width="8.85546875"/>
    <col min="6624" max="6624" customWidth="1" width="8.85546875"/>
    <col min="6625" max="6625" customWidth="1" width="8.85546875"/>
    <col min="6626" max="6626" customWidth="1" width="8.85546875"/>
    <col min="6627" max="6627" customWidth="1" width="8.85546875"/>
    <col min="6628" max="6628" customWidth="1" width="8.85546875"/>
    <col min="6629" max="6629" customWidth="1" width="8.85546875"/>
    <col min="6630" max="6630" customWidth="1" width="8.85546875"/>
    <col min="6631" max="6631" customWidth="1" width="8.85546875"/>
    <col min="6632" max="6632" customWidth="1" width="8.85546875"/>
    <col min="6633" max="6633" customWidth="1" width="8.85546875"/>
    <col min="6634" max="6634" customWidth="1" width="8.85546875"/>
    <col min="6635" max="6635" customWidth="1" width="8.85546875"/>
    <col min="6636" max="6636" customWidth="1" width="8.85546875"/>
    <col min="6637" max="6637" customWidth="1" width="8.85546875"/>
    <col min="6638" max="6638" customWidth="1" width="8.85546875"/>
    <col min="6639" max="6639" customWidth="1" width="8.85546875"/>
    <col min="6640" max="6640" customWidth="1" width="8.85546875"/>
    <col min="6641" max="6641" customWidth="1" width="8.85546875"/>
    <col min="6642" max="6642" customWidth="1" width="8.85546875"/>
    <col min="6643" max="6643" customWidth="1" width="8.85546875"/>
    <col min="6644" max="6644" customWidth="1" width="8.85546875"/>
    <col min="6645" max="6645" customWidth="1" width="8.85546875"/>
    <col min="6646" max="6646" customWidth="1" width="8.85546875"/>
    <col min="6647" max="6647" customWidth="1" width="8.85546875"/>
    <col min="6648" max="6648" customWidth="1" width="8.85546875"/>
    <col min="6649" max="6649" customWidth="1" width="8.85546875"/>
    <col min="6650" max="6650" customWidth="1" width="8.85546875"/>
    <col min="6651" max="6651" customWidth="1" width="8.85546875"/>
    <col min="6652" max="6652" customWidth="1" width="8.85546875"/>
    <col min="6653" max="6653" customWidth="1" width="8.85546875"/>
    <col min="6654" max="6654" customWidth="1" width="8.85546875"/>
    <col min="6655" max="6655" customWidth="1" width="8.85546875"/>
    <col min="6656" max="6656" customWidth="1" width="8.85546875"/>
    <col min="6657" max="6657" customWidth="1" width="8.85546875"/>
    <col min="6658" max="6658" customWidth="1" width="8.85546875"/>
    <col min="6659" max="6659" customWidth="1" width="8.85546875"/>
    <col min="6660" max="6660" customWidth="1" width="8.85546875"/>
    <col min="6661" max="6661" customWidth="1" width="8.85546875"/>
    <col min="6662" max="6662" customWidth="1" width="8.85546875"/>
    <col min="6663" max="6663" customWidth="1" width="8.85546875"/>
    <col min="6664" max="6664" customWidth="1" width="8.85546875"/>
    <col min="6665" max="6665" customWidth="1" width="8.85546875"/>
    <col min="6666" max="6666" customWidth="1" width="8.85546875"/>
    <col min="6667" max="6667" customWidth="1" width="8.85546875"/>
    <col min="6668" max="6668" customWidth="1" width="8.85546875"/>
    <col min="6669" max="6669" customWidth="1" width="8.85546875"/>
    <col min="6670" max="6670" customWidth="1" width="8.85546875"/>
    <col min="6671" max="6671" customWidth="1" width="8.85546875"/>
    <col min="6672" max="6672" customWidth="1" width="8.85546875"/>
    <col min="6673" max="6673" customWidth="1" width="8.85546875"/>
    <col min="6674" max="6674" customWidth="1" width="8.85546875"/>
    <col min="6675" max="6675" customWidth="1" width="8.85546875"/>
    <col min="6676" max="6676" customWidth="1" width="8.85546875"/>
    <col min="6677" max="6677" customWidth="1" width="8.85546875"/>
    <col min="6678" max="6678" customWidth="1" width="8.85546875"/>
    <col min="6679" max="6679" customWidth="1" width="8.85546875"/>
    <col min="6680" max="6680" customWidth="1" width="8.85546875"/>
    <col min="6681" max="6681" customWidth="1" width="8.85546875"/>
    <col min="6682" max="6682" customWidth="1" width="8.85546875"/>
    <col min="6683" max="6683" customWidth="1" width="8.85546875"/>
    <col min="6684" max="6684" customWidth="1" width="8.85546875"/>
    <col min="6685" max="6685" customWidth="1" width="8.85546875"/>
    <col min="6686" max="6686" customWidth="1" width="8.85546875"/>
    <col min="6687" max="6687" customWidth="1" width="8.85546875"/>
    <col min="6688" max="6688" customWidth="1" width="8.85546875"/>
    <col min="6689" max="6689" customWidth="1" width="8.85546875"/>
    <col min="6690" max="6690" customWidth="1" width="8.85546875"/>
    <col min="6691" max="6691" customWidth="1" width="8.85546875"/>
    <col min="6692" max="6692" customWidth="1" width="8.85546875"/>
    <col min="6693" max="6693" customWidth="1" width="8.85546875"/>
    <col min="6694" max="6694" customWidth="1" width="8.85546875"/>
    <col min="6695" max="6695" customWidth="1" width="8.85546875"/>
    <col min="6696" max="6696" customWidth="1" width="8.85546875"/>
    <col min="6697" max="6697" customWidth="1" width="8.85546875"/>
    <col min="6698" max="6698" customWidth="1" width="8.85546875"/>
    <col min="6699" max="6699" customWidth="1" width="8.85546875"/>
    <col min="6700" max="6700" customWidth="1" width="8.85546875"/>
    <col min="6701" max="6701" customWidth="1" width="8.85546875"/>
    <col min="6702" max="6702" customWidth="1" width="8.85546875"/>
    <col min="6703" max="6703" customWidth="1" width="8.85546875"/>
    <col min="6704" max="6704" customWidth="1" width="8.85546875"/>
    <col min="6705" max="6705" customWidth="1" width="8.85546875"/>
    <col min="6706" max="6706" customWidth="1" width="8.85546875"/>
    <col min="6707" max="6707" customWidth="1" width="8.85546875"/>
    <col min="6708" max="6708" customWidth="1" width="8.85546875"/>
    <col min="6709" max="6709" customWidth="1" width="8.85546875"/>
    <col min="6710" max="6710" customWidth="1" width="8.85546875"/>
    <col min="6711" max="6711" customWidth="1" width="8.85546875"/>
    <col min="6712" max="6712" customWidth="1" width="8.85546875"/>
    <col min="6713" max="6713" customWidth="1" width="8.85546875"/>
    <col min="6714" max="6714" customWidth="1" width="8.85546875"/>
    <col min="6715" max="6715" customWidth="1" width="8.85546875"/>
    <col min="6716" max="6716" customWidth="1" width="8.85546875"/>
    <col min="6717" max="6717" customWidth="1" width="8.85546875"/>
    <col min="6718" max="6718" customWidth="1" width="8.85546875"/>
    <col min="6719" max="6719" customWidth="1" width="8.85546875"/>
    <col min="6720" max="6720" customWidth="1" width="8.85546875"/>
    <col min="6721" max="6721" customWidth="1" width="8.85546875"/>
    <col min="6722" max="6722" customWidth="1" width="8.85546875"/>
    <col min="6723" max="6723" customWidth="1" width="8.85546875"/>
    <col min="6724" max="6724" customWidth="1" width="8.85546875"/>
    <col min="6725" max="6725" customWidth="1" width="8.85546875"/>
    <col min="6726" max="6726" customWidth="1" width="8.85546875"/>
    <col min="6727" max="6727" customWidth="1" width="8.85546875"/>
    <col min="6728" max="6728" customWidth="1" width="8.85546875"/>
    <col min="6729" max="6729" customWidth="1" width="8.85546875"/>
    <col min="6730" max="6730" customWidth="1" width="8.85546875"/>
    <col min="6731" max="6731" customWidth="1" width="8.85546875"/>
    <col min="6732" max="6732" customWidth="1" width="8.85546875"/>
    <col min="6733" max="6733" customWidth="1" width="8.85546875"/>
    <col min="6734" max="6734" customWidth="1" width="8.85546875"/>
    <col min="6735" max="6735" customWidth="1" width="8.85546875"/>
    <col min="6736" max="6736" customWidth="1" width="8.85546875"/>
    <col min="6737" max="6737" customWidth="1" width="8.85546875"/>
    <col min="6738" max="6738" customWidth="1" width="8.85546875"/>
    <col min="6739" max="6739" customWidth="1" width="8.85546875"/>
    <col min="6740" max="6740" customWidth="1" width="8.85546875"/>
    <col min="6741" max="6741" customWidth="1" width="8.85546875"/>
    <col min="6742" max="6742" customWidth="1" width="8.85546875"/>
    <col min="6743" max="6743" customWidth="1" width="8.85546875"/>
    <col min="6744" max="6744" customWidth="1" width="8.85546875"/>
    <col min="6745" max="6745" customWidth="1" width="8.85546875"/>
    <col min="6746" max="6746" customWidth="1" width="8.85546875"/>
    <col min="6747" max="6747" customWidth="1" width="8.85546875"/>
    <col min="6748" max="6748" customWidth="1" width="8.85546875"/>
    <col min="6749" max="6749" customWidth="1" width="8.85546875"/>
    <col min="6750" max="6750" customWidth="1" width="8.85546875"/>
    <col min="6751" max="6751" customWidth="1" width="8.85546875"/>
    <col min="6752" max="6752" customWidth="1" width="8.85546875"/>
    <col min="6753" max="6753" customWidth="1" width="8.85546875"/>
    <col min="6754" max="6754" customWidth="1" width="8.85546875"/>
    <col min="6755" max="6755" customWidth="1" width="8.85546875"/>
    <col min="6756" max="6756" customWidth="1" width="8.85546875"/>
    <col min="6757" max="6757" customWidth="1" width="8.85546875"/>
    <col min="6758" max="6758" customWidth="1" width="8.85546875"/>
    <col min="6759" max="6759" customWidth="1" width="8.85546875"/>
    <col min="6760" max="6760" customWidth="1" width="8.85546875"/>
    <col min="6761" max="6761" customWidth="1" width="8.85546875"/>
    <col min="6762" max="6762" customWidth="1" width="8.85546875"/>
    <col min="6763" max="6763" customWidth="1" width="8.85546875"/>
    <col min="6764" max="6764" customWidth="1" width="8.85546875"/>
    <col min="6765" max="6765" customWidth="1" width="8.85546875"/>
    <col min="6766" max="6766" customWidth="1" width="8.85546875"/>
    <col min="6767" max="6767" customWidth="1" width="8.85546875"/>
    <col min="6768" max="6768" customWidth="1" width="8.85546875"/>
    <col min="6769" max="6769" customWidth="1" width="8.85546875"/>
    <col min="6770" max="6770" customWidth="1" width="8.85546875"/>
    <col min="6771" max="6771" customWidth="1" width="8.85546875"/>
    <col min="6772" max="6772" customWidth="1" width="8.85546875"/>
    <col min="6773" max="6773" customWidth="1" width="8.85546875"/>
    <col min="6774" max="6774" customWidth="1" width="8.85546875"/>
    <col min="6775" max="6775" customWidth="1" width="8.85546875"/>
    <col min="6776" max="6776" customWidth="1" width="8.85546875"/>
    <col min="6777" max="6777" customWidth="1" width="8.85546875"/>
    <col min="6778" max="6778" customWidth="1" width="8.85546875"/>
    <col min="6779" max="6779" customWidth="1" width="8.85546875"/>
    <col min="6780" max="6780" customWidth="1" width="8.85546875"/>
    <col min="6781" max="6781" customWidth="1" width="8.85546875"/>
    <col min="6782" max="6782" customWidth="1" width="8.85546875"/>
    <col min="6783" max="6783" customWidth="1" width="8.85546875"/>
    <col min="6784" max="6784" customWidth="1" width="8.85546875"/>
    <col min="6785" max="6785" customWidth="1" width="8.85546875"/>
    <col min="6786" max="6786" customWidth="1" width="8.85546875"/>
    <col min="6787" max="6787" customWidth="1" width="8.85546875"/>
    <col min="6788" max="6788" customWidth="1" width="8.85546875"/>
    <col min="6789" max="6789" customWidth="1" width="8.85546875"/>
    <col min="6790" max="6790" customWidth="1" width="8.85546875"/>
    <col min="6791" max="6791" customWidth="1" width="8.85546875"/>
    <col min="6792" max="6792" customWidth="1" width="8.85546875"/>
    <col min="6793" max="6793" customWidth="1" width="8.85546875"/>
    <col min="6794" max="6794" customWidth="1" width="8.85546875"/>
    <col min="6795" max="6795" customWidth="1" width="8.85546875"/>
    <col min="6796" max="6796" customWidth="1" width="8.85546875"/>
    <col min="6797" max="6797" customWidth="1" width="8.85546875"/>
    <col min="6798" max="6798" customWidth="1" width="8.85546875"/>
    <col min="6799" max="6799" customWidth="1" width="8.85546875"/>
    <col min="6800" max="6800" customWidth="1" width="8.85546875"/>
    <col min="6801" max="6801" customWidth="1" width="8.85546875"/>
    <col min="6802" max="6802" customWidth="1" width="8.85546875"/>
    <col min="6803" max="6803" customWidth="1" width="8.85546875"/>
    <col min="6804" max="6804" customWidth="1" width="8.85546875"/>
    <col min="6805" max="6805" customWidth="1" width="8.85546875"/>
    <col min="6806" max="6806" customWidth="1" width="8.85546875"/>
    <col min="6807" max="6807" customWidth="1" width="8.85546875"/>
    <col min="6808" max="6808" customWidth="1" width="8.85546875"/>
    <col min="6809" max="6809" customWidth="1" width="8.85546875"/>
    <col min="6810" max="6810" customWidth="1" width="8.85546875"/>
    <col min="6811" max="6811" customWidth="1" width="8.85546875"/>
    <col min="6812" max="6812" customWidth="1" width="8.85546875"/>
    <col min="6813" max="6813" customWidth="1" width="8.85546875"/>
    <col min="6814" max="6814" customWidth="1" width="8.85546875"/>
    <col min="6815" max="6815" customWidth="1" width="8.85546875"/>
    <col min="6816" max="6816" customWidth="1" width="8.85546875"/>
    <col min="6817" max="6817" customWidth="1" width="8.85546875"/>
    <col min="6818" max="6818" customWidth="1" width="8.85546875"/>
    <col min="6819" max="6819" customWidth="1" width="8.85546875"/>
    <col min="6820" max="6820" customWidth="1" width="8.85546875"/>
    <col min="6821" max="6821" customWidth="1" width="8.85546875"/>
    <col min="6822" max="6822" customWidth="1" width="8.85546875"/>
    <col min="6823" max="6823" customWidth="1" width="8.85546875"/>
    <col min="6824" max="6824" customWidth="1" width="8.85546875"/>
    <col min="6825" max="6825" customWidth="1" width="8.85546875"/>
    <col min="6826" max="6826" customWidth="1" width="8.85546875"/>
    <col min="6827" max="6827" customWidth="1" width="8.85546875"/>
    <col min="6828" max="6828" customWidth="1" width="8.85546875"/>
    <col min="6829" max="6829" customWidth="1" width="8.85546875"/>
    <col min="6830" max="6830" customWidth="1" width="8.85546875"/>
    <col min="6831" max="6831" customWidth="1" width="8.85546875"/>
    <col min="6832" max="6832" customWidth="1" width="8.85546875"/>
    <col min="6833" max="6833" customWidth="1" width="8.85546875"/>
    <col min="6834" max="6834" customWidth="1" width="8.85546875"/>
    <col min="6835" max="6835" customWidth="1" width="8.85546875"/>
    <col min="6836" max="6836" customWidth="1" width="8.85546875"/>
    <col min="6837" max="6837" customWidth="1" width="8.85546875"/>
    <col min="6838" max="6838" customWidth="1" width="8.85546875"/>
    <col min="6839" max="6839" customWidth="1" width="8.85546875"/>
    <col min="6840" max="6840" customWidth="1" width="8.85546875"/>
    <col min="6841" max="6841" customWidth="1" width="8.85546875"/>
    <col min="6842" max="6842" customWidth="1" width="8.85546875"/>
    <col min="6843" max="6843" customWidth="1" width="8.85546875"/>
    <col min="6844" max="6844" customWidth="1" width="8.85546875"/>
    <col min="6845" max="6845" customWidth="1" width="8.85546875"/>
    <col min="6846" max="6846" customWidth="1" width="8.85546875"/>
    <col min="6847" max="6847" customWidth="1" width="8.85546875"/>
    <col min="6848" max="6848" customWidth="1" width="8.85546875"/>
    <col min="6849" max="6849" customWidth="1" width="8.85546875"/>
    <col min="6850" max="6850" customWidth="1" width="8.85546875"/>
    <col min="6851" max="6851" customWidth="1" width="8.85546875"/>
    <col min="6852" max="6852" customWidth="1" width="8.85546875"/>
    <col min="6853" max="6853" customWidth="1" width="8.85546875"/>
    <col min="6854" max="6854" customWidth="1" width="8.85546875"/>
    <col min="6855" max="6855" customWidth="1" width="8.85546875"/>
    <col min="6856" max="6856" customWidth="1" width="8.85546875"/>
    <col min="6857" max="6857" customWidth="1" width="8.85546875"/>
    <col min="6858" max="6858" customWidth="1" width="8.85546875"/>
    <col min="6859" max="6859" customWidth="1" width="8.85546875"/>
    <col min="6860" max="6860" customWidth="1" width="8.85546875"/>
    <col min="6861" max="6861" customWidth="1" width="8.85546875"/>
    <col min="6862" max="6862" customWidth="1" width="8.85546875"/>
    <col min="6863" max="6863" customWidth="1" width="8.85546875"/>
    <col min="6864" max="6864" customWidth="1" width="8.85546875"/>
    <col min="6865" max="6865" customWidth="1" width="8.85546875"/>
    <col min="6866" max="6866" customWidth="1" width="8.85546875"/>
    <col min="6867" max="6867" customWidth="1" width="8.85546875"/>
    <col min="6868" max="6868" customWidth="1" width="8.85546875"/>
    <col min="6869" max="6869" customWidth="1" width="8.85546875"/>
    <col min="6870" max="6870" customWidth="1" width="8.85546875"/>
    <col min="6871" max="6871" customWidth="1" width="8.85546875"/>
    <col min="6872" max="6872" customWidth="1" width="8.85546875"/>
    <col min="6873" max="6873" customWidth="1" width="8.85546875"/>
    <col min="6874" max="6874" customWidth="1" width="8.85546875"/>
    <col min="6875" max="6875" customWidth="1" width="8.85546875"/>
    <col min="6876" max="6876" customWidth="1" width="8.85546875"/>
    <col min="6877" max="6877" customWidth="1" width="8.85546875"/>
    <col min="6878" max="6878" customWidth="1" width="8.85546875"/>
    <col min="6879" max="6879" customWidth="1" width="8.85546875"/>
    <col min="6880" max="6880" customWidth="1" width="8.85546875"/>
    <col min="6881" max="6881" customWidth="1" width="8.85546875"/>
    <col min="6882" max="6882" customWidth="1" width="8.85546875"/>
    <col min="6883" max="6883" customWidth="1" width="8.85546875"/>
    <col min="6884" max="6884" customWidth="1" width="8.85546875"/>
    <col min="6885" max="6885" customWidth="1" width="8.85546875"/>
    <col min="6886" max="6886" customWidth="1" width="8.85546875"/>
    <col min="6887" max="6887" customWidth="1" width="8.85546875"/>
    <col min="6888" max="6888" customWidth="1" width="8.85546875"/>
    <col min="6889" max="6889" customWidth="1" width="8.85546875"/>
    <col min="6890" max="6890" customWidth="1" width="8.85546875"/>
    <col min="6891" max="6891" customWidth="1" width="8.85546875"/>
    <col min="6892" max="6892" customWidth="1" width="8.85546875"/>
    <col min="6893" max="6893" customWidth="1" width="8.85546875"/>
    <col min="6894" max="6894" customWidth="1" width="8.85546875"/>
    <col min="6895" max="6895" customWidth="1" width="8.85546875"/>
    <col min="6896" max="6896" customWidth="1" width="8.85546875"/>
    <col min="6897" max="6897" customWidth="1" width="8.85546875"/>
    <col min="6898" max="6898" customWidth="1" width="8.85546875"/>
    <col min="6899" max="6899" customWidth="1" width="8.85546875"/>
    <col min="6900" max="6900" customWidth="1" width="8.85546875"/>
    <col min="6901" max="6901" customWidth="1" width="8.85546875"/>
    <col min="6902" max="6902" customWidth="1" width="8.85546875"/>
    <col min="6903" max="6903" customWidth="1" width="8.85546875"/>
    <col min="6904" max="6904" customWidth="1" width="8.85546875"/>
    <col min="6905" max="6905" customWidth="1" width="8.85546875"/>
    <col min="6906" max="6906" customWidth="1" width="8.85546875"/>
    <col min="6907" max="6907" customWidth="1" width="8.85546875"/>
    <col min="6908" max="6908" customWidth="1" width="8.85546875"/>
    <col min="6909" max="6909" customWidth="1" width="8.85546875"/>
    <col min="6910" max="6910" customWidth="1" width="8.85546875"/>
    <col min="6911" max="6911" customWidth="1" width="8.85546875"/>
    <col min="6912" max="6912" customWidth="1" width="8.85546875"/>
    <col min="6913" max="6913" customWidth="1" width="8.85546875"/>
    <col min="6914" max="6914" customWidth="1" width="8.85546875"/>
    <col min="6915" max="6915" customWidth="1" width="8.85546875"/>
    <col min="6916" max="6916" customWidth="1" width="8.85546875"/>
    <col min="6917" max="6917" customWidth="1" width="8.85546875"/>
    <col min="6918" max="6918" customWidth="1" width="8.85546875"/>
    <col min="6919" max="6919" customWidth="1" width="8.85546875"/>
    <col min="6920" max="6920" customWidth="1" width="8.85546875"/>
    <col min="6921" max="6921" customWidth="1" width="8.85546875"/>
    <col min="6922" max="6922" customWidth="1" width="8.85546875"/>
    <col min="6923" max="6923" customWidth="1" width="8.85546875"/>
    <col min="6924" max="6924" customWidth="1" width="8.85546875"/>
    <col min="6925" max="6925" customWidth="1" width="8.85546875"/>
    <col min="6926" max="6926" customWidth="1" width="8.85546875"/>
    <col min="6927" max="6927" customWidth="1" width="8.85546875"/>
    <col min="6928" max="6928" customWidth="1" width="8.85546875"/>
    <col min="6929" max="6929" customWidth="1" width="8.85546875"/>
    <col min="6930" max="6930" customWidth="1" width="8.85546875"/>
    <col min="6931" max="6931" customWidth="1" width="8.85546875"/>
    <col min="6932" max="6932" customWidth="1" width="8.85546875"/>
    <col min="6933" max="6933" customWidth="1" width="8.85546875"/>
    <col min="6934" max="6934" customWidth="1" width="8.85546875"/>
    <col min="6935" max="6935" customWidth="1" width="8.85546875"/>
    <col min="6936" max="6936" customWidth="1" width="8.85546875"/>
    <col min="6937" max="6937" customWidth="1" width="8.85546875"/>
    <col min="6938" max="6938" customWidth="1" width="8.85546875"/>
    <col min="6939" max="6939" customWidth="1" width="8.85546875"/>
    <col min="6940" max="6940" customWidth="1" width="8.85546875"/>
    <col min="6941" max="6941" customWidth="1" width="8.85546875"/>
    <col min="6942" max="6942" customWidth="1" width="8.85546875"/>
    <col min="6943" max="6943" customWidth="1" width="8.85546875"/>
    <col min="6944" max="6944" customWidth="1" width="8.85546875"/>
    <col min="6945" max="6945" customWidth="1" width="8.85546875"/>
    <col min="6946" max="6946" customWidth="1" width="8.85546875"/>
    <col min="6947" max="6947" customWidth="1" width="8.85546875"/>
    <col min="6948" max="6948" customWidth="1" width="8.85546875"/>
    <col min="6949" max="6949" customWidth="1" width="8.85546875"/>
    <col min="6950" max="6950" customWidth="1" width="8.85546875"/>
    <col min="6951" max="6951" customWidth="1" width="8.85546875"/>
    <col min="6952" max="6952" customWidth="1" width="8.85546875"/>
    <col min="6953" max="6953" customWidth="1" width="8.85546875"/>
    <col min="6954" max="6954" customWidth="1" width="8.85546875"/>
    <col min="6955" max="6955" customWidth="1" width="8.85546875"/>
    <col min="6956" max="6956" customWidth="1" width="8.85546875"/>
    <col min="6957" max="6957" customWidth="1" width="8.85546875"/>
    <col min="6958" max="6958" customWidth="1" width="8.85546875"/>
    <col min="6959" max="6959" customWidth="1" width="8.85546875"/>
    <col min="6960" max="6960" customWidth="1" width="8.85546875"/>
    <col min="6961" max="6961" customWidth="1" width="8.85546875"/>
    <col min="6962" max="6962" customWidth="1" width="8.85546875"/>
    <col min="6963" max="6963" customWidth="1" width="8.85546875"/>
    <col min="6964" max="6964" customWidth="1" width="8.85546875"/>
    <col min="6965" max="6965" customWidth="1" width="8.85546875"/>
    <col min="6966" max="6966" customWidth="1" width="8.85546875"/>
    <col min="6967" max="6967" customWidth="1" width="8.85546875"/>
    <col min="6968" max="6968" customWidth="1" width="8.85546875"/>
    <col min="6969" max="6969" customWidth="1" width="8.85546875"/>
    <col min="6970" max="6970" customWidth="1" width="8.85546875"/>
    <col min="6971" max="6971" customWidth="1" width="8.85546875"/>
    <col min="6972" max="6972" customWidth="1" width="8.85546875"/>
    <col min="6973" max="6973" customWidth="1" width="8.85546875"/>
    <col min="6974" max="6974" customWidth="1" width="8.85546875"/>
    <col min="6975" max="6975" customWidth="1" width="8.85546875"/>
    <col min="6976" max="6976" customWidth="1" width="8.85546875"/>
    <col min="6977" max="6977" customWidth="1" width="8.85546875"/>
    <col min="6978" max="6978" customWidth="1" width="8.85546875"/>
    <col min="6979" max="6979" customWidth="1" width="8.85546875"/>
    <col min="6980" max="6980" customWidth="1" width="8.85546875"/>
    <col min="6981" max="6981" customWidth="1" width="8.85546875"/>
    <col min="6982" max="6982" customWidth="1" width="8.85546875"/>
    <col min="6983" max="6983" customWidth="1" width="8.85546875"/>
    <col min="6984" max="6984" customWidth="1" width="8.85546875"/>
    <col min="6985" max="6985" customWidth="1" width="8.85546875"/>
    <col min="6986" max="6986" customWidth="1" width="8.85546875"/>
    <col min="6987" max="6987" customWidth="1" width="8.85546875"/>
    <col min="6988" max="6988" customWidth="1" width="8.85546875"/>
    <col min="6989" max="6989" customWidth="1" width="8.85546875"/>
    <col min="6990" max="6990" customWidth="1" width="8.85546875"/>
    <col min="6991" max="6991" customWidth="1" width="8.85546875"/>
    <col min="6992" max="6992" customWidth="1" width="8.85546875"/>
    <col min="6993" max="6993" customWidth="1" width="8.85546875"/>
    <col min="6994" max="6994" customWidth="1" width="8.85546875"/>
    <col min="6995" max="6995" customWidth="1" width="8.85546875"/>
    <col min="6996" max="6996" customWidth="1" width="8.85546875"/>
    <col min="6997" max="6997" customWidth="1" width="8.85546875"/>
    <col min="6998" max="6998" customWidth="1" width="8.85546875"/>
    <col min="6999" max="6999" customWidth="1" width="8.85546875"/>
    <col min="7000" max="7000" customWidth="1" width="8.85546875"/>
    <col min="7001" max="7001" customWidth="1" width="8.85546875"/>
    <col min="7002" max="7002" customWidth="1" width="8.85546875"/>
    <col min="7003" max="7003" customWidth="1" width="8.85546875"/>
    <col min="7004" max="7004" customWidth="1" width="8.85546875"/>
    <col min="7005" max="7005" customWidth="1" width="8.85546875"/>
    <col min="7006" max="7006" customWidth="1" width="8.85546875"/>
    <col min="7007" max="7007" customWidth="1" width="8.85546875"/>
    <col min="7008" max="7008" customWidth="1" width="8.85546875"/>
    <col min="7009" max="7009" customWidth="1" width="8.85546875"/>
    <col min="7010" max="7010" customWidth="1" width="8.85546875"/>
    <col min="7011" max="7011" customWidth="1" width="8.85546875"/>
    <col min="7012" max="7012" customWidth="1" width="8.85546875"/>
    <col min="7013" max="7013" customWidth="1" width="8.85546875"/>
    <col min="7014" max="7014" customWidth="1" width="8.85546875"/>
    <col min="7015" max="7015" customWidth="1" width="8.85546875"/>
    <col min="7016" max="7016" customWidth="1" width="8.85546875"/>
    <col min="7017" max="7017" customWidth="1" width="8.85546875"/>
    <col min="7018" max="7018" customWidth="1" width="8.85546875"/>
    <col min="7019" max="7019" customWidth="1" width="8.85546875"/>
    <col min="7020" max="7020" customWidth="1" width="8.85546875"/>
    <col min="7021" max="7021" customWidth="1" width="8.85546875"/>
    <col min="7022" max="7022" customWidth="1" width="8.85546875"/>
    <col min="7023" max="7023" customWidth="1" width="8.85546875"/>
    <col min="7024" max="7024" customWidth="1" width="8.85546875"/>
    <col min="7025" max="7025" customWidth="1" width="8.85546875"/>
    <col min="7026" max="7026" customWidth="1" width="8.85546875"/>
    <col min="7027" max="7027" customWidth="1" width="8.85546875"/>
    <col min="7028" max="7028" customWidth="1" width="8.85546875"/>
    <col min="7029" max="7029" customWidth="1" width="8.85546875"/>
    <col min="7030" max="7030" customWidth="1" width="8.85546875"/>
    <col min="7031" max="7031" customWidth="1" width="8.85546875"/>
    <col min="7032" max="7032" customWidth="1" width="8.85546875"/>
    <col min="7033" max="7033" customWidth="1" width="8.85546875"/>
    <col min="7034" max="7034" customWidth="1" width="8.85546875"/>
    <col min="7035" max="7035" customWidth="1" width="8.85546875"/>
    <col min="7036" max="7036" customWidth="1" width="8.85546875"/>
    <col min="7037" max="7037" customWidth="1" width="8.85546875"/>
    <col min="7038" max="7038" customWidth="1" width="8.85546875"/>
    <col min="7039" max="7039" customWidth="1" width="8.85546875"/>
    <col min="7040" max="7040" customWidth="1" width="8.85546875"/>
    <col min="7041" max="7041" customWidth="1" width="8.85546875"/>
    <col min="7042" max="7042" customWidth="1" width="8.85546875"/>
    <col min="7043" max="7043" customWidth="1" width="8.85546875"/>
    <col min="7044" max="7044" customWidth="1" width="8.85546875"/>
    <col min="7045" max="7045" customWidth="1" width="8.85546875"/>
    <col min="7046" max="7046" customWidth="1" width="8.85546875"/>
    <col min="7047" max="7047" customWidth="1" width="8.85546875"/>
    <col min="7048" max="7048" customWidth="1" width="8.85546875"/>
    <col min="7049" max="7049" customWidth="1" width="8.85546875"/>
    <col min="7050" max="7050" customWidth="1" width="8.85546875"/>
    <col min="7051" max="7051" customWidth="1" width="8.85546875"/>
    <col min="7052" max="7052" customWidth="1" width="8.85546875"/>
    <col min="7053" max="7053" customWidth="1" width="8.85546875"/>
    <col min="7054" max="7054" customWidth="1" width="8.85546875"/>
    <col min="7055" max="7055" customWidth="1" width="8.85546875"/>
    <col min="7056" max="7056" customWidth="1" width="8.85546875"/>
    <col min="7057" max="7057" customWidth="1" width="8.85546875"/>
    <col min="7058" max="7058" customWidth="1" width="8.85546875"/>
    <col min="7059" max="7059" customWidth="1" width="8.85546875"/>
    <col min="7060" max="7060" customWidth="1" width="8.85546875"/>
    <col min="7061" max="7061" customWidth="1" width="8.85546875"/>
    <col min="7062" max="7062" customWidth="1" width="8.85546875"/>
    <col min="7063" max="7063" customWidth="1" width="8.85546875"/>
    <col min="7064" max="7064" customWidth="1" width="8.85546875"/>
    <col min="7065" max="7065" customWidth="1" width="8.85546875"/>
    <col min="7066" max="7066" customWidth="1" width="8.85546875"/>
    <col min="7067" max="7067" customWidth="1" width="8.85546875"/>
    <col min="7068" max="7068" customWidth="1" width="8.85546875"/>
    <col min="7069" max="7069" customWidth="1" width="8.85546875"/>
    <col min="7070" max="7070" customWidth="1" width="8.85546875"/>
    <col min="7071" max="7071" customWidth="1" width="8.85546875"/>
    <col min="7072" max="7072" customWidth="1" width="8.85546875"/>
    <col min="7073" max="7073" customWidth="1" width="8.85546875"/>
    <col min="7074" max="7074" customWidth="1" width="8.85546875"/>
    <col min="7075" max="7075" customWidth="1" width="8.85546875"/>
    <col min="7076" max="7076" customWidth="1" width="8.85546875"/>
    <col min="7077" max="7077" customWidth="1" width="8.85546875"/>
    <col min="7078" max="7078" customWidth="1" width="8.85546875"/>
    <col min="7079" max="7079" customWidth="1" width="8.85546875"/>
    <col min="7080" max="7080" customWidth="1" width="8.85546875"/>
    <col min="7081" max="7081" customWidth="1" width="8.85546875"/>
    <col min="7082" max="7082" customWidth="1" width="8.85546875"/>
    <col min="7083" max="7083" customWidth="1" width="8.85546875"/>
    <col min="7084" max="7084" customWidth="1" width="8.85546875"/>
    <col min="7085" max="7085" customWidth="1" width="8.85546875"/>
    <col min="7086" max="7086" customWidth="1" width="8.85546875"/>
    <col min="7087" max="7087" customWidth="1" width="8.85546875"/>
    <col min="7088" max="7088" customWidth="1" width="8.85546875"/>
    <col min="7089" max="7089" customWidth="1" width="8.85546875"/>
    <col min="7090" max="7090" customWidth="1" width="8.85546875"/>
    <col min="7091" max="7091" customWidth="1" width="8.85546875"/>
    <col min="7092" max="7092" customWidth="1" width="8.85546875"/>
    <col min="7093" max="7093" customWidth="1" width="8.85546875"/>
    <col min="7094" max="7094" customWidth="1" width="8.85546875"/>
    <col min="7095" max="7095" customWidth="1" width="8.85546875"/>
    <col min="7096" max="7096" customWidth="1" width="8.85546875"/>
    <col min="7097" max="7097" customWidth="1" width="8.85546875"/>
    <col min="7098" max="7098" customWidth="1" width="8.85546875"/>
    <col min="7099" max="7099" customWidth="1" width="8.85546875"/>
    <col min="7100" max="7100" customWidth="1" width="8.85546875"/>
    <col min="7101" max="7101" customWidth="1" width="8.85546875"/>
    <col min="7102" max="7102" customWidth="1" width="8.85546875"/>
    <col min="7103" max="7103" customWidth="1" width="8.85546875"/>
    <col min="7104" max="7104" customWidth="1" width="8.85546875"/>
    <col min="7105" max="7105" customWidth="1" width="8.85546875"/>
    <col min="7106" max="7106" customWidth="1" width="8.85546875"/>
    <col min="7107" max="7107" customWidth="1" width="8.85546875"/>
    <col min="7108" max="7108" customWidth="1" width="8.85546875"/>
    <col min="7109" max="7109" customWidth="1" width="8.85546875"/>
    <col min="7110" max="7110" customWidth="1" width="8.85546875"/>
    <col min="7111" max="7111" customWidth="1" width="8.85546875"/>
    <col min="7112" max="7112" customWidth="1" width="8.85546875"/>
    <col min="7113" max="7113" customWidth="1" width="8.85546875"/>
    <col min="7114" max="7114" customWidth="1" width="8.85546875"/>
    <col min="7115" max="7115" customWidth="1" width="8.85546875"/>
    <col min="7116" max="7116" customWidth="1" width="8.85546875"/>
    <col min="7117" max="7117" customWidth="1" width="8.85546875"/>
    <col min="7118" max="7118" customWidth="1" width="8.85546875"/>
    <col min="7119" max="7119" customWidth="1" width="8.85546875"/>
    <col min="7120" max="7120" customWidth="1" width="8.85546875"/>
    <col min="7121" max="7121" customWidth="1" width="8.85546875"/>
    <col min="7122" max="7122" customWidth="1" width="8.85546875"/>
    <col min="7123" max="7123" customWidth="1" width="8.85546875"/>
    <col min="7124" max="7124" customWidth="1" width="8.85546875"/>
    <col min="7125" max="7125" customWidth="1" width="8.85546875"/>
    <col min="7126" max="7126" customWidth="1" width="8.85546875"/>
    <col min="7127" max="7127" customWidth="1" width="8.85546875"/>
    <col min="7128" max="7128" customWidth="1" width="8.85546875"/>
    <col min="7129" max="7129" customWidth="1" width="8.85546875"/>
    <col min="7130" max="7130" customWidth="1" width="8.85546875"/>
    <col min="7131" max="7131" customWidth="1" width="8.85546875"/>
    <col min="7132" max="7132" customWidth="1" width="8.85546875"/>
    <col min="7133" max="7133" customWidth="1" width="8.85546875"/>
    <col min="7134" max="7134" customWidth="1" width="8.85546875"/>
    <col min="7135" max="7135" customWidth="1" width="8.85546875"/>
    <col min="7136" max="7136" customWidth="1" width="8.85546875"/>
    <col min="7137" max="7137" customWidth="1" width="8.85546875"/>
    <col min="7138" max="7138" customWidth="1" width="8.85546875"/>
    <col min="7139" max="7139" customWidth="1" width="8.85546875"/>
    <col min="7140" max="7140" customWidth="1" width="8.85546875"/>
    <col min="7141" max="7141" customWidth="1" width="8.85546875"/>
    <col min="7142" max="7142" customWidth="1" width="8.85546875"/>
    <col min="7143" max="7143" customWidth="1" width="8.85546875"/>
    <col min="7144" max="7144" customWidth="1" width="8.85546875"/>
    <col min="7145" max="7145" customWidth="1" width="8.85546875"/>
    <col min="7146" max="7146" customWidth="1" width="8.85546875"/>
    <col min="7147" max="7147" customWidth="1" width="8.85546875"/>
    <col min="7148" max="7148" customWidth="1" width="8.85546875"/>
    <col min="7149" max="7149" customWidth="1" width="8.85546875"/>
    <col min="7150" max="7150" customWidth="1" width="8.85546875"/>
    <col min="7151" max="7151" customWidth="1" width="8.85546875"/>
    <col min="7152" max="7152" customWidth="1" width="8.85546875"/>
    <col min="7153" max="7153" customWidth="1" width="8.85546875"/>
    <col min="7154" max="7154" customWidth="1" width="8.85546875"/>
    <col min="7155" max="7155" customWidth="1" width="8.85546875"/>
    <col min="7156" max="7156" customWidth="1" width="8.85546875"/>
    <col min="7157" max="7157" customWidth="1" width="8.85546875"/>
    <col min="7158" max="7158" customWidth="1" width="8.85546875"/>
    <col min="7159" max="7159" customWidth="1" width="8.85546875"/>
    <col min="7160" max="7160" customWidth="1" width="8.85546875"/>
    <col min="7161" max="7161" customWidth="1" width="8.85546875"/>
    <col min="7162" max="7162" customWidth="1" width="8.85546875"/>
    <col min="7163" max="7163" customWidth="1" width="8.85546875"/>
    <col min="7164" max="7164" customWidth="1" width="8.85546875"/>
    <col min="7165" max="7165" customWidth="1" width="8.85546875"/>
    <col min="7166" max="7166" customWidth="1" width="8.85546875"/>
    <col min="7167" max="7167" customWidth="1" width="8.85546875"/>
    <col min="7168" max="7168" customWidth="1" width="8.85546875"/>
    <col min="7169" max="7169" customWidth="1" width="8.85546875"/>
    <col min="7170" max="7170" customWidth="1" width="8.85546875"/>
    <col min="7171" max="7171" customWidth="1" width="8.85546875"/>
    <col min="7172" max="7172" customWidth="1" width="8.85546875"/>
    <col min="7173" max="7173" customWidth="1" width="8.85546875"/>
    <col min="7174" max="7174" customWidth="1" width="8.85546875"/>
    <col min="7175" max="7175" customWidth="1" width="8.85546875"/>
    <col min="7176" max="7176" customWidth="1" width="8.85546875"/>
    <col min="7177" max="7177" customWidth="1" width="8.85546875"/>
    <col min="7178" max="7178" customWidth="1" width="8.85546875"/>
    <col min="7179" max="7179" customWidth="1" width="8.85546875"/>
    <col min="7180" max="7180" customWidth="1" width="8.85546875"/>
    <col min="7181" max="7181" customWidth="1" width="8.85546875"/>
    <col min="7182" max="7182" customWidth="1" width="8.85546875"/>
    <col min="7183" max="7183" customWidth="1" width="8.85546875"/>
    <col min="7184" max="7184" customWidth="1" width="8.85546875"/>
    <col min="7185" max="7185" customWidth="1" width="8.85546875"/>
    <col min="7186" max="7186" customWidth="1" width="8.85546875"/>
    <col min="7187" max="7187" customWidth="1" width="8.85546875"/>
    <col min="7188" max="7188" customWidth="1" width="8.85546875"/>
    <col min="7189" max="7189" customWidth="1" width="8.85546875"/>
    <col min="7190" max="7190" customWidth="1" width="8.85546875"/>
    <col min="7191" max="7191" customWidth="1" width="8.85546875"/>
    <col min="7192" max="7192" customWidth="1" width="8.85546875"/>
    <col min="7193" max="7193" customWidth="1" width="8.85546875"/>
    <col min="7194" max="7194" customWidth="1" width="8.85546875"/>
    <col min="7195" max="7195" customWidth="1" width="8.85546875"/>
    <col min="7196" max="7196" customWidth="1" width="8.85546875"/>
    <col min="7197" max="7197" customWidth="1" width="8.85546875"/>
    <col min="7198" max="7198" customWidth="1" width="8.85546875"/>
    <col min="7199" max="7199" customWidth="1" width="8.85546875"/>
    <col min="7200" max="7200" customWidth="1" width="8.85546875"/>
    <col min="7201" max="7201" customWidth="1" width="8.85546875"/>
    <col min="7202" max="7202" customWidth="1" width="8.85546875"/>
    <col min="7203" max="7203" customWidth="1" width="8.85546875"/>
    <col min="7204" max="7204" customWidth="1" width="8.85546875"/>
    <col min="7205" max="7205" customWidth="1" width="8.85546875"/>
    <col min="7206" max="7206" customWidth="1" width="8.85546875"/>
    <col min="7207" max="7207" customWidth="1" width="8.85546875"/>
    <col min="7208" max="7208" customWidth="1" width="8.85546875"/>
    <col min="7209" max="7209" customWidth="1" width="8.85546875"/>
    <col min="7210" max="7210" customWidth="1" width="8.85546875"/>
    <col min="7211" max="7211" customWidth="1" width="8.85546875"/>
    <col min="7212" max="7212" customWidth="1" width="8.85546875"/>
    <col min="7213" max="7213" customWidth="1" width="8.85546875"/>
    <col min="7214" max="7214" customWidth="1" width="8.85546875"/>
    <col min="7215" max="7215" customWidth="1" width="8.85546875"/>
    <col min="7216" max="7216" customWidth="1" width="8.85546875"/>
    <col min="7217" max="7217" customWidth="1" width="8.85546875"/>
    <col min="7218" max="7218" customWidth="1" width="8.85546875"/>
    <col min="7219" max="7219" customWidth="1" width="8.85546875"/>
    <col min="7220" max="7220" customWidth="1" width="8.85546875"/>
    <col min="7221" max="7221" customWidth="1" width="8.85546875"/>
    <col min="7222" max="7222" customWidth="1" width="8.85546875"/>
    <col min="7223" max="7223" customWidth="1" width="8.85546875"/>
    <col min="7224" max="7224" customWidth="1" width="8.85546875"/>
    <col min="7225" max="7225" customWidth="1" width="8.85546875"/>
    <col min="7226" max="7226" customWidth="1" width="8.85546875"/>
    <col min="7227" max="7227" customWidth="1" width="8.85546875"/>
    <col min="7228" max="7228" customWidth="1" width="8.85546875"/>
    <col min="7229" max="7229" customWidth="1" width="8.85546875"/>
    <col min="7230" max="7230" customWidth="1" width="8.85546875"/>
    <col min="7231" max="7231" customWidth="1" width="8.85546875"/>
    <col min="7232" max="7232" customWidth="1" width="8.85546875"/>
    <col min="7233" max="7233" customWidth="1" width="8.85546875"/>
    <col min="7234" max="7234" customWidth="1" width="8.85546875"/>
    <col min="7235" max="7235" customWidth="1" width="8.85546875"/>
    <col min="7236" max="7236" customWidth="1" width="8.85546875"/>
    <col min="7237" max="7237" customWidth="1" width="8.85546875"/>
    <col min="7238" max="7238" customWidth="1" width="8.85546875"/>
    <col min="7239" max="7239" customWidth="1" width="8.85546875"/>
    <col min="7240" max="7240" customWidth="1" width="8.85546875"/>
    <col min="7241" max="7241" customWidth="1" width="8.85546875"/>
    <col min="7242" max="7242" customWidth="1" width="8.85546875"/>
    <col min="7243" max="7243" customWidth="1" width="8.85546875"/>
    <col min="7244" max="7244" customWidth="1" width="8.85546875"/>
    <col min="7245" max="7245" customWidth="1" width="8.85546875"/>
    <col min="7246" max="7246" customWidth="1" width="8.85546875"/>
    <col min="7247" max="7247" customWidth="1" width="8.85546875"/>
    <col min="7248" max="7248" customWidth="1" width="8.85546875"/>
    <col min="7249" max="7249" customWidth="1" width="8.85546875"/>
    <col min="7250" max="7250" customWidth="1" width="8.85546875"/>
    <col min="7251" max="7251" customWidth="1" width="8.85546875"/>
    <col min="7252" max="7252" customWidth="1" width="8.85546875"/>
    <col min="7253" max="7253" customWidth="1" width="8.85546875"/>
    <col min="7254" max="7254" customWidth="1" width="8.85546875"/>
    <col min="7255" max="7255" customWidth="1" width="8.85546875"/>
    <col min="7256" max="7256" customWidth="1" width="8.85546875"/>
    <col min="7257" max="7257" customWidth="1" width="8.85546875"/>
    <col min="7258" max="7258" customWidth="1" width="8.85546875"/>
    <col min="7259" max="7259" customWidth="1" width="8.85546875"/>
    <col min="7260" max="7260" customWidth="1" width="8.85546875"/>
    <col min="7261" max="7261" customWidth="1" width="8.85546875"/>
    <col min="7262" max="7262" customWidth="1" width="8.85546875"/>
    <col min="7263" max="7263" customWidth="1" width="8.85546875"/>
    <col min="7264" max="7264" customWidth="1" width="8.85546875"/>
    <col min="7265" max="7265" customWidth="1" width="8.85546875"/>
    <col min="7266" max="7266" customWidth="1" width="8.85546875"/>
    <col min="7267" max="7267" customWidth="1" width="8.85546875"/>
    <col min="7268" max="7268" customWidth="1" width="8.85546875"/>
    <col min="7269" max="7269" customWidth="1" width="8.85546875"/>
    <col min="7270" max="7270" customWidth="1" width="8.85546875"/>
    <col min="7271" max="7271" customWidth="1" width="8.85546875"/>
    <col min="7272" max="7272" customWidth="1" width="8.85546875"/>
    <col min="7273" max="7273" customWidth="1" width="8.85546875"/>
    <col min="7274" max="7274" customWidth="1" width="8.85546875"/>
    <col min="7275" max="7275" customWidth="1" width="8.85546875"/>
    <col min="7276" max="7276" customWidth="1" width="8.85546875"/>
    <col min="7277" max="7277" customWidth="1" width="8.85546875"/>
    <col min="7278" max="7278" customWidth="1" width="8.85546875"/>
    <col min="7279" max="7279" customWidth="1" width="8.85546875"/>
    <col min="7280" max="7280" customWidth="1" width="8.85546875"/>
    <col min="7281" max="7281" customWidth="1" width="8.85546875"/>
    <col min="7282" max="7282" customWidth="1" width="8.85546875"/>
    <col min="7283" max="7283" customWidth="1" width="8.85546875"/>
    <col min="7284" max="7284" customWidth="1" width="8.85546875"/>
    <col min="7285" max="7285" customWidth="1" width="8.85546875"/>
    <col min="7286" max="7286" customWidth="1" width="8.85546875"/>
    <col min="7287" max="7287" customWidth="1" width="8.85546875"/>
    <col min="7288" max="7288" customWidth="1" width="8.85546875"/>
    <col min="7289" max="7289" customWidth="1" width="8.85546875"/>
    <col min="7290" max="7290" customWidth="1" width="8.85546875"/>
    <col min="7291" max="7291" customWidth="1" width="8.85546875"/>
    <col min="7292" max="7292" customWidth="1" width="8.85546875"/>
    <col min="7293" max="7293" customWidth="1" width="8.85546875"/>
    <col min="7294" max="7294" customWidth="1" width="8.85546875"/>
    <col min="7295" max="7295" customWidth="1" width="8.85546875"/>
    <col min="7296" max="7296" customWidth="1" width="8.85546875"/>
    <col min="7297" max="7297" customWidth="1" width="8.85546875"/>
    <col min="7298" max="7298" customWidth="1" width="8.85546875"/>
    <col min="7299" max="7299" customWidth="1" width="8.85546875"/>
    <col min="7300" max="7300" customWidth="1" width="8.85546875"/>
    <col min="7301" max="7301" customWidth="1" width="8.85546875"/>
    <col min="7302" max="7302" customWidth="1" width="8.85546875"/>
    <col min="7303" max="7303" customWidth="1" width="8.85546875"/>
    <col min="7304" max="7304" customWidth="1" width="8.85546875"/>
    <col min="7305" max="7305" customWidth="1" width="8.85546875"/>
    <col min="7306" max="7306" customWidth="1" width="8.85546875"/>
    <col min="7307" max="7307" customWidth="1" width="8.85546875"/>
    <col min="7308" max="7308" customWidth="1" width="8.85546875"/>
    <col min="7309" max="7309" customWidth="1" width="8.85546875"/>
    <col min="7310" max="7310" customWidth="1" width="8.85546875"/>
    <col min="7311" max="7311" customWidth="1" width="8.85546875"/>
    <col min="7312" max="7312" customWidth="1" width="8.85546875"/>
    <col min="7313" max="7313" customWidth="1" width="8.85546875"/>
    <col min="7314" max="7314" customWidth="1" width="8.85546875"/>
    <col min="7315" max="7315" customWidth="1" width="8.85546875"/>
    <col min="7316" max="7316" customWidth="1" width="8.85546875"/>
    <col min="7317" max="7317" customWidth="1" width="8.85546875"/>
    <col min="7318" max="7318" customWidth="1" width="8.85546875"/>
    <col min="7319" max="7319" customWidth="1" width="8.85546875"/>
    <col min="7320" max="7320" customWidth="1" width="8.85546875"/>
    <col min="7321" max="7321" customWidth="1" width="8.85546875"/>
    <col min="7322" max="7322" customWidth="1" width="8.85546875"/>
    <col min="7323" max="7323" customWidth="1" width="8.85546875"/>
    <col min="7324" max="7324" customWidth="1" width="8.85546875"/>
    <col min="7325" max="7325" customWidth="1" width="8.85546875"/>
    <col min="7326" max="7326" customWidth="1" width="8.85546875"/>
    <col min="7327" max="7327" customWidth="1" width="8.85546875"/>
    <col min="7328" max="7328" customWidth="1" width="8.85546875"/>
    <col min="7329" max="7329" customWidth="1" width="8.85546875"/>
    <col min="7330" max="7330" customWidth="1" width="8.85546875"/>
    <col min="7331" max="7331" customWidth="1" width="8.85546875"/>
    <col min="7332" max="7332" customWidth="1" width="8.85546875"/>
    <col min="7333" max="7333" customWidth="1" width="8.85546875"/>
    <col min="7334" max="7334" customWidth="1" width="8.85546875"/>
    <col min="7335" max="7335" customWidth="1" width="8.85546875"/>
    <col min="7336" max="7336" customWidth="1" width="8.85546875"/>
    <col min="7337" max="7337" customWidth="1" width="8.85546875"/>
    <col min="7338" max="7338" customWidth="1" width="8.85546875"/>
    <col min="7339" max="7339" customWidth="1" width="8.85546875"/>
    <col min="7340" max="7340" customWidth="1" width="8.85546875"/>
    <col min="7341" max="7341" customWidth="1" width="8.85546875"/>
    <col min="7342" max="7342" customWidth="1" width="8.85546875"/>
    <col min="7343" max="7343" customWidth="1" width="8.85546875"/>
    <col min="7344" max="7344" customWidth="1" width="8.85546875"/>
    <col min="7345" max="7345" customWidth="1" width="8.85546875"/>
    <col min="7346" max="7346" customWidth="1" width="8.85546875"/>
    <col min="7347" max="7347" customWidth="1" width="8.85546875"/>
    <col min="7348" max="7348" customWidth="1" width="8.85546875"/>
    <col min="7349" max="7349" customWidth="1" width="8.85546875"/>
    <col min="7350" max="7350" customWidth="1" width="8.85546875"/>
    <col min="7351" max="7351" customWidth="1" width="8.85546875"/>
    <col min="7352" max="7352" customWidth="1" width="8.85546875"/>
    <col min="7353" max="7353" customWidth="1" width="8.85546875"/>
    <col min="7354" max="7354" customWidth="1" width="8.85546875"/>
    <col min="7355" max="7355" customWidth="1" width="8.85546875"/>
    <col min="7356" max="7356" customWidth="1" width="8.85546875"/>
    <col min="7357" max="7357" customWidth="1" width="8.85546875"/>
    <col min="7358" max="7358" customWidth="1" width="8.85546875"/>
    <col min="7359" max="7359" customWidth="1" width="8.85546875"/>
    <col min="7360" max="7360" customWidth="1" width="8.85546875"/>
    <col min="7361" max="7361" customWidth="1" width="8.85546875"/>
    <col min="7362" max="7362" customWidth="1" width="8.85546875"/>
    <col min="7363" max="7363" customWidth="1" width="8.85546875"/>
    <col min="7364" max="7364" customWidth="1" width="8.85546875"/>
    <col min="7365" max="7365" customWidth="1" width="8.85546875"/>
    <col min="7366" max="7366" customWidth="1" width="8.85546875"/>
    <col min="7367" max="7367" customWidth="1" width="8.85546875"/>
    <col min="7368" max="7368" customWidth="1" width="8.85546875"/>
    <col min="7369" max="7369" customWidth="1" width="8.85546875"/>
    <col min="7370" max="7370" customWidth="1" width="8.85546875"/>
    <col min="7371" max="7371" customWidth="1" width="8.85546875"/>
    <col min="7372" max="7372" customWidth="1" width="8.85546875"/>
    <col min="7373" max="7373" customWidth="1" width="8.85546875"/>
    <col min="7374" max="7374" customWidth="1" width="8.85546875"/>
    <col min="7375" max="7375" customWidth="1" width="8.85546875"/>
    <col min="7376" max="7376" customWidth="1" width="8.85546875"/>
    <col min="7377" max="7377" customWidth="1" width="8.85546875"/>
    <col min="7378" max="7378" customWidth="1" width="8.85546875"/>
    <col min="7379" max="7379" customWidth="1" width="8.85546875"/>
    <col min="7380" max="7380" customWidth="1" width="8.85546875"/>
    <col min="7381" max="7381" customWidth="1" width="8.85546875"/>
    <col min="7382" max="7382" customWidth="1" width="8.85546875"/>
    <col min="7383" max="7383" customWidth="1" width="8.85546875"/>
    <col min="7384" max="7384" customWidth="1" width="8.85546875"/>
    <col min="7385" max="7385" customWidth="1" width="8.85546875"/>
    <col min="7386" max="7386" customWidth="1" width="8.85546875"/>
    <col min="7387" max="7387" customWidth="1" width="8.85546875"/>
    <col min="7388" max="7388" customWidth="1" width="8.85546875"/>
    <col min="7389" max="7389" customWidth="1" width="8.85546875"/>
    <col min="7390" max="7390" customWidth="1" width="8.85546875"/>
    <col min="7391" max="7391" customWidth="1" width="8.85546875"/>
    <col min="7392" max="7392" customWidth="1" width="8.85546875"/>
    <col min="7393" max="7393" customWidth="1" width="8.85546875"/>
    <col min="7394" max="7394" customWidth="1" width="8.85546875"/>
    <col min="7395" max="7395" customWidth="1" width="8.85546875"/>
    <col min="7396" max="7396" customWidth="1" width="8.85546875"/>
    <col min="7397" max="7397" customWidth="1" width="8.85546875"/>
    <col min="7398" max="7398" customWidth="1" width="8.85546875"/>
    <col min="7399" max="7399" customWidth="1" width="8.85546875"/>
    <col min="7400" max="7400" customWidth="1" width="8.85546875"/>
    <col min="7401" max="7401" customWidth="1" width="8.85546875"/>
    <col min="7402" max="7402" customWidth="1" width="8.85546875"/>
    <col min="7403" max="7403" customWidth="1" width="8.85546875"/>
    <col min="7404" max="7404" customWidth="1" width="8.85546875"/>
    <col min="7405" max="7405" customWidth="1" width="8.85546875"/>
    <col min="7406" max="7406" customWidth="1" width="8.85546875"/>
    <col min="7407" max="7407" customWidth="1" width="8.85546875"/>
    <col min="7408" max="7408" customWidth="1" width="8.85546875"/>
    <col min="7409" max="7409" customWidth="1" width="8.85546875"/>
    <col min="7410" max="7410" customWidth="1" width="8.85546875"/>
    <col min="7411" max="7411" customWidth="1" width="8.85546875"/>
    <col min="7412" max="7412" customWidth="1" width="8.85546875"/>
    <col min="7413" max="7413" customWidth="1" width="8.85546875"/>
    <col min="7414" max="7414" customWidth="1" width="8.85546875"/>
    <col min="7415" max="7415" customWidth="1" width="8.85546875"/>
    <col min="7416" max="7416" customWidth="1" width="8.85546875"/>
    <col min="7417" max="7417" customWidth="1" width="8.85546875"/>
    <col min="7418" max="7418" customWidth="1" width="8.85546875"/>
    <col min="7419" max="7419" customWidth="1" width="8.85546875"/>
    <col min="7420" max="7420" customWidth="1" width="8.85546875"/>
    <col min="7421" max="7421" customWidth="1" width="8.85546875"/>
    <col min="7422" max="7422" customWidth="1" width="8.85546875"/>
    <col min="7423" max="7423" customWidth="1" width="8.85546875"/>
    <col min="7424" max="7424" customWidth="1" width="8.85546875"/>
    <col min="7425" max="7425" customWidth="1" width="8.85546875"/>
    <col min="7426" max="7426" customWidth="1" width="8.85546875"/>
    <col min="7427" max="7427" customWidth="1" width="8.85546875"/>
    <col min="7428" max="7428" customWidth="1" width="8.85546875"/>
    <col min="7429" max="7429" customWidth="1" width="8.85546875"/>
    <col min="7430" max="7430" customWidth="1" width="8.85546875"/>
    <col min="7431" max="7431" customWidth="1" width="8.85546875"/>
    <col min="7432" max="7432" customWidth="1" width="8.85546875"/>
    <col min="7433" max="7433" customWidth="1" width="8.85546875"/>
    <col min="7434" max="7434" customWidth="1" width="8.85546875"/>
    <col min="7435" max="7435" customWidth="1" width="8.85546875"/>
    <col min="7436" max="7436" customWidth="1" width="8.85546875"/>
    <col min="7437" max="7437" customWidth="1" width="8.85546875"/>
    <col min="7438" max="7438" customWidth="1" width="8.85546875"/>
    <col min="7439" max="7439" customWidth="1" width="8.85546875"/>
    <col min="7440" max="7440" customWidth="1" width="8.85546875"/>
    <col min="7441" max="7441" customWidth="1" width="8.85546875"/>
    <col min="7442" max="7442" customWidth="1" width="8.85546875"/>
    <col min="7443" max="7443" customWidth="1" width="8.85546875"/>
    <col min="7444" max="7444" customWidth="1" width="8.85546875"/>
    <col min="7445" max="7445" customWidth="1" width="8.85546875"/>
    <col min="7446" max="7446" customWidth="1" width="8.85546875"/>
    <col min="7447" max="7447" customWidth="1" width="8.85546875"/>
    <col min="7448" max="7448" customWidth="1" width="8.85546875"/>
    <col min="7449" max="7449" customWidth="1" width="8.85546875"/>
    <col min="7450" max="7450" customWidth="1" width="8.85546875"/>
    <col min="7451" max="7451" customWidth="1" width="8.85546875"/>
    <col min="7452" max="7452" customWidth="1" width="8.85546875"/>
    <col min="7453" max="7453" customWidth="1" width="8.85546875"/>
    <col min="7454" max="7454" customWidth="1" width="8.85546875"/>
    <col min="7455" max="7455" customWidth="1" width="8.85546875"/>
    <col min="7456" max="7456" customWidth="1" width="8.85546875"/>
    <col min="7457" max="7457" customWidth="1" width="8.85546875"/>
    <col min="7458" max="7458" customWidth="1" width="8.85546875"/>
    <col min="7459" max="7459" customWidth="1" width="8.85546875"/>
    <col min="7460" max="7460" customWidth="1" width="8.85546875"/>
    <col min="7461" max="7461" customWidth="1" width="8.85546875"/>
    <col min="7462" max="7462" customWidth="1" width="8.85546875"/>
    <col min="7463" max="7463" customWidth="1" width="8.85546875"/>
    <col min="7464" max="7464" customWidth="1" width="8.85546875"/>
    <col min="7465" max="7465" customWidth="1" width="8.85546875"/>
    <col min="7466" max="7466" customWidth="1" width="8.85546875"/>
    <col min="7467" max="7467" customWidth="1" width="8.85546875"/>
    <col min="7468" max="7468" customWidth="1" width="8.85546875"/>
    <col min="7469" max="7469" customWidth="1" width="8.85546875"/>
    <col min="7470" max="7470" customWidth="1" width="8.85546875"/>
    <col min="7471" max="7471" customWidth="1" width="8.85546875"/>
    <col min="7472" max="7472" customWidth="1" width="8.85546875"/>
    <col min="7473" max="7473" customWidth="1" width="8.85546875"/>
    <col min="7474" max="7474" customWidth="1" width="8.85546875"/>
    <col min="7475" max="7475" customWidth="1" width="8.85546875"/>
    <col min="7476" max="7476" customWidth="1" width="8.85546875"/>
    <col min="7477" max="7477" customWidth="1" width="8.85546875"/>
    <col min="7478" max="7478" customWidth="1" width="8.85546875"/>
    <col min="7479" max="7479" customWidth="1" width="8.85546875"/>
    <col min="7480" max="7480" customWidth="1" width="8.85546875"/>
    <col min="7481" max="7481" customWidth="1" width="8.85546875"/>
    <col min="7482" max="7482" customWidth="1" width="8.85546875"/>
    <col min="7483" max="7483" customWidth="1" width="8.85546875"/>
    <col min="7484" max="7484" customWidth="1" width="8.85546875"/>
    <col min="7485" max="7485" customWidth="1" width="8.85546875"/>
    <col min="7486" max="7486" customWidth="1" width="8.85546875"/>
    <col min="7487" max="7487" customWidth="1" width="8.85546875"/>
    <col min="7488" max="7488" customWidth="1" width="8.85546875"/>
    <col min="7489" max="7489" customWidth="1" width="8.85546875"/>
    <col min="7490" max="7490" customWidth="1" width="8.85546875"/>
    <col min="7491" max="7491" customWidth="1" width="8.85546875"/>
    <col min="7492" max="7492" customWidth="1" width="8.85546875"/>
    <col min="7493" max="7493" customWidth="1" width="8.85546875"/>
    <col min="7494" max="7494" customWidth="1" width="8.85546875"/>
    <col min="7495" max="7495" customWidth="1" width="8.85546875"/>
    <col min="7496" max="7496" customWidth="1" width="8.85546875"/>
    <col min="7497" max="7497" customWidth="1" width="8.85546875"/>
    <col min="7498" max="7498" customWidth="1" width="8.85546875"/>
    <col min="7499" max="7499" customWidth="1" width="8.85546875"/>
    <col min="7500" max="7500" customWidth="1" width="8.85546875"/>
    <col min="7501" max="7501" customWidth="1" width="8.85546875"/>
    <col min="7502" max="7502" customWidth="1" width="8.85546875"/>
    <col min="7503" max="7503" customWidth="1" width="8.85546875"/>
    <col min="7504" max="7504" customWidth="1" width="8.85546875"/>
    <col min="7505" max="7505" customWidth="1" width="8.85546875"/>
    <col min="7506" max="7506" customWidth="1" width="8.85546875"/>
    <col min="7507" max="7507" customWidth="1" width="8.85546875"/>
    <col min="7508" max="7508" customWidth="1" width="8.85546875"/>
    <col min="7509" max="7509" customWidth="1" width="8.85546875"/>
    <col min="7510" max="7510" customWidth="1" width="8.85546875"/>
    <col min="7511" max="7511" customWidth="1" width="8.85546875"/>
    <col min="7512" max="7512" customWidth="1" width="8.85546875"/>
    <col min="7513" max="7513" customWidth="1" width="8.85546875"/>
    <col min="7514" max="7514" customWidth="1" width="8.85546875"/>
    <col min="7515" max="7515" customWidth="1" width="8.85546875"/>
    <col min="7516" max="7516" customWidth="1" width="8.85546875"/>
    <col min="7517" max="7517" customWidth="1" width="8.85546875"/>
    <col min="7518" max="7518" customWidth="1" width="8.85546875"/>
    <col min="7519" max="7519" customWidth="1" width="8.85546875"/>
    <col min="7520" max="7520" customWidth="1" width="8.85546875"/>
    <col min="7521" max="7521" customWidth="1" width="8.85546875"/>
    <col min="7522" max="7522" customWidth="1" width="8.85546875"/>
    <col min="7523" max="7523" customWidth="1" width="8.85546875"/>
    <col min="7524" max="7524" customWidth="1" width="8.85546875"/>
    <col min="7525" max="7525" customWidth="1" width="8.85546875"/>
    <col min="7526" max="7526" customWidth="1" width="8.85546875"/>
    <col min="7527" max="7527" customWidth="1" width="8.85546875"/>
    <col min="7528" max="7528" customWidth="1" width="8.85546875"/>
    <col min="7529" max="7529" customWidth="1" width="8.85546875"/>
    <col min="7530" max="7530" customWidth="1" width="8.85546875"/>
    <col min="7531" max="7531" customWidth="1" width="8.85546875"/>
    <col min="7532" max="7532" customWidth="1" width="8.85546875"/>
    <col min="7533" max="7533" customWidth="1" width="8.85546875"/>
    <col min="7534" max="7534" customWidth="1" width="8.85546875"/>
    <col min="7535" max="7535" customWidth="1" width="8.85546875"/>
    <col min="7536" max="7536" customWidth="1" width="8.85546875"/>
    <col min="7537" max="7537" customWidth="1" width="8.85546875"/>
    <col min="7538" max="7538" customWidth="1" width="8.85546875"/>
    <col min="7539" max="7539" customWidth="1" width="8.85546875"/>
    <col min="7540" max="7540" customWidth="1" width="8.85546875"/>
    <col min="7541" max="7541" customWidth="1" width="8.85546875"/>
    <col min="7542" max="7542" customWidth="1" width="8.85546875"/>
    <col min="7543" max="7543" customWidth="1" width="8.85546875"/>
    <col min="7544" max="7544" customWidth="1" width="8.85546875"/>
    <col min="7545" max="7545" customWidth="1" width="8.85546875"/>
    <col min="7546" max="7546" customWidth="1" width="8.85546875"/>
    <col min="7547" max="7547" customWidth="1" width="8.85546875"/>
    <col min="7548" max="7548" customWidth="1" width="8.85546875"/>
    <col min="7549" max="7549" customWidth="1" width="8.85546875"/>
    <col min="7550" max="7550" customWidth="1" width="8.85546875"/>
    <col min="7551" max="7551" customWidth="1" width="8.85546875"/>
    <col min="7552" max="7552" customWidth="1" width="8.85546875"/>
    <col min="7553" max="7553" customWidth="1" width="8.85546875"/>
    <col min="7554" max="7554" customWidth="1" width="8.85546875"/>
    <col min="7555" max="7555" customWidth="1" width="8.85546875"/>
    <col min="7556" max="7556" customWidth="1" width="8.85546875"/>
    <col min="7557" max="7557" customWidth="1" width="8.85546875"/>
    <col min="7558" max="7558" customWidth="1" width="8.85546875"/>
    <col min="7559" max="7559" customWidth="1" width="8.85546875"/>
    <col min="7560" max="7560" customWidth="1" width="8.85546875"/>
    <col min="7561" max="7561" customWidth="1" width="8.85546875"/>
    <col min="7562" max="7562" customWidth="1" width="8.85546875"/>
    <col min="7563" max="7563" customWidth="1" width="8.85546875"/>
    <col min="7564" max="7564" customWidth="1" width="8.85546875"/>
    <col min="7565" max="7565" customWidth="1" width="8.85546875"/>
    <col min="7566" max="7566" customWidth="1" width="8.85546875"/>
    <col min="7567" max="7567" customWidth="1" width="8.85546875"/>
    <col min="7568" max="7568" customWidth="1" width="8.85546875"/>
    <col min="7569" max="7569" customWidth="1" width="8.85546875"/>
    <col min="7570" max="7570" customWidth="1" width="8.85546875"/>
    <col min="7571" max="7571" customWidth="1" width="8.85546875"/>
    <col min="7572" max="7572" customWidth="1" width="8.85546875"/>
    <col min="7573" max="7573" customWidth="1" width="8.85546875"/>
    <col min="7574" max="7574" customWidth="1" width="8.85546875"/>
    <col min="7575" max="7575" customWidth="1" width="8.85546875"/>
    <col min="7576" max="7576" customWidth="1" width="8.85546875"/>
    <col min="7577" max="7577" customWidth="1" width="8.85546875"/>
    <col min="7578" max="7578" customWidth="1" width="8.85546875"/>
    <col min="7579" max="7579" customWidth="1" width="8.85546875"/>
    <col min="7580" max="7580" customWidth="1" width="8.85546875"/>
    <col min="7581" max="7581" customWidth="1" width="8.85546875"/>
    <col min="7582" max="7582" customWidth="1" width="8.85546875"/>
    <col min="7583" max="7583" customWidth="1" width="8.85546875"/>
    <col min="7584" max="7584" customWidth="1" width="8.85546875"/>
    <col min="7585" max="7585" customWidth="1" width="8.85546875"/>
    <col min="7586" max="7586" customWidth="1" width="8.85546875"/>
    <col min="7587" max="7587" customWidth="1" width="8.85546875"/>
    <col min="7588" max="7588" customWidth="1" width="8.85546875"/>
    <col min="7589" max="7589" customWidth="1" width="8.85546875"/>
    <col min="7590" max="7590" customWidth="1" width="8.85546875"/>
    <col min="7591" max="7591" customWidth="1" width="8.85546875"/>
    <col min="7592" max="7592" customWidth="1" width="8.85546875"/>
    <col min="7593" max="7593" customWidth="1" width="8.85546875"/>
    <col min="7594" max="7594" customWidth="1" width="8.85546875"/>
    <col min="7595" max="7595" customWidth="1" width="8.85546875"/>
    <col min="7596" max="7596" customWidth="1" width="8.85546875"/>
    <col min="7597" max="7597" customWidth="1" width="8.85546875"/>
    <col min="7598" max="7598" customWidth="1" width="8.85546875"/>
    <col min="7599" max="7599" customWidth="1" width="8.85546875"/>
    <col min="7600" max="7600" customWidth="1" width="8.85546875"/>
    <col min="7601" max="7601" customWidth="1" width="8.85546875"/>
    <col min="7602" max="7602" customWidth="1" width="8.85546875"/>
    <col min="7603" max="7603" customWidth="1" width="8.85546875"/>
    <col min="7604" max="7604" customWidth="1" width="8.85546875"/>
    <col min="7605" max="7605" customWidth="1" width="8.85546875"/>
    <col min="7606" max="7606" customWidth="1" width="8.85546875"/>
    <col min="7607" max="7607" customWidth="1" width="8.85546875"/>
    <col min="7608" max="7608" customWidth="1" width="8.85546875"/>
    <col min="7609" max="7609" customWidth="1" width="8.85546875"/>
    <col min="7610" max="7610" customWidth="1" width="8.85546875"/>
    <col min="7611" max="7611" customWidth="1" width="8.85546875"/>
    <col min="7612" max="7612" customWidth="1" width="8.85546875"/>
    <col min="7613" max="7613" customWidth="1" width="8.85546875"/>
    <col min="7614" max="7614" customWidth="1" width="8.85546875"/>
    <col min="7615" max="7615" customWidth="1" width="8.85546875"/>
    <col min="7616" max="7616" customWidth="1" width="8.85546875"/>
    <col min="7617" max="7617" customWidth="1" width="8.85546875"/>
    <col min="7618" max="7618" customWidth="1" width="8.85546875"/>
    <col min="7619" max="7619" customWidth="1" width="8.85546875"/>
    <col min="7620" max="7620" customWidth="1" width="8.85546875"/>
    <col min="7621" max="7621" customWidth="1" width="8.85546875"/>
    <col min="7622" max="7622" customWidth="1" width="8.85546875"/>
    <col min="7623" max="7623" customWidth="1" width="8.85546875"/>
    <col min="7624" max="7624" customWidth="1" width="8.85546875"/>
    <col min="7625" max="7625" customWidth="1" width="8.85546875"/>
    <col min="7626" max="7626" customWidth="1" width="8.85546875"/>
    <col min="7627" max="7627" customWidth="1" width="8.85546875"/>
    <col min="7628" max="7628" customWidth="1" width="8.85546875"/>
    <col min="7629" max="7629" customWidth="1" width="8.85546875"/>
    <col min="7630" max="7630" customWidth="1" width="8.85546875"/>
    <col min="7631" max="7631" customWidth="1" width="8.85546875"/>
    <col min="7632" max="7632" customWidth="1" width="8.85546875"/>
    <col min="7633" max="7633" customWidth="1" width="8.85546875"/>
    <col min="7634" max="7634" customWidth="1" width="8.85546875"/>
    <col min="7635" max="7635" customWidth="1" width="8.85546875"/>
    <col min="7636" max="7636" customWidth="1" width="8.85546875"/>
    <col min="7637" max="7637" customWidth="1" width="8.85546875"/>
    <col min="7638" max="7638" customWidth="1" width="8.85546875"/>
    <col min="7639" max="7639" customWidth="1" width="8.85546875"/>
    <col min="7640" max="7640" customWidth="1" width="8.85546875"/>
    <col min="7641" max="7641" customWidth="1" width="8.85546875"/>
    <col min="7642" max="7642" customWidth="1" width="8.85546875"/>
    <col min="7643" max="7643" customWidth="1" width="8.85546875"/>
    <col min="7644" max="7644" customWidth="1" width="8.85546875"/>
    <col min="7645" max="7645" customWidth="1" width="8.85546875"/>
    <col min="7646" max="7646" customWidth="1" width="8.85546875"/>
    <col min="7647" max="7647" customWidth="1" width="8.85546875"/>
    <col min="7648" max="7648" customWidth="1" width="8.85546875"/>
    <col min="7649" max="7649" customWidth="1" width="8.85546875"/>
    <col min="7650" max="7650" customWidth="1" width="8.85546875"/>
    <col min="7651" max="7651" customWidth="1" width="8.85546875"/>
    <col min="7652" max="7652" customWidth="1" width="8.85546875"/>
    <col min="7653" max="7653" customWidth="1" width="8.85546875"/>
    <col min="7654" max="7654" customWidth="1" width="8.85546875"/>
    <col min="7655" max="7655" customWidth="1" width="8.85546875"/>
    <col min="7656" max="7656" customWidth="1" width="8.85546875"/>
    <col min="7657" max="7657" customWidth="1" width="8.85546875"/>
    <col min="7658" max="7658" customWidth="1" width="8.85546875"/>
    <col min="7659" max="7659" customWidth="1" width="8.85546875"/>
    <col min="7660" max="7660" customWidth="1" width="8.85546875"/>
    <col min="7661" max="7661" customWidth="1" width="8.85546875"/>
    <col min="7662" max="7662" customWidth="1" width="8.85546875"/>
    <col min="7663" max="7663" customWidth="1" width="8.85546875"/>
    <col min="7664" max="7664" customWidth="1" width="8.85546875"/>
    <col min="7665" max="7665" customWidth="1" width="8.85546875"/>
    <col min="7666" max="7666" customWidth="1" width="8.85546875"/>
    <col min="7667" max="7667" customWidth="1" width="8.85546875"/>
    <col min="7668" max="7668" customWidth="1" width="8.85546875"/>
    <col min="7669" max="7669" customWidth="1" width="8.85546875"/>
    <col min="7670" max="7670" customWidth="1" width="8.85546875"/>
    <col min="7671" max="7671" customWidth="1" width="8.85546875"/>
    <col min="7672" max="7672" customWidth="1" width="8.85546875"/>
    <col min="7673" max="7673" customWidth="1" width="8.85546875"/>
    <col min="7674" max="7674" customWidth="1" width="8.85546875"/>
    <col min="7675" max="7675" customWidth="1" width="8.85546875"/>
    <col min="7676" max="7676" customWidth="1" width="8.85546875"/>
    <col min="7677" max="7677" customWidth="1" width="8.85546875"/>
    <col min="7678" max="7678" customWidth="1" width="8.85546875"/>
    <col min="7679" max="7679" customWidth="1" width="8.85546875"/>
    <col min="7680" max="7680" customWidth="1" width="8.85546875"/>
    <col min="7681" max="7681" customWidth="1" width="8.85546875"/>
    <col min="7682" max="7682" customWidth="1" width="8.85546875"/>
    <col min="7683" max="7683" customWidth="1" width="8.85546875"/>
    <col min="7684" max="7684" customWidth="1" width="8.85546875"/>
    <col min="7685" max="7685" customWidth="1" width="8.85546875"/>
    <col min="7686" max="7686" customWidth="1" width="8.85546875"/>
    <col min="7687" max="7687" customWidth="1" width="8.85546875"/>
    <col min="7688" max="7688" customWidth="1" width="8.85546875"/>
    <col min="7689" max="7689" customWidth="1" width="8.85546875"/>
    <col min="7690" max="7690" customWidth="1" width="8.85546875"/>
    <col min="7691" max="7691" customWidth="1" width="8.85546875"/>
    <col min="7692" max="7692" customWidth="1" width="8.85546875"/>
    <col min="7693" max="7693" customWidth="1" width="8.85546875"/>
    <col min="7694" max="7694" customWidth="1" width="8.85546875"/>
    <col min="7695" max="7695" customWidth="1" width="8.85546875"/>
    <col min="7696" max="7696" customWidth="1" width="8.85546875"/>
    <col min="7697" max="7697" customWidth="1" width="8.85546875"/>
    <col min="7698" max="7698" customWidth="1" width="8.85546875"/>
    <col min="7699" max="7699" customWidth="1" width="8.85546875"/>
    <col min="7700" max="7700" customWidth="1" width="8.85546875"/>
    <col min="7701" max="7701" customWidth="1" width="8.85546875"/>
    <col min="7702" max="7702" customWidth="1" width="8.85546875"/>
    <col min="7703" max="7703" customWidth="1" width="8.85546875"/>
    <col min="7704" max="7704" customWidth="1" width="8.85546875"/>
    <col min="7705" max="7705" customWidth="1" width="8.85546875"/>
    <col min="7706" max="7706" customWidth="1" width="8.85546875"/>
    <col min="7707" max="7707" customWidth="1" width="8.85546875"/>
    <col min="7708" max="7708" customWidth="1" width="8.85546875"/>
    <col min="7709" max="7709" customWidth="1" width="8.85546875"/>
    <col min="7710" max="7710" customWidth="1" width="8.85546875"/>
    <col min="7711" max="7711" customWidth="1" width="8.85546875"/>
    <col min="7712" max="7712" customWidth="1" width="8.85546875"/>
    <col min="7713" max="7713" customWidth="1" width="8.85546875"/>
    <col min="7714" max="7714" customWidth="1" width="8.85546875"/>
    <col min="7715" max="7715" customWidth="1" width="8.85546875"/>
    <col min="7716" max="7716" customWidth="1" width="8.85546875"/>
    <col min="7717" max="7717" customWidth="1" width="8.85546875"/>
    <col min="7718" max="7718" customWidth="1" width="8.85546875"/>
    <col min="7719" max="7719" customWidth="1" width="8.85546875"/>
    <col min="7720" max="7720" customWidth="1" width="8.85546875"/>
    <col min="7721" max="7721" customWidth="1" width="8.85546875"/>
    <col min="7722" max="7722" customWidth="1" width="8.85546875"/>
    <col min="7723" max="7723" customWidth="1" width="8.85546875"/>
    <col min="7724" max="7724" customWidth="1" width="8.85546875"/>
    <col min="7725" max="7725" customWidth="1" width="8.85546875"/>
    <col min="7726" max="7726" customWidth="1" width="8.85546875"/>
    <col min="7727" max="7727" customWidth="1" width="8.85546875"/>
    <col min="7728" max="7728" customWidth="1" width="8.85546875"/>
    <col min="7729" max="7729" customWidth="1" width="8.85546875"/>
    <col min="7730" max="7730" customWidth="1" width="8.85546875"/>
    <col min="7731" max="7731" customWidth="1" width="8.85546875"/>
    <col min="7732" max="7732" customWidth="1" width="8.85546875"/>
    <col min="7733" max="7733" customWidth="1" width="8.85546875"/>
    <col min="7734" max="7734" customWidth="1" width="8.85546875"/>
    <col min="7735" max="7735" customWidth="1" width="8.85546875"/>
    <col min="7736" max="7736" customWidth="1" width="8.85546875"/>
    <col min="7737" max="7737" customWidth="1" width="8.85546875"/>
    <col min="7738" max="7738" customWidth="1" width="8.85546875"/>
    <col min="7739" max="7739" customWidth="1" width="8.85546875"/>
    <col min="7740" max="7740" customWidth="1" width="8.85546875"/>
    <col min="7741" max="7741" customWidth="1" width="8.85546875"/>
    <col min="7742" max="7742" customWidth="1" width="8.85546875"/>
    <col min="7743" max="7743" customWidth="1" width="8.85546875"/>
    <col min="7744" max="7744" customWidth="1" width="8.85546875"/>
    <col min="7745" max="7745" customWidth="1" width="8.85546875"/>
    <col min="7746" max="7746" customWidth="1" width="8.85546875"/>
    <col min="7747" max="7747" customWidth="1" width="8.85546875"/>
    <col min="7748" max="7748" customWidth="1" width="8.85546875"/>
    <col min="7749" max="7749" customWidth="1" width="8.85546875"/>
    <col min="7750" max="7750" customWidth="1" width="8.85546875"/>
    <col min="7751" max="7751" customWidth="1" width="8.85546875"/>
    <col min="7752" max="7752" customWidth="1" width="8.85546875"/>
    <col min="7753" max="7753" customWidth="1" width="8.85546875"/>
    <col min="7754" max="7754" customWidth="1" width="8.85546875"/>
    <col min="7755" max="7755" customWidth="1" width="8.85546875"/>
    <col min="7756" max="7756" customWidth="1" width="8.85546875"/>
    <col min="7757" max="7757" customWidth="1" width="8.85546875"/>
    <col min="7758" max="7758" customWidth="1" width="8.85546875"/>
    <col min="7759" max="7759" customWidth="1" width="8.85546875"/>
    <col min="7760" max="7760" customWidth="1" width="8.85546875"/>
    <col min="7761" max="7761" customWidth="1" width="8.85546875"/>
    <col min="7762" max="7762" customWidth="1" width="8.85546875"/>
    <col min="7763" max="7763" customWidth="1" width="8.85546875"/>
    <col min="7764" max="7764" customWidth="1" width="8.85546875"/>
    <col min="7765" max="7765" customWidth="1" width="8.85546875"/>
    <col min="7766" max="7766" customWidth="1" width="8.85546875"/>
    <col min="7767" max="7767" customWidth="1" width="8.85546875"/>
    <col min="7768" max="7768" customWidth="1" width="8.85546875"/>
    <col min="7769" max="7769" customWidth="1" width="8.85546875"/>
    <col min="7770" max="7770" customWidth="1" width="8.85546875"/>
    <col min="7771" max="7771" customWidth="1" width="8.85546875"/>
    <col min="7772" max="7772" customWidth="1" width="8.85546875"/>
    <col min="7773" max="7773" customWidth="1" width="8.85546875"/>
    <col min="7774" max="7774" customWidth="1" width="8.85546875"/>
    <col min="7775" max="7775" customWidth="1" width="8.85546875"/>
    <col min="7776" max="7776" customWidth="1" width="8.85546875"/>
    <col min="7777" max="7777" customWidth="1" width="8.85546875"/>
    <col min="7778" max="7778" customWidth="1" width="8.85546875"/>
    <col min="7779" max="7779" customWidth="1" width="8.85546875"/>
    <col min="7780" max="7780" customWidth="1" width="8.85546875"/>
    <col min="7781" max="7781" customWidth="1" width="8.85546875"/>
    <col min="7782" max="7782" customWidth="1" width="8.85546875"/>
    <col min="7783" max="7783" customWidth="1" width="8.85546875"/>
    <col min="7784" max="7784" customWidth="1" width="8.85546875"/>
    <col min="7785" max="7785" customWidth="1" width="8.85546875"/>
    <col min="7786" max="7786" customWidth="1" width="8.85546875"/>
    <col min="7787" max="7787" customWidth="1" width="8.85546875"/>
    <col min="7788" max="7788" customWidth="1" width="8.85546875"/>
    <col min="7789" max="7789" customWidth="1" width="8.85546875"/>
    <col min="7790" max="7790" customWidth="1" width="8.85546875"/>
    <col min="7791" max="7791" customWidth="1" width="8.85546875"/>
    <col min="7792" max="7792" customWidth="1" width="8.85546875"/>
    <col min="7793" max="7793" customWidth="1" width="8.85546875"/>
    <col min="7794" max="7794" customWidth="1" width="8.85546875"/>
    <col min="7795" max="7795" customWidth="1" width="8.85546875"/>
    <col min="7796" max="7796" customWidth="1" width="8.85546875"/>
    <col min="7797" max="7797" customWidth="1" width="8.85546875"/>
    <col min="7798" max="7798" customWidth="1" width="8.85546875"/>
    <col min="7799" max="7799" customWidth="1" width="8.85546875"/>
    <col min="7800" max="7800" customWidth="1" width="8.85546875"/>
    <col min="7801" max="7801" customWidth="1" width="8.85546875"/>
    <col min="7802" max="7802" customWidth="1" width="8.85546875"/>
    <col min="7803" max="7803" customWidth="1" width="8.85546875"/>
    <col min="7804" max="7804" customWidth="1" width="8.85546875"/>
    <col min="7805" max="7805" customWidth="1" width="8.85546875"/>
    <col min="7806" max="7806" customWidth="1" width="8.85546875"/>
    <col min="7807" max="7807" customWidth="1" width="8.85546875"/>
    <col min="7808" max="7808" customWidth="1" width="8.85546875"/>
    <col min="7809" max="7809" customWidth="1" width="8.85546875"/>
    <col min="7810" max="7810" customWidth="1" width="8.85546875"/>
    <col min="7811" max="7811" customWidth="1" width="8.85546875"/>
    <col min="7812" max="7812" customWidth="1" width="8.85546875"/>
    <col min="7813" max="7813" customWidth="1" width="8.85546875"/>
    <col min="7814" max="7814" customWidth="1" width="8.85546875"/>
    <col min="7815" max="7815" customWidth="1" width="8.85546875"/>
    <col min="7816" max="7816" customWidth="1" width="8.85546875"/>
    <col min="7817" max="7817" customWidth="1" width="8.85546875"/>
    <col min="7818" max="7818" customWidth="1" width="8.85546875"/>
    <col min="7819" max="7819" customWidth="1" width="8.85546875"/>
    <col min="7820" max="7820" customWidth="1" width="8.85546875"/>
    <col min="7821" max="7821" customWidth="1" width="8.85546875"/>
    <col min="7822" max="7822" customWidth="1" width="8.85546875"/>
    <col min="7823" max="7823" customWidth="1" width="8.85546875"/>
    <col min="7824" max="7824" customWidth="1" width="8.85546875"/>
    <col min="7825" max="7825" customWidth="1" width="8.85546875"/>
    <col min="7826" max="7826" customWidth="1" width="8.85546875"/>
    <col min="7827" max="7827" customWidth="1" width="8.85546875"/>
    <col min="7828" max="7828" customWidth="1" width="8.85546875"/>
    <col min="7829" max="7829" customWidth="1" width="8.85546875"/>
    <col min="7830" max="7830" customWidth="1" width="8.85546875"/>
    <col min="7831" max="7831" customWidth="1" width="8.85546875"/>
    <col min="7832" max="7832" customWidth="1" width="8.85546875"/>
    <col min="7833" max="7833" customWidth="1" width="8.85546875"/>
    <col min="7834" max="7834" customWidth="1" width="8.85546875"/>
    <col min="7835" max="7835" customWidth="1" width="8.85546875"/>
    <col min="7836" max="7836" customWidth="1" width="8.85546875"/>
    <col min="7837" max="7837" customWidth="1" width="8.85546875"/>
    <col min="7838" max="7838" customWidth="1" width="8.85546875"/>
    <col min="7839" max="7839" customWidth="1" width="8.85546875"/>
    <col min="7840" max="7840" customWidth="1" width="8.85546875"/>
    <col min="7841" max="7841" customWidth="1" width="8.85546875"/>
    <col min="7842" max="7842" customWidth="1" width="8.85546875"/>
    <col min="7843" max="7843" customWidth="1" width="8.85546875"/>
    <col min="7844" max="7844" customWidth="1" width="8.85546875"/>
    <col min="7845" max="7845" customWidth="1" width="8.85546875"/>
    <col min="7846" max="7846" customWidth="1" width="8.85546875"/>
    <col min="7847" max="7847" customWidth="1" width="8.85546875"/>
    <col min="7848" max="7848" customWidth="1" width="8.85546875"/>
    <col min="7849" max="7849" customWidth="1" width="8.85546875"/>
    <col min="7850" max="7850" customWidth="1" width="8.85546875"/>
    <col min="7851" max="7851" customWidth="1" width="8.85546875"/>
    <col min="7852" max="7852" customWidth="1" width="8.85546875"/>
    <col min="7853" max="7853" customWidth="1" width="8.85546875"/>
    <col min="7854" max="7854" customWidth="1" width="8.85546875"/>
    <col min="7855" max="7855" customWidth="1" width="8.85546875"/>
    <col min="7856" max="7856" customWidth="1" width="8.85546875"/>
    <col min="7857" max="7857" customWidth="1" width="8.85546875"/>
    <col min="7858" max="7858" customWidth="1" width="8.85546875"/>
    <col min="7859" max="7859" customWidth="1" width="8.85546875"/>
    <col min="7860" max="7860" customWidth="1" width="8.85546875"/>
    <col min="7861" max="7861" customWidth="1" width="8.85546875"/>
    <col min="7862" max="7862" customWidth="1" width="8.85546875"/>
    <col min="7863" max="7863" customWidth="1" width="8.85546875"/>
    <col min="7864" max="7864" customWidth="1" width="8.85546875"/>
    <col min="7865" max="7865" customWidth="1" width="8.85546875"/>
    <col min="7866" max="7866" customWidth="1" width="8.85546875"/>
    <col min="7867" max="7867" customWidth="1" width="8.85546875"/>
    <col min="7868" max="7868" customWidth="1" width="8.85546875"/>
    <col min="7869" max="7869" customWidth="1" width="8.85546875"/>
    <col min="7870" max="7870" customWidth="1" width="8.85546875"/>
    <col min="7871" max="7871" customWidth="1" width="8.85546875"/>
    <col min="7872" max="7872" customWidth="1" width="8.85546875"/>
    <col min="7873" max="7873" customWidth="1" width="8.85546875"/>
    <col min="7874" max="7874" customWidth="1" width="8.85546875"/>
    <col min="7875" max="7875" customWidth="1" width="8.85546875"/>
    <col min="7876" max="7876" customWidth="1" width="8.85546875"/>
    <col min="7877" max="7877" customWidth="1" width="8.85546875"/>
    <col min="7878" max="7878" customWidth="1" width="8.85546875"/>
    <col min="7879" max="7879" customWidth="1" width="8.85546875"/>
    <col min="7880" max="7880" customWidth="1" width="8.85546875"/>
    <col min="7881" max="7881" customWidth="1" width="8.85546875"/>
    <col min="7882" max="7882" customWidth="1" width="8.85546875"/>
    <col min="7883" max="7883" customWidth="1" width="8.85546875"/>
    <col min="7884" max="7884" customWidth="1" width="8.85546875"/>
    <col min="7885" max="7885" customWidth="1" width="8.85546875"/>
    <col min="7886" max="7886" customWidth="1" width="8.85546875"/>
    <col min="7887" max="7887" customWidth="1" width="8.85546875"/>
    <col min="7888" max="7888" customWidth="1" width="8.85546875"/>
    <col min="7889" max="7889" customWidth="1" width="8.85546875"/>
    <col min="7890" max="7890" customWidth="1" width="8.85546875"/>
    <col min="7891" max="7891" customWidth="1" width="8.85546875"/>
    <col min="7892" max="7892" customWidth="1" width="8.85546875"/>
    <col min="7893" max="7893" customWidth="1" width="8.85546875"/>
    <col min="7894" max="7894" customWidth="1" width="8.85546875"/>
    <col min="7895" max="7895" customWidth="1" width="8.85546875"/>
    <col min="7896" max="7896" customWidth="1" width="8.85546875"/>
    <col min="7897" max="7897" customWidth="1" width="8.85546875"/>
    <col min="7898" max="7898" customWidth="1" width="8.85546875"/>
    <col min="7899" max="7899" customWidth="1" width="8.85546875"/>
    <col min="7900" max="7900" customWidth="1" width="8.85546875"/>
    <col min="7901" max="7901" customWidth="1" width="8.85546875"/>
    <col min="7902" max="7902" customWidth="1" width="8.85546875"/>
    <col min="7903" max="7903" customWidth="1" width="8.85546875"/>
    <col min="7904" max="7904" customWidth="1" width="8.85546875"/>
    <col min="7905" max="7905" customWidth="1" width="8.85546875"/>
    <col min="7906" max="7906" customWidth="1" width="8.85546875"/>
    <col min="7907" max="7907" customWidth="1" width="8.85546875"/>
    <col min="7908" max="7908" customWidth="1" width="8.85546875"/>
    <col min="7909" max="7909" customWidth="1" width="8.85546875"/>
    <col min="7910" max="7910" customWidth="1" width="8.85546875"/>
    <col min="7911" max="7911" customWidth="1" width="8.85546875"/>
    <col min="7912" max="7912" customWidth="1" width="8.85546875"/>
    <col min="7913" max="7913" customWidth="1" width="8.85546875"/>
    <col min="7914" max="7914" customWidth="1" width="8.85546875"/>
    <col min="7915" max="7915" customWidth="1" width="8.85546875"/>
    <col min="7916" max="7916" customWidth="1" width="8.85546875"/>
    <col min="7917" max="7917" customWidth="1" width="8.85546875"/>
    <col min="7918" max="7918" customWidth="1" width="8.85546875"/>
    <col min="7919" max="7919" customWidth="1" width="8.85546875"/>
    <col min="7920" max="7920" customWidth="1" width="8.85546875"/>
    <col min="7921" max="7921" customWidth="1" width="8.85546875"/>
    <col min="7922" max="7922" customWidth="1" width="8.85546875"/>
    <col min="7923" max="7923" customWidth="1" width="8.85546875"/>
    <col min="7924" max="7924" customWidth="1" width="8.85546875"/>
    <col min="7925" max="7925" customWidth="1" width="8.85546875"/>
    <col min="7926" max="7926" customWidth="1" width="8.85546875"/>
    <col min="7927" max="7927" customWidth="1" width="8.85546875"/>
    <col min="7928" max="7928" customWidth="1" width="8.85546875"/>
    <col min="7929" max="7929" customWidth="1" width="8.85546875"/>
    <col min="7930" max="7930" customWidth="1" width="8.85546875"/>
    <col min="7931" max="7931" customWidth="1" width="8.85546875"/>
    <col min="7932" max="7932" customWidth="1" width="8.85546875"/>
    <col min="7933" max="7933" customWidth="1" width="8.85546875"/>
    <col min="7934" max="7934" customWidth="1" width="8.85546875"/>
    <col min="7935" max="7935" customWidth="1" width="8.85546875"/>
    <col min="7936" max="7936" customWidth="1" width="8.85546875"/>
    <col min="7937" max="7937" customWidth="1" width="8.85546875"/>
    <col min="7938" max="7938" customWidth="1" width="8.85546875"/>
    <col min="7939" max="7939" customWidth="1" width="8.85546875"/>
    <col min="7940" max="7940" customWidth="1" width="8.85546875"/>
    <col min="7941" max="7941" customWidth="1" width="8.85546875"/>
    <col min="7942" max="7942" customWidth="1" width="8.85546875"/>
    <col min="7943" max="7943" customWidth="1" width="8.85546875"/>
    <col min="7944" max="7944" customWidth="1" width="8.85546875"/>
    <col min="7945" max="7945" customWidth="1" width="8.85546875"/>
    <col min="7946" max="7946" customWidth="1" width="8.85546875"/>
    <col min="7947" max="7947" customWidth="1" width="8.85546875"/>
    <col min="7948" max="7948" customWidth="1" width="8.85546875"/>
    <col min="7949" max="7949" customWidth="1" width="8.85546875"/>
    <col min="7950" max="7950" customWidth="1" width="8.85546875"/>
    <col min="7951" max="7951" customWidth="1" width="8.85546875"/>
    <col min="7952" max="7952" customWidth="1" width="8.85546875"/>
    <col min="7953" max="7953" customWidth="1" width="8.85546875"/>
    <col min="7954" max="7954" customWidth="1" width="8.85546875"/>
    <col min="7955" max="7955" customWidth="1" width="8.85546875"/>
    <col min="7956" max="7956" customWidth="1" width="8.85546875"/>
    <col min="7957" max="7957" customWidth="1" width="8.85546875"/>
    <col min="7958" max="7958" customWidth="1" width="8.85546875"/>
    <col min="7959" max="7959" customWidth="1" width="8.85546875"/>
    <col min="7960" max="7960" customWidth="1" width="8.85546875"/>
    <col min="7961" max="7961" customWidth="1" width="8.85546875"/>
    <col min="7962" max="7962" customWidth="1" width="8.85546875"/>
    <col min="7963" max="7963" customWidth="1" width="8.85546875"/>
    <col min="7964" max="7964" customWidth="1" width="8.85546875"/>
    <col min="7965" max="7965" customWidth="1" width="8.85546875"/>
    <col min="7966" max="7966" customWidth="1" width="8.85546875"/>
    <col min="7967" max="7967" customWidth="1" width="8.85546875"/>
    <col min="7968" max="7968" customWidth="1" width="8.85546875"/>
    <col min="7969" max="7969" customWidth="1" width="8.85546875"/>
    <col min="7970" max="7970" customWidth="1" width="8.85546875"/>
    <col min="7971" max="7971" customWidth="1" width="8.85546875"/>
    <col min="7972" max="7972" customWidth="1" width="8.85546875"/>
    <col min="7973" max="7973" customWidth="1" width="8.85546875"/>
    <col min="7974" max="7974" customWidth="1" width="8.85546875"/>
    <col min="7975" max="7975" customWidth="1" width="8.85546875"/>
    <col min="7976" max="7976" customWidth="1" width="8.85546875"/>
    <col min="7977" max="7977" customWidth="1" width="8.85546875"/>
    <col min="7978" max="7978" customWidth="1" width="8.85546875"/>
    <col min="7979" max="7979" customWidth="1" width="8.85546875"/>
    <col min="7980" max="7980" customWidth="1" width="8.85546875"/>
    <col min="7981" max="7981" customWidth="1" width="8.85546875"/>
    <col min="7982" max="7982" customWidth="1" width="8.85546875"/>
    <col min="7983" max="7983" customWidth="1" width="8.85546875"/>
    <col min="7984" max="7984" customWidth="1" width="8.85546875"/>
    <col min="7985" max="7985" customWidth="1" width="8.85546875"/>
    <col min="7986" max="7986" customWidth="1" width="8.85546875"/>
    <col min="7987" max="7987" customWidth="1" width="8.85546875"/>
    <col min="7988" max="7988" customWidth="1" width="8.85546875"/>
    <col min="7989" max="7989" customWidth="1" width="8.85546875"/>
    <col min="7990" max="7990" customWidth="1" width="8.85546875"/>
    <col min="7991" max="7991" customWidth="1" width="8.85546875"/>
    <col min="7992" max="7992" customWidth="1" width="8.85546875"/>
    <col min="7993" max="7993" customWidth="1" width="8.85546875"/>
    <col min="7994" max="7994" customWidth="1" width="8.85546875"/>
    <col min="7995" max="7995" customWidth="1" width="8.85546875"/>
    <col min="7996" max="7996" customWidth="1" width="8.85546875"/>
    <col min="7997" max="7997" customWidth="1" width="8.85546875"/>
    <col min="7998" max="7998" customWidth="1" width="8.85546875"/>
    <col min="7999" max="7999" customWidth="1" width="8.85546875"/>
    <col min="8000" max="8000" customWidth="1" width="8.85546875"/>
    <col min="8001" max="8001" customWidth="1" width="8.85546875"/>
    <col min="8002" max="8002" customWidth="1" width="8.85546875"/>
    <col min="8003" max="8003" customWidth="1" width="8.85546875"/>
    <col min="8004" max="8004" customWidth="1" width="8.85546875"/>
    <col min="8005" max="8005" customWidth="1" width="8.85546875"/>
    <col min="8006" max="8006" customWidth="1" width="8.85546875"/>
    <col min="8007" max="8007" customWidth="1" width="8.85546875"/>
    <col min="8008" max="8008" customWidth="1" width="8.85546875"/>
    <col min="8009" max="8009" customWidth="1" width="8.85546875"/>
    <col min="8010" max="8010" customWidth="1" width="8.85546875"/>
    <col min="8011" max="8011" customWidth="1" width="8.85546875"/>
    <col min="8012" max="8012" customWidth="1" width="8.85546875"/>
    <col min="8013" max="8013" customWidth="1" width="8.85546875"/>
    <col min="8014" max="8014" customWidth="1" width="8.85546875"/>
    <col min="8015" max="8015" customWidth="1" width="8.85546875"/>
    <col min="8016" max="8016" customWidth="1" width="8.85546875"/>
    <col min="8017" max="8017" customWidth="1" width="8.85546875"/>
    <col min="8018" max="8018" customWidth="1" width="8.85546875"/>
    <col min="8019" max="8019" customWidth="1" width="8.85546875"/>
    <col min="8020" max="8020" customWidth="1" width="8.85546875"/>
    <col min="8021" max="8021" customWidth="1" width="8.85546875"/>
    <col min="8022" max="8022" customWidth="1" width="8.85546875"/>
    <col min="8023" max="8023" customWidth="1" width="8.85546875"/>
    <col min="8024" max="8024" customWidth="1" width="8.85546875"/>
    <col min="8025" max="8025" customWidth="1" width="8.85546875"/>
    <col min="8026" max="8026" customWidth="1" width="8.85546875"/>
    <col min="8027" max="8027" customWidth="1" width="8.85546875"/>
    <col min="8028" max="8028" customWidth="1" width="8.85546875"/>
    <col min="8029" max="8029" customWidth="1" width="8.85546875"/>
    <col min="8030" max="8030" customWidth="1" width="8.85546875"/>
    <col min="8031" max="8031" customWidth="1" width="8.85546875"/>
    <col min="8032" max="8032" customWidth="1" width="8.85546875"/>
    <col min="8033" max="8033" customWidth="1" width="8.85546875"/>
    <col min="8034" max="8034" customWidth="1" width="8.85546875"/>
    <col min="8035" max="8035" customWidth="1" width="8.85546875"/>
    <col min="8036" max="8036" customWidth="1" width="8.85546875"/>
    <col min="8037" max="8037" customWidth="1" width="8.85546875"/>
    <col min="8038" max="8038" customWidth="1" width="8.85546875"/>
    <col min="8039" max="8039" customWidth="1" width="8.85546875"/>
    <col min="8040" max="8040" customWidth="1" width="8.85546875"/>
    <col min="8041" max="8041" customWidth="1" width="8.85546875"/>
    <col min="8042" max="8042" customWidth="1" width="8.85546875"/>
    <col min="8043" max="8043" customWidth="1" width="8.85546875"/>
    <col min="8044" max="8044" customWidth="1" width="8.85546875"/>
    <col min="8045" max="8045" customWidth="1" width="8.85546875"/>
    <col min="8046" max="8046" customWidth="1" width="8.85546875"/>
    <col min="8047" max="8047" customWidth="1" width="8.85546875"/>
    <col min="8048" max="8048" customWidth="1" width="8.85546875"/>
    <col min="8049" max="8049" customWidth="1" width="8.85546875"/>
    <col min="8050" max="8050" customWidth="1" width="8.85546875"/>
    <col min="8051" max="8051" customWidth="1" width="8.85546875"/>
    <col min="8052" max="8052" customWidth="1" width="8.85546875"/>
    <col min="8053" max="8053" customWidth="1" width="8.85546875"/>
    <col min="8054" max="8054" customWidth="1" width="8.85546875"/>
    <col min="8055" max="8055" customWidth="1" width="8.85546875"/>
    <col min="8056" max="8056" customWidth="1" width="8.85546875"/>
    <col min="8057" max="8057" customWidth="1" width="8.85546875"/>
    <col min="8058" max="8058" customWidth="1" width="8.85546875"/>
    <col min="8059" max="8059" customWidth="1" width="8.85546875"/>
    <col min="8060" max="8060" customWidth="1" width="8.85546875"/>
    <col min="8061" max="8061" customWidth="1" width="8.85546875"/>
    <col min="8062" max="8062" customWidth="1" width="8.85546875"/>
    <col min="8063" max="8063" customWidth="1" width="8.85546875"/>
    <col min="8064" max="8064" customWidth="1" width="8.85546875"/>
    <col min="8065" max="8065" customWidth="1" width="8.85546875"/>
    <col min="8066" max="8066" customWidth="1" width="8.85546875"/>
    <col min="8067" max="8067" customWidth="1" width="8.85546875"/>
    <col min="8068" max="8068" customWidth="1" width="8.85546875"/>
    <col min="8069" max="8069" customWidth="1" width="8.85546875"/>
    <col min="8070" max="8070" customWidth="1" width="8.85546875"/>
    <col min="8071" max="8071" customWidth="1" width="8.85546875"/>
    <col min="8072" max="8072" customWidth="1" width="8.85546875"/>
    <col min="8073" max="8073" customWidth="1" width="8.85546875"/>
    <col min="8074" max="8074" customWidth="1" width="8.85546875"/>
    <col min="8075" max="8075" customWidth="1" width="8.85546875"/>
    <col min="8076" max="8076" customWidth="1" width="8.85546875"/>
    <col min="8077" max="8077" customWidth="1" width="8.85546875"/>
    <col min="8078" max="8078" customWidth="1" width="8.85546875"/>
    <col min="8079" max="8079" customWidth="1" width="8.85546875"/>
    <col min="8080" max="8080" customWidth="1" width="8.85546875"/>
    <col min="8081" max="8081" customWidth="1" width="8.85546875"/>
    <col min="8082" max="8082" customWidth="1" width="8.85546875"/>
    <col min="8083" max="8083" customWidth="1" width="8.85546875"/>
    <col min="8084" max="8084" customWidth="1" width="8.85546875"/>
    <col min="8085" max="8085" customWidth="1" width="8.85546875"/>
    <col min="8086" max="8086" customWidth="1" width="8.85546875"/>
    <col min="8087" max="8087" customWidth="1" width="8.85546875"/>
    <col min="8088" max="8088" customWidth="1" width="8.85546875"/>
    <col min="8089" max="8089" customWidth="1" width="8.85546875"/>
    <col min="8090" max="8090" customWidth="1" width="8.85546875"/>
    <col min="8091" max="8091" customWidth="1" width="8.85546875"/>
    <col min="8092" max="8092" customWidth="1" width="8.85546875"/>
    <col min="8093" max="8093" customWidth="1" width="8.85546875"/>
    <col min="8094" max="8094" customWidth="1" width="8.85546875"/>
    <col min="8095" max="8095" customWidth="1" width="8.85546875"/>
    <col min="8096" max="8096" customWidth="1" width="8.85546875"/>
    <col min="8097" max="8097" customWidth="1" width="8.85546875"/>
    <col min="8098" max="8098" customWidth="1" width="8.85546875"/>
    <col min="8099" max="8099" customWidth="1" width="8.85546875"/>
    <col min="8100" max="8100" customWidth="1" width="8.85546875"/>
    <col min="8101" max="8101" customWidth="1" width="8.85546875"/>
    <col min="8102" max="8102" customWidth="1" width="8.85546875"/>
    <col min="8103" max="8103" customWidth="1" width="8.85546875"/>
    <col min="8104" max="8104" customWidth="1" width="8.85546875"/>
    <col min="8105" max="8105" customWidth="1" width="8.85546875"/>
    <col min="8106" max="8106" customWidth="1" width="8.85546875"/>
    <col min="8107" max="8107" customWidth="1" width="8.85546875"/>
    <col min="8108" max="8108" customWidth="1" width="8.85546875"/>
    <col min="8109" max="8109" customWidth="1" width="8.85546875"/>
    <col min="8110" max="8110" customWidth="1" width="8.85546875"/>
    <col min="8111" max="8111" customWidth="1" width="8.85546875"/>
    <col min="8112" max="8112" customWidth="1" width="8.85546875"/>
    <col min="8113" max="8113" customWidth="1" width="8.85546875"/>
    <col min="8114" max="8114" customWidth="1" width="8.85546875"/>
    <col min="8115" max="8115" customWidth="1" width="8.85546875"/>
    <col min="8116" max="8116" customWidth="1" width="8.85546875"/>
    <col min="8117" max="8117" customWidth="1" width="8.85546875"/>
    <col min="8118" max="8118" customWidth="1" width="8.85546875"/>
    <col min="8119" max="8119" customWidth="1" width="8.85546875"/>
    <col min="8120" max="8120" customWidth="1" width="8.85546875"/>
    <col min="8121" max="8121" customWidth="1" width="8.85546875"/>
    <col min="8122" max="8122" customWidth="1" width="8.85546875"/>
    <col min="8123" max="8123" customWidth="1" width="8.85546875"/>
    <col min="8124" max="8124" customWidth="1" width="8.85546875"/>
    <col min="8125" max="8125" customWidth="1" width="8.85546875"/>
    <col min="8126" max="8126" customWidth="1" width="8.85546875"/>
    <col min="8127" max="8127" customWidth="1" width="8.85546875"/>
    <col min="8128" max="8128" customWidth="1" width="8.85546875"/>
    <col min="8129" max="8129" customWidth="1" width="8.85546875"/>
    <col min="8130" max="8130" customWidth="1" width="8.85546875"/>
    <col min="8131" max="8131" customWidth="1" width="8.85546875"/>
    <col min="8132" max="8132" customWidth="1" width="8.85546875"/>
    <col min="8133" max="8133" customWidth="1" width="8.85546875"/>
    <col min="8134" max="8134" customWidth="1" width="8.85546875"/>
    <col min="8135" max="8135" customWidth="1" width="8.85546875"/>
    <col min="8136" max="8136" customWidth="1" width="8.85546875"/>
    <col min="8137" max="8137" customWidth="1" width="8.85546875"/>
    <col min="8138" max="8138" customWidth="1" width="8.85546875"/>
    <col min="8139" max="8139" customWidth="1" width="8.85546875"/>
    <col min="8140" max="8140" customWidth="1" width="8.85546875"/>
    <col min="8141" max="8141" customWidth="1" width="8.85546875"/>
    <col min="8142" max="8142" customWidth="1" width="8.85546875"/>
    <col min="8143" max="8143" customWidth="1" width="8.85546875"/>
    <col min="8144" max="8144" customWidth="1" width="8.85546875"/>
    <col min="8145" max="8145" customWidth="1" width="8.85546875"/>
    <col min="8146" max="8146" customWidth="1" width="8.85546875"/>
    <col min="8147" max="8147" customWidth="1" width="8.85546875"/>
    <col min="8148" max="8148" customWidth="1" width="8.85546875"/>
    <col min="8149" max="8149" customWidth="1" width="8.85546875"/>
    <col min="8150" max="8150" customWidth="1" width="8.85546875"/>
    <col min="8151" max="8151" customWidth="1" width="8.85546875"/>
    <col min="8152" max="8152" customWidth="1" width="8.85546875"/>
    <col min="8153" max="8153" customWidth="1" width="8.85546875"/>
    <col min="8154" max="8154" customWidth="1" width="8.85546875"/>
    <col min="8155" max="8155" customWidth="1" width="8.85546875"/>
    <col min="8156" max="8156" customWidth="1" width="8.85546875"/>
    <col min="8157" max="8157" customWidth="1" width="8.85546875"/>
    <col min="8158" max="8158" customWidth="1" width="8.85546875"/>
    <col min="8159" max="8159" customWidth="1" width="8.85546875"/>
    <col min="8160" max="8160" customWidth="1" width="8.85546875"/>
    <col min="8161" max="8161" customWidth="1" width="8.85546875"/>
    <col min="8162" max="8162" customWidth="1" width="8.85546875"/>
    <col min="8163" max="8163" customWidth="1" width="8.85546875"/>
    <col min="8164" max="8164" customWidth="1" width="8.85546875"/>
    <col min="8165" max="8165" customWidth="1" width="8.85546875"/>
    <col min="8166" max="8166" customWidth="1" width="8.85546875"/>
    <col min="8167" max="8167" customWidth="1" width="8.85546875"/>
    <col min="8168" max="8168" customWidth="1" width="8.85546875"/>
    <col min="8169" max="8169" customWidth="1" width="8.85546875"/>
    <col min="8170" max="8170" customWidth="1" width="8.85546875"/>
    <col min="8171" max="8171" customWidth="1" width="8.85546875"/>
    <col min="8172" max="8172" customWidth="1" width="8.85546875"/>
    <col min="8173" max="8173" customWidth="1" width="8.85546875"/>
    <col min="8174" max="8174" customWidth="1" width="8.85546875"/>
    <col min="8175" max="8175" customWidth="1" width="8.85546875"/>
    <col min="8176" max="8176" customWidth="1" width="8.85546875"/>
    <col min="8177" max="8177" customWidth="1" width="8.85546875"/>
    <col min="8178" max="8178" customWidth="1" width="8.85546875"/>
    <col min="8179" max="8179" customWidth="1" width="8.85546875"/>
    <col min="8180" max="8180" customWidth="1" width="8.85546875"/>
    <col min="8181" max="8181" customWidth="1" width="8.85546875"/>
    <col min="8182" max="8182" customWidth="1" width="8.85546875"/>
    <col min="8183" max="8183" customWidth="1" width="8.85546875"/>
    <col min="8184" max="8184" customWidth="1" width="8.85546875"/>
    <col min="8185" max="8185" customWidth="1" width="8.85546875"/>
    <col min="8186" max="8186" customWidth="1" width="8.85546875"/>
    <col min="8187" max="8187" customWidth="1" width="8.85546875"/>
    <col min="8188" max="8188" customWidth="1" width="8.85546875"/>
    <col min="8189" max="8189" customWidth="1" width="8.85546875"/>
    <col min="8190" max="8190" customWidth="1" width="8.85546875"/>
    <col min="8191" max="8191" customWidth="1" width="8.85546875"/>
    <col min="8192" max="8192" customWidth="1" width="8.85546875"/>
    <col min="8193" max="8193" customWidth="1" width="8.85546875"/>
    <col min="8194" max="8194" customWidth="1" width="8.85546875"/>
    <col min="8195" max="8195" customWidth="1" width="8.85546875"/>
    <col min="8196" max="8196" customWidth="1" width="8.85546875"/>
    <col min="8197" max="8197" customWidth="1" width="8.85546875"/>
    <col min="8198" max="8198" customWidth="1" width="8.85546875"/>
    <col min="8199" max="8199" customWidth="1" width="8.85546875"/>
    <col min="8200" max="8200" customWidth="1" width="8.85546875"/>
    <col min="8201" max="8201" customWidth="1" width="8.85546875"/>
    <col min="8202" max="8202" customWidth="1" width="8.85546875"/>
    <col min="8203" max="8203" customWidth="1" width="8.85546875"/>
    <col min="8204" max="8204" customWidth="1" width="8.85546875"/>
    <col min="8205" max="8205" customWidth="1" width="8.85546875"/>
    <col min="8206" max="8206" customWidth="1" width="8.85546875"/>
    <col min="8207" max="8207" customWidth="1" width="8.85546875"/>
    <col min="8208" max="8208" customWidth="1" width="8.85546875"/>
    <col min="8209" max="8209" customWidth="1" width="8.85546875"/>
    <col min="8210" max="8210" customWidth="1" width="8.85546875"/>
    <col min="8211" max="8211" customWidth="1" width="8.85546875"/>
    <col min="8212" max="8212" customWidth="1" width="8.85546875"/>
    <col min="8213" max="8213" customWidth="1" width="8.85546875"/>
    <col min="8214" max="8214" customWidth="1" width="8.85546875"/>
    <col min="8215" max="8215" customWidth="1" width="8.85546875"/>
    <col min="8216" max="8216" customWidth="1" width="8.85546875"/>
    <col min="8217" max="8217" customWidth="1" width="8.85546875"/>
    <col min="8218" max="8218" customWidth="1" width="8.85546875"/>
    <col min="8219" max="8219" customWidth="1" width="8.85546875"/>
    <col min="8220" max="8220" customWidth="1" width="8.85546875"/>
    <col min="8221" max="8221" customWidth="1" width="8.85546875"/>
    <col min="8222" max="8222" customWidth="1" width="8.85546875"/>
    <col min="8223" max="8223" customWidth="1" width="8.85546875"/>
    <col min="8224" max="8224" customWidth="1" width="8.85546875"/>
    <col min="8225" max="8225" customWidth="1" width="8.85546875"/>
    <col min="8226" max="8226" customWidth="1" width="8.85546875"/>
    <col min="8227" max="8227" customWidth="1" width="8.85546875"/>
    <col min="8228" max="8228" customWidth="1" width="8.85546875"/>
    <col min="8229" max="8229" customWidth="1" width="8.85546875"/>
    <col min="8230" max="8230" customWidth="1" width="8.85546875"/>
    <col min="8231" max="8231" customWidth="1" width="8.85546875"/>
    <col min="8232" max="8232" customWidth="1" width="8.85546875"/>
    <col min="8233" max="8233" customWidth="1" width="8.85546875"/>
    <col min="8234" max="8234" customWidth="1" width="8.85546875"/>
    <col min="8235" max="8235" customWidth="1" width="8.85546875"/>
    <col min="8236" max="8236" customWidth="1" width="8.85546875"/>
    <col min="8237" max="8237" customWidth="1" width="8.85546875"/>
    <col min="8238" max="8238" customWidth="1" width="8.85546875"/>
    <col min="8239" max="8239" customWidth="1" width="8.85546875"/>
    <col min="8240" max="8240" customWidth="1" width="8.85546875"/>
    <col min="8241" max="8241" customWidth="1" width="8.85546875"/>
    <col min="8242" max="8242" customWidth="1" width="8.85546875"/>
    <col min="8243" max="8243" customWidth="1" width="8.85546875"/>
    <col min="8244" max="8244" customWidth="1" width="8.85546875"/>
    <col min="8245" max="8245" customWidth="1" width="8.85546875"/>
    <col min="8246" max="8246" customWidth="1" width="8.85546875"/>
    <col min="8247" max="8247" customWidth="1" width="8.85546875"/>
    <col min="8248" max="8248" customWidth="1" width="8.85546875"/>
    <col min="8249" max="8249" customWidth="1" width="8.85546875"/>
    <col min="8250" max="8250" customWidth="1" width="8.85546875"/>
    <col min="8251" max="8251" customWidth="1" width="8.85546875"/>
    <col min="8252" max="8252" customWidth="1" width="8.85546875"/>
    <col min="8253" max="8253" customWidth="1" width="8.85546875"/>
    <col min="8254" max="8254" customWidth="1" width="8.85546875"/>
    <col min="8255" max="8255" customWidth="1" width="8.85546875"/>
    <col min="8256" max="8256" customWidth="1" width="8.85546875"/>
    <col min="8257" max="8257" customWidth="1" width="8.85546875"/>
    <col min="8258" max="8258" customWidth="1" width="8.85546875"/>
    <col min="8259" max="8259" customWidth="1" width="8.85546875"/>
    <col min="8260" max="8260" customWidth="1" width="8.85546875"/>
    <col min="8261" max="8261" customWidth="1" width="8.85546875"/>
    <col min="8262" max="8262" customWidth="1" width="8.85546875"/>
    <col min="8263" max="8263" customWidth="1" width="8.85546875"/>
    <col min="8264" max="8264" customWidth="1" width="8.85546875"/>
    <col min="8265" max="8265" customWidth="1" width="8.85546875"/>
    <col min="8266" max="8266" customWidth="1" width="8.85546875"/>
    <col min="8267" max="8267" customWidth="1" width="8.85546875"/>
    <col min="8268" max="8268" customWidth="1" width="8.85546875"/>
    <col min="8269" max="8269" customWidth="1" width="8.85546875"/>
    <col min="8270" max="8270" customWidth="1" width="8.85546875"/>
    <col min="8271" max="8271" customWidth="1" width="8.85546875"/>
    <col min="8272" max="8272" customWidth="1" width="8.85546875"/>
    <col min="8273" max="8273" customWidth="1" width="8.85546875"/>
    <col min="8274" max="8274" customWidth="1" width="8.85546875"/>
    <col min="8275" max="8275" customWidth="1" width="8.85546875"/>
    <col min="8276" max="8276" customWidth="1" width="8.85546875"/>
    <col min="8277" max="8277" customWidth="1" width="8.85546875"/>
    <col min="8278" max="8278" customWidth="1" width="8.85546875"/>
    <col min="8279" max="8279" customWidth="1" width="8.85546875"/>
    <col min="8280" max="8280" customWidth="1" width="8.85546875"/>
    <col min="8281" max="8281" customWidth="1" width="8.85546875"/>
    <col min="8282" max="8282" customWidth="1" width="8.85546875"/>
    <col min="8283" max="8283" customWidth="1" width="8.85546875"/>
    <col min="8284" max="8284" customWidth="1" width="8.85546875"/>
    <col min="8285" max="8285" customWidth="1" width="8.85546875"/>
    <col min="8286" max="8286" customWidth="1" width="8.85546875"/>
    <col min="8287" max="8287" customWidth="1" width="8.85546875"/>
    <col min="8288" max="8288" customWidth="1" width="8.85546875"/>
    <col min="8289" max="8289" customWidth="1" width="8.85546875"/>
    <col min="8290" max="8290" customWidth="1" width="8.85546875"/>
    <col min="8291" max="8291" customWidth="1" width="8.85546875"/>
    <col min="8292" max="8292" customWidth="1" width="8.85546875"/>
    <col min="8293" max="8293" customWidth="1" width="8.85546875"/>
    <col min="8294" max="8294" customWidth="1" width="8.85546875"/>
    <col min="8295" max="8295" customWidth="1" width="8.85546875"/>
    <col min="8296" max="8296" customWidth="1" width="8.85546875"/>
    <col min="8297" max="8297" customWidth="1" width="8.85546875"/>
    <col min="8298" max="8298" customWidth="1" width="8.85546875"/>
    <col min="8299" max="8299" customWidth="1" width="8.85546875"/>
    <col min="8300" max="8300" customWidth="1" width="8.85546875"/>
    <col min="8301" max="8301" customWidth="1" width="8.85546875"/>
    <col min="8302" max="8302" customWidth="1" width="8.85546875"/>
    <col min="8303" max="8303" customWidth="1" width="8.85546875"/>
    <col min="8304" max="8304" customWidth="1" width="8.85546875"/>
    <col min="8305" max="8305" customWidth="1" width="8.85546875"/>
    <col min="8306" max="8306" customWidth="1" width="8.85546875"/>
    <col min="8307" max="8307" customWidth="1" width="8.85546875"/>
    <col min="8308" max="8308" customWidth="1" width="8.85546875"/>
    <col min="8309" max="8309" customWidth="1" width="8.85546875"/>
    <col min="8310" max="8310" customWidth="1" width="8.85546875"/>
    <col min="8311" max="8311" customWidth="1" width="8.85546875"/>
    <col min="8312" max="8312" customWidth="1" width="8.85546875"/>
    <col min="8313" max="8313" customWidth="1" width="8.85546875"/>
    <col min="8314" max="8314" customWidth="1" width="8.85546875"/>
    <col min="8315" max="8315" customWidth="1" width="8.85546875"/>
    <col min="8316" max="8316" customWidth="1" width="8.85546875"/>
    <col min="8317" max="8317" customWidth="1" width="8.85546875"/>
    <col min="8318" max="8318" customWidth="1" width="8.85546875"/>
    <col min="8319" max="8319" customWidth="1" width="8.85546875"/>
    <col min="8320" max="8320" customWidth="1" width="8.85546875"/>
    <col min="8321" max="8321" customWidth="1" width="8.85546875"/>
    <col min="8322" max="8322" customWidth="1" width="8.85546875"/>
    <col min="8323" max="8323" customWidth="1" width="8.85546875"/>
    <col min="8324" max="8324" customWidth="1" width="8.85546875"/>
    <col min="8325" max="8325" customWidth="1" width="8.85546875"/>
    <col min="8326" max="8326" customWidth="1" width="8.85546875"/>
    <col min="8327" max="8327" customWidth="1" width="8.85546875"/>
    <col min="8328" max="8328" customWidth="1" width="8.85546875"/>
    <col min="8329" max="8329" customWidth="1" width="8.85546875"/>
    <col min="8330" max="8330" customWidth="1" width="8.85546875"/>
    <col min="8331" max="8331" customWidth="1" width="8.85546875"/>
    <col min="8332" max="8332" customWidth="1" width="8.85546875"/>
    <col min="8333" max="8333" customWidth="1" width="8.85546875"/>
    <col min="8334" max="8334" customWidth="1" width="8.85546875"/>
    <col min="8335" max="8335" customWidth="1" width="8.85546875"/>
    <col min="8336" max="8336" customWidth="1" width="8.85546875"/>
    <col min="8337" max="8337" customWidth="1" width="8.85546875"/>
    <col min="8338" max="8338" customWidth="1" width="8.85546875"/>
    <col min="8339" max="8339" customWidth="1" width="8.85546875"/>
    <col min="8340" max="8340" customWidth="1" width="8.85546875"/>
    <col min="8341" max="8341" customWidth="1" width="8.85546875"/>
    <col min="8342" max="8342" customWidth="1" width="8.85546875"/>
    <col min="8343" max="8343" customWidth="1" width="8.85546875"/>
    <col min="8344" max="8344" customWidth="1" width="8.85546875"/>
    <col min="8345" max="8345" customWidth="1" width="8.85546875"/>
    <col min="8346" max="8346" customWidth="1" width="8.85546875"/>
    <col min="8347" max="8347" customWidth="1" width="8.85546875"/>
    <col min="8348" max="8348" customWidth="1" width="8.85546875"/>
    <col min="8349" max="8349" customWidth="1" width="8.85546875"/>
    <col min="8350" max="8350" customWidth="1" width="8.85546875"/>
    <col min="8351" max="8351" customWidth="1" width="8.85546875"/>
    <col min="8352" max="8352" customWidth="1" width="8.85546875"/>
    <col min="8353" max="8353" customWidth="1" width="8.85546875"/>
    <col min="8354" max="8354" customWidth="1" width="8.85546875"/>
    <col min="8355" max="8355" customWidth="1" width="8.85546875"/>
    <col min="8356" max="8356" customWidth="1" width="8.85546875"/>
    <col min="8357" max="8357" customWidth="1" width="8.85546875"/>
    <col min="8358" max="8358" customWidth="1" width="8.85546875"/>
    <col min="8359" max="8359" customWidth="1" width="8.85546875"/>
    <col min="8360" max="8360" customWidth="1" width="8.85546875"/>
    <col min="8361" max="8361" customWidth="1" width="8.85546875"/>
    <col min="8362" max="8362" customWidth="1" width="8.85546875"/>
    <col min="8363" max="8363" customWidth="1" width="8.85546875"/>
    <col min="8364" max="8364" customWidth="1" width="8.85546875"/>
    <col min="8365" max="8365" customWidth="1" width="8.85546875"/>
    <col min="8366" max="8366" customWidth="1" width="8.85546875"/>
    <col min="8367" max="8367" customWidth="1" width="8.85546875"/>
    <col min="8368" max="8368" customWidth="1" width="8.85546875"/>
    <col min="8369" max="8369" customWidth="1" width="8.85546875"/>
    <col min="8370" max="8370" customWidth="1" width="8.85546875"/>
    <col min="8371" max="8371" customWidth="1" width="8.85546875"/>
    <col min="8372" max="8372" customWidth="1" width="8.85546875"/>
    <col min="8373" max="8373" customWidth="1" width="8.85546875"/>
    <col min="8374" max="8374" customWidth="1" width="8.85546875"/>
    <col min="8375" max="8375" customWidth="1" width="8.85546875"/>
    <col min="8376" max="8376" customWidth="1" width="8.85546875"/>
    <col min="8377" max="8377" customWidth="1" width="8.85546875"/>
    <col min="8378" max="8378" customWidth="1" width="8.85546875"/>
    <col min="8379" max="8379" customWidth="1" width="8.85546875"/>
    <col min="8380" max="8380" customWidth="1" width="8.85546875"/>
    <col min="8381" max="8381" customWidth="1" width="8.85546875"/>
    <col min="8382" max="8382" customWidth="1" width="8.85546875"/>
    <col min="8383" max="8383" customWidth="1" width="8.85546875"/>
    <col min="8384" max="8384" customWidth="1" width="8.85546875"/>
    <col min="8385" max="8385" customWidth="1" width="8.85546875"/>
    <col min="8386" max="8386" customWidth="1" width="8.85546875"/>
    <col min="8387" max="8387" customWidth="1" width="8.85546875"/>
    <col min="8388" max="8388" customWidth="1" width="8.85546875"/>
    <col min="8389" max="8389" customWidth="1" width="8.85546875"/>
    <col min="8390" max="8390" customWidth="1" width="8.85546875"/>
    <col min="8391" max="8391" customWidth="1" width="8.85546875"/>
    <col min="8392" max="8392" customWidth="1" width="8.85546875"/>
    <col min="8393" max="8393" customWidth="1" width="8.85546875"/>
    <col min="8394" max="8394" customWidth="1" width="8.85546875"/>
    <col min="8395" max="8395" customWidth="1" width="8.85546875"/>
    <col min="8396" max="8396" customWidth="1" width="8.85546875"/>
    <col min="8397" max="8397" customWidth="1" width="8.85546875"/>
    <col min="8398" max="8398" customWidth="1" width="8.85546875"/>
    <col min="8399" max="8399" customWidth="1" width="8.85546875"/>
    <col min="8400" max="8400" customWidth="1" width="8.85546875"/>
    <col min="8401" max="8401" customWidth="1" width="8.85546875"/>
    <col min="8402" max="8402" customWidth="1" width="8.85546875"/>
    <col min="8403" max="8403" customWidth="1" width="8.85546875"/>
    <col min="8404" max="8404" customWidth="1" width="8.85546875"/>
    <col min="8405" max="8405" customWidth="1" width="8.85546875"/>
    <col min="8406" max="8406" customWidth="1" width="8.85546875"/>
    <col min="8407" max="8407" customWidth="1" width="8.85546875"/>
    <col min="8408" max="8408" customWidth="1" width="8.85546875"/>
    <col min="8409" max="8409" customWidth="1" width="8.85546875"/>
    <col min="8410" max="8410" customWidth="1" width="8.85546875"/>
    <col min="8411" max="8411" customWidth="1" width="8.85546875"/>
    <col min="8412" max="8412" customWidth="1" width="8.85546875"/>
    <col min="8413" max="8413" customWidth="1" width="8.85546875"/>
    <col min="8414" max="8414" customWidth="1" width="8.85546875"/>
    <col min="8415" max="8415" customWidth="1" width="8.85546875"/>
    <col min="8416" max="8416" customWidth="1" width="8.85546875"/>
    <col min="8417" max="8417" customWidth="1" width="8.85546875"/>
    <col min="8418" max="8418" customWidth="1" width="8.85546875"/>
    <col min="8419" max="8419" customWidth="1" width="8.85546875"/>
    <col min="8420" max="8420" customWidth="1" width="8.85546875"/>
    <col min="8421" max="8421" customWidth="1" width="8.85546875"/>
    <col min="8422" max="8422" customWidth="1" width="8.85546875"/>
    <col min="8423" max="8423" customWidth="1" width="8.85546875"/>
    <col min="8424" max="8424" customWidth="1" width="8.85546875"/>
    <col min="8425" max="8425" customWidth="1" width="8.85546875"/>
    <col min="8426" max="8426" customWidth="1" width="8.85546875"/>
    <col min="8427" max="8427" customWidth="1" width="8.85546875"/>
    <col min="8428" max="8428" customWidth="1" width="8.85546875"/>
    <col min="8429" max="8429" customWidth="1" width="8.85546875"/>
    <col min="8430" max="8430" customWidth="1" width="8.85546875"/>
    <col min="8431" max="8431" customWidth="1" width="8.85546875"/>
    <col min="8432" max="8432" customWidth="1" width="8.85546875"/>
    <col min="8433" max="8433" customWidth="1" width="8.85546875"/>
    <col min="8434" max="8434" customWidth="1" width="8.85546875"/>
    <col min="8435" max="8435" customWidth="1" width="8.85546875"/>
    <col min="8436" max="8436" customWidth="1" width="8.85546875"/>
    <col min="8437" max="8437" customWidth="1" width="8.85546875"/>
    <col min="8438" max="8438" customWidth="1" width="8.85546875"/>
    <col min="8439" max="8439" customWidth="1" width="8.85546875"/>
    <col min="8440" max="8440" customWidth="1" width="8.85546875"/>
    <col min="8441" max="8441" customWidth="1" width="8.85546875"/>
    <col min="8442" max="8442" customWidth="1" width="8.85546875"/>
    <col min="8443" max="8443" customWidth="1" width="8.85546875"/>
    <col min="8444" max="8444" customWidth="1" width="8.85546875"/>
    <col min="8445" max="8445" customWidth="1" width="8.85546875"/>
    <col min="8446" max="8446" customWidth="1" width="8.85546875"/>
    <col min="8447" max="8447" customWidth="1" width="8.85546875"/>
    <col min="8448" max="8448" customWidth="1" width="8.85546875"/>
    <col min="8449" max="8449" customWidth="1" width="8.85546875"/>
    <col min="8450" max="8450" customWidth="1" width="8.85546875"/>
    <col min="8451" max="8451" customWidth="1" width="8.85546875"/>
    <col min="8452" max="8452" customWidth="1" width="8.85546875"/>
    <col min="8453" max="8453" customWidth="1" width="8.85546875"/>
    <col min="8454" max="8454" customWidth="1" width="8.85546875"/>
    <col min="8455" max="8455" customWidth="1" width="8.85546875"/>
    <col min="8456" max="8456" customWidth="1" width="8.85546875"/>
    <col min="8457" max="8457" customWidth="1" width="8.85546875"/>
    <col min="8458" max="8458" customWidth="1" width="8.85546875"/>
    <col min="8459" max="8459" customWidth="1" width="8.85546875"/>
    <col min="8460" max="8460" customWidth="1" width="8.85546875"/>
    <col min="8461" max="8461" customWidth="1" width="8.85546875"/>
    <col min="8462" max="8462" customWidth="1" width="8.85546875"/>
    <col min="8463" max="8463" customWidth="1" width="8.85546875"/>
    <col min="8464" max="8464" customWidth="1" width="8.85546875"/>
    <col min="8465" max="8465" customWidth="1" width="8.85546875"/>
    <col min="8466" max="8466" customWidth="1" width="8.85546875"/>
    <col min="8467" max="8467" customWidth="1" width="8.85546875"/>
    <col min="8468" max="8468" customWidth="1" width="8.85546875"/>
    <col min="8469" max="8469" customWidth="1" width="8.85546875"/>
    <col min="8470" max="8470" customWidth="1" width="8.85546875"/>
    <col min="8471" max="8471" customWidth="1" width="8.85546875"/>
    <col min="8472" max="8472" customWidth="1" width="8.85546875"/>
    <col min="8473" max="8473" customWidth="1" width="8.85546875"/>
    <col min="8474" max="8474" customWidth="1" width="8.85546875"/>
    <col min="8475" max="8475" customWidth="1" width="8.85546875"/>
    <col min="8476" max="8476" customWidth="1" width="8.85546875"/>
    <col min="8477" max="8477" customWidth="1" width="8.85546875"/>
    <col min="8478" max="8478" customWidth="1" width="8.85546875"/>
    <col min="8479" max="8479" customWidth="1" width="8.85546875"/>
    <col min="8480" max="8480" customWidth="1" width="8.85546875"/>
    <col min="8481" max="8481" customWidth="1" width="8.85546875"/>
    <col min="8482" max="8482" customWidth="1" width="8.85546875"/>
    <col min="8483" max="8483" customWidth="1" width="8.85546875"/>
    <col min="8484" max="8484" customWidth="1" width="8.85546875"/>
    <col min="8485" max="8485" customWidth="1" width="8.85546875"/>
    <col min="8486" max="8486" customWidth="1" width="8.85546875"/>
    <col min="8487" max="8487" customWidth="1" width="8.85546875"/>
    <col min="8488" max="8488" customWidth="1" width="8.85546875"/>
    <col min="8489" max="8489" customWidth="1" width="8.85546875"/>
    <col min="8490" max="8490" customWidth="1" width="8.85546875"/>
    <col min="8491" max="8491" customWidth="1" width="8.85546875"/>
    <col min="8492" max="8492" customWidth="1" width="8.85546875"/>
    <col min="8493" max="8493" customWidth="1" width="8.85546875"/>
    <col min="8494" max="8494" customWidth="1" width="8.85546875"/>
    <col min="8495" max="8495" customWidth="1" width="8.85546875"/>
    <col min="8496" max="8496" customWidth="1" width="8.85546875"/>
    <col min="8497" max="8497" customWidth="1" width="8.85546875"/>
    <col min="8498" max="8498" customWidth="1" width="8.85546875"/>
    <col min="8499" max="8499" customWidth="1" width="8.85546875"/>
    <col min="8500" max="8500" customWidth="1" width="8.85546875"/>
    <col min="8501" max="8501" customWidth="1" width="8.85546875"/>
    <col min="8502" max="8502" customWidth="1" width="8.85546875"/>
    <col min="8503" max="8503" customWidth="1" width="8.85546875"/>
    <col min="8504" max="8504" customWidth="1" width="8.85546875"/>
    <col min="8505" max="8505" customWidth="1" width="8.85546875"/>
    <col min="8506" max="8506" customWidth="1" width="8.85546875"/>
    <col min="8507" max="8507" customWidth="1" width="8.85546875"/>
    <col min="8508" max="8508" customWidth="1" width="8.85546875"/>
    <col min="8509" max="8509" customWidth="1" width="8.85546875"/>
    <col min="8510" max="8510" customWidth="1" width="8.85546875"/>
    <col min="8511" max="8511" customWidth="1" width="8.85546875"/>
    <col min="8512" max="8512" customWidth="1" width="8.85546875"/>
    <col min="8513" max="8513" customWidth="1" width="8.85546875"/>
    <col min="8514" max="8514" customWidth="1" width="8.85546875"/>
    <col min="8515" max="8515" customWidth="1" width="8.85546875"/>
    <col min="8516" max="8516" customWidth="1" width="8.85546875"/>
    <col min="8517" max="8517" customWidth="1" width="8.85546875"/>
    <col min="8518" max="8518" customWidth="1" width="8.85546875"/>
    <col min="8519" max="8519" customWidth="1" width="8.85546875"/>
    <col min="8520" max="8520" customWidth="1" width="8.85546875"/>
    <col min="8521" max="8521" customWidth="1" width="8.85546875"/>
    <col min="8522" max="8522" customWidth="1" width="8.85546875"/>
    <col min="8523" max="8523" customWidth="1" width="8.85546875"/>
    <col min="8524" max="8524" customWidth="1" width="8.85546875"/>
    <col min="8525" max="8525" customWidth="1" width="8.85546875"/>
    <col min="8526" max="8526" customWidth="1" width="8.85546875"/>
    <col min="8527" max="8527" customWidth="1" width="8.85546875"/>
    <col min="8528" max="8528" customWidth="1" width="8.85546875"/>
    <col min="8529" max="8529" customWidth="1" width="8.85546875"/>
    <col min="8530" max="8530" customWidth="1" width="8.85546875"/>
    <col min="8531" max="8531" customWidth="1" width="8.85546875"/>
    <col min="8532" max="8532" customWidth="1" width="8.85546875"/>
    <col min="8533" max="8533" customWidth="1" width="8.85546875"/>
    <col min="8534" max="8534" customWidth="1" width="8.85546875"/>
    <col min="8535" max="8535" customWidth="1" width="8.85546875"/>
    <col min="8536" max="8536" customWidth="1" width="8.85546875"/>
    <col min="8537" max="8537" customWidth="1" width="8.85546875"/>
    <col min="8538" max="8538" customWidth="1" width="8.85546875"/>
    <col min="8539" max="8539" customWidth="1" width="8.85546875"/>
    <col min="8540" max="8540" customWidth="1" width="8.85546875"/>
    <col min="8541" max="8541" customWidth="1" width="8.85546875"/>
    <col min="8542" max="8542" customWidth="1" width="8.85546875"/>
    <col min="8543" max="8543" customWidth="1" width="8.85546875"/>
    <col min="8544" max="8544" customWidth="1" width="8.85546875"/>
    <col min="8545" max="8545" customWidth="1" width="8.85546875"/>
    <col min="8546" max="8546" customWidth="1" width="8.85546875"/>
    <col min="8547" max="8547" customWidth="1" width="8.85546875"/>
    <col min="8548" max="8548" customWidth="1" width="8.85546875"/>
    <col min="8549" max="8549" customWidth="1" width="8.85546875"/>
    <col min="8550" max="8550" customWidth="1" width="8.85546875"/>
    <col min="8551" max="8551" customWidth="1" width="8.85546875"/>
    <col min="8552" max="8552" customWidth="1" width="8.85546875"/>
    <col min="8553" max="8553" customWidth="1" width="8.85546875"/>
    <col min="8554" max="8554" customWidth="1" width="8.85546875"/>
    <col min="8555" max="8555" customWidth="1" width="8.85546875"/>
    <col min="8556" max="8556" customWidth="1" width="8.85546875"/>
    <col min="8557" max="8557" customWidth="1" width="8.85546875"/>
    <col min="8558" max="8558" customWidth="1" width="8.85546875"/>
    <col min="8559" max="8559" customWidth="1" width="8.85546875"/>
    <col min="8560" max="8560" customWidth="1" width="8.85546875"/>
    <col min="8561" max="8561" customWidth="1" width="8.85546875"/>
    <col min="8562" max="8562" customWidth="1" width="8.85546875"/>
    <col min="8563" max="8563" customWidth="1" width="8.85546875"/>
    <col min="8564" max="8564" customWidth="1" width="8.85546875"/>
    <col min="8565" max="8565" customWidth="1" width="8.85546875"/>
    <col min="8566" max="8566" customWidth="1" width="8.85546875"/>
    <col min="8567" max="8567" customWidth="1" width="8.85546875"/>
    <col min="8568" max="8568" customWidth="1" width="8.85546875"/>
    <col min="8569" max="8569" customWidth="1" width="8.85546875"/>
    <col min="8570" max="8570" customWidth="1" width="8.85546875"/>
    <col min="8571" max="8571" customWidth="1" width="8.85546875"/>
    <col min="8572" max="8572" customWidth="1" width="8.85546875"/>
    <col min="8573" max="8573" customWidth="1" width="8.85546875"/>
    <col min="8574" max="8574" customWidth="1" width="8.85546875"/>
    <col min="8575" max="8575" customWidth="1" width="8.85546875"/>
    <col min="8576" max="8576" customWidth="1" width="8.85546875"/>
    <col min="8577" max="8577" customWidth="1" width="8.85546875"/>
    <col min="8578" max="8578" customWidth="1" width="8.85546875"/>
    <col min="8579" max="8579" customWidth="1" width="8.85546875"/>
    <col min="8580" max="8580" customWidth="1" width="8.85546875"/>
    <col min="8581" max="8581" customWidth="1" width="8.85546875"/>
    <col min="8582" max="8582" customWidth="1" width="8.85546875"/>
    <col min="8583" max="8583" customWidth="1" width="8.85546875"/>
    <col min="8584" max="8584" customWidth="1" width="8.85546875"/>
    <col min="8585" max="8585" customWidth="1" width="8.85546875"/>
    <col min="8586" max="8586" customWidth="1" width="8.85546875"/>
    <col min="8587" max="8587" customWidth="1" width="8.85546875"/>
    <col min="8588" max="8588" customWidth="1" width="8.85546875"/>
    <col min="8589" max="8589" customWidth="1" width="8.85546875"/>
    <col min="8590" max="8590" customWidth="1" width="8.85546875"/>
    <col min="8591" max="8591" customWidth="1" width="8.85546875"/>
    <col min="8592" max="8592" customWidth="1" width="8.85546875"/>
    <col min="8593" max="8593" customWidth="1" width="8.85546875"/>
    <col min="8594" max="8594" customWidth="1" width="8.85546875"/>
    <col min="8595" max="8595" customWidth="1" width="8.85546875"/>
    <col min="8596" max="8596" customWidth="1" width="8.85546875"/>
    <col min="8597" max="8597" customWidth="1" width="8.85546875"/>
    <col min="8598" max="8598" customWidth="1" width="8.85546875"/>
    <col min="8599" max="8599" customWidth="1" width="8.85546875"/>
    <col min="8600" max="8600" customWidth="1" width="8.85546875"/>
    <col min="8601" max="8601" customWidth="1" width="8.85546875"/>
    <col min="8602" max="8602" customWidth="1" width="8.85546875"/>
    <col min="8603" max="8603" customWidth="1" width="8.85546875"/>
    <col min="8604" max="8604" customWidth="1" width="8.85546875"/>
    <col min="8605" max="8605" customWidth="1" width="8.85546875"/>
    <col min="8606" max="8606" customWidth="1" width="8.85546875"/>
    <col min="8607" max="8607" customWidth="1" width="8.85546875"/>
    <col min="8608" max="8608" customWidth="1" width="8.85546875"/>
    <col min="8609" max="8609" customWidth="1" width="8.85546875"/>
    <col min="8610" max="8610" customWidth="1" width="8.85546875"/>
    <col min="8611" max="8611" customWidth="1" width="8.85546875"/>
    <col min="8612" max="8612" customWidth="1" width="8.85546875"/>
    <col min="8613" max="8613" customWidth="1" width="8.85546875"/>
    <col min="8614" max="8614" customWidth="1" width="8.85546875"/>
    <col min="8615" max="8615" customWidth="1" width="8.85546875"/>
    <col min="8616" max="8616" customWidth="1" width="8.85546875"/>
    <col min="8617" max="8617" customWidth="1" width="8.85546875"/>
    <col min="8618" max="8618" customWidth="1" width="8.85546875"/>
    <col min="8619" max="8619" customWidth="1" width="8.85546875"/>
    <col min="8620" max="8620" customWidth="1" width="8.85546875"/>
    <col min="8621" max="8621" customWidth="1" width="8.85546875"/>
    <col min="8622" max="8622" customWidth="1" width="8.85546875"/>
    <col min="8623" max="8623" customWidth="1" width="8.85546875"/>
    <col min="8624" max="8624" customWidth="1" width="8.85546875"/>
    <col min="8625" max="8625" customWidth="1" width="8.85546875"/>
    <col min="8626" max="8626" customWidth="1" width="8.85546875"/>
    <col min="8627" max="8627" customWidth="1" width="8.85546875"/>
    <col min="8628" max="8628" customWidth="1" width="8.85546875"/>
    <col min="8629" max="8629" customWidth="1" width="8.85546875"/>
    <col min="8630" max="8630" customWidth="1" width="8.85546875"/>
    <col min="8631" max="8631" customWidth="1" width="8.85546875"/>
    <col min="8632" max="8632" customWidth="1" width="8.85546875"/>
    <col min="8633" max="8633" customWidth="1" width="8.85546875"/>
    <col min="8634" max="8634" customWidth="1" width="8.85546875"/>
    <col min="8635" max="8635" customWidth="1" width="8.85546875"/>
    <col min="8636" max="8636" customWidth="1" width="8.85546875"/>
    <col min="8637" max="8637" customWidth="1" width="8.85546875"/>
    <col min="8638" max="8638" customWidth="1" width="8.85546875"/>
    <col min="8639" max="8639" customWidth="1" width="8.85546875"/>
    <col min="8640" max="8640" customWidth="1" width="8.85546875"/>
    <col min="8641" max="8641" customWidth="1" width="8.85546875"/>
    <col min="8642" max="8642" customWidth="1" width="8.85546875"/>
    <col min="8643" max="8643" customWidth="1" width="8.85546875"/>
    <col min="8644" max="8644" customWidth="1" width="8.85546875"/>
    <col min="8645" max="8645" customWidth="1" width="8.85546875"/>
    <col min="8646" max="8646" customWidth="1" width="8.85546875"/>
    <col min="8647" max="8647" customWidth="1" width="8.85546875"/>
    <col min="8648" max="8648" customWidth="1" width="8.85546875"/>
    <col min="8649" max="8649" customWidth="1" width="8.85546875"/>
    <col min="8650" max="8650" customWidth="1" width="8.85546875"/>
    <col min="8651" max="8651" customWidth="1" width="8.85546875"/>
    <col min="8652" max="8652" customWidth="1" width="8.85546875"/>
    <col min="8653" max="8653" customWidth="1" width="8.85546875"/>
    <col min="8654" max="8654" customWidth="1" width="8.85546875"/>
    <col min="8655" max="8655" customWidth="1" width="8.85546875"/>
    <col min="8656" max="8656" customWidth="1" width="8.85546875"/>
    <col min="8657" max="8657" customWidth="1" width="8.85546875"/>
    <col min="8658" max="8658" customWidth="1" width="8.85546875"/>
    <col min="8659" max="8659" customWidth="1" width="8.85546875"/>
    <col min="8660" max="8660" customWidth="1" width="8.85546875"/>
    <col min="8661" max="8661" customWidth="1" width="8.85546875"/>
    <col min="8662" max="8662" customWidth="1" width="8.85546875"/>
    <col min="8663" max="8663" customWidth="1" width="8.85546875"/>
    <col min="8664" max="8664" customWidth="1" width="8.85546875"/>
    <col min="8665" max="8665" customWidth="1" width="8.85546875"/>
    <col min="8666" max="8666" customWidth="1" width="8.85546875"/>
    <col min="8667" max="8667" customWidth="1" width="8.85546875"/>
    <col min="8668" max="8668" customWidth="1" width="8.85546875"/>
    <col min="8669" max="8669" customWidth="1" width="8.85546875"/>
    <col min="8670" max="8670" customWidth="1" width="8.85546875"/>
    <col min="8671" max="8671" customWidth="1" width="8.85546875"/>
    <col min="8672" max="8672" customWidth="1" width="8.85546875"/>
    <col min="8673" max="8673" customWidth="1" width="8.85546875"/>
    <col min="8674" max="8674" customWidth="1" width="8.85546875"/>
    <col min="8675" max="8675" customWidth="1" width="8.85546875"/>
    <col min="8676" max="8676" customWidth="1" width="8.85546875"/>
    <col min="8677" max="8677" customWidth="1" width="8.85546875"/>
    <col min="8678" max="8678" customWidth="1" width="8.85546875"/>
    <col min="8679" max="8679" customWidth="1" width="8.85546875"/>
    <col min="8680" max="8680" customWidth="1" width="8.85546875"/>
    <col min="8681" max="8681" customWidth="1" width="8.85546875"/>
    <col min="8682" max="8682" customWidth="1" width="8.85546875"/>
    <col min="8683" max="8683" customWidth="1" width="8.85546875"/>
    <col min="8684" max="8684" customWidth="1" width="8.85546875"/>
    <col min="8685" max="8685" customWidth="1" width="8.85546875"/>
    <col min="8686" max="8686" customWidth="1" width="8.85546875"/>
    <col min="8687" max="8687" customWidth="1" width="8.85546875"/>
    <col min="8688" max="8688" customWidth="1" width="8.85546875"/>
    <col min="8689" max="8689" customWidth="1" width="8.85546875"/>
    <col min="8690" max="8690" customWidth="1" width="8.85546875"/>
    <col min="8691" max="8691" customWidth="1" width="8.85546875"/>
    <col min="8692" max="8692" customWidth="1" width="8.85546875"/>
    <col min="8693" max="8693" customWidth="1" width="8.85546875"/>
    <col min="8694" max="8694" customWidth="1" width="8.85546875"/>
    <col min="8695" max="8695" customWidth="1" width="8.85546875"/>
    <col min="8696" max="8696" customWidth="1" width="8.85546875"/>
    <col min="8697" max="8697" customWidth="1" width="8.85546875"/>
    <col min="8698" max="8698" customWidth="1" width="8.85546875"/>
    <col min="8699" max="8699" customWidth="1" width="8.85546875"/>
    <col min="8700" max="8700" customWidth="1" width="8.85546875"/>
    <col min="8701" max="8701" customWidth="1" width="8.85546875"/>
    <col min="8702" max="8702" customWidth="1" width="8.85546875"/>
    <col min="8703" max="8703" customWidth="1" width="8.85546875"/>
    <col min="8704" max="8704" customWidth="1" width="8.85546875"/>
    <col min="8705" max="8705" customWidth="1" width="8.85546875"/>
    <col min="8706" max="8706" customWidth="1" width="8.85546875"/>
    <col min="8707" max="8707" customWidth="1" width="8.85546875"/>
    <col min="8708" max="8708" customWidth="1" width="8.85546875"/>
    <col min="8709" max="8709" customWidth="1" width="8.85546875"/>
    <col min="8710" max="8710" customWidth="1" width="8.85546875"/>
    <col min="8711" max="8711" customWidth="1" width="8.85546875"/>
    <col min="8712" max="8712" customWidth="1" width="8.85546875"/>
    <col min="8713" max="8713" customWidth="1" width="8.85546875"/>
    <col min="8714" max="8714" customWidth="1" width="8.85546875"/>
    <col min="8715" max="8715" customWidth="1" width="8.85546875"/>
    <col min="8716" max="8716" customWidth="1" width="8.85546875"/>
    <col min="8717" max="8717" customWidth="1" width="8.85546875"/>
    <col min="8718" max="8718" customWidth="1" width="8.85546875"/>
    <col min="8719" max="8719" customWidth="1" width="8.85546875"/>
    <col min="8720" max="8720" customWidth="1" width="8.85546875"/>
    <col min="8721" max="8721" customWidth="1" width="8.85546875"/>
    <col min="8722" max="8722" customWidth="1" width="8.85546875"/>
    <col min="8723" max="8723" customWidth="1" width="8.85546875"/>
    <col min="8724" max="8724" customWidth="1" width="8.85546875"/>
    <col min="8725" max="8725" customWidth="1" width="8.85546875"/>
    <col min="8726" max="8726" customWidth="1" width="8.85546875"/>
    <col min="8727" max="8727" customWidth="1" width="8.85546875"/>
    <col min="8728" max="8728" customWidth="1" width="8.85546875"/>
    <col min="8729" max="8729" customWidth="1" width="8.85546875"/>
    <col min="8730" max="8730" customWidth="1" width="8.85546875"/>
    <col min="8731" max="8731" customWidth="1" width="8.85546875"/>
    <col min="8732" max="8732" customWidth="1" width="8.85546875"/>
    <col min="8733" max="8733" customWidth="1" width="8.85546875"/>
    <col min="8734" max="8734" customWidth="1" width="8.85546875"/>
    <col min="8735" max="8735" customWidth="1" width="8.85546875"/>
    <col min="8736" max="8736" customWidth="1" width="8.85546875"/>
    <col min="8737" max="8737" customWidth="1" width="8.85546875"/>
    <col min="8738" max="8738" customWidth="1" width="8.85546875"/>
    <col min="8739" max="8739" customWidth="1" width="8.85546875"/>
    <col min="8740" max="8740" customWidth="1" width="8.85546875"/>
    <col min="8741" max="8741" customWidth="1" width="8.85546875"/>
    <col min="8742" max="8742" customWidth="1" width="8.85546875"/>
    <col min="8743" max="8743" customWidth="1" width="8.85546875"/>
    <col min="8744" max="8744" customWidth="1" width="8.85546875"/>
    <col min="8745" max="8745" customWidth="1" width="8.85546875"/>
    <col min="8746" max="8746" customWidth="1" width="8.85546875"/>
    <col min="8747" max="8747" customWidth="1" width="8.85546875"/>
    <col min="8748" max="8748" customWidth="1" width="8.85546875"/>
    <col min="8749" max="8749" customWidth="1" width="8.85546875"/>
    <col min="8750" max="8750" customWidth="1" width="8.85546875"/>
    <col min="8751" max="8751" customWidth="1" width="8.85546875"/>
    <col min="8752" max="8752" customWidth="1" width="8.85546875"/>
    <col min="8753" max="8753" customWidth="1" width="8.85546875"/>
    <col min="8754" max="8754" customWidth="1" width="8.85546875"/>
    <col min="8755" max="8755" customWidth="1" width="8.85546875"/>
    <col min="8756" max="8756" customWidth="1" width="8.85546875"/>
    <col min="8757" max="8757" customWidth="1" width="8.85546875"/>
    <col min="8758" max="8758" customWidth="1" width="8.85546875"/>
    <col min="8759" max="8759" customWidth="1" width="8.85546875"/>
    <col min="8760" max="8760" customWidth="1" width="8.85546875"/>
    <col min="8761" max="8761" customWidth="1" width="8.85546875"/>
    <col min="8762" max="8762" customWidth="1" width="8.85546875"/>
    <col min="8763" max="8763" customWidth="1" width="8.85546875"/>
    <col min="8764" max="8764" customWidth="1" width="8.85546875"/>
    <col min="8765" max="8765" customWidth="1" width="8.85546875"/>
    <col min="8766" max="8766" customWidth="1" width="8.85546875"/>
    <col min="8767" max="8767" customWidth="1" width="8.85546875"/>
    <col min="8768" max="8768" customWidth="1" width="8.85546875"/>
    <col min="8769" max="8769" customWidth="1" width="8.85546875"/>
    <col min="8770" max="8770" customWidth="1" width="8.85546875"/>
    <col min="8771" max="8771" customWidth="1" width="8.85546875"/>
    <col min="8772" max="8772" customWidth="1" width="8.85546875"/>
    <col min="8773" max="8773" customWidth="1" width="8.85546875"/>
    <col min="8774" max="8774" customWidth="1" width="8.85546875"/>
    <col min="8775" max="8775" customWidth="1" width="8.85546875"/>
    <col min="8776" max="8776" customWidth="1" width="8.85546875"/>
    <col min="8777" max="8777" customWidth="1" width="8.85546875"/>
    <col min="8778" max="8778" customWidth="1" width="8.85546875"/>
    <col min="8779" max="8779" customWidth="1" width="8.85546875"/>
    <col min="8780" max="8780" customWidth="1" width="8.85546875"/>
    <col min="8781" max="8781" customWidth="1" width="8.85546875"/>
    <col min="8782" max="8782" customWidth="1" width="8.85546875"/>
    <col min="8783" max="8783" customWidth="1" width="8.85546875"/>
    <col min="8784" max="8784" customWidth="1" width="8.85546875"/>
    <col min="8785" max="8785" customWidth="1" width="8.85546875"/>
    <col min="8786" max="8786" customWidth="1" width="8.85546875"/>
    <col min="8787" max="8787" customWidth="1" width="8.85546875"/>
    <col min="8788" max="8788" customWidth="1" width="8.85546875"/>
    <col min="8789" max="8789" customWidth="1" width="8.85546875"/>
    <col min="8790" max="8790" customWidth="1" width="8.85546875"/>
    <col min="8791" max="8791" customWidth="1" width="8.85546875"/>
    <col min="8792" max="8792" customWidth="1" width="8.85546875"/>
    <col min="8793" max="8793" customWidth="1" width="8.85546875"/>
    <col min="8794" max="8794" customWidth="1" width="8.85546875"/>
    <col min="8795" max="8795" customWidth="1" width="8.85546875"/>
    <col min="8796" max="8796" customWidth="1" width="8.85546875"/>
    <col min="8797" max="8797" customWidth="1" width="8.85546875"/>
    <col min="8798" max="8798" customWidth="1" width="8.85546875"/>
    <col min="8799" max="8799" customWidth="1" width="8.85546875"/>
    <col min="8800" max="8800" customWidth="1" width="8.85546875"/>
    <col min="8801" max="8801" customWidth="1" width="8.85546875"/>
    <col min="8802" max="8802" customWidth="1" width="8.85546875"/>
    <col min="8803" max="8803" customWidth="1" width="8.85546875"/>
    <col min="8804" max="8804" customWidth="1" width="8.85546875"/>
    <col min="8805" max="8805" customWidth="1" width="8.85546875"/>
    <col min="8806" max="8806" customWidth="1" width="8.85546875"/>
    <col min="8807" max="8807" customWidth="1" width="8.85546875"/>
    <col min="8808" max="8808" customWidth="1" width="8.85546875"/>
    <col min="8809" max="8809" customWidth="1" width="8.85546875"/>
    <col min="8810" max="8810" customWidth="1" width="8.85546875"/>
    <col min="8811" max="8811" customWidth="1" width="8.85546875"/>
    <col min="8812" max="8812" customWidth="1" width="8.85546875"/>
    <col min="8813" max="8813" customWidth="1" width="8.85546875"/>
    <col min="8814" max="8814" customWidth="1" width="8.85546875"/>
    <col min="8815" max="8815" customWidth="1" width="8.85546875"/>
    <col min="8816" max="8816" customWidth="1" width="8.85546875"/>
    <col min="8817" max="8817" customWidth="1" width="8.85546875"/>
    <col min="8818" max="8818" customWidth="1" width="8.85546875"/>
    <col min="8819" max="8819" customWidth="1" width="8.85546875"/>
    <col min="8820" max="8820" customWidth="1" width="8.85546875"/>
    <col min="8821" max="8821" customWidth="1" width="8.85546875"/>
    <col min="8822" max="8822" customWidth="1" width="8.85546875"/>
    <col min="8823" max="8823" customWidth="1" width="8.85546875"/>
    <col min="8824" max="8824" customWidth="1" width="8.85546875"/>
    <col min="8825" max="8825" customWidth="1" width="8.85546875"/>
    <col min="8826" max="8826" customWidth="1" width="8.85546875"/>
    <col min="8827" max="8827" customWidth="1" width="8.85546875"/>
    <col min="8828" max="8828" customWidth="1" width="8.85546875"/>
    <col min="8829" max="8829" customWidth="1" width="8.85546875"/>
    <col min="8830" max="8830" customWidth="1" width="8.85546875"/>
    <col min="8831" max="8831" customWidth="1" width="8.85546875"/>
    <col min="8832" max="8832" customWidth="1" width="8.85546875"/>
    <col min="8833" max="8833" customWidth="1" width="8.85546875"/>
    <col min="8834" max="8834" customWidth="1" width="8.85546875"/>
    <col min="8835" max="8835" customWidth="1" width="8.85546875"/>
    <col min="8836" max="8836" customWidth="1" width="8.85546875"/>
    <col min="8837" max="8837" customWidth="1" width="8.85546875"/>
    <col min="8838" max="8838" customWidth="1" width="8.85546875"/>
    <col min="8839" max="8839" customWidth="1" width="8.85546875"/>
    <col min="8840" max="8840" customWidth="1" width="8.85546875"/>
    <col min="8841" max="8841" customWidth="1" width="8.85546875"/>
    <col min="8842" max="8842" customWidth="1" width="8.85546875"/>
    <col min="8843" max="8843" customWidth="1" width="8.85546875"/>
    <col min="8844" max="8844" customWidth="1" width="8.85546875"/>
    <col min="8845" max="8845" customWidth="1" width="8.85546875"/>
    <col min="8846" max="8846" customWidth="1" width="8.85546875"/>
    <col min="8847" max="8847" customWidth="1" width="8.85546875"/>
    <col min="8848" max="8848" customWidth="1" width="8.85546875"/>
    <col min="8849" max="8849" customWidth="1" width="8.85546875"/>
    <col min="8850" max="8850" customWidth="1" width="8.85546875"/>
    <col min="8851" max="8851" customWidth="1" width="8.85546875"/>
    <col min="8852" max="8852" customWidth="1" width="8.85546875"/>
    <col min="8853" max="8853" customWidth="1" width="8.85546875"/>
    <col min="8854" max="8854" customWidth="1" width="8.85546875"/>
    <col min="8855" max="8855" customWidth="1" width="8.85546875"/>
    <col min="8856" max="8856" customWidth="1" width="8.85546875"/>
    <col min="8857" max="8857" customWidth="1" width="8.85546875"/>
    <col min="8858" max="8858" customWidth="1" width="8.85546875"/>
    <col min="8859" max="8859" customWidth="1" width="8.85546875"/>
    <col min="8860" max="8860" customWidth="1" width="8.85546875"/>
    <col min="8861" max="8861" customWidth="1" width="8.85546875"/>
    <col min="8862" max="8862" customWidth="1" width="8.85546875"/>
    <col min="8863" max="8863" customWidth="1" width="8.85546875"/>
    <col min="8864" max="8864" customWidth="1" width="8.85546875"/>
    <col min="8865" max="8865" customWidth="1" width="8.85546875"/>
    <col min="8866" max="8866" customWidth="1" width="8.85546875"/>
    <col min="8867" max="8867" customWidth="1" width="8.85546875"/>
    <col min="8868" max="8868" customWidth="1" width="8.85546875"/>
    <col min="8869" max="8869" customWidth="1" width="8.85546875"/>
    <col min="8870" max="8870" customWidth="1" width="8.85546875"/>
    <col min="8871" max="8871" customWidth="1" width="8.85546875"/>
    <col min="8872" max="8872" customWidth="1" width="8.85546875"/>
    <col min="8873" max="8873" customWidth="1" width="8.85546875"/>
    <col min="8874" max="8874" customWidth="1" width="8.85546875"/>
    <col min="8875" max="8875" customWidth="1" width="8.85546875"/>
    <col min="8876" max="8876" customWidth="1" width="8.85546875"/>
    <col min="8877" max="8877" customWidth="1" width="8.85546875"/>
    <col min="8878" max="8878" customWidth="1" width="8.85546875"/>
    <col min="8879" max="8879" customWidth="1" width="8.85546875"/>
    <col min="8880" max="8880" customWidth="1" width="8.85546875"/>
    <col min="8881" max="8881" customWidth="1" width="8.85546875"/>
    <col min="8882" max="8882" customWidth="1" width="8.85546875"/>
    <col min="8883" max="8883" customWidth="1" width="8.85546875"/>
    <col min="8884" max="8884" customWidth="1" width="8.85546875"/>
    <col min="8885" max="8885" customWidth="1" width="8.85546875"/>
    <col min="8886" max="8886" customWidth="1" width="8.85546875"/>
    <col min="8887" max="8887" customWidth="1" width="8.85546875"/>
    <col min="8888" max="8888" customWidth="1" width="8.85546875"/>
    <col min="8889" max="8889" customWidth="1" width="8.85546875"/>
    <col min="8890" max="8890" customWidth="1" width="8.85546875"/>
    <col min="8891" max="8891" customWidth="1" width="8.85546875"/>
    <col min="8892" max="8892" customWidth="1" width="8.85546875"/>
    <col min="8893" max="8893" customWidth="1" width="8.85546875"/>
    <col min="8894" max="8894" customWidth="1" width="8.85546875"/>
    <col min="8895" max="8895" customWidth="1" width="8.85546875"/>
    <col min="8896" max="8896" customWidth="1" width="8.85546875"/>
    <col min="8897" max="8897" customWidth="1" width="8.85546875"/>
    <col min="8898" max="8898" customWidth="1" width="8.85546875"/>
    <col min="8899" max="8899" customWidth="1" width="8.85546875"/>
    <col min="8900" max="8900" customWidth="1" width="8.85546875"/>
    <col min="8901" max="8901" customWidth="1" width="8.85546875"/>
    <col min="8902" max="8902" customWidth="1" width="8.85546875"/>
    <col min="8903" max="8903" customWidth="1" width="8.85546875"/>
    <col min="8904" max="8904" customWidth="1" width="8.85546875"/>
    <col min="8905" max="8905" customWidth="1" width="8.85546875"/>
    <col min="8906" max="8906" customWidth="1" width="8.85546875"/>
    <col min="8907" max="8907" customWidth="1" width="8.85546875"/>
    <col min="8908" max="8908" customWidth="1" width="8.85546875"/>
    <col min="8909" max="8909" customWidth="1" width="8.85546875"/>
    <col min="8910" max="8910" customWidth="1" width="8.85546875"/>
    <col min="8911" max="8911" customWidth="1" width="8.85546875"/>
    <col min="8912" max="8912" customWidth="1" width="8.85546875"/>
    <col min="8913" max="8913" customWidth="1" width="8.85546875"/>
    <col min="8914" max="8914" customWidth="1" width="8.85546875"/>
    <col min="8915" max="8915" customWidth="1" width="8.85546875"/>
    <col min="8916" max="8916" customWidth="1" width="8.85546875"/>
    <col min="8917" max="8917" customWidth="1" width="8.85546875"/>
    <col min="8918" max="8918" customWidth="1" width="8.85546875"/>
    <col min="8919" max="8919" customWidth="1" width="8.85546875"/>
    <col min="8920" max="8920" customWidth="1" width="8.85546875"/>
    <col min="8921" max="8921" customWidth="1" width="8.85546875"/>
    <col min="8922" max="8922" customWidth="1" width="8.85546875"/>
    <col min="8923" max="8923" customWidth="1" width="8.85546875"/>
    <col min="8924" max="8924" customWidth="1" width="8.85546875"/>
    <col min="8925" max="8925" customWidth="1" width="8.85546875"/>
    <col min="8926" max="8926" customWidth="1" width="8.85546875"/>
    <col min="8927" max="8927" customWidth="1" width="8.85546875"/>
    <col min="8928" max="8928" customWidth="1" width="8.85546875"/>
    <col min="8929" max="8929" customWidth="1" width="8.85546875"/>
    <col min="8930" max="8930" customWidth="1" width="8.85546875"/>
    <col min="8931" max="8931" customWidth="1" width="8.85546875"/>
    <col min="8932" max="8932" customWidth="1" width="8.85546875"/>
    <col min="8933" max="8933" customWidth="1" width="8.85546875"/>
    <col min="8934" max="8934" customWidth="1" width="8.85546875"/>
    <col min="8935" max="8935" customWidth="1" width="8.85546875"/>
    <col min="8936" max="8936" customWidth="1" width="8.85546875"/>
    <col min="8937" max="8937" customWidth="1" width="8.85546875"/>
    <col min="8938" max="8938" customWidth="1" width="8.85546875"/>
    <col min="8939" max="8939" customWidth="1" width="8.85546875"/>
    <col min="8940" max="8940" customWidth="1" width="8.85546875"/>
    <col min="8941" max="8941" customWidth="1" width="8.85546875"/>
    <col min="8942" max="8942" customWidth="1" width="8.85546875"/>
    <col min="8943" max="8943" customWidth="1" width="8.85546875"/>
    <col min="8944" max="8944" customWidth="1" width="8.85546875"/>
    <col min="8945" max="8945" customWidth="1" width="8.85546875"/>
    <col min="8946" max="8946" customWidth="1" width="8.85546875"/>
    <col min="8947" max="8947" customWidth="1" width="8.85546875"/>
    <col min="8948" max="8948" customWidth="1" width="8.85546875"/>
    <col min="8949" max="8949" customWidth="1" width="8.85546875"/>
    <col min="8950" max="8950" customWidth="1" width="8.85546875"/>
    <col min="8951" max="8951" customWidth="1" width="8.85546875"/>
    <col min="8952" max="8952" customWidth="1" width="8.85546875"/>
    <col min="8953" max="8953" customWidth="1" width="8.85546875"/>
    <col min="8954" max="8954" customWidth="1" width="8.85546875"/>
    <col min="8955" max="8955" customWidth="1" width="8.85546875"/>
    <col min="8956" max="8956" customWidth="1" width="8.85546875"/>
    <col min="8957" max="8957" customWidth="1" width="8.85546875"/>
    <col min="8958" max="8958" customWidth="1" width="8.85546875"/>
    <col min="8959" max="8959" customWidth="1" width="8.85546875"/>
    <col min="8960" max="8960" customWidth="1" width="8.85546875"/>
    <col min="8961" max="8961" customWidth="1" width="8.85546875"/>
    <col min="8962" max="8962" customWidth="1" width="8.85546875"/>
    <col min="8963" max="8963" customWidth="1" width="8.85546875"/>
    <col min="8964" max="8964" customWidth="1" width="8.85546875"/>
    <col min="8965" max="8965" customWidth="1" width="8.85546875"/>
    <col min="8966" max="8966" customWidth="1" width="8.85546875"/>
    <col min="8967" max="8967" customWidth="1" width="8.85546875"/>
    <col min="8968" max="8968" customWidth="1" width="8.85546875"/>
    <col min="8969" max="8969" customWidth="1" width="8.85546875"/>
    <col min="8970" max="8970" customWidth="1" width="8.85546875"/>
    <col min="8971" max="8971" customWidth="1" width="8.85546875"/>
    <col min="8972" max="8972" customWidth="1" width="8.85546875"/>
    <col min="8973" max="8973" customWidth="1" width="8.85546875"/>
    <col min="8974" max="8974" customWidth="1" width="8.85546875"/>
    <col min="8975" max="8975" customWidth="1" width="8.85546875"/>
    <col min="8976" max="8976" customWidth="1" width="8.85546875"/>
    <col min="8977" max="8977" customWidth="1" width="8.85546875"/>
    <col min="8978" max="8978" customWidth="1" width="8.85546875"/>
    <col min="8979" max="8979" customWidth="1" width="8.85546875"/>
    <col min="8980" max="8980" customWidth="1" width="8.85546875"/>
    <col min="8981" max="8981" customWidth="1" width="8.85546875"/>
    <col min="8982" max="8982" customWidth="1" width="8.85546875"/>
    <col min="8983" max="8983" customWidth="1" width="8.85546875"/>
    <col min="8984" max="8984" customWidth="1" width="8.85546875"/>
    <col min="8985" max="8985" customWidth="1" width="8.85546875"/>
    <col min="8986" max="8986" customWidth="1" width="8.85546875"/>
    <col min="8987" max="8987" customWidth="1" width="8.85546875"/>
    <col min="8988" max="8988" customWidth="1" width="8.85546875"/>
    <col min="8989" max="8989" customWidth="1" width="8.85546875"/>
    <col min="8990" max="8990" customWidth="1" width="8.85546875"/>
    <col min="8991" max="8991" customWidth="1" width="8.85546875"/>
    <col min="8992" max="8992" customWidth="1" width="8.85546875"/>
    <col min="8993" max="8993" customWidth="1" width="8.85546875"/>
    <col min="8994" max="8994" customWidth="1" width="8.85546875"/>
    <col min="8995" max="8995" customWidth="1" width="8.85546875"/>
    <col min="8996" max="8996" customWidth="1" width="8.85546875"/>
    <col min="8997" max="8997" customWidth="1" width="8.85546875"/>
    <col min="8998" max="8998" customWidth="1" width="8.85546875"/>
    <col min="8999" max="8999" customWidth="1" width="8.85546875"/>
    <col min="9000" max="9000" customWidth="1" width="8.85546875"/>
    <col min="9001" max="9001" customWidth="1" width="8.85546875"/>
    <col min="9002" max="9002" customWidth="1" width="8.85546875"/>
    <col min="9003" max="9003" customWidth="1" width="8.85546875"/>
    <col min="9004" max="9004" customWidth="1" width="8.85546875"/>
    <col min="9005" max="9005" customWidth="1" width="8.85546875"/>
    <col min="9006" max="9006" customWidth="1" width="8.85546875"/>
    <col min="9007" max="9007" customWidth="1" width="8.85546875"/>
    <col min="9008" max="9008" customWidth="1" width="8.85546875"/>
    <col min="9009" max="9009" customWidth="1" width="8.85546875"/>
    <col min="9010" max="9010" customWidth="1" width="8.85546875"/>
    <col min="9011" max="9011" customWidth="1" width="8.85546875"/>
    <col min="9012" max="9012" customWidth="1" width="8.85546875"/>
    <col min="9013" max="9013" customWidth="1" width="8.85546875"/>
    <col min="9014" max="9014" customWidth="1" width="8.85546875"/>
    <col min="9015" max="9015" customWidth="1" width="8.85546875"/>
    <col min="9016" max="9016" customWidth="1" width="8.85546875"/>
    <col min="9017" max="9017" customWidth="1" width="8.85546875"/>
    <col min="9018" max="9018" customWidth="1" width="8.85546875"/>
    <col min="9019" max="9019" customWidth="1" width="8.85546875"/>
    <col min="9020" max="9020" customWidth="1" width="8.85546875"/>
    <col min="9021" max="9021" customWidth="1" width="8.85546875"/>
    <col min="9022" max="9022" customWidth="1" width="8.85546875"/>
    <col min="9023" max="9023" customWidth="1" width="8.85546875"/>
    <col min="9024" max="9024" customWidth="1" width="8.85546875"/>
    <col min="9025" max="9025" customWidth="1" width="8.85546875"/>
    <col min="9026" max="9026" customWidth="1" width="8.85546875"/>
    <col min="9027" max="9027" customWidth="1" width="8.85546875"/>
    <col min="9028" max="9028" customWidth="1" width="8.85546875"/>
    <col min="9029" max="9029" customWidth="1" width="8.85546875"/>
    <col min="9030" max="9030" customWidth="1" width="8.85546875"/>
    <col min="9031" max="9031" customWidth="1" width="8.85546875"/>
    <col min="9032" max="9032" customWidth="1" width="8.85546875"/>
    <col min="9033" max="9033" customWidth="1" width="8.85546875"/>
    <col min="9034" max="9034" customWidth="1" width="8.85546875"/>
    <col min="9035" max="9035" customWidth="1" width="8.85546875"/>
    <col min="9036" max="9036" customWidth="1" width="8.85546875"/>
    <col min="9037" max="9037" customWidth="1" width="8.85546875"/>
    <col min="9038" max="9038" customWidth="1" width="8.85546875"/>
    <col min="9039" max="9039" customWidth="1" width="8.85546875"/>
    <col min="9040" max="9040" customWidth="1" width="8.85546875"/>
    <col min="9041" max="9041" customWidth="1" width="8.85546875"/>
    <col min="9042" max="9042" customWidth="1" width="8.85546875"/>
    <col min="9043" max="9043" customWidth="1" width="8.85546875"/>
    <col min="9044" max="9044" customWidth="1" width="8.85546875"/>
    <col min="9045" max="9045" customWidth="1" width="8.85546875"/>
    <col min="9046" max="9046" customWidth="1" width="8.85546875"/>
    <col min="9047" max="9047" customWidth="1" width="8.85546875"/>
    <col min="9048" max="9048" customWidth="1" width="8.85546875"/>
    <col min="9049" max="9049" customWidth="1" width="8.85546875"/>
    <col min="9050" max="9050" customWidth="1" width="8.85546875"/>
    <col min="9051" max="9051" customWidth="1" width="8.85546875"/>
    <col min="9052" max="9052" customWidth="1" width="8.85546875"/>
    <col min="9053" max="9053" customWidth="1" width="8.85546875"/>
    <col min="9054" max="9054" customWidth="1" width="8.85546875"/>
    <col min="9055" max="9055" customWidth="1" width="8.85546875"/>
    <col min="9056" max="9056" customWidth="1" width="8.85546875"/>
    <col min="9057" max="9057" customWidth="1" width="8.85546875"/>
    <col min="9058" max="9058" customWidth="1" width="8.85546875"/>
    <col min="9059" max="9059" customWidth="1" width="8.85546875"/>
    <col min="9060" max="9060" customWidth="1" width="8.85546875"/>
    <col min="9061" max="9061" customWidth="1" width="8.85546875"/>
    <col min="9062" max="9062" customWidth="1" width="8.85546875"/>
    <col min="9063" max="9063" customWidth="1" width="8.85546875"/>
    <col min="9064" max="9064" customWidth="1" width="8.85546875"/>
    <col min="9065" max="9065" customWidth="1" width="8.85546875"/>
    <col min="9066" max="9066" customWidth="1" width="8.85546875"/>
    <col min="9067" max="9067" customWidth="1" width="8.85546875"/>
    <col min="9068" max="9068" customWidth="1" width="8.85546875"/>
    <col min="9069" max="9069" customWidth="1" width="8.85546875"/>
    <col min="9070" max="9070" customWidth="1" width="8.85546875"/>
    <col min="9071" max="9071" customWidth="1" width="8.85546875"/>
    <col min="9072" max="9072" customWidth="1" width="8.85546875"/>
    <col min="9073" max="9073" customWidth="1" width="8.85546875"/>
    <col min="9074" max="9074" customWidth="1" width="8.85546875"/>
    <col min="9075" max="9075" customWidth="1" width="8.85546875"/>
    <col min="9076" max="9076" customWidth="1" width="8.85546875"/>
    <col min="9077" max="9077" customWidth="1" width="8.85546875"/>
    <col min="9078" max="9078" customWidth="1" width="8.85546875"/>
    <col min="9079" max="9079" customWidth="1" width="8.85546875"/>
    <col min="9080" max="9080" customWidth="1" width="8.85546875"/>
    <col min="9081" max="9081" customWidth="1" width="8.85546875"/>
    <col min="9082" max="9082" customWidth="1" width="8.85546875"/>
    <col min="9083" max="9083" customWidth="1" width="8.85546875"/>
    <col min="9084" max="9084" customWidth="1" width="8.85546875"/>
    <col min="9085" max="9085" customWidth="1" width="8.85546875"/>
    <col min="9086" max="9086" customWidth="1" width="8.85546875"/>
    <col min="9087" max="9087" customWidth="1" width="8.85546875"/>
    <col min="9088" max="9088" customWidth="1" width="8.85546875"/>
    <col min="9089" max="9089" customWidth="1" width="8.85546875"/>
    <col min="9090" max="9090" customWidth="1" width="8.85546875"/>
    <col min="9091" max="9091" customWidth="1" width="8.85546875"/>
    <col min="9092" max="9092" customWidth="1" width="8.85546875"/>
    <col min="9093" max="9093" customWidth="1" width="8.85546875"/>
    <col min="9094" max="9094" customWidth="1" width="8.85546875"/>
    <col min="9095" max="9095" customWidth="1" width="8.85546875"/>
    <col min="9096" max="9096" customWidth="1" width="8.85546875"/>
    <col min="9097" max="9097" customWidth="1" width="8.85546875"/>
    <col min="9098" max="9098" customWidth="1" width="8.85546875"/>
    <col min="9099" max="9099" customWidth="1" width="8.85546875"/>
    <col min="9100" max="9100" customWidth="1" width="8.85546875"/>
    <col min="9101" max="9101" customWidth="1" width="8.85546875"/>
    <col min="9102" max="9102" customWidth="1" width="8.85546875"/>
    <col min="9103" max="9103" customWidth="1" width="8.85546875"/>
    <col min="9104" max="9104" customWidth="1" width="8.85546875"/>
    <col min="9105" max="9105" customWidth="1" width="8.85546875"/>
    <col min="9106" max="9106" customWidth="1" width="8.85546875"/>
    <col min="9107" max="9107" customWidth="1" width="8.85546875"/>
    <col min="9108" max="9108" customWidth="1" width="8.85546875"/>
    <col min="9109" max="9109" customWidth="1" width="8.85546875"/>
    <col min="9110" max="9110" customWidth="1" width="8.85546875"/>
    <col min="9111" max="9111" customWidth="1" width="8.85546875"/>
    <col min="9112" max="9112" customWidth="1" width="8.85546875"/>
    <col min="9113" max="9113" customWidth="1" width="8.85546875"/>
    <col min="9114" max="9114" customWidth="1" width="8.85546875"/>
    <col min="9115" max="9115" customWidth="1" width="8.85546875"/>
    <col min="9116" max="9116" customWidth="1" width="8.85546875"/>
    <col min="9117" max="9117" customWidth="1" width="8.85546875"/>
    <col min="9118" max="9118" customWidth="1" width="8.85546875"/>
    <col min="9119" max="9119" customWidth="1" width="8.85546875"/>
    <col min="9120" max="9120" customWidth="1" width="8.85546875"/>
    <col min="9121" max="9121" customWidth="1" width="8.85546875"/>
    <col min="9122" max="9122" customWidth="1" width="8.85546875"/>
    <col min="9123" max="9123" customWidth="1" width="8.85546875"/>
    <col min="9124" max="9124" customWidth="1" width="8.85546875"/>
    <col min="9125" max="9125" customWidth="1" width="8.85546875"/>
    <col min="9126" max="9126" customWidth="1" width="8.85546875"/>
    <col min="9127" max="9127" customWidth="1" width="8.85546875"/>
    <col min="9128" max="9128" customWidth="1" width="8.85546875"/>
    <col min="9129" max="9129" customWidth="1" width="8.85546875"/>
    <col min="9130" max="9130" customWidth="1" width="8.85546875"/>
    <col min="9131" max="9131" customWidth="1" width="8.85546875"/>
    <col min="9132" max="9132" customWidth="1" width="8.85546875"/>
    <col min="9133" max="9133" customWidth="1" width="8.85546875"/>
    <col min="9134" max="9134" customWidth="1" width="8.85546875"/>
    <col min="9135" max="9135" customWidth="1" width="8.85546875"/>
    <col min="9136" max="9136" customWidth="1" width="8.85546875"/>
    <col min="9137" max="9137" customWidth="1" width="8.85546875"/>
    <col min="9138" max="9138" customWidth="1" width="8.85546875"/>
    <col min="9139" max="9139" customWidth="1" width="8.85546875"/>
    <col min="9140" max="9140" customWidth="1" width="8.85546875"/>
    <col min="9141" max="9141" customWidth="1" width="8.85546875"/>
    <col min="9142" max="9142" customWidth="1" width="8.85546875"/>
    <col min="9143" max="9143" customWidth="1" width="8.85546875"/>
    <col min="9144" max="9144" customWidth="1" width="8.85546875"/>
    <col min="9145" max="9145" customWidth="1" width="8.85546875"/>
    <col min="9146" max="9146" customWidth="1" width="8.85546875"/>
    <col min="9147" max="9147" customWidth="1" width="8.85546875"/>
    <col min="9148" max="9148" customWidth="1" width="8.85546875"/>
    <col min="9149" max="9149" customWidth="1" width="8.85546875"/>
    <col min="9150" max="9150" customWidth="1" width="8.85546875"/>
    <col min="9151" max="9151" customWidth="1" width="8.85546875"/>
    <col min="9152" max="9152" customWidth="1" width="8.85546875"/>
    <col min="9153" max="9153" customWidth="1" width="8.85546875"/>
    <col min="9154" max="9154" customWidth="1" width="8.85546875"/>
    <col min="9155" max="9155" customWidth="1" width="8.85546875"/>
    <col min="9156" max="9156" customWidth="1" width="8.85546875"/>
    <col min="9157" max="9157" customWidth="1" width="8.85546875"/>
    <col min="9158" max="9158" customWidth="1" width="8.85546875"/>
    <col min="9159" max="9159" customWidth="1" width="8.85546875"/>
    <col min="9160" max="9160" customWidth="1" width="8.85546875"/>
    <col min="9161" max="9161" customWidth="1" width="8.85546875"/>
    <col min="9162" max="9162" customWidth="1" width="8.85546875"/>
    <col min="9163" max="9163" customWidth="1" width="8.85546875"/>
    <col min="9164" max="9164" customWidth="1" width="8.85546875"/>
    <col min="9165" max="9165" customWidth="1" width="8.85546875"/>
    <col min="9166" max="9166" customWidth="1" width="8.85546875"/>
    <col min="9167" max="9167" customWidth="1" width="8.85546875"/>
    <col min="9168" max="9168" customWidth="1" width="8.85546875"/>
    <col min="9169" max="9169" customWidth="1" width="8.85546875"/>
    <col min="9170" max="9170" customWidth="1" width="8.85546875"/>
    <col min="9171" max="9171" customWidth="1" width="8.85546875"/>
    <col min="9172" max="9172" customWidth="1" width="8.85546875"/>
    <col min="9173" max="9173" customWidth="1" width="8.85546875"/>
    <col min="9174" max="9174" customWidth="1" width="8.85546875"/>
    <col min="9175" max="9175" customWidth="1" width="8.85546875"/>
    <col min="9176" max="9176" customWidth="1" width="8.85546875"/>
    <col min="9177" max="9177" customWidth="1" width="8.85546875"/>
    <col min="9178" max="9178" customWidth="1" width="8.85546875"/>
    <col min="9179" max="9179" customWidth="1" width="8.85546875"/>
    <col min="9180" max="9180" customWidth="1" width="8.85546875"/>
    <col min="9181" max="9181" customWidth="1" width="8.85546875"/>
    <col min="9182" max="9182" customWidth="1" width="8.85546875"/>
    <col min="9183" max="9183" customWidth="1" width="8.85546875"/>
    <col min="9184" max="9184" customWidth="1" width="8.85546875"/>
    <col min="9185" max="9185" customWidth="1" width="8.85546875"/>
    <col min="9186" max="9186" customWidth="1" width="8.85546875"/>
    <col min="9187" max="9187" customWidth="1" width="8.85546875"/>
    <col min="9188" max="9188" customWidth="1" width="8.85546875"/>
    <col min="9189" max="9189" customWidth="1" width="8.85546875"/>
    <col min="9190" max="9190" customWidth="1" width="8.85546875"/>
    <col min="9191" max="9191" customWidth="1" width="8.85546875"/>
    <col min="9192" max="9192" customWidth="1" width="8.85546875"/>
    <col min="9193" max="9193" customWidth="1" width="8.85546875"/>
    <col min="9194" max="9194" customWidth="1" width="8.85546875"/>
    <col min="9195" max="9195" customWidth="1" width="8.85546875"/>
    <col min="9196" max="9196" customWidth="1" width="8.85546875"/>
    <col min="9197" max="9197" customWidth="1" width="8.85546875"/>
    <col min="9198" max="9198" customWidth="1" width="8.85546875"/>
    <col min="9199" max="9199" customWidth="1" width="8.85546875"/>
    <col min="9200" max="9200" customWidth="1" width="8.85546875"/>
    <col min="9201" max="9201" customWidth="1" width="8.85546875"/>
    <col min="9202" max="9202" customWidth="1" width="8.85546875"/>
    <col min="9203" max="9203" customWidth="1" width="8.85546875"/>
    <col min="9204" max="9204" customWidth="1" width="8.85546875"/>
    <col min="9205" max="9205" customWidth="1" width="8.85546875"/>
    <col min="9206" max="9206" customWidth="1" width="8.85546875"/>
    <col min="9207" max="9207" customWidth="1" width="8.85546875"/>
    <col min="9208" max="9208" customWidth="1" width="8.85546875"/>
    <col min="9209" max="9209" customWidth="1" width="8.85546875"/>
    <col min="9210" max="9210" customWidth="1" width="8.85546875"/>
    <col min="9211" max="9211" customWidth="1" width="8.85546875"/>
    <col min="9212" max="9212" customWidth="1" width="8.85546875"/>
    <col min="9213" max="9213" customWidth="1" width="8.85546875"/>
    <col min="9214" max="9214" customWidth="1" width="8.85546875"/>
    <col min="9215" max="9215" customWidth="1" width="8.85546875"/>
    <col min="9216" max="9216" customWidth="1" width="8.85546875"/>
    <col min="9217" max="9217" customWidth="1" width="8.85546875"/>
    <col min="9218" max="9218" customWidth="1" width="8.85546875"/>
    <col min="9219" max="9219" customWidth="1" width="8.85546875"/>
    <col min="9220" max="9220" customWidth="1" width="8.85546875"/>
    <col min="9221" max="9221" customWidth="1" width="8.85546875"/>
    <col min="9222" max="9222" customWidth="1" width="8.85546875"/>
    <col min="9223" max="9223" customWidth="1" width="8.85546875"/>
    <col min="9224" max="9224" customWidth="1" width="8.85546875"/>
    <col min="9225" max="9225" customWidth="1" width="8.85546875"/>
    <col min="9226" max="9226" customWidth="1" width="8.85546875"/>
    <col min="9227" max="9227" customWidth="1" width="8.85546875"/>
    <col min="9228" max="9228" customWidth="1" width="8.85546875"/>
    <col min="9229" max="9229" customWidth="1" width="8.85546875"/>
    <col min="9230" max="9230" customWidth="1" width="8.85546875"/>
    <col min="9231" max="9231" customWidth="1" width="8.85546875"/>
    <col min="9232" max="9232" customWidth="1" width="8.85546875"/>
    <col min="9233" max="9233" customWidth="1" width="8.85546875"/>
    <col min="9234" max="9234" customWidth="1" width="8.85546875"/>
    <col min="9235" max="9235" customWidth="1" width="8.85546875"/>
    <col min="9236" max="9236" customWidth="1" width="8.85546875"/>
    <col min="9237" max="9237" customWidth="1" width="8.85546875"/>
    <col min="9238" max="9238" customWidth="1" width="8.85546875"/>
    <col min="9239" max="9239" customWidth="1" width="8.85546875"/>
    <col min="9240" max="9240" customWidth="1" width="8.85546875"/>
    <col min="9241" max="9241" customWidth="1" width="8.85546875"/>
    <col min="9242" max="9242" customWidth="1" width="8.85546875"/>
    <col min="9243" max="9243" customWidth="1" width="8.85546875"/>
    <col min="9244" max="9244" customWidth="1" width="8.85546875"/>
    <col min="9245" max="9245" customWidth="1" width="8.85546875"/>
    <col min="9246" max="9246" customWidth="1" width="8.85546875"/>
    <col min="9247" max="9247" customWidth="1" width="8.85546875"/>
    <col min="9248" max="9248" customWidth="1" width="8.85546875"/>
    <col min="9249" max="9249" customWidth="1" width="8.85546875"/>
    <col min="9250" max="9250" customWidth="1" width="8.85546875"/>
    <col min="9251" max="9251" customWidth="1" width="8.85546875"/>
    <col min="9252" max="9252" customWidth="1" width="8.85546875"/>
    <col min="9253" max="9253" customWidth="1" width="8.85546875"/>
    <col min="9254" max="9254" customWidth="1" width="8.85546875"/>
    <col min="9255" max="9255" customWidth="1" width="8.85546875"/>
    <col min="9256" max="9256" customWidth="1" width="8.85546875"/>
    <col min="9257" max="9257" customWidth="1" width="8.85546875"/>
    <col min="9258" max="9258" customWidth="1" width="8.85546875"/>
    <col min="9259" max="9259" customWidth="1" width="8.85546875"/>
    <col min="9260" max="9260" customWidth="1" width="8.85546875"/>
    <col min="9261" max="9261" customWidth="1" width="8.85546875"/>
    <col min="9262" max="9262" customWidth="1" width="8.85546875"/>
    <col min="9263" max="9263" customWidth="1" width="8.85546875"/>
    <col min="9264" max="9264" customWidth="1" width="8.85546875"/>
    <col min="9265" max="9265" customWidth="1" width="8.85546875"/>
    <col min="9266" max="9266" customWidth="1" width="8.85546875"/>
    <col min="9267" max="9267" customWidth="1" width="8.85546875"/>
    <col min="9268" max="9268" customWidth="1" width="8.85546875"/>
    <col min="9269" max="9269" customWidth="1" width="8.85546875"/>
    <col min="9270" max="9270" customWidth="1" width="8.85546875"/>
    <col min="9271" max="9271" customWidth="1" width="8.85546875"/>
    <col min="9272" max="9272" customWidth="1" width="8.85546875"/>
    <col min="9273" max="9273" customWidth="1" width="8.85546875"/>
    <col min="9274" max="9274" customWidth="1" width="8.85546875"/>
    <col min="9275" max="9275" customWidth="1" width="8.85546875"/>
    <col min="9276" max="9276" customWidth="1" width="8.85546875"/>
    <col min="9277" max="9277" customWidth="1" width="8.85546875"/>
    <col min="9278" max="9278" customWidth="1" width="8.85546875"/>
    <col min="9279" max="9279" customWidth="1" width="8.85546875"/>
    <col min="9280" max="9280" customWidth="1" width="8.85546875"/>
    <col min="9281" max="9281" customWidth="1" width="8.85546875"/>
    <col min="9282" max="9282" customWidth="1" width="8.85546875"/>
    <col min="9283" max="9283" customWidth="1" width="8.85546875"/>
    <col min="9284" max="9284" customWidth="1" width="8.85546875"/>
    <col min="9285" max="9285" customWidth="1" width="8.85546875"/>
    <col min="9286" max="9286" customWidth="1" width="8.85546875"/>
    <col min="9287" max="9287" customWidth="1" width="8.85546875"/>
    <col min="9288" max="9288" customWidth="1" width="8.85546875"/>
    <col min="9289" max="9289" customWidth="1" width="8.85546875"/>
    <col min="9290" max="9290" customWidth="1" width="8.85546875"/>
    <col min="9291" max="9291" customWidth="1" width="8.85546875"/>
    <col min="9292" max="9292" customWidth="1" width="8.85546875"/>
    <col min="9293" max="9293" customWidth="1" width="8.85546875"/>
    <col min="9294" max="9294" customWidth="1" width="8.85546875"/>
    <col min="9295" max="9295" customWidth="1" width="8.85546875"/>
    <col min="9296" max="9296" customWidth="1" width="8.85546875"/>
    <col min="9297" max="9297" customWidth="1" width="8.85546875"/>
    <col min="9298" max="9298" customWidth="1" width="8.85546875"/>
    <col min="9299" max="9299" customWidth="1" width="8.85546875"/>
    <col min="9300" max="9300" customWidth="1" width="8.85546875"/>
    <col min="9301" max="9301" customWidth="1" width="8.85546875"/>
    <col min="9302" max="9302" customWidth="1" width="8.85546875"/>
    <col min="9303" max="9303" customWidth="1" width="8.85546875"/>
    <col min="9304" max="9304" customWidth="1" width="8.85546875"/>
    <col min="9305" max="9305" customWidth="1" width="8.85546875"/>
    <col min="9306" max="9306" customWidth="1" width="8.85546875"/>
    <col min="9307" max="9307" customWidth="1" width="8.85546875"/>
    <col min="9308" max="9308" customWidth="1" width="8.85546875"/>
    <col min="9309" max="9309" customWidth="1" width="8.85546875"/>
    <col min="9310" max="9310" customWidth="1" width="8.85546875"/>
    <col min="9311" max="9311" customWidth="1" width="8.85546875"/>
    <col min="9312" max="9312" customWidth="1" width="8.85546875"/>
    <col min="9313" max="9313" customWidth="1" width="8.85546875"/>
    <col min="9314" max="9314" customWidth="1" width="8.85546875"/>
    <col min="9315" max="9315" customWidth="1" width="8.85546875"/>
    <col min="9316" max="9316" customWidth="1" width="8.85546875"/>
    <col min="9317" max="9317" customWidth="1" width="8.85546875"/>
    <col min="9318" max="9318" customWidth="1" width="8.85546875"/>
    <col min="9319" max="9319" customWidth="1" width="8.85546875"/>
    <col min="9320" max="9320" customWidth="1" width="8.85546875"/>
    <col min="9321" max="9321" customWidth="1" width="8.85546875"/>
    <col min="9322" max="9322" customWidth="1" width="8.85546875"/>
    <col min="9323" max="9323" customWidth="1" width="8.85546875"/>
    <col min="9324" max="9324" customWidth="1" width="8.85546875"/>
    <col min="9325" max="9325" customWidth="1" width="8.85546875"/>
    <col min="9326" max="9326" customWidth="1" width="8.85546875"/>
    <col min="9327" max="9327" customWidth="1" width="8.85546875"/>
    <col min="9328" max="9328" customWidth="1" width="8.85546875"/>
    <col min="9329" max="9329" customWidth="1" width="8.85546875"/>
    <col min="9330" max="9330" customWidth="1" width="8.85546875"/>
    <col min="9331" max="9331" customWidth="1" width="8.85546875"/>
    <col min="9332" max="9332" customWidth="1" width="8.85546875"/>
    <col min="9333" max="9333" customWidth="1" width="8.85546875"/>
    <col min="9334" max="9334" customWidth="1" width="8.85546875"/>
    <col min="9335" max="9335" customWidth="1" width="8.85546875"/>
    <col min="9336" max="9336" customWidth="1" width="8.85546875"/>
    <col min="9337" max="9337" customWidth="1" width="8.85546875"/>
    <col min="9338" max="9338" customWidth="1" width="8.85546875"/>
    <col min="9339" max="9339" customWidth="1" width="8.85546875"/>
    <col min="9340" max="9340" customWidth="1" width="8.85546875"/>
    <col min="9341" max="9341" customWidth="1" width="8.85546875"/>
    <col min="9342" max="9342" customWidth="1" width="8.85546875"/>
    <col min="9343" max="9343" customWidth="1" width="8.85546875"/>
    <col min="9344" max="9344" customWidth="1" width="8.85546875"/>
    <col min="9345" max="9345" customWidth="1" width="8.85546875"/>
    <col min="9346" max="9346" customWidth="1" width="8.85546875"/>
    <col min="9347" max="9347" customWidth="1" width="8.85546875"/>
    <col min="9348" max="9348" customWidth="1" width="8.85546875"/>
    <col min="9349" max="9349" customWidth="1" width="8.85546875"/>
    <col min="9350" max="9350" customWidth="1" width="8.85546875"/>
    <col min="9351" max="9351" customWidth="1" width="8.85546875"/>
    <col min="9352" max="9352" customWidth="1" width="8.85546875"/>
    <col min="9353" max="9353" customWidth="1" width="8.85546875"/>
    <col min="9354" max="9354" customWidth="1" width="8.85546875"/>
    <col min="9355" max="9355" customWidth="1" width="8.85546875"/>
    <col min="9356" max="9356" customWidth="1" width="8.85546875"/>
    <col min="9357" max="9357" customWidth="1" width="8.85546875"/>
    <col min="9358" max="9358" customWidth="1" width="8.85546875"/>
    <col min="9359" max="9359" customWidth="1" width="8.85546875"/>
    <col min="9360" max="9360" customWidth="1" width="8.85546875"/>
    <col min="9361" max="9361" customWidth="1" width="8.85546875"/>
    <col min="9362" max="9362" customWidth="1" width="8.85546875"/>
    <col min="9363" max="9363" customWidth="1" width="8.85546875"/>
    <col min="9364" max="9364" customWidth="1" width="8.85546875"/>
    <col min="9365" max="9365" customWidth="1" width="8.85546875"/>
    <col min="9366" max="9366" customWidth="1" width="8.85546875"/>
    <col min="9367" max="9367" customWidth="1" width="8.85546875"/>
    <col min="9368" max="9368" customWidth="1" width="8.85546875"/>
    <col min="9369" max="9369" customWidth="1" width="8.85546875"/>
    <col min="9370" max="9370" customWidth="1" width="8.85546875"/>
    <col min="9371" max="9371" customWidth="1" width="8.85546875"/>
    <col min="9372" max="9372" customWidth="1" width="8.85546875"/>
    <col min="9373" max="9373" customWidth="1" width="8.85546875"/>
    <col min="9374" max="9374" customWidth="1" width="8.85546875"/>
    <col min="9375" max="9375" customWidth="1" width="8.85546875"/>
    <col min="9376" max="9376" customWidth="1" width="8.85546875"/>
    <col min="9377" max="9377" customWidth="1" width="8.85546875"/>
    <col min="9378" max="9378" customWidth="1" width="8.85546875"/>
    <col min="9379" max="9379" customWidth="1" width="8.85546875"/>
    <col min="9380" max="9380" customWidth="1" width="8.85546875"/>
    <col min="9381" max="9381" customWidth="1" width="8.85546875"/>
    <col min="9382" max="9382" customWidth="1" width="8.85546875"/>
    <col min="9383" max="9383" customWidth="1" width="8.85546875"/>
    <col min="9384" max="9384" customWidth="1" width="8.85546875"/>
    <col min="9385" max="9385" customWidth="1" width="8.85546875"/>
    <col min="9386" max="9386" customWidth="1" width="8.85546875"/>
    <col min="9387" max="9387" customWidth="1" width="8.85546875"/>
    <col min="9388" max="9388" customWidth="1" width="8.85546875"/>
    <col min="9389" max="9389" customWidth="1" width="8.85546875"/>
    <col min="9390" max="9390" customWidth="1" width="8.85546875"/>
    <col min="9391" max="9391" customWidth="1" width="8.85546875"/>
    <col min="9392" max="9392" customWidth="1" width="8.85546875"/>
    <col min="9393" max="9393" customWidth="1" width="8.85546875"/>
    <col min="9394" max="9394" customWidth="1" width="8.85546875"/>
    <col min="9395" max="9395" customWidth="1" width="8.85546875"/>
    <col min="9396" max="9396" customWidth="1" width="8.85546875"/>
    <col min="9397" max="9397" customWidth="1" width="8.85546875"/>
    <col min="9398" max="9398" customWidth="1" width="8.85546875"/>
    <col min="9399" max="9399" customWidth="1" width="8.85546875"/>
    <col min="9400" max="9400" customWidth="1" width="8.85546875"/>
    <col min="9401" max="9401" customWidth="1" width="8.85546875"/>
    <col min="9402" max="9402" customWidth="1" width="8.85546875"/>
    <col min="9403" max="9403" customWidth="1" width="8.85546875"/>
    <col min="9404" max="9404" customWidth="1" width="8.85546875"/>
    <col min="9405" max="9405" customWidth="1" width="8.85546875"/>
    <col min="9406" max="9406" customWidth="1" width="8.85546875"/>
    <col min="9407" max="9407" customWidth="1" width="8.85546875"/>
    <col min="9408" max="9408" customWidth="1" width="8.85546875"/>
    <col min="9409" max="9409" customWidth="1" width="8.85546875"/>
    <col min="9410" max="9410" customWidth="1" width="8.85546875"/>
    <col min="9411" max="9411" customWidth="1" width="8.85546875"/>
    <col min="9412" max="9412" customWidth="1" width="8.85546875"/>
    <col min="9413" max="9413" customWidth="1" width="8.85546875"/>
    <col min="9414" max="9414" customWidth="1" width="8.85546875"/>
    <col min="9415" max="9415" customWidth="1" width="8.85546875"/>
    <col min="9416" max="9416" customWidth="1" width="8.85546875"/>
    <col min="9417" max="9417" customWidth="1" width="8.85546875"/>
    <col min="9418" max="9418" customWidth="1" width="8.85546875"/>
    <col min="9419" max="9419" customWidth="1" width="8.85546875"/>
    <col min="9420" max="9420" customWidth="1" width="8.85546875"/>
    <col min="9421" max="9421" customWidth="1" width="8.85546875"/>
    <col min="9422" max="9422" customWidth="1" width="8.85546875"/>
    <col min="9423" max="9423" customWidth="1" width="8.85546875"/>
    <col min="9424" max="9424" customWidth="1" width="8.85546875"/>
    <col min="9425" max="9425" customWidth="1" width="8.85546875"/>
    <col min="9426" max="9426" customWidth="1" width="8.85546875"/>
    <col min="9427" max="9427" customWidth="1" width="8.85546875"/>
    <col min="9428" max="9428" customWidth="1" width="8.85546875"/>
    <col min="9429" max="9429" customWidth="1" width="8.85546875"/>
    <col min="9430" max="9430" customWidth="1" width="8.85546875"/>
    <col min="9431" max="9431" customWidth="1" width="8.85546875"/>
    <col min="9432" max="9432" customWidth="1" width="8.85546875"/>
    <col min="9433" max="9433" customWidth="1" width="8.85546875"/>
    <col min="9434" max="9434" customWidth="1" width="8.85546875"/>
    <col min="9435" max="9435" customWidth="1" width="8.85546875"/>
    <col min="9436" max="9436" customWidth="1" width="8.85546875"/>
    <col min="9437" max="9437" customWidth="1" width="8.85546875"/>
    <col min="9438" max="9438" customWidth="1" width="8.85546875"/>
    <col min="9439" max="9439" customWidth="1" width="8.85546875"/>
    <col min="9440" max="9440" customWidth="1" width="8.85546875"/>
    <col min="9441" max="9441" customWidth="1" width="8.85546875"/>
    <col min="9442" max="9442" customWidth="1" width="8.85546875"/>
    <col min="9443" max="9443" customWidth="1" width="8.85546875"/>
    <col min="9444" max="9444" customWidth="1" width="8.85546875"/>
    <col min="9445" max="9445" customWidth="1" width="8.85546875"/>
    <col min="9446" max="9446" customWidth="1" width="8.85546875"/>
    <col min="9447" max="9447" customWidth="1" width="8.85546875"/>
    <col min="9448" max="9448" customWidth="1" width="8.85546875"/>
    <col min="9449" max="9449" customWidth="1" width="8.85546875"/>
    <col min="9450" max="9450" customWidth="1" width="8.85546875"/>
    <col min="9451" max="9451" customWidth="1" width="8.85546875"/>
    <col min="9452" max="9452" customWidth="1" width="8.85546875"/>
    <col min="9453" max="9453" customWidth="1" width="8.85546875"/>
    <col min="9454" max="9454" customWidth="1" width="8.85546875"/>
    <col min="9455" max="9455" customWidth="1" width="8.85546875"/>
    <col min="9456" max="9456" customWidth="1" width="8.85546875"/>
    <col min="9457" max="9457" customWidth="1" width="8.85546875"/>
    <col min="9458" max="9458" customWidth="1" width="8.85546875"/>
    <col min="9459" max="9459" customWidth="1" width="8.85546875"/>
    <col min="9460" max="9460" customWidth="1" width="8.85546875"/>
    <col min="9461" max="9461" customWidth="1" width="8.85546875"/>
    <col min="9462" max="9462" customWidth="1" width="8.85546875"/>
    <col min="9463" max="9463" customWidth="1" width="8.85546875"/>
    <col min="9464" max="9464" customWidth="1" width="8.85546875"/>
    <col min="9465" max="9465" customWidth="1" width="8.85546875"/>
    <col min="9466" max="9466" customWidth="1" width="8.85546875"/>
    <col min="9467" max="9467" customWidth="1" width="8.85546875"/>
    <col min="9468" max="9468" customWidth="1" width="8.85546875"/>
    <col min="9469" max="9469" customWidth="1" width="8.85546875"/>
    <col min="9470" max="9470" customWidth="1" width="8.85546875"/>
    <col min="9471" max="9471" customWidth="1" width="8.85546875"/>
    <col min="9472" max="9472" customWidth="1" width="8.85546875"/>
    <col min="9473" max="9473" customWidth="1" width="8.85546875"/>
    <col min="9474" max="9474" customWidth="1" width="8.85546875"/>
    <col min="9475" max="9475" customWidth="1" width="8.85546875"/>
    <col min="9476" max="9476" customWidth="1" width="8.85546875"/>
    <col min="9477" max="9477" customWidth="1" width="8.85546875"/>
    <col min="9478" max="9478" customWidth="1" width="8.85546875"/>
    <col min="9479" max="9479" customWidth="1" width="8.85546875"/>
    <col min="9480" max="9480" customWidth="1" width="8.85546875"/>
    <col min="9481" max="9481" customWidth="1" width="8.85546875"/>
    <col min="9482" max="9482" customWidth="1" width="8.85546875"/>
    <col min="9483" max="9483" customWidth="1" width="8.85546875"/>
    <col min="9484" max="9484" customWidth="1" width="8.85546875"/>
    <col min="9485" max="9485" customWidth="1" width="8.85546875"/>
    <col min="9486" max="9486" customWidth="1" width="8.85546875"/>
    <col min="9487" max="9487" customWidth="1" width="8.85546875"/>
    <col min="9488" max="9488" customWidth="1" width="8.85546875"/>
    <col min="9489" max="9489" customWidth="1" width="8.85546875"/>
    <col min="9490" max="9490" customWidth="1" width="8.85546875"/>
    <col min="9491" max="9491" customWidth="1" width="8.85546875"/>
    <col min="9492" max="9492" customWidth="1" width="8.85546875"/>
    <col min="9493" max="9493" customWidth="1" width="8.85546875"/>
    <col min="9494" max="9494" customWidth="1" width="8.85546875"/>
    <col min="9495" max="9495" customWidth="1" width="8.85546875"/>
    <col min="9496" max="9496" customWidth="1" width="8.85546875"/>
    <col min="9497" max="9497" customWidth="1" width="8.85546875"/>
    <col min="9498" max="9498" customWidth="1" width="8.85546875"/>
    <col min="9499" max="9499" customWidth="1" width="8.85546875"/>
    <col min="9500" max="9500" customWidth="1" width="8.85546875"/>
    <col min="9501" max="9501" customWidth="1" width="8.85546875"/>
    <col min="9502" max="9502" customWidth="1" width="8.85546875"/>
    <col min="9503" max="9503" customWidth="1" width="8.85546875"/>
    <col min="9504" max="9504" customWidth="1" width="8.85546875"/>
    <col min="9505" max="9505" customWidth="1" width="8.85546875"/>
    <col min="9506" max="9506" customWidth="1" width="8.85546875"/>
    <col min="9507" max="9507" customWidth="1" width="8.85546875"/>
    <col min="9508" max="9508" customWidth="1" width="8.85546875"/>
    <col min="9509" max="9509" customWidth="1" width="8.85546875"/>
    <col min="9510" max="9510" customWidth="1" width="8.85546875"/>
    <col min="9511" max="9511" customWidth="1" width="8.85546875"/>
    <col min="9512" max="9512" customWidth="1" width="8.85546875"/>
    <col min="9513" max="9513" customWidth="1" width="8.85546875"/>
    <col min="9514" max="9514" customWidth="1" width="8.85546875"/>
    <col min="9515" max="9515" customWidth="1" width="8.85546875"/>
    <col min="9516" max="9516" customWidth="1" width="8.85546875"/>
    <col min="9517" max="9517" customWidth="1" width="8.85546875"/>
    <col min="9518" max="9518" customWidth="1" width="8.85546875"/>
    <col min="9519" max="9519" customWidth="1" width="8.85546875"/>
    <col min="9520" max="9520" customWidth="1" width="8.85546875"/>
    <col min="9521" max="9521" customWidth="1" width="8.85546875"/>
    <col min="9522" max="9522" customWidth="1" width="8.85546875"/>
    <col min="9523" max="9523" customWidth="1" width="8.85546875"/>
    <col min="9524" max="9524" customWidth="1" width="8.85546875"/>
    <col min="9525" max="9525" customWidth="1" width="8.85546875"/>
    <col min="9526" max="9526" customWidth="1" width="8.85546875"/>
    <col min="9527" max="9527" customWidth="1" width="8.85546875"/>
    <col min="9528" max="9528" customWidth="1" width="8.85546875"/>
    <col min="9529" max="9529" customWidth="1" width="8.85546875"/>
    <col min="9530" max="9530" customWidth="1" width="8.85546875"/>
    <col min="9531" max="9531" customWidth="1" width="8.85546875"/>
    <col min="9532" max="9532" customWidth="1" width="8.85546875"/>
    <col min="9533" max="9533" customWidth="1" width="8.85546875"/>
    <col min="9534" max="9534" customWidth="1" width="8.85546875"/>
    <col min="9535" max="9535" customWidth="1" width="8.85546875"/>
    <col min="9536" max="9536" customWidth="1" width="8.85546875"/>
    <col min="9537" max="9537" customWidth="1" width="8.85546875"/>
    <col min="9538" max="9538" customWidth="1" width="8.85546875"/>
    <col min="9539" max="9539" customWidth="1" width="8.85546875"/>
    <col min="9540" max="9540" customWidth="1" width="8.85546875"/>
    <col min="9541" max="9541" customWidth="1" width="8.85546875"/>
    <col min="9542" max="9542" customWidth="1" width="8.85546875"/>
    <col min="9543" max="9543" customWidth="1" width="8.85546875"/>
    <col min="9544" max="9544" customWidth="1" width="8.85546875"/>
    <col min="9545" max="9545" customWidth="1" width="8.85546875"/>
    <col min="9546" max="9546" customWidth="1" width="8.85546875"/>
    <col min="9547" max="9547" customWidth="1" width="8.85546875"/>
    <col min="9548" max="9548" customWidth="1" width="8.85546875"/>
    <col min="9549" max="9549" customWidth="1" width="8.85546875"/>
    <col min="9550" max="9550" customWidth="1" width="8.85546875"/>
    <col min="9551" max="9551" customWidth="1" width="8.85546875"/>
    <col min="9552" max="9552" customWidth="1" width="8.85546875"/>
    <col min="9553" max="9553" customWidth="1" width="8.85546875"/>
    <col min="9554" max="9554" customWidth="1" width="8.85546875"/>
    <col min="9555" max="9555" customWidth="1" width="8.85546875"/>
    <col min="9556" max="9556" customWidth="1" width="8.85546875"/>
    <col min="9557" max="9557" customWidth="1" width="8.85546875"/>
    <col min="9558" max="9558" customWidth="1" width="8.85546875"/>
    <col min="9559" max="9559" customWidth="1" width="8.85546875"/>
    <col min="9560" max="9560" customWidth="1" width="8.85546875"/>
    <col min="9561" max="9561" customWidth="1" width="8.85546875"/>
    <col min="9562" max="9562" customWidth="1" width="8.85546875"/>
    <col min="9563" max="9563" customWidth="1" width="8.85546875"/>
    <col min="9564" max="9564" customWidth="1" width="8.85546875"/>
    <col min="9565" max="9565" customWidth="1" width="8.85546875"/>
    <col min="9566" max="9566" customWidth="1" width="8.85546875"/>
    <col min="9567" max="9567" customWidth="1" width="8.85546875"/>
    <col min="9568" max="9568" customWidth="1" width="8.85546875"/>
    <col min="9569" max="9569" customWidth="1" width="8.85546875"/>
    <col min="9570" max="9570" customWidth="1" width="8.85546875"/>
    <col min="9571" max="9571" customWidth="1" width="8.85546875"/>
    <col min="9572" max="9572" customWidth="1" width="8.85546875"/>
    <col min="9573" max="9573" customWidth="1" width="8.85546875"/>
    <col min="9574" max="9574" customWidth="1" width="8.85546875"/>
    <col min="9575" max="9575" customWidth="1" width="8.85546875"/>
    <col min="9576" max="9576" customWidth="1" width="8.85546875"/>
    <col min="9577" max="9577" customWidth="1" width="8.85546875"/>
    <col min="9578" max="9578" customWidth="1" width="8.85546875"/>
    <col min="9579" max="9579" customWidth="1" width="8.85546875"/>
    <col min="9580" max="9580" customWidth="1" width="8.85546875"/>
    <col min="9581" max="9581" customWidth="1" width="8.85546875"/>
    <col min="9582" max="9582" customWidth="1" width="8.85546875"/>
    <col min="9583" max="9583" customWidth="1" width="8.85546875"/>
    <col min="9584" max="9584" customWidth="1" width="8.85546875"/>
    <col min="9585" max="9585" customWidth="1" width="8.85546875"/>
    <col min="9586" max="9586" customWidth="1" width="8.85546875"/>
    <col min="9587" max="9587" customWidth="1" width="8.85546875"/>
    <col min="9588" max="9588" customWidth="1" width="8.85546875"/>
    <col min="9589" max="9589" customWidth="1" width="8.85546875"/>
    <col min="9590" max="9590" customWidth="1" width="8.85546875"/>
    <col min="9591" max="9591" customWidth="1" width="8.85546875"/>
    <col min="9592" max="9592" customWidth="1" width="8.85546875"/>
    <col min="9593" max="9593" customWidth="1" width="8.85546875"/>
    <col min="9594" max="9594" customWidth="1" width="8.85546875"/>
    <col min="9595" max="9595" customWidth="1" width="8.85546875"/>
    <col min="9596" max="9596" customWidth="1" width="8.85546875"/>
    <col min="9597" max="9597" customWidth="1" width="8.85546875"/>
    <col min="9598" max="9598" customWidth="1" width="8.85546875"/>
    <col min="9599" max="9599" customWidth="1" width="8.85546875"/>
    <col min="9600" max="9600" customWidth="1" width="8.85546875"/>
    <col min="9601" max="9601" customWidth="1" width="8.85546875"/>
    <col min="9602" max="9602" customWidth="1" width="8.85546875"/>
    <col min="9603" max="9603" customWidth="1" width="8.85546875"/>
    <col min="9604" max="9604" customWidth="1" width="8.85546875"/>
    <col min="9605" max="9605" customWidth="1" width="8.85546875"/>
    <col min="9606" max="9606" customWidth="1" width="8.85546875"/>
    <col min="9607" max="9607" customWidth="1" width="8.85546875"/>
    <col min="9608" max="9608" customWidth="1" width="8.85546875"/>
    <col min="9609" max="9609" customWidth="1" width="8.85546875"/>
    <col min="9610" max="9610" customWidth="1" width="8.85546875"/>
    <col min="9611" max="9611" customWidth="1" width="8.85546875"/>
    <col min="9612" max="9612" customWidth="1" width="8.85546875"/>
    <col min="9613" max="9613" customWidth="1" width="8.85546875"/>
    <col min="9614" max="9614" customWidth="1" width="8.85546875"/>
    <col min="9615" max="9615" customWidth="1" width="8.85546875"/>
    <col min="9616" max="9616" customWidth="1" width="8.85546875"/>
    <col min="9617" max="9617" customWidth="1" width="8.85546875"/>
    <col min="9618" max="9618" customWidth="1" width="8.85546875"/>
    <col min="9619" max="9619" customWidth="1" width="8.85546875"/>
    <col min="9620" max="9620" customWidth="1" width="8.85546875"/>
    <col min="9621" max="9621" customWidth="1" width="8.85546875"/>
    <col min="9622" max="9622" customWidth="1" width="8.85546875"/>
    <col min="9623" max="9623" customWidth="1" width="8.85546875"/>
    <col min="9624" max="9624" customWidth="1" width="8.85546875"/>
    <col min="9625" max="9625" customWidth="1" width="8.85546875"/>
    <col min="9626" max="9626" customWidth="1" width="8.85546875"/>
    <col min="9627" max="9627" customWidth="1" width="8.85546875"/>
    <col min="9628" max="9628" customWidth="1" width="8.85546875"/>
    <col min="9629" max="9629" customWidth="1" width="8.85546875"/>
    <col min="9630" max="9630" customWidth="1" width="8.85546875"/>
    <col min="9631" max="9631" customWidth="1" width="8.85546875"/>
    <col min="9632" max="9632" customWidth="1" width="8.85546875"/>
    <col min="9633" max="9633" customWidth="1" width="8.85546875"/>
    <col min="9634" max="9634" customWidth="1" width="8.85546875"/>
    <col min="9635" max="9635" customWidth="1" width="8.85546875"/>
    <col min="9636" max="9636" customWidth="1" width="8.85546875"/>
    <col min="9637" max="9637" customWidth="1" width="8.85546875"/>
    <col min="9638" max="9638" customWidth="1" width="8.85546875"/>
    <col min="9639" max="9639" customWidth="1" width="8.85546875"/>
    <col min="9640" max="9640" customWidth="1" width="8.85546875"/>
    <col min="9641" max="9641" customWidth="1" width="8.85546875"/>
    <col min="9642" max="9642" customWidth="1" width="8.85546875"/>
    <col min="9643" max="9643" customWidth="1" width="8.85546875"/>
    <col min="9644" max="9644" customWidth="1" width="8.85546875"/>
    <col min="9645" max="9645" customWidth="1" width="8.85546875"/>
    <col min="9646" max="9646" customWidth="1" width="8.85546875"/>
    <col min="9647" max="9647" customWidth="1" width="8.85546875"/>
    <col min="9648" max="9648" customWidth="1" width="8.85546875"/>
    <col min="9649" max="9649" customWidth="1" width="8.85546875"/>
    <col min="9650" max="9650" customWidth="1" width="8.85546875"/>
    <col min="9651" max="9651" customWidth="1" width="8.85546875"/>
    <col min="9652" max="9652" customWidth="1" width="8.85546875"/>
    <col min="9653" max="9653" customWidth="1" width="8.85546875"/>
    <col min="9654" max="9654" customWidth="1" width="8.85546875"/>
    <col min="9655" max="9655" customWidth="1" width="8.85546875"/>
    <col min="9656" max="9656" customWidth="1" width="8.85546875"/>
    <col min="9657" max="9657" customWidth="1" width="8.85546875"/>
    <col min="9658" max="9658" customWidth="1" width="8.85546875"/>
    <col min="9659" max="9659" customWidth="1" width="8.85546875"/>
    <col min="9660" max="9660" customWidth="1" width="8.85546875"/>
    <col min="9661" max="9661" customWidth="1" width="8.85546875"/>
    <col min="9662" max="9662" customWidth="1" width="8.85546875"/>
    <col min="9663" max="9663" customWidth="1" width="8.85546875"/>
    <col min="9664" max="9664" customWidth="1" width="8.85546875"/>
    <col min="9665" max="9665" customWidth="1" width="8.85546875"/>
    <col min="9666" max="9666" customWidth="1" width="8.85546875"/>
    <col min="9667" max="9667" customWidth="1" width="8.85546875"/>
    <col min="9668" max="9668" customWidth="1" width="8.85546875"/>
    <col min="9669" max="9669" customWidth="1" width="8.85546875"/>
    <col min="9670" max="9670" customWidth="1" width="8.85546875"/>
    <col min="9671" max="9671" customWidth="1" width="8.85546875"/>
    <col min="9672" max="9672" customWidth="1" width="8.85546875"/>
    <col min="9673" max="9673" customWidth="1" width="8.85546875"/>
    <col min="9674" max="9674" customWidth="1" width="8.85546875"/>
    <col min="9675" max="9675" customWidth="1" width="8.85546875"/>
    <col min="9676" max="9676" customWidth="1" width="8.85546875"/>
    <col min="9677" max="9677" customWidth="1" width="8.85546875"/>
    <col min="9678" max="9678" customWidth="1" width="8.85546875"/>
    <col min="9679" max="9679" customWidth="1" width="8.85546875"/>
    <col min="9680" max="9680" customWidth="1" width="8.85546875"/>
    <col min="9681" max="9681" customWidth="1" width="8.85546875"/>
    <col min="9682" max="9682" customWidth="1" width="8.85546875"/>
    <col min="9683" max="9683" customWidth="1" width="8.85546875"/>
    <col min="9684" max="9684" customWidth="1" width="8.85546875"/>
    <col min="9685" max="9685" customWidth="1" width="8.85546875"/>
    <col min="9686" max="9686" customWidth="1" width="8.85546875"/>
    <col min="9687" max="9687" customWidth="1" width="8.85546875"/>
    <col min="9688" max="9688" customWidth="1" width="8.85546875"/>
    <col min="9689" max="9689" customWidth="1" width="8.85546875"/>
    <col min="9690" max="9690" customWidth="1" width="8.85546875"/>
    <col min="9691" max="9691" customWidth="1" width="8.85546875"/>
    <col min="9692" max="9692" customWidth="1" width="8.85546875"/>
    <col min="9693" max="9693" customWidth="1" width="8.85546875"/>
    <col min="9694" max="9694" customWidth="1" width="8.85546875"/>
    <col min="9695" max="9695" customWidth="1" width="8.85546875"/>
    <col min="9696" max="9696" customWidth="1" width="8.85546875"/>
    <col min="9697" max="9697" customWidth="1" width="8.85546875"/>
    <col min="9698" max="9698" customWidth="1" width="8.85546875"/>
    <col min="9699" max="9699" customWidth="1" width="8.85546875"/>
    <col min="9700" max="9700" customWidth="1" width="8.85546875"/>
    <col min="9701" max="9701" customWidth="1" width="8.85546875"/>
    <col min="9702" max="9702" customWidth="1" width="8.85546875"/>
    <col min="9703" max="9703" customWidth="1" width="8.85546875"/>
    <col min="9704" max="9704" customWidth="1" width="8.85546875"/>
    <col min="9705" max="9705" customWidth="1" width="8.85546875"/>
    <col min="9706" max="9706" customWidth="1" width="8.85546875"/>
    <col min="9707" max="9707" customWidth="1" width="8.85546875"/>
    <col min="9708" max="9708" customWidth="1" width="8.85546875"/>
    <col min="9709" max="9709" customWidth="1" width="8.85546875"/>
    <col min="9710" max="9710" customWidth="1" width="8.85546875"/>
    <col min="9711" max="9711" customWidth="1" width="8.85546875"/>
    <col min="9712" max="9712" customWidth="1" width="8.85546875"/>
    <col min="9713" max="9713" customWidth="1" width="8.85546875"/>
    <col min="9714" max="9714" customWidth="1" width="8.85546875"/>
    <col min="9715" max="9715" customWidth="1" width="8.85546875"/>
    <col min="9716" max="9716" customWidth="1" width="8.85546875"/>
    <col min="9717" max="9717" customWidth="1" width="8.85546875"/>
    <col min="9718" max="9718" customWidth="1" width="8.85546875"/>
    <col min="9719" max="9719" customWidth="1" width="8.85546875"/>
    <col min="9720" max="9720" customWidth="1" width="8.85546875"/>
    <col min="9721" max="9721" customWidth="1" width="8.85546875"/>
    <col min="9722" max="9722" customWidth="1" width="8.85546875"/>
    <col min="9723" max="9723" customWidth="1" width="8.85546875"/>
    <col min="9724" max="9724" customWidth="1" width="8.85546875"/>
    <col min="9725" max="9725" customWidth="1" width="8.85546875"/>
    <col min="9726" max="9726" customWidth="1" width="8.85546875"/>
    <col min="9727" max="9727" customWidth="1" width="8.85546875"/>
    <col min="9728" max="9728" customWidth="1" width="8.85546875"/>
    <col min="9729" max="9729" customWidth="1" width="8.85546875"/>
    <col min="9730" max="9730" customWidth="1" width="8.85546875"/>
    <col min="9731" max="9731" customWidth="1" width="8.85546875"/>
    <col min="9732" max="9732" customWidth="1" width="8.85546875"/>
    <col min="9733" max="9733" customWidth="1" width="8.85546875"/>
    <col min="9734" max="9734" customWidth="1" width="8.85546875"/>
    <col min="9735" max="9735" customWidth="1" width="8.85546875"/>
    <col min="9736" max="9736" customWidth="1" width="8.85546875"/>
    <col min="9737" max="9737" customWidth="1" width="8.85546875"/>
    <col min="9738" max="9738" customWidth="1" width="8.85546875"/>
    <col min="9739" max="9739" customWidth="1" width="8.85546875"/>
    <col min="9740" max="9740" customWidth="1" width="8.85546875"/>
    <col min="9741" max="9741" customWidth="1" width="8.85546875"/>
    <col min="9742" max="9742" customWidth="1" width="8.85546875"/>
    <col min="9743" max="9743" customWidth="1" width="8.85546875"/>
    <col min="9744" max="9744" customWidth="1" width="8.85546875"/>
    <col min="9745" max="9745" customWidth="1" width="8.85546875"/>
    <col min="9746" max="9746" customWidth="1" width="8.85546875"/>
    <col min="9747" max="9747" customWidth="1" width="8.85546875"/>
    <col min="9748" max="9748" customWidth="1" width="8.85546875"/>
    <col min="9749" max="9749" customWidth="1" width="8.85546875"/>
    <col min="9750" max="9750" customWidth="1" width="8.85546875"/>
    <col min="9751" max="9751" customWidth="1" width="8.85546875"/>
    <col min="9752" max="9752" customWidth="1" width="8.85546875"/>
    <col min="9753" max="9753" customWidth="1" width="8.85546875"/>
    <col min="9754" max="9754" customWidth="1" width="8.85546875"/>
    <col min="9755" max="9755" customWidth="1" width="8.85546875"/>
    <col min="9756" max="9756" customWidth="1" width="8.85546875"/>
    <col min="9757" max="9757" customWidth="1" width="8.85546875"/>
    <col min="9758" max="9758" customWidth="1" width="8.85546875"/>
    <col min="9759" max="9759" customWidth="1" width="8.85546875"/>
    <col min="9760" max="9760" customWidth="1" width="8.85546875"/>
    <col min="9761" max="9761" customWidth="1" width="8.85546875"/>
    <col min="9762" max="9762" customWidth="1" width="8.85546875"/>
    <col min="9763" max="9763" customWidth="1" width="8.85546875"/>
    <col min="9764" max="9764" customWidth="1" width="8.85546875"/>
    <col min="9765" max="9765" customWidth="1" width="8.85546875"/>
    <col min="9766" max="9766" customWidth="1" width="8.85546875"/>
    <col min="9767" max="9767" customWidth="1" width="8.85546875"/>
    <col min="9768" max="9768" customWidth="1" width="8.85546875"/>
    <col min="9769" max="9769" customWidth="1" width="8.85546875"/>
    <col min="9770" max="9770" customWidth="1" width="8.85546875"/>
    <col min="9771" max="9771" customWidth="1" width="8.85546875"/>
    <col min="9772" max="9772" customWidth="1" width="8.85546875"/>
    <col min="9773" max="9773" customWidth="1" width="8.85546875"/>
    <col min="9774" max="9774" customWidth="1" width="8.85546875"/>
    <col min="9775" max="9775" customWidth="1" width="8.85546875"/>
    <col min="9776" max="9776" customWidth="1" width="8.85546875"/>
    <col min="9777" max="9777" customWidth="1" width="8.85546875"/>
    <col min="9778" max="9778" customWidth="1" width="8.85546875"/>
    <col min="9779" max="9779" customWidth="1" width="8.85546875"/>
    <col min="9780" max="9780" customWidth="1" width="8.85546875"/>
    <col min="9781" max="9781" customWidth="1" width="8.85546875"/>
    <col min="9782" max="9782" customWidth="1" width="8.85546875"/>
    <col min="9783" max="9783" customWidth="1" width="8.85546875"/>
    <col min="9784" max="9784" customWidth="1" width="8.85546875"/>
    <col min="9785" max="9785" customWidth="1" width="8.85546875"/>
    <col min="9786" max="9786" customWidth="1" width="8.85546875"/>
    <col min="9787" max="9787" customWidth="1" width="8.85546875"/>
    <col min="9788" max="9788" customWidth="1" width="8.85546875"/>
    <col min="9789" max="9789" customWidth="1" width="8.85546875"/>
    <col min="9790" max="9790" customWidth="1" width="8.85546875"/>
    <col min="9791" max="9791" customWidth="1" width="8.85546875"/>
    <col min="9792" max="9792" customWidth="1" width="8.85546875"/>
    <col min="9793" max="9793" customWidth="1" width="8.85546875"/>
    <col min="9794" max="9794" customWidth="1" width="8.85546875"/>
    <col min="9795" max="9795" customWidth="1" width="8.85546875"/>
    <col min="9796" max="9796" customWidth="1" width="8.85546875"/>
    <col min="9797" max="9797" customWidth="1" width="8.85546875"/>
    <col min="9798" max="9798" customWidth="1" width="8.85546875"/>
    <col min="9799" max="9799" customWidth="1" width="8.85546875"/>
    <col min="9800" max="9800" customWidth="1" width="8.85546875"/>
    <col min="9801" max="9801" customWidth="1" width="8.85546875"/>
    <col min="9802" max="9802" customWidth="1" width="8.85546875"/>
    <col min="9803" max="9803" customWidth="1" width="8.85546875"/>
    <col min="9804" max="9804" customWidth="1" width="8.85546875"/>
    <col min="9805" max="9805" customWidth="1" width="8.85546875"/>
    <col min="9806" max="9806" customWidth="1" width="8.85546875"/>
    <col min="9807" max="9807" customWidth="1" width="8.85546875"/>
    <col min="9808" max="9808" customWidth="1" width="8.85546875"/>
    <col min="9809" max="9809" customWidth="1" width="8.85546875"/>
    <col min="9810" max="9810" customWidth="1" width="8.85546875"/>
    <col min="9811" max="9811" customWidth="1" width="8.85546875"/>
    <col min="9812" max="9812" customWidth="1" width="8.85546875"/>
    <col min="9813" max="9813" customWidth="1" width="8.85546875"/>
    <col min="9814" max="9814" customWidth="1" width="8.85546875"/>
    <col min="9815" max="9815" customWidth="1" width="8.85546875"/>
    <col min="9816" max="9816" customWidth="1" width="8.85546875"/>
    <col min="9817" max="9817" customWidth="1" width="8.85546875"/>
    <col min="9818" max="9818" customWidth="1" width="8.85546875"/>
    <col min="9819" max="9819" customWidth="1" width="8.85546875"/>
    <col min="9820" max="9820" customWidth="1" width="8.85546875"/>
    <col min="9821" max="9821" customWidth="1" width="8.85546875"/>
    <col min="9822" max="9822" customWidth="1" width="8.85546875"/>
    <col min="9823" max="9823" customWidth="1" width="8.85546875"/>
    <col min="9824" max="9824" customWidth="1" width="8.85546875"/>
    <col min="9825" max="9825" customWidth="1" width="8.85546875"/>
    <col min="9826" max="9826" customWidth="1" width="8.85546875"/>
    <col min="9827" max="9827" customWidth="1" width="8.85546875"/>
    <col min="9828" max="9828" customWidth="1" width="8.85546875"/>
    <col min="9829" max="9829" customWidth="1" width="8.85546875"/>
    <col min="9830" max="9830" customWidth="1" width="8.85546875"/>
    <col min="9831" max="9831" customWidth="1" width="8.85546875"/>
    <col min="9832" max="9832" customWidth="1" width="8.85546875"/>
    <col min="9833" max="9833" customWidth="1" width="8.85546875"/>
    <col min="9834" max="9834" customWidth="1" width="8.85546875"/>
    <col min="9835" max="9835" customWidth="1" width="8.85546875"/>
    <col min="9836" max="9836" customWidth="1" width="8.85546875"/>
    <col min="9837" max="9837" customWidth="1" width="8.85546875"/>
    <col min="9838" max="9838" customWidth="1" width="8.85546875"/>
    <col min="9839" max="9839" customWidth="1" width="8.85546875"/>
    <col min="9840" max="9840" customWidth="1" width="8.85546875"/>
    <col min="9841" max="9841" customWidth="1" width="8.85546875"/>
    <col min="9842" max="9842" customWidth="1" width="8.85546875"/>
    <col min="9843" max="9843" customWidth="1" width="8.85546875"/>
    <col min="9844" max="9844" customWidth="1" width="8.85546875"/>
    <col min="9845" max="9845" customWidth="1" width="8.85546875"/>
    <col min="9846" max="9846" customWidth="1" width="8.85546875"/>
    <col min="9847" max="9847" customWidth="1" width="8.85546875"/>
    <col min="9848" max="9848" customWidth="1" width="8.85546875"/>
    <col min="9849" max="9849" customWidth="1" width="8.85546875"/>
    <col min="9850" max="9850" customWidth="1" width="8.85546875"/>
    <col min="9851" max="9851" customWidth="1" width="8.85546875"/>
    <col min="9852" max="9852" customWidth="1" width="8.85546875"/>
    <col min="9853" max="9853" customWidth="1" width="8.85546875"/>
    <col min="9854" max="9854" customWidth="1" width="8.85546875"/>
    <col min="9855" max="9855" customWidth="1" width="8.85546875"/>
    <col min="9856" max="9856" customWidth="1" width="8.85546875"/>
    <col min="9857" max="9857" customWidth="1" width="8.85546875"/>
    <col min="9858" max="9858" customWidth="1" width="8.85546875"/>
    <col min="9859" max="9859" customWidth="1" width="8.85546875"/>
    <col min="9860" max="9860" customWidth="1" width="8.85546875"/>
    <col min="9861" max="9861" customWidth="1" width="8.85546875"/>
    <col min="9862" max="9862" customWidth="1" width="8.85546875"/>
    <col min="9863" max="9863" customWidth="1" width="8.85546875"/>
    <col min="9864" max="9864" customWidth="1" width="8.85546875"/>
    <col min="9865" max="9865" customWidth="1" width="8.85546875"/>
    <col min="9866" max="9866" customWidth="1" width="8.85546875"/>
    <col min="9867" max="9867" customWidth="1" width="8.85546875"/>
    <col min="9868" max="9868" customWidth="1" width="8.85546875"/>
    <col min="9869" max="9869" customWidth="1" width="8.85546875"/>
    <col min="9870" max="9870" customWidth="1" width="8.85546875"/>
    <col min="9871" max="9871" customWidth="1" width="8.85546875"/>
    <col min="9872" max="9872" customWidth="1" width="8.85546875"/>
    <col min="9873" max="9873" customWidth="1" width="8.85546875"/>
    <col min="9874" max="9874" customWidth="1" width="8.85546875"/>
    <col min="9875" max="9875" customWidth="1" width="8.85546875"/>
    <col min="9876" max="9876" customWidth="1" width="8.85546875"/>
    <col min="9877" max="9877" customWidth="1" width="8.85546875"/>
    <col min="9878" max="9878" customWidth="1" width="8.85546875"/>
    <col min="9879" max="9879" customWidth="1" width="8.85546875"/>
    <col min="9880" max="9880" customWidth="1" width="8.85546875"/>
    <col min="9881" max="9881" customWidth="1" width="8.85546875"/>
    <col min="9882" max="9882" customWidth="1" width="8.85546875"/>
    <col min="9883" max="9883" customWidth="1" width="8.85546875"/>
    <col min="9884" max="9884" customWidth="1" width="8.85546875"/>
    <col min="9885" max="9885" customWidth="1" width="8.85546875"/>
    <col min="9886" max="9886" customWidth="1" width="8.85546875"/>
    <col min="9887" max="9887" customWidth="1" width="8.85546875"/>
    <col min="9888" max="9888" customWidth="1" width="8.85546875"/>
    <col min="9889" max="9889" customWidth="1" width="8.85546875"/>
    <col min="9890" max="9890" customWidth="1" width="8.85546875"/>
    <col min="9891" max="9891" customWidth="1" width="8.85546875"/>
    <col min="9892" max="9892" customWidth="1" width="8.85546875"/>
    <col min="9893" max="9893" customWidth="1" width="8.85546875"/>
    <col min="9894" max="9894" customWidth="1" width="8.85546875"/>
    <col min="9895" max="9895" customWidth="1" width="8.85546875"/>
    <col min="9896" max="9896" customWidth="1" width="8.85546875"/>
    <col min="9897" max="9897" customWidth="1" width="8.85546875"/>
    <col min="9898" max="9898" customWidth="1" width="8.85546875"/>
    <col min="9899" max="9899" customWidth="1" width="8.85546875"/>
    <col min="9900" max="9900" customWidth="1" width="8.85546875"/>
    <col min="9901" max="9901" customWidth="1" width="8.85546875"/>
    <col min="9902" max="9902" customWidth="1" width="8.85546875"/>
    <col min="9903" max="9903" customWidth="1" width="8.85546875"/>
    <col min="9904" max="9904" customWidth="1" width="8.85546875"/>
    <col min="9905" max="9905" customWidth="1" width="8.85546875"/>
    <col min="9906" max="9906" customWidth="1" width="8.85546875"/>
    <col min="9907" max="9907" customWidth="1" width="8.85546875"/>
    <col min="9908" max="9908" customWidth="1" width="8.85546875"/>
    <col min="9909" max="9909" customWidth="1" width="8.85546875"/>
    <col min="9910" max="9910" customWidth="1" width="8.85546875"/>
    <col min="9911" max="9911" customWidth="1" width="8.85546875"/>
    <col min="9912" max="9912" customWidth="1" width="8.85546875"/>
    <col min="9913" max="9913" customWidth="1" width="8.85546875"/>
    <col min="9914" max="9914" customWidth="1" width="8.85546875"/>
    <col min="9915" max="9915" customWidth="1" width="8.85546875"/>
    <col min="9916" max="9916" customWidth="1" width="8.85546875"/>
    <col min="9917" max="9917" customWidth="1" width="8.85546875"/>
    <col min="9918" max="9918" customWidth="1" width="8.85546875"/>
    <col min="9919" max="9919" customWidth="1" width="8.85546875"/>
    <col min="9920" max="9920" customWidth="1" width="8.85546875"/>
    <col min="9921" max="9921" customWidth="1" width="8.85546875"/>
    <col min="9922" max="9922" customWidth="1" width="8.85546875"/>
    <col min="9923" max="9923" customWidth="1" width="8.85546875"/>
    <col min="9924" max="9924" customWidth="1" width="8.85546875"/>
    <col min="9925" max="9925" customWidth="1" width="8.85546875"/>
    <col min="9926" max="9926" customWidth="1" width="8.85546875"/>
    <col min="9927" max="9927" customWidth="1" width="8.85546875"/>
    <col min="9928" max="9928" customWidth="1" width="8.85546875"/>
    <col min="9929" max="9929" customWidth="1" width="8.85546875"/>
    <col min="9930" max="9930" customWidth="1" width="8.85546875"/>
    <col min="9931" max="9931" customWidth="1" width="8.85546875"/>
    <col min="9932" max="9932" customWidth="1" width="8.85546875"/>
    <col min="9933" max="9933" customWidth="1" width="8.85546875"/>
    <col min="9934" max="9934" customWidth="1" width="8.85546875"/>
    <col min="9935" max="9935" customWidth="1" width="8.85546875"/>
    <col min="9936" max="9936" customWidth="1" width="8.85546875"/>
    <col min="9937" max="9937" customWidth="1" width="8.85546875"/>
    <col min="9938" max="9938" customWidth="1" width="8.85546875"/>
    <col min="9939" max="9939" customWidth="1" width="8.85546875"/>
    <col min="9940" max="9940" customWidth="1" width="8.85546875"/>
    <col min="9941" max="9941" customWidth="1" width="8.85546875"/>
    <col min="9942" max="9942" customWidth="1" width="8.85546875"/>
    <col min="9943" max="9943" customWidth="1" width="8.85546875"/>
    <col min="9944" max="9944" customWidth="1" width="8.85546875"/>
    <col min="9945" max="9945" customWidth="1" width="8.85546875"/>
    <col min="9946" max="9946" customWidth="1" width="8.85546875"/>
    <col min="9947" max="9947" customWidth="1" width="8.85546875"/>
    <col min="9948" max="9948" customWidth="1" width="8.85546875"/>
    <col min="9949" max="9949" customWidth="1" width="8.85546875"/>
    <col min="9950" max="9950" customWidth="1" width="8.85546875"/>
    <col min="9951" max="9951" customWidth="1" width="8.85546875"/>
    <col min="9952" max="9952" customWidth="1" width="8.85546875"/>
    <col min="9953" max="9953" customWidth="1" width="8.85546875"/>
    <col min="9954" max="9954" customWidth="1" width="8.85546875"/>
    <col min="9955" max="9955" customWidth="1" width="8.85546875"/>
    <col min="9956" max="9956" customWidth="1" width="8.85546875"/>
    <col min="9957" max="9957" customWidth="1" width="8.85546875"/>
    <col min="9958" max="9958" customWidth="1" width="8.85546875"/>
    <col min="9959" max="9959" customWidth="1" width="8.85546875"/>
    <col min="9960" max="9960" customWidth="1" width="8.85546875"/>
    <col min="9961" max="9961" customWidth="1" width="8.85546875"/>
    <col min="9962" max="9962" customWidth="1" width="8.85546875"/>
    <col min="9963" max="9963" customWidth="1" width="8.85546875"/>
    <col min="9964" max="9964" customWidth="1" width="8.85546875"/>
    <col min="9965" max="9965" customWidth="1" width="8.85546875"/>
    <col min="9966" max="9966" customWidth="1" width="8.85546875"/>
    <col min="9967" max="9967" customWidth="1" width="8.85546875"/>
    <col min="9968" max="9968" customWidth="1" width="8.85546875"/>
    <col min="9969" max="9969" customWidth="1" width="8.85546875"/>
    <col min="9970" max="9970" customWidth="1" width="8.85546875"/>
    <col min="9971" max="9971" customWidth="1" width="8.85546875"/>
    <col min="9972" max="9972" customWidth="1" width="8.85546875"/>
    <col min="9973" max="9973" customWidth="1" width="8.85546875"/>
    <col min="9974" max="9974" customWidth="1" width="8.85546875"/>
    <col min="9975" max="9975" customWidth="1" width="8.85546875"/>
    <col min="9976" max="9976" customWidth="1" width="8.85546875"/>
    <col min="9977" max="9977" customWidth="1" width="8.85546875"/>
    <col min="9978" max="9978" customWidth="1" width="8.85546875"/>
    <col min="9979" max="9979" customWidth="1" width="8.85546875"/>
    <col min="9980" max="9980" customWidth="1" width="8.85546875"/>
    <col min="9981" max="9981" customWidth="1" width="8.85546875"/>
    <col min="9982" max="9982" customWidth="1" width="8.85546875"/>
    <col min="9983" max="9983" customWidth="1" width="8.85546875"/>
    <col min="9984" max="9984" customWidth="1" width="8.85546875"/>
    <col min="9985" max="9985" customWidth="1" width="8.85546875"/>
    <col min="9986" max="9986" customWidth="1" width="8.85546875"/>
    <col min="9987" max="9987" customWidth="1" width="8.85546875"/>
    <col min="9988" max="9988" customWidth="1" width="8.85546875"/>
    <col min="9989" max="9989" customWidth="1" width="8.85546875"/>
    <col min="9990" max="9990" customWidth="1" width="8.85546875"/>
    <col min="9991" max="9991" customWidth="1" width="8.85546875"/>
    <col min="9992" max="9992" customWidth="1" width="8.85546875"/>
    <col min="9993" max="9993" customWidth="1" width="8.85546875"/>
    <col min="9994" max="9994" customWidth="1" width="8.85546875"/>
    <col min="9995" max="9995" customWidth="1" width="8.85546875"/>
    <col min="9996" max="9996" customWidth="1" width="8.85546875"/>
    <col min="9997" max="9997" customWidth="1" width="8.85546875"/>
    <col min="9998" max="9998" customWidth="1" width="8.85546875"/>
    <col min="9999" max="9999" customWidth="1" width="8.85546875"/>
    <col min="10000" max="10000" customWidth="1" width="8.85546875"/>
    <col min="10001" max="10001" customWidth="1" width="8.85546875"/>
    <col min="10002" max="10002" customWidth="1" width="8.85546875"/>
    <col min="10003" max="10003" customWidth="1" width="8.85546875"/>
    <col min="10004" max="10004" customWidth="1" width="8.85546875"/>
    <col min="10005" max="10005" customWidth="1" width="8.85546875"/>
    <col min="10006" max="10006" customWidth="1" width="8.85546875"/>
    <col min="10007" max="10007" customWidth="1" width="8.85546875"/>
    <col min="10008" max="10008" customWidth="1" width="8.85546875"/>
    <col min="10009" max="10009" customWidth="1" width="8.85546875"/>
    <col min="10010" max="10010" customWidth="1" width="8.85546875"/>
    <col min="10011" max="10011" customWidth="1" width="8.85546875"/>
    <col min="10012" max="10012" customWidth="1" width="8.85546875"/>
    <col min="10013" max="10013" customWidth="1" width="8.85546875"/>
    <col min="10014" max="10014" customWidth="1" width="8.85546875"/>
    <col min="10015" max="10015" customWidth="1" width="8.85546875"/>
    <col min="10016" max="10016" customWidth="1" width="8.85546875"/>
    <col min="10017" max="10017" customWidth="1" width="8.85546875"/>
    <col min="10018" max="10018" customWidth="1" width="8.85546875"/>
    <col min="10019" max="10019" customWidth="1" width="8.85546875"/>
    <col min="10020" max="10020" customWidth="1" width="8.85546875"/>
    <col min="10021" max="10021" customWidth="1" width="8.85546875"/>
    <col min="10022" max="10022" customWidth="1" width="8.85546875"/>
    <col min="10023" max="10023" customWidth="1" width="8.85546875"/>
    <col min="10024" max="10024" customWidth="1" width="8.85546875"/>
    <col min="10025" max="10025" customWidth="1" width="8.85546875"/>
    <col min="10026" max="10026" customWidth="1" width="8.85546875"/>
    <col min="10027" max="10027" customWidth="1" width="8.85546875"/>
    <col min="10028" max="10028" customWidth="1" width="8.85546875"/>
    <col min="10029" max="10029" customWidth="1" width="8.85546875"/>
    <col min="10030" max="10030" customWidth="1" width="8.85546875"/>
    <col min="10031" max="10031" customWidth="1" width="8.85546875"/>
    <col min="10032" max="10032" customWidth="1" width="8.85546875"/>
    <col min="10033" max="10033" customWidth="1" width="8.85546875"/>
    <col min="10034" max="10034" customWidth="1" width="8.85546875"/>
    <col min="10035" max="10035" customWidth="1" width="8.85546875"/>
    <col min="10036" max="10036" customWidth="1" width="8.85546875"/>
    <col min="10037" max="10037" customWidth="1" width="8.85546875"/>
    <col min="10038" max="10038" customWidth="1" width="8.85546875"/>
    <col min="10039" max="10039" customWidth="1" width="8.85546875"/>
    <col min="10040" max="10040" customWidth="1" width="8.85546875"/>
    <col min="10041" max="10041" customWidth="1" width="8.85546875"/>
    <col min="10042" max="10042" customWidth="1" width="8.85546875"/>
    <col min="10043" max="10043" customWidth="1" width="8.85546875"/>
    <col min="10044" max="10044" customWidth="1" width="8.85546875"/>
    <col min="10045" max="10045" customWidth="1" width="8.85546875"/>
    <col min="10046" max="10046" customWidth="1" width="8.85546875"/>
    <col min="10047" max="10047" customWidth="1" width="8.85546875"/>
    <col min="10048" max="10048" customWidth="1" width="8.85546875"/>
    <col min="10049" max="10049" customWidth="1" width="8.85546875"/>
    <col min="10050" max="10050" customWidth="1" width="8.85546875"/>
    <col min="10051" max="10051" customWidth="1" width="8.85546875"/>
    <col min="10052" max="10052" customWidth="1" width="8.85546875"/>
    <col min="10053" max="10053" customWidth="1" width="8.85546875"/>
    <col min="10054" max="10054" customWidth="1" width="8.85546875"/>
    <col min="10055" max="10055" customWidth="1" width="8.85546875"/>
    <col min="10056" max="10056" customWidth="1" width="8.85546875"/>
    <col min="10057" max="10057" customWidth="1" width="8.85546875"/>
    <col min="10058" max="10058" customWidth="1" width="8.85546875"/>
    <col min="10059" max="10059" customWidth="1" width="8.85546875"/>
    <col min="10060" max="10060" customWidth="1" width="8.85546875"/>
    <col min="10061" max="10061" customWidth="1" width="8.85546875"/>
    <col min="10062" max="10062" customWidth="1" width="8.85546875"/>
    <col min="10063" max="10063" customWidth="1" width="8.85546875"/>
    <col min="10064" max="10064" customWidth="1" width="8.85546875"/>
    <col min="10065" max="10065" customWidth="1" width="8.85546875"/>
    <col min="10066" max="10066" customWidth="1" width="8.85546875"/>
    <col min="10067" max="10067" customWidth="1" width="8.85546875"/>
    <col min="10068" max="10068" customWidth="1" width="8.85546875"/>
    <col min="10069" max="10069" customWidth="1" width="8.85546875"/>
    <col min="10070" max="10070" customWidth="1" width="8.85546875"/>
    <col min="10071" max="10071" customWidth="1" width="8.85546875"/>
    <col min="10072" max="10072" customWidth="1" width="8.85546875"/>
    <col min="10073" max="10073" customWidth="1" width="8.85546875"/>
    <col min="10074" max="10074" customWidth="1" width="8.85546875"/>
    <col min="10075" max="10075" customWidth="1" width="8.85546875"/>
    <col min="10076" max="10076" customWidth="1" width="8.85546875"/>
    <col min="10077" max="10077" customWidth="1" width="8.85546875"/>
    <col min="10078" max="10078" customWidth="1" width="8.85546875"/>
    <col min="10079" max="10079" customWidth="1" width="8.85546875"/>
    <col min="10080" max="10080" customWidth="1" width="8.85546875"/>
    <col min="10081" max="10081" customWidth="1" width="8.85546875"/>
    <col min="10082" max="10082" customWidth="1" width="8.85546875"/>
    <col min="10083" max="10083" customWidth="1" width="8.85546875"/>
    <col min="10084" max="10084" customWidth="1" width="8.85546875"/>
    <col min="10085" max="10085" customWidth="1" width="8.85546875"/>
    <col min="10086" max="10086" customWidth="1" width="8.85546875"/>
    <col min="10087" max="10087" customWidth="1" width="8.85546875"/>
    <col min="10088" max="10088" customWidth="1" width="8.85546875"/>
    <col min="10089" max="10089" customWidth="1" width="8.85546875"/>
    <col min="10090" max="10090" customWidth="1" width="8.85546875"/>
    <col min="10091" max="10091" customWidth="1" width="8.85546875"/>
    <col min="10092" max="10092" customWidth="1" width="8.85546875"/>
    <col min="10093" max="10093" customWidth="1" width="8.85546875"/>
    <col min="10094" max="10094" customWidth="1" width="8.85546875"/>
    <col min="10095" max="10095" customWidth="1" width="8.85546875"/>
    <col min="10096" max="10096" customWidth="1" width="8.85546875"/>
    <col min="10097" max="10097" customWidth="1" width="8.85546875"/>
    <col min="10098" max="10098" customWidth="1" width="8.85546875"/>
    <col min="10099" max="10099" customWidth="1" width="8.85546875"/>
    <col min="10100" max="10100" customWidth="1" width="8.85546875"/>
    <col min="10101" max="10101" customWidth="1" width="8.85546875"/>
    <col min="10102" max="10102" customWidth="1" width="8.85546875"/>
    <col min="10103" max="10103" customWidth="1" width="8.85546875"/>
    <col min="10104" max="10104" customWidth="1" width="8.85546875"/>
    <col min="10105" max="10105" customWidth="1" width="8.85546875"/>
    <col min="10106" max="10106" customWidth="1" width="8.85546875"/>
    <col min="10107" max="10107" customWidth="1" width="8.85546875"/>
    <col min="10108" max="10108" customWidth="1" width="8.85546875"/>
    <col min="10109" max="10109" customWidth="1" width="8.85546875"/>
    <col min="10110" max="10110" customWidth="1" width="8.85546875"/>
    <col min="10111" max="10111" customWidth="1" width="8.85546875"/>
    <col min="10112" max="10112" customWidth="1" width="8.85546875"/>
    <col min="10113" max="10113" customWidth="1" width="8.85546875"/>
    <col min="10114" max="10114" customWidth="1" width="8.85546875"/>
    <col min="10115" max="10115" customWidth="1" width="8.85546875"/>
    <col min="10116" max="10116" customWidth="1" width="8.85546875"/>
    <col min="10117" max="10117" customWidth="1" width="8.85546875"/>
    <col min="10118" max="10118" customWidth="1" width="8.85546875"/>
    <col min="10119" max="10119" customWidth="1" width="8.85546875"/>
    <col min="10120" max="10120" customWidth="1" width="8.85546875"/>
    <col min="10121" max="10121" customWidth="1" width="8.85546875"/>
    <col min="10122" max="10122" customWidth="1" width="8.85546875"/>
    <col min="10123" max="10123" customWidth="1" width="8.85546875"/>
    <col min="10124" max="10124" customWidth="1" width="8.85546875"/>
    <col min="10125" max="10125" customWidth="1" width="8.85546875"/>
    <col min="10126" max="10126" customWidth="1" width="8.85546875"/>
    <col min="10127" max="10127" customWidth="1" width="8.85546875"/>
    <col min="10128" max="10128" customWidth="1" width="8.85546875"/>
    <col min="10129" max="10129" customWidth="1" width="8.85546875"/>
    <col min="10130" max="10130" customWidth="1" width="8.85546875"/>
    <col min="10131" max="10131" customWidth="1" width="8.85546875"/>
    <col min="10132" max="10132" customWidth="1" width="8.85546875"/>
    <col min="10133" max="10133" customWidth="1" width="8.85546875"/>
    <col min="10134" max="10134" customWidth="1" width="8.85546875"/>
    <col min="10135" max="10135" customWidth="1" width="8.85546875"/>
    <col min="10136" max="10136" customWidth="1" width="8.85546875"/>
    <col min="10137" max="10137" customWidth="1" width="8.85546875"/>
    <col min="10138" max="10138" customWidth="1" width="8.85546875"/>
    <col min="10139" max="10139" customWidth="1" width="8.85546875"/>
    <col min="10140" max="10140" customWidth="1" width="8.85546875"/>
    <col min="10141" max="10141" customWidth="1" width="8.85546875"/>
    <col min="10142" max="10142" customWidth="1" width="8.85546875"/>
    <col min="10143" max="10143" customWidth="1" width="8.85546875"/>
    <col min="10144" max="10144" customWidth="1" width="8.85546875"/>
    <col min="10145" max="10145" customWidth="1" width="8.85546875"/>
    <col min="10146" max="10146" customWidth="1" width="8.85546875"/>
    <col min="10147" max="10147" customWidth="1" width="8.85546875"/>
    <col min="10148" max="10148" customWidth="1" width="8.85546875"/>
    <col min="10149" max="10149" customWidth="1" width="8.85546875"/>
    <col min="10150" max="10150" customWidth="1" width="8.85546875"/>
    <col min="10151" max="10151" customWidth="1" width="8.85546875"/>
    <col min="10152" max="10152" customWidth="1" width="8.85546875"/>
    <col min="10153" max="10153" customWidth="1" width="8.85546875"/>
    <col min="10154" max="10154" customWidth="1" width="8.85546875"/>
    <col min="10155" max="10155" customWidth="1" width="8.85546875"/>
    <col min="10156" max="10156" customWidth="1" width="8.85546875"/>
    <col min="10157" max="10157" customWidth="1" width="8.85546875"/>
    <col min="10158" max="10158" customWidth="1" width="8.85546875"/>
    <col min="10159" max="10159" customWidth="1" width="8.85546875"/>
    <col min="10160" max="10160" customWidth="1" width="8.85546875"/>
    <col min="10161" max="10161" customWidth="1" width="8.85546875"/>
    <col min="10162" max="10162" customWidth="1" width="8.85546875"/>
    <col min="10163" max="10163" customWidth="1" width="8.85546875"/>
    <col min="10164" max="10164" customWidth="1" width="8.85546875"/>
    <col min="10165" max="10165" customWidth="1" width="8.85546875"/>
    <col min="10166" max="10166" customWidth="1" width="8.85546875"/>
    <col min="10167" max="10167" customWidth="1" width="8.85546875"/>
    <col min="10168" max="10168" customWidth="1" width="8.85546875"/>
    <col min="10169" max="10169" customWidth="1" width="8.85546875"/>
    <col min="10170" max="10170" customWidth="1" width="8.85546875"/>
    <col min="10171" max="10171" customWidth="1" width="8.85546875"/>
    <col min="10172" max="10172" customWidth="1" width="8.85546875"/>
    <col min="10173" max="10173" customWidth="1" width="8.85546875"/>
    <col min="10174" max="10174" customWidth="1" width="8.85546875"/>
    <col min="10175" max="10175" customWidth="1" width="8.85546875"/>
    <col min="10176" max="10176" customWidth="1" width="8.85546875"/>
    <col min="10177" max="10177" customWidth="1" width="8.85546875"/>
    <col min="10178" max="10178" customWidth="1" width="8.85546875"/>
    <col min="10179" max="10179" customWidth="1" width="8.85546875"/>
    <col min="10180" max="10180" customWidth="1" width="8.85546875"/>
    <col min="10181" max="10181" customWidth="1" width="8.85546875"/>
    <col min="10182" max="10182" customWidth="1" width="8.85546875"/>
    <col min="10183" max="10183" customWidth="1" width="8.85546875"/>
    <col min="10184" max="10184" customWidth="1" width="8.85546875"/>
    <col min="10185" max="10185" customWidth="1" width="8.85546875"/>
    <col min="10186" max="10186" customWidth="1" width="8.85546875"/>
    <col min="10187" max="10187" customWidth="1" width="8.85546875"/>
    <col min="10188" max="10188" customWidth="1" width="8.85546875"/>
    <col min="10189" max="10189" customWidth="1" width="8.85546875"/>
    <col min="10190" max="10190" customWidth="1" width="8.85546875"/>
    <col min="10191" max="10191" customWidth="1" width="8.85546875"/>
    <col min="10192" max="10192" customWidth="1" width="8.85546875"/>
    <col min="10193" max="10193" customWidth="1" width="8.85546875"/>
    <col min="10194" max="10194" customWidth="1" width="8.85546875"/>
    <col min="10195" max="10195" customWidth="1" width="8.85546875"/>
    <col min="10196" max="10196" customWidth="1" width="8.85546875"/>
    <col min="10197" max="10197" customWidth="1" width="8.85546875"/>
    <col min="10198" max="10198" customWidth="1" width="8.85546875"/>
    <col min="10199" max="10199" customWidth="1" width="8.85546875"/>
    <col min="10200" max="10200" customWidth="1" width="8.85546875"/>
    <col min="10201" max="10201" customWidth="1" width="8.85546875"/>
    <col min="10202" max="10202" customWidth="1" width="8.85546875"/>
    <col min="10203" max="10203" customWidth="1" width="8.85546875"/>
    <col min="10204" max="10204" customWidth="1" width="8.85546875"/>
    <col min="10205" max="10205" customWidth="1" width="8.85546875"/>
    <col min="10206" max="10206" customWidth="1" width="8.85546875"/>
    <col min="10207" max="10207" customWidth="1" width="8.85546875"/>
    <col min="10208" max="10208" customWidth="1" width="8.85546875"/>
    <col min="10209" max="10209" customWidth="1" width="8.85546875"/>
    <col min="10210" max="10210" customWidth="1" width="8.85546875"/>
    <col min="10211" max="10211" customWidth="1" width="8.85546875"/>
    <col min="10212" max="10212" customWidth="1" width="8.85546875"/>
    <col min="10213" max="10213" customWidth="1" width="8.85546875"/>
    <col min="10214" max="10214" customWidth="1" width="8.85546875"/>
    <col min="10215" max="10215" customWidth="1" width="8.85546875"/>
    <col min="10216" max="10216" customWidth="1" width="8.85546875"/>
    <col min="10217" max="10217" customWidth="1" width="8.85546875"/>
    <col min="10218" max="10218" customWidth="1" width="8.85546875"/>
    <col min="10219" max="10219" customWidth="1" width="8.85546875"/>
    <col min="10220" max="10220" customWidth="1" width="8.85546875"/>
    <col min="10221" max="10221" customWidth="1" width="8.85546875"/>
    <col min="10222" max="10222" customWidth="1" width="8.85546875"/>
    <col min="10223" max="10223" customWidth="1" width="8.85546875"/>
    <col min="10224" max="10224" customWidth="1" width="8.85546875"/>
    <col min="10225" max="10225" customWidth="1" width="8.85546875"/>
    <col min="10226" max="10226" customWidth="1" width="8.85546875"/>
    <col min="10227" max="10227" customWidth="1" width="8.85546875"/>
    <col min="10228" max="10228" customWidth="1" width="8.85546875"/>
    <col min="10229" max="10229" customWidth="1" width="8.85546875"/>
    <col min="10230" max="10230" customWidth="1" width="8.85546875"/>
    <col min="10231" max="10231" customWidth="1" width="8.85546875"/>
    <col min="10232" max="10232" customWidth="1" width="8.85546875"/>
    <col min="10233" max="10233" customWidth="1" width="8.85546875"/>
    <col min="10234" max="10234" customWidth="1" width="8.85546875"/>
    <col min="10235" max="10235" customWidth="1" width="8.85546875"/>
    <col min="10236" max="10236" customWidth="1" width="8.85546875"/>
    <col min="10237" max="10237" customWidth="1" width="8.85546875"/>
    <col min="10238" max="10238" customWidth="1" width="8.85546875"/>
    <col min="10239" max="10239" customWidth="1" width="8.85546875"/>
    <col min="10240" max="10240" customWidth="1" width="8.85546875"/>
    <col min="10241" max="10241" customWidth="1" width="8.85546875"/>
    <col min="10242" max="10242" customWidth="1" width="8.85546875"/>
    <col min="10243" max="10243" customWidth="1" width="8.85546875"/>
    <col min="10244" max="10244" customWidth="1" width="8.85546875"/>
    <col min="10245" max="10245" customWidth="1" width="8.85546875"/>
    <col min="10246" max="10246" customWidth="1" width="8.85546875"/>
    <col min="10247" max="10247" customWidth="1" width="8.85546875"/>
    <col min="10248" max="10248" customWidth="1" width="8.85546875"/>
    <col min="10249" max="10249" customWidth="1" width="8.85546875"/>
    <col min="10250" max="10250" customWidth="1" width="8.85546875"/>
    <col min="10251" max="10251" customWidth="1" width="8.85546875"/>
    <col min="10252" max="10252" customWidth="1" width="8.85546875"/>
    <col min="10253" max="10253" customWidth="1" width="8.85546875"/>
    <col min="10254" max="10254" customWidth="1" width="8.85546875"/>
    <col min="10255" max="10255" customWidth="1" width="8.85546875"/>
    <col min="10256" max="10256" customWidth="1" width="8.85546875"/>
    <col min="10257" max="10257" customWidth="1" width="8.85546875"/>
    <col min="10258" max="10258" customWidth="1" width="8.85546875"/>
    <col min="10259" max="10259" customWidth="1" width="8.85546875"/>
    <col min="10260" max="10260" customWidth="1" width="8.85546875"/>
    <col min="10261" max="10261" customWidth="1" width="8.85546875"/>
    <col min="10262" max="10262" customWidth="1" width="8.85546875"/>
    <col min="10263" max="10263" customWidth="1" width="8.85546875"/>
    <col min="10264" max="10264" customWidth="1" width="8.85546875"/>
    <col min="10265" max="10265" customWidth="1" width="8.85546875"/>
    <col min="10266" max="10266" customWidth="1" width="8.85546875"/>
    <col min="10267" max="10267" customWidth="1" width="8.85546875"/>
    <col min="10268" max="10268" customWidth="1" width="8.85546875"/>
    <col min="10269" max="10269" customWidth="1" width="8.85546875"/>
    <col min="10270" max="10270" customWidth="1" width="8.85546875"/>
    <col min="10271" max="10271" customWidth="1" width="8.85546875"/>
    <col min="10272" max="10272" customWidth="1" width="8.85546875"/>
    <col min="10273" max="10273" customWidth="1" width="8.85546875"/>
    <col min="10274" max="10274" customWidth="1" width="8.85546875"/>
    <col min="10275" max="10275" customWidth="1" width="8.85546875"/>
    <col min="10276" max="10276" customWidth="1" width="8.85546875"/>
    <col min="10277" max="10277" customWidth="1" width="8.85546875"/>
    <col min="10278" max="10278" customWidth="1" width="8.85546875"/>
    <col min="10279" max="10279" customWidth="1" width="8.85546875"/>
    <col min="10280" max="10280" customWidth="1" width="8.85546875"/>
    <col min="10281" max="10281" customWidth="1" width="8.85546875"/>
    <col min="10282" max="10282" customWidth="1" width="8.85546875"/>
    <col min="10283" max="10283" customWidth="1" width="8.85546875"/>
    <col min="10284" max="10284" customWidth="1" width="8.85546875"/>
    <col min="10285" max="10285" customWidth="1" width="8.85546875"/>
    <col min="10286" max="10286" customWidth="1" width="8.85546875"/>
    <col min="10287" max="10287" customWidth="1" width="8.85546875"/>
    <col min="10288" max="10288" customWidth="1" width="8.85546875"/>
    <col min="10289" max="10289" customWidth="1" width="8.85546875"/>
    <col min="10290" max="10290" customWidth="1" width="8.85546875"/>
    <col min="10291" max="10291" customWidth="1" width="8.85546875"/>
    <col min="10292" max="10292" customWidth="1" width="8.85546875"/>
    <col min="10293" max="10293" customWidth="1" width="8.85546875"/>
    <col min="10294" max="10294" customWidth="1" width="8.85546875"/>
    <col min="10295" max="10295" customWidth="1" width="8.85546875"/>
    <col min="10296" max="10296" customWidth="1" width="8.85546875"/>
    <col min="10297" max="10297" customWidth="1" width="8.85546875"/>
    <col min="10298" max="10298" customWidth="1" width="8.85546875"/>
    <col min="10299" max="10299" customWidth="1" width="8.85546875"/>
    <col min="10300" max="10300" customWidth="1" width="8.85546875"/>
    <col min="10301" max="10301" customWidth="1" width="8.85546875"/>
    <col min="10302" max="10302" customWidth="1" width="8.85546875"/>
    <col min="10303" max="10303" customWidth="1" width="8.85546875"/>
    <col min="10304" max="10304" customWidth="1" width="8.85546875"/>
    <col min="10305" max="10305" customWidth="1" width="8.85546875"/>
    <col min="10306" max="10306" customWidth="1" width="8.85546875"/>
    <col min="10307" max="10307" customWidth="1" width="8.85546875"/>
    <col min="10308" max="10308" customWidth="1" width="8.85546875"/>
    <col min="10309" max="10309" customWidth="1" width="8.85546875"/>
    <col min="10310" max="10310" customWidth="1" width="8.85546875"/>
    <col min="10311" max="10311" customWidth="1" width="8.85546875"/>
    <col min="10312" max="10312" customWidth="1" width="8.85546875"/>
    <col min="10313" max="10313" customWidth="1" width="8.85546875"/>
    <col min="10314" max="10314" customWidth="1" width="8.85546875"/>
    <col min="10315" max="10315" customWidth="1" width="8.85546875"/>
    <col min="10316" max="10316" customWidth="1" width="8.85546875"/>
    <col min="10317" max="10317" customWidth="1" width="8.85546875"/>
    <col min="10318" max="10318" customWidth="1" width="8.85546875"/>
    <col min="10319" max="10319" customWidth="1" width="8.85546875"/>
    <col min="10320" max="10320" customWidth="1" width="8.85546875"/>
    <col min="10321" max="10321" customWidth="1" width="8.85546875"/>
    <col min="10322" max="10322" customWidth="1" width="8.85546875"/>
    <col min="10323" max="10323" customWidth="1" width="8.85546875"/>
    <col min="10324" max="10324" customWidth="1" width="8.85546875"/>
    <col min="10325" max="10325" customWidth="1" width="8.85546875"/>
    <col min="10326" max="10326" customWidth="1" width="8.85546875"/>
    <col min="10327" max="10327" customWidth="1" width="8.85546875"/>
    <col min="10328" max="10328" customWidth="1" width="8.85546875"/>
    <col min="10329" max="10329" customWidth="1" width="8.85546875"/>
    <col min="10330" max="10330" customWidth="1" width="8.85546875"/>
    <col min="10331" max="10331" customWidth="1" width="8.85546875"/>
    <col min="10332" max="10332" customWidth="1" width="8.85546875"/>
    <col min="10333" max="10333" customWidth="1" width="8.85546875"/>
    <col min="10334" max="10334" customWidth="1" width="8.85546875"/>
    <col min="10335" max="10335" customWidth="1" width="8.85546875"/>
    <col min="10336" max="10336" customWidth="1" width="8.85546875"/>
    <col min="10337" max="10337" customWidth="1" width="8.85546875"/>
    <col min="10338" max="10338" customWidth="1" width="8.85546875"/>
    <col min="10339" max="10339" customWidth="1" width="8.85546875"/>
    <col min="10340" max="10340" customWidth="1" width="8.85546875"/>
    <col min="10341" max="10341" customWidth="1" width="8.85546875"/>
    <col min="10342" max="10342" customWidth="1" width="8.85546875"/>
    <col min="10343" max="10343" customWidth="1" width="8.85546875"/>
    <col min="10344" max="10344" customWidth="1" width="8.85546875"/>
    <col min="10345" max="10345" customWidth="1" width="8.85546875"/>
    <col min="10346" max="10346" customWidth="1" width="8.85546875"/>
    <col min="10347" max="10347" customWidth="1" width="8.85546875"/>
    <col min="10348" max="10348" customWidth="1" width="8.85546875"/>
    <col min="10349" max="10349" customWidth="1" width="8.85546875"/>
    <col min="10350" max="10350" customWidth="1" width="8.85546875"/>
    <col min="10351" max="10351" customWidth="1" width="8.85546875"/>
    <col min="10352" max="10352" customWidth="1" width="8.85546875"/>
    <col min="10353" max="10353" customWidth="1" width="8.85546875"/>
    <col min="10354" max="10354" customWidth="1" width="8.85546875"/>
    <col min="10355" max="10355" customWidth="1" width="8.85546875"/>
    <col min="10356" max="10356" customWidth="1" width="8.85546875"/>
    <col min="10357" max="10357" customWidth="1" width="8.85546875"/>
    <col min="10358" max="10358" customWidth="1" width="8.85546875"/>
    <col min="10359" max="10359" customWidth="1" width="8.85546875"/>
    <col min="10360" max="10360" customWidth="1" width="8.85546875"/>
    <col min="10361" max="10361" customWidth="1" width="8.85546875"/>
    <col min="10362" max="10362" customWidth="1" width="8.85546875"/>
    <col min="10363" max="10363" customWidth="1" width="8.85546875"/>
    <col min="10364" max="10364" customWidth="1" width="8.85546875"/>
    <col min="10365" max="10365" customWidth="1" width="8.85546875"/>
    <col min="10366" max="10366" customWidth="1" width="8.85546875"/>
    <col min="10367" max="10367" customWidth="1" width="8.85546875"/>
    <col min="10368" max="10368" customWidth="1" width="8.85546875"/>
    <col min="10369" max="10369" customWidth="1" width="8.85546875"/>
    <col min="10370" max="10370" customWidth="1" width="8.85546875"/>
    <col min="10371" max="10371" customWidth="1" width="8.85546875"/>
    <col min="10372" max="10372" customWidth="1" width="8.85546875"/>
    <col min="10373" max="10373" customWidth="1" width="8.85546875"/>
    <col min="10374" max="10374" customWidth="1" width="8.85546875"/>
    <col min="10375" max="10375" customWidth="1" width="8.85546875"/>
    <col min="10376" max="10376" customWidth="1" width="8.85546875"/>
    <col min="10377" max="10377" customWidth="1" width="8.85546875"/>
    <col min="10378" max="10378" customWidth="1" width="8.85546875"/>
    <col min="10379" max="10379" customWidth="1" width="8.85546875"/>
    <col min="10380" max="10380" customWidth="1" width="8.85546875"/>
    <col min="10381" max="10381" customWidth="1" width="8.85546875"/>
    <col min="10382" max="10382" customWidth="1" width="8.85546875"/>
    <col min="10383" max="10383" customWidth="1" width="8.85546875"/>
    <col min="10384" max="10384" customWidth="1" width="8.85546875"/>
    <col min="10385" max="10385" customWidth="1" width="8.85546875"/>
    <col min="10386" max="10386" customWidth="1" width="8.85546875"/>
    <col min="10387" max="10387" customWidth="1" width="8.85546875"/>
    <col min="10388" max="10388" customWidth="1" width="8.85546875"/>
    <col min="10389" max="10389" customWidth="1" width="8.85546875"/>
    <col min="10390" max="10390" customWidth="1" width="8.85546875"/>
    <col min="10391" max="10391" customWidth="1" width="8.85546875"/>
    <col min="10392" max="10392" customWidth="1" width="8.85546875"/>
    <col min="10393" max="10393" customWidth="1" width="8.85546875"/>
    <col min="10394" max="10394" customWidth="1" width="8.85546875"/>
    <col min="10395" max="10395" customWidth="1" width="8.85546875"/>
    <col min="10396" max="10396" customWidth="1" width="8.85546875"/>
    <col min="10397" max="10397" customWidth="1" width="8.85546875"/>
    <col min="10398" max="10398" customWidth="1" width="8.85546875"/>
    <col min="10399" max="10399" customWidth="1" width="8.85546875"/>
    <col min="10400" max="10400" customWidth="1" width="8.85546875"/>
    <col min="10401" max="10401" customWidth="1" width="8.85546875"/>
    <col min="10402" max="10402" customWidth="1" width="8.85546875"/>
    <col min="10403" max="10403" customWidth="1" width="8.85546875"/>
    <col min="10404" max="10404" customWidth="1" width="8.85546875"/>
    <col min="10405" max="10405" customWidth="1" width="8.85546875"/>
    <col min="10406" max="10406" customWidth="1" width="8.85546875"/>
    <col min="10407" max="10407" customWidth="1" width="8.85546875"/>
    <col min="10408" max="10408" customWidth="1" width="8.85546875"/>
    <col min="10409" max="10409" customWidth="1" width="8.85546875"/>
    <col min="10410" max="10410" customWidth="1" width="8.85546875"/>
    <col min="10411" max="10411" customWidth="1" width="8.85546875"/>
    <col min="10412" max="10412" customWidth="1" width="8.85546875"/>
    <col min="10413" max="10413" customWidth="1" width="8.85546875"/>
    <col min="10414" max="10414" customWidth="1" width="8.85546875"/>
    <col min="10415" max="10415" customWidth="1" width="8.85546875"/>
    <col min="10416" max="10416" customWidth="1" width="8.85546875"/>
    <col min="10417" max="10417" customWidth="1" width="8.85546875"/>
    <col min="10418" max="10418" customWidth="1" width="8.85546875"/>
    <col min="10419" max="10419" customWidth="1" width="8.85546875"/>
    <col min="10420" max="10420" customWidth="1" width="8.85546875"/>
    <col min="10421" max="10421" customWidth="1" width="8.85546875"/>
    <col min="10422" max="10422" customWidth="1" width="8.85546875"/>
    <col min="10423" max="10423" customWidth="1" width="8.85546875"/>
    <col min="10424" max="10424" customWidth="1" width="8.85546875"/>
    <col min="10425" max="10425" customWidth="1" width="8.85546875"/>
    <col min="10426" max="10426" customWidth="1" width="8.85546875"/>
    <col min="10427" max="10427" customWidth="1" width="8.85546875"/>
    <col min="10428" max="10428" customWidth="1" width="8.85546875"/>
    <col min="10429" max="10429" customWidth="1" width="8.85546875"/>
    <col min="10430" max="10430" customWidth="1" width="8.85546875"/>
    <col min="10431" max="10431" customWidth="1" width="8.85546875"/>
    <col min="10432" max="10432" customWidth="1" width="8.85546875"/>
    <col min="10433" max="10433" customWidth="1" width="8.85546875"/>
    <col min="10434" max="10434" customWidth="1" width="8.85546875"/>
    <col min="10435" max="10435" customWidth="1" width="8.85546875"/>
    <col min="10436" max="10436" customWidth="1" width="8.85546875"/>
    <col min="10437" max="10437" customWidth="1" width="8.85546875"/>
    <col min="10438" max="10438" customWidth="1" width="8.85546875"/>
    <col min="10439" max="10439" customWidth="1" width="8.85546875"/>
    <col min="10440" max="10440" customWidth="1" width="8.85546875"/>
    <col min="10441" max="10441" customWidth="1" width="8.85546875"/>
    <col min="10442" max="10442" customWidth="1" width="8.85546875"/>
    <col min="10443" max="10443" customWidth="1" width="8.85546875"/>
    <col min="10444" max="10444" customWidth="1" width="8.85546875"/>
    <col min="10445" max="10445" customWidth="1" width="8.85546875"/>
    <col min="10446" max="10446" customWidth="1" width="8.85546875"/>
    <col min="10447" max="10447" customWidth="1" width="8.85546875"/>
    <col min="10448" max="10448" customWidth="1" width="8.85546875"/>
    <col min="10449" max="10449" customWidth="1" width="8.85546875"/>
    <col min="10450" max="10450" customWidth="1" width="8.85546875"/>
    <col min="10451" max="10451" customWidth="1" width="8.85546875"/>
    <col min="10452" max="10452" customWidth="1" width="8.85546875"/>
    <col min="10453" max="10453" customWidth="1" width="8.85546875"/>
    <col min="10454" max="10454" customWidth="1" width="8.85546875"/>
    <col min="10455" max="10455" customWidth="1" width="8.85546875"/>
    <col min="10456" max="10456" customWidth="1" width="8.85546875"/>
    <col min="10457" max="10457" customWidth="1" width="8.85546875"/>
    <col min="10458" max="10458" customWidth="1" width="8.85546875"/>
    <col min="10459" max="10459" customWidth="1" width="8.85546875"/>
    <col min="10460" max="10460" customWidth="1" width="8.85546875"/>
    <col min="10461" max="10461" customWidth="1" width="8.85546875"/>
    <col min="10462" max="10462" customWidth="1" width="8.85546875"/>
    <col min="10463" max="10463" customWidth="1" width="8.85546875"/>
    <col min="10464" max="10464" customWidth="1" width="8.85546875"/>
    <col min="10465" max="10465" customWidth="1" width="8.85546875"/>
    <col min="10466" max="10466" customWidth="1" width="8.85546875"/>
    <col min="10467" max="10467" customWidth="1" width="8.85546875"/>
    <col min="10468" max="10468" customWidth="1" width="8.85546875"/>
    <col min="10469" max="10469" customWidth="1" width="8.85546875"/>
    <col min="10470" max="10470" customWidth="1" width="8.85546875"/>
    <col min="10471" max="10471" customWidth="1" width="8.85546875"/>
    <col min="10472" max="10472" customWidth="1" width="8.85546875"/>
    <col min="10473" max="10473" customWidth="1" width="8.85546875"/>
    <col min="10474" max="10474" customWidth="1" width="8.85546875"/>
    <col min="10475" max="10475" customWidth="1" width="8.85546875"/>
    <col min="10476" max="10476" customWidth="1" width="8.85546875"/>
    <col min="10477" max="10477" customWidth="1" width="8.85546875"/>
    <col min="10478" max="10478" customWidth="1" width="8.85546875"/>
    <col min="10479" max="10479" customWidth="1" width="8.85546875"/>
    <col min="10480" max="10480" customWidth="1" width="8.85546875"/>
    <col min="10481" max="10481" customWidth="1" width="8.85546875"/>
    <col min="10482" max="10482" customWidth="1" width="8.85546875"/>
    <col min="10483" max="10483" customWidth="1" width="8.85546875"/>
    <col min="10484" max="10484" customWidth="1" width="8.85546875"/>
    <col min="10485" max="10485" customWidth="1" width="8.85546875"/>
    <col min="10486" max="10486" customWidth="1" width="8.85546875"/>
    <col min="10487" max="10487" customWidth="1" width="8.85546875"/>
    <col min="10488" max="10488" customWidth="1" width="8.85546875"/>
    <col min="10489" max="10489" customWidth="1" width="8.85546875"/>
    <col min="10490" max="10490" customWidth="1" width="8.85546875"/>
    <col min="10491" max="10491" customWidth="1" width="8.85546875"/>
    <col min="10492" max="10492" customWidth="1" width="8.85546875"/>
    <col min="10493" max="10493" customWidth="1" width="8.85546875"/>
    <col min="10494" max="10494" customWidth="1" width="8.85546875"/>
    <col min="10495" max="10495" customWidth="1" width="8.85546875"/>
    <col min="10496" max="10496" customWidth="1" width="8.85546875"/>
    <col min="10497" max="10497" customWidth="1" width="8.85546875"/>
    <col min="10498" max="10498" customWidth="1" width="8.85546875"/>
    <col min="10499" max="10499" customWidth="1" width="8.85546875"/>
    <col min="10500" max="10500" customWidth="1" width="8.85546875"/>
    <col min="10501" max="10501" customWidth="1" width="8.85546875"/>
    <col min="10502" max="10502" customWidth="1" width="8.85546875"/>
    <col min="10503" max="10503" customWidth="1" width="8.85546875"/>
    <col min="10504" max="10504" customWidth="1" width="8.85546875"/>
    <col min="10505" max="10505" customWidth="1" width="8.85546875"/>
    <col min="10506" max="10506" customWidth="1" width="8.85546875"/>
    <col min="10507" max="10507" customWidth="1" width="8.85546875"/>
    <col min="10508" max="10508" customWidth="1" width="8.85546875"/>
    <col min="10509" max="10509" customWidth="1" width="8.85546875"/>
    <col min="10510" max="10510" customWidth="1" width="8.85546875"/>
    <col min="10511" max="10511" customWidth="1" width="8.85546875"/>
    <col min="10512" max="10512" customWidth="1" width="8.85546875"/>
    <col min="10513" max="10513" customWidth="1" width="8.85546875"/>
    <col min="10514" max="10514" customWidth="1" width="8.85546875"/>
    <col min="10515" max="10515" customWidth="1" width="8.85546875"/>
    <col min="10516" max="10516" customWidth="1" width="8.85546875"/>
    <col min="10517" max="10517" customWidth="1" width="8.85546875"/>
    <col min="10518" max="10518" customWidth="1" width="8.85546875"/>
    <col min="10519" max="10519" customWidth="1" width="8.85546875"/>
    <col min="10520" max="10520" customWidth="1" width="8.85546875"/>
    <col min="10521" max="10521" customWidth="1" width="8.85546875"/>
    <col min="10522" max="10522" customWidth="1" width="8.85546875"/>
    <col min="10523" max="10523" customWidth="1" width="8.85546875"/>
    <col min="10524" max="10524" customWidth="1" width="8.85546875"/>
    <col min="10525" max="10525" customWidth="1" width="8.85546875"/>
    <col min="10526" max="10526" customWidth="1" width="8.85546875"/>
    <col min="10527" max="10527" customWidth="1" width="8.85546875"/>
    <col min="10528" max="10528" customWidth="1" width="8.85546875"/>
    <col min="10529" max="10529" customWidth="1" width="8.85546875"/>
    <col min="10530" max="10530" customWidth="1" width="8.85546875"/>
    <col min="10531" max="10531" customWidth="1" width="8.85546875"/>
    <col min="10532" max="10532" customWidth="1" width="8.85546875"/>
    <col min="10533" max="10533" customWidth="1" width="8.85546875"/>
    <col min="10534" max="10534" customWidth="1" width="8.85546875"/>
    <col min="10535" max="10535" customWidth="1" width="8.85546875"/>
    <col min="10536" max="10536" customWidth="1" width="8.85546875"/>
    <col min="10537" max="10537" customWidth="1" width="8.85546875"/>
    <col min="10538" max="10538" customWidth="1" width="8.85546875"/>
    <col min="10539" max="10539" customWidth="1" width="8.85546875"/>
    <col min="10540" max="10540" customWidth="1" width="8.85546875"/>
    <col min="10541" max="10541" customWidth="1" width="8.85546875"/>
    <col min="10542" max="10542" customWidth="1" width="8.85546875"/>
    <col min="10543" max="10543" customWidth="1" width="8.85546875"/>
    <col min="10544" max="10544" customWidth="1" width="8.85546875"/>
    <col min="10545" max="10545" customWidth="1" width="8.85546875"/>
    <col min="10546" max="10546" customWidth="1" width="8.85546875"/>
    <col min="10547" max="10547" customWidth="1" width="8.85546875"/>
    <col min="10548" max="10548" customWidth="1" width="8.85546875"/>
    <col min="10549" max="10549" customWidth="1" width="8.85546875"/>
    <col min="10550" max="10550" customWidth="1" width="8.85546875"/>
    <col min="10551" max="10551" customWidth="1" width="8.85546875"/>
    <col min="10552" max="10552" customWidth="1" width="8.85546875"/>
    <col min="10553" max="10553" customWidth="1" width="8.85546875"/>
    <col min="10554" max="10554" customWidth="1" width="8.85546875"/>
    <col min="10555" max="10555" customWidth="1" width="8.85546875"/>
    <col min="10556" max="10556" customWidth="1" width="8.85546875"/>
    <col min="10557" max="10557" customWidth="1" width="8.85546875"/>
    <col min="10558" max="10558" customWidth="1" width="8.85546875"/>
    <col min="10559" max="10559" customWidth="1" width="8.85546875"/>
    <col min="10560" max="10560" customWidth="1" width="8.85546875"/>
    <col min="10561" max="10561" customWidth="1" width="8.85546875"/>
    <col min="10562" max="10562" customWidth="1" width="8.85546875"/>
    <col min="10563" max="10563" customWidth="1" width="8.85546875"/>
    <col min="10564" max="10564" customWidth="1" width="8.85546875"/>
    <col min="10565" max="10565" customWidth="1" width="8.85546875"/>
    <col min="10566" max="10566" customWidth="1" width="8.85546875"/>
    <col min="10567" max="10567" customWidth="1" width="8.85546875"/>
    <col min="10568" max="10568" customWidth="1" width="8.85546875"/>
    <col min="10569" max="10569" customWidth="1" width="8.85546875"/>
    <col min="10570" max="10570" customWidth="1" width="8.85546875"/>
    <col min="10571" max="10571" customWidth="1" width="8.85546875"/>
    <col min="10572" max="10572" customWidth="1" width="8.85546875"/>
    <col min="10573" max="10573" customWidth="1" width="8.85546875"/>
    <col min="10574" max="10574" customWidth="1" width="8.85546875"/>
    <col min="10575" max="10575" customWidth="1" width="8.85546875"/>
    <col min="10576" max="10576" customWidth="1" width="8.85546875"/>
    <col min="10577" max="10577" customWidth="1" width="8.85546875"/>
    <col min="10578" max="10578" customWidth="1" width="8.85546875"/>
    <col min="10579" max="10579" customWidth="1" width="8.85546875"/>
    <col min="10580" max="10580" customWidth="1" width="8.85546875"/>
    <col min="10581" max="10581" customWidth="1" width="8.85546875"/>
    <col min="10582" max="10582" customWidth="1" width="8.85546875"/>
    <col min="10583" max="10583" customWidth="1" width="8.85546875"/>
    <col min="10584" max="10584" customWidth="1" width="8.85546875"/>
    <col min="10585" max="10585" customWidth="1" width="8.85546875"/>
    <col min="10586" max="10586" customWidth="1" width="8.85546875"/>
    <col min="10587" max="10587" customWidth="1" width="8.85546875"/>
    <col min="10588" max="10588" customWidth="1" width="8.85546875"/>
    <col min="10589" max="10589" customWidth="1" width="8.85546875"/>
    <col min="10590" max="10590" customWidth="1" width="8.85546875"/>
    <col min="10591" max="10591" customWidth="1" width="8.85546875"/>
    <col min="10592" max="10592" customWidth="1" width="8.85546875"/>
    <col min="10593" max="10593" customWidth="1" width="8.85546875"/>
    <col min="10594" max="10594" customWidth="1" width="8.85546875"/>
    <col min="10595" max="10595" customWidth="1" width="8.85546875"/>
    <col min="10596" max="10596" customWidth="1" width="8.85546875"/>
    <col min="10597" max="10597" customWidth="1" width="8.85546875"/>
    <col min="10598" max="10598" customWidth="1" width="8.85546875"/>
    <col min="10599" max="10599" customWidth="1" width="8.85546875"/>
    <col min="10600" max="10600" customWidth="1" width="8.85546875"/>
    <col min="10601" max="10601" customWidth="1" width="8.85546875"/>
    <col min="10602" max="10602" customWidth="1" width="8.85546875"/>
    <col min="10603" max="10603" customWidth="1" width="8.85546875"/>
    <col min="10604" max="10604" customWidth="1" width="8.85546875"/>
    <col min="10605" max="10605" customWidth="1" width="8.85546875"/>
    <col min="10606" max="10606" customWidth="1" width="8.85546875"/>
    <col min="10607" max="10607" customWidth="1" width="8.85546875"/>
    <col min="10608" max="10608" customWidth="1" width="8.85546875"/>
    <col min="10609" max="10609" customWidth="1" width="8.85546875"/>
    <col min="10610" max="10610" customWidth="1" width="8.85546875"/>
    <col min="10611" max="10611" customWidth="1" width="8.85546875"/>
    <col min="10612" max="10612" customWidth="1" width="8.85546875"/>
    <col min="10613" max="10613" customWidth="1" width="8.85546875"/>
    <col min="10614" max="10614" customWidth="1" width="8.85546875"/>
    <col min="10615" max="10615" customWidth="1" width="8.85546875"/>
    <col min="10616" max="10616" customWidth="1" width="8.85546875"/>
    <col min="10617" max="10617" customWidth="1" width="8.85546875"/>
    <col min="10618" max="10618" customWidth="1" width="8.85546875"/>
    <col min="10619" max="10619" customWidth="1" width="8.85546875"/>
    <col min="10620" max="10620" customWidth="1" width="8.85546875"/>
    <col min="10621" max="10621" customWidth="1" width="8.85546875"/>
    <col min="10622" max="10622" customWidth="1" width="8.85546875"/>
    <col min="10623" max="10623" customWidth="1" width="8.85546875"/>
    <col min="10624" max="10624" customWidth="1" width="8.85546875"/>
    <col min="10625" max="10625" customWidth="1" width="8.85546875"/>
    <col min="10626" max="10626" customWidth="1" width="8.85546875"/>
    <col min="10627" max="10627" customWidth="1" width="8.85546875"/>
    <col min="10628" max="10628" customWidth="1" width="8.85546875"/>
    <col min="10629" max="10629" customWidth="1" width="8.85546875"/>
    <col min="10630" max="10630" customWidth="1" width="8.85546875"/>
    <col min="10631" max="10631" customWidth="1" width="8.85546875"/>
    <col min="10632" max="10632" customWidth="1" width="8.85546875"/>
    <col min="10633" max="10633" customWidth="1" width="8.85546875"/>
    <col min="10634" max="10634" customWidth="1" width="8.85546875"/>
    <col min="10635" max="10635" customWidth="1" width="8.85546875"/>
    <col min="10636" max="10636" customWidth="1" width="8.85546875"/>
    <col min="10637" max="10637" customWidth="1" width="8.85546875"/>
    <col min="10638" max="10638" customWidth="1" width="8.85546875"/>
    <col min="10639" max="10639" customWidth="1" width="8.85546875"/>
    <col min="10640" max="10640" customWidth="1" width="8.85546875"/>
    <col min="10641" max="10641" customWidth="1" width="8.85546875"/>
    <col min="10642" max="10642" customWidth="1" width="8.85546875"/>
    <col min="10643" max="10643" customWidth="1" width="8.85546875"/>
    <col min="10644" max="10644" customWidth="1" width="8.85546875"/>
    <col min="10645" max="10645" customWidth="1" width="8.85546875"/>
    <col min="10646" max="10646" customWidth="1" width="8.85546875"/>
    <col min="10647" max="10647" customWidth="1" width="8.85546875"/>
    <col min="10648" max="10648" customWidth="1" width="8.85546875"/>
    <col min="10649" max="10649" customWidth="1" width="8.85546875"/>
    <col min="10650" max="10650" customWidth="1" width="8.85546875"/>
    <col min="10651" max="10651" customWidth="1" width="8.85546875"/>
    <col min="10652" max="10652" customWidth="1" width="8.85546875"/>
    <col min="10653" max="10653" customWidth="1" width="8.85546875"/>
    <col min="10654" max="10654" customWidth="1" width="8.85546875"/>
    <col min="10655" max="10655" customWidth="1" width="8.85546875"/>
    <col min="10656" max="10656" customWidth="1" width="8.85546875"/>
    <col min="10657" max="10657" customWidth="1" width="8.85546875"/>
    <col min="10658" max="10658" customWidth="1" width="8.85546875"/>
    <col min="10659" max="10659" customWidth="1" width="8.85546875"/>
    <col min="10660" max="10660" customWidth="1" width="8.85546875"/>
    <col min="10661" max="10661" customWidth="1" width="8.85546875"/>
    <col min="10662" max="10662" customWidth="1" width="8.85546875"/>
    <col min="10663" max="10663" customWidth="1" width="8.85546875"/>
    <col min="10664" max="10664" customWidth="1" width="8.85546875"/>
    <col min="10665" max="10665" customWidth="1" width="8.85546875"/>
    <col min="10666" max="10666" customWidth="1" width="8.85546875"/>
    <col min="10667" max="10667" customWidth="1" width="8.85546875"/>
    <col min="10668" max="10668" customWidth="1" width="8.85546875"/>
    <col min="10669" max="10669" customWidth="1" width="8.85546875"/>
    <col min="10670" max="10670" customWidth="1" width="8.85546875"/>
    <col min="10671" max="10671" customWidth="1" width="8.85546875"/>
    <col min="10672" max="10672" customWidth="1" width="8.85546875"/>
    <col min="10673" max="10673" customWidth="1" width="8.85546875"/>
    <col min="10674" max="10674" customWidth="1" width="8.85546875"/>
    <col min="10675" max="10675" customWidth="1" width="8.85546875"/>
    <col min="10676" max="10676" customWidth="1" width="8.85546875"/>
    <col min="10677" max="10677" customWidth="1" width="8.85546875"/>
    <col min="10678" max="10678" customWidth="1" width="8.85546875"/>
    <col min="10679" max="10679" customWidth="1" width="8.85546875"/>
    <col min="10680" max="10680" customWidth="1" width="8.85546875"/>
    <col min="10681" max="10681" customWidth="1" width="8.85546875"/>
    <col min="10682" max="10682" customWidth="1" width="8.85546875"/>
    <col min="10683" max="10683" customWidth="1" width="8.85546875"/>
    <col min="10684" max="10684" customWidth="1" width="8.85546875"/>
    <col min="10685" max="10685" customWidth="1" width="8.85546875"/>
    <col min="10686" max="10686" customWidth="1" width="8.85546875"/>
    <col min="10687" max="10687" customWidth="1" width="8.85546875"/>
    <col min="10688" max="10688" customWidth="1" width="8.85546875"/>
    <col min="10689" max="10689" customWidth="1" width="8.85546875"/>
    <col min="10690" max="10690" customWidth="1" width="8.85546875"/>
    <col min="10691" max="10691" customWidth="1" width="8.85546875"/>
    <col min="10692" max="10692" customWidth="1" width="8.85546875"/>
    <col min="10693" max="10693" customWidth="1" width="8.85546875"/>
    <col min="10694" max="10694" customWidth="1" width="8.85546875"/>
    <col min="10695" max="10695" customWidth="1" width="8.85546875"/>
    <col min="10696" max="10696" customWidth="1" width="8.85546875"/>
    <col min="10697" max="10697" customWidth="1" width="8.85546875"/>
    <col min="10698" max="10698" customWidth="1" width="8.85546875"/>
    <col min="10699" max="10699" customWidth="1" width="8.85546875"/>
    <col min="10700" max="10700" customWidth="1" width="8.85546875"/>
    <col min="10701" max="10701" customWidth="1" width="8.85546875"/>
    <col min="10702" max="10702" customWidth="1" width="8.85546875"/>
    <col min="10703" max="10703" customWidth="1" width="8.85546875"/>
    <col min="10704" max="10704" customWidth="1" width="8.85546875"/>
    <col min="10705" max="10705" customWidth="1" width="8.85546875"/>
    <col min="10706" max="10706" customWidth="1" width="8.85546875"/>
    <col min="10707" max="10707" customWidth="1" width="8.85546875"/>
    <col min="10708" max="10708" customWidth="1" width="8.85546875"/>
    <col min="10709" max="10709" customWidth="1" width="8.85546875"/>
    <col min="10710" max="10710" customWidth="1" width="8.85546875"/>
    <col min="10711" max="10711" customWidth="1" width="8.85546875"/>
    <col min="10712" max="10712" customWidth="1" width="8.85546875"/>
    <col min="10713" max="10713" customWidth="1" width="8.85546875"/>
    <col min="10714" max="10714" customWidth="1" width="8.85546875"/>
    <col min="10715" max="10715" customWidth="1" width="8.85546875"/>
    <col min="10716" max="10716" customWidth="1" width="8.85546875"/>
    <col min="10717" max="10717" customWidth="1" width="8.85546875"/>
    <col min="10718" max="10718" customWidth="1" width="8.85546875"/>
    <col min="10719" max="10719" customWidth="1" width="8.85546875"/>
    <col min="10720" max="10720" customWidth="1" width="8.85546875"/>
    <col min="10721" max="10721" customWidth="1" width="8.85546875"/>
    <col min="10722" max="10722" customWidth="1" width="8.85546875"/>
    <col min="10723" max="10723" customWidth="1" width="8.85546875"/>
    <col min="10724" max="10724" customWidth="1" width="8.85546875"/>
    <col min="10725" max="10725" customWidth="1" width="8.85546875"/>
    <col min="10726" max="10726" customWidth="1" width="8.85546875"/>
    <col min="10727" max="10727" customWidth="1" width="8.85546875"/>
    <col min="10728" max="10728" customWidth="1" width="8.85546875"/>
    <col min="10729" max="10729" customWidth="1" width="8.85546875"/>
    <col min="10730" max="10730" customWidth="1" width="8.85546875"/>
    <col min="10731" max="10731" customWidth="1" width="8.85546875"/>
    <col min="10732" max="10732" customWidth="1" width="8.85546875"/>
    <col min="10733" max="10733" customWidth="1" width="8.85546875"/>
    <col min="10734" max="10734" customWidth="1" width="8.85546875"/>
    <col min="10735" max="10735" customWidth="1" width="8.85546875"/>
    <col min="10736" max="10736" customWidth="1" width="8.85546875"/>
    <col min="10737" max="10737" customWidth="1" width="8.85546875"/>
    <col min="10738" max="10738" customWidth="1" width="8.85546875"/>
    <col min="10739" max="10739" customWidth="1" width="8.85546875"/>
    <col min="10740" max="10740" customWidth="1" width="8.85546875"/>
    <col min="10741" max="10741" customWidth="1" width="8.85546875"/>
    <col min="10742" max="10742" customWidth="1" width="8.85546875"/>
    <col min="10743" max="10743" customWidth="1" width="8.85546875"/>
    <col min="10744" max="10744" customWidth="1" width="8.85546875"/>
    <col min="10745" max="10745" customWidth="1" width="8.85546875"/>
    <col min="10746" max="10746" customWidth="1" width="8.85546875"/>
    <col min="10747" max="10747" customWidth="1" width="8.85546875"/>
    <col min="10748" max="10748" customWidth="1" width="8.85546875"/>
    <col min="10749" max="10749" customWidth="1" width="8.85546875"/>
    <col min="10750" max="10750" customWidth="1" width="8.85546875"/>
    <col min="10751" max="10751" customWidth="1" width="8.85546875"/>
    <col min="10752" max="10752" customWidth="1" width="8.85546875"/>
    <col min="10753" max="10753" customWidth="1" width="8.85546875"/>
    <col min="10754" max="10754" customWidth="1" width="8.85546875"/>
    <col min="10755" max="10755" customWidth="1" width="8.85546875"/>
    <col min="10756" max="10756" customWidth="1" width="8.85546875"/>
    <col min="10757" max="10757" customWidth="1" width="8.85546875"/>
    <col min="10758" max="10758" customWidth="1" width="8.85546875"/>
    <col min="10759" max="10759" customWidth="1" width="8.85546875"/>
    <col min="10760" max="10760" customWidth="1" width="8.85546875"/>
    <col min="10761" max="10761" customWidth="1" width="8.85546875"/>
    <col min="10762" max="10762" customWidth="1" width="8.85546875"/>
    <col min="10763" max="10763" customWidth="1" width="8.85546875"/>
    <col min="10764" max="10764" customWidth="1" width="8.85546875"/>
    <col min="10765" max="10765" customWidth="1" width="8.85546875"/>
    <col min="10766" max="10766" customWidth="1" width="8.85546875"/>
    <col min="10767" max="10767" customWidth="1" width="8.85546875"/>
    <col min="10768" max="10768" customWidth="1" width="8.85546875"/>
    <col min="10769" max="10769" customWidth="1" width="8.85546875"/>
    <col min="10770" max="10770" customWidth="1" width="8.85546875"/>
    <col min="10771" max="10771" customWidth="1" width="8.85546875"/>
    <col min="10772" max="10772" customWidth="1" width="8.85546875"/>
    <col min="10773" max="10773" customWidth="1" width="8.85546875"/>
    <col min="10774" max="10774" customWidth="1" width="8.85546875"/>
    <col min="10775" max="10775" customWidth="1" width="8.85546875"/>
    <col min="10776" max="10776" customWidth="1" width="8.85546875"/>
    <col min="10777" max="10777" customWidth="1" width="8.85546875"/>
    <col min="10778" max="10778" customWidth="1" width="8.85546875"/>
    <col min="10779" max="10779" customWidth="1" width="8.85546875"/>
    <col min="10780" max="10780" customWidth="1" width="8.85546875"/>
    <col min="10781" max="10781" customWidth="1" width="8.85546875"/>
    <col min="10782" max="10782" customWidth="1" width="8.85546875"/>
    <col min="10783" max="10783" customWidth="1" width="8.85546875"/>
    <col min="10784" max="10784" customWidth="1" width="8.85546875"/>
    <col min="10785" max="10785" customWidth="1" width="8.85546875"/>
    <col min="10786" max="10786" customWidth="1" width="8.85546875"/>
    <col min="10787" max="10787" customWidth="1" width="8.85546875"/>
    <col min="10788" max="10788" customWidth="1" width="8.85546875"/>
    <col min="10789" max="10789" customWidth="1" width="8.85546875"/>
    <col min="10790" max="10790" customWidth="1" width="8.85546875"/>
    <col min="10791" max="10791" customWidth="1" width="8.85546875"/>
    <col min="10792" max="10792" customWidth="1" width="8.85546875"/>
    <col min="10793" max="10793" customWidth="1" width="8.85546875"/>
    <col min="10794" max="10794" customWidth="1" width="8.85546875"/>
    <col min="10795" max="10795" customWidth="1" width="8.85546875"/>
    <col min="10796" max="10796" customWidth="1" width="8.85546875"/>
    <col min="10797" max="10797" customWidth="1" width="8.85546875"/>
    <col min="10798" max="10798" customWidth="1" width="8.85546875"/>
    <col min="10799" max="10799" customWidth="1" width="8.85546875"/>
    <col min="10800" max="10800" customWidth="1" width="8.85546875"/>
    <col min="10801" max="10801" customWidth="1" width="8.85546875"/>
    <col min="10802" max="10802" customWidth="1" width="8.85546875"/>
    <col min="10803" max="10803" customWidth="1" width="8.85546875"/>
    <col min="10804" max="10804" customWidth="1" width="8.85546875"/>
    <col min="10805" max="10805" customWidth="1" width="8.85546875"/>
    <col min="10806" max="10806" customWidth="1" width="8.85546875"/>
    <col min="10807" max="10807" customWidth="1" width="8.85546875"/>
    <col min="10808" max="10808" customWidth="1" width="8.85546875"/>
    <col min="10809" max="10809" customWidth="1" width="8.85546875"/>
    <col min="10810" max="10810" customWidth="1" width="8.85546875"/>
    <col min="10811" max="10811" customWidth="1" width="8.85546875"/>
    <col min="10812" max="10812" customWidth="1" width="8.85546875"/>
    <col min="10813" max="10813" customWidth="1" width="8.85546875"/>
    <col min="10814" max="10814" customWidth="1" width="8.85546875"/>
    <col min="10815" max="10815" customWidth="1" width="8.85546875"/>
    <col min="10816" max="10816" customWidth="1" width="8.85546875"/>
    <col min="10817" max="10817" customWidth="1" width="8.85546875"/>
    <col min="10818" max="10818" customWidth="1" width="8.85546875"/>
    <col min="10819" max="10819" customWidth="1" width="8.85546875"/>
    <col min="10820" max="10820" customWidth="1" width="8.85546875"/>
    <col min="10821" max="10821" customWidth="1" width="8.85546875"/>
    <col min="10822" max="10822" customWidth="1" width="8.85546875"/>
    <col min="10823" max="10823" customWidth="1" width="8.85546875"/>
    <col min="10824" max="10824" customWidth="1" width="8.85546875"/>
    <col min="10825" max="10825" customWidth="1" width="8.85546875"/>
    <col min="10826" max="10826" customWidth="1" width="8.85546875"/>
    <col min="10827" max="10827" customWidth="1" width="8.85546875"/>
    <col min="10828" max="10828" customWidth="1" width="8.85546875"/>
    <col min="10829" max="10829" customWidth="1" width="8.85546875"/>
    <col min="10830" max="10830" customWidth="1" width="8.85546875"/>
    <col min="10831" max="10831" customWidth="1" width="8.85546875"/>
    <col min="10832" max="10832" customWidth="1" width="8.85546875"/>
    <col min="10833" max="10833" customWidth="1" width="8.85546875"/>
    <col min="10834" max="10834" customWidth="1" width="8.85546875"/>
    <col min="10835" max="10835" customWidth="1" width="8.85546875"/>
    <col min="10836" max="10836" customWidth="1" width="8.85546875"/>
    <col min="10837" max="10837" customWidth="1" width="8.85546875"/>
    <col min="10838" max="10838" customWidth="1" width="8.85546875"/>
    <col min="10839" max="10839" customWidth="1" width="8.85546875"/>
    <col min="10840" max="10840" customWidth="1" width="8.85546875"/>
    <col min="10841" max="10841" customWidth="1" width="8.85546875"/>
    <col min="10842" max="10842" customWidth="1" width="8.85546875"/>
    <col min="10843" max="10843" customWidth="1" width="8.85546875"/>
    <col min="10844" max="10844" customWidth="1" width="8.85546875"/>
    <col min="10845" max="10845" customWidth="1" width="8.85546875"/>
    <col min="10846" max="10846" customWidth="1" width="8.85546875"/>
    <col min="10847" max="10847" customWidth="1" width="8.85546875"/>
    <col min="10848" max="10848" customWidth="1" width="8.85546875"/>
    <col min="10849" max="10849" customWidth="1" width="8.85546875"/>
    <col min="10850" max="10850" customWidth="1" width="8.85546875"/>
    <col min="10851" max="10851" customWidth="1" width="8.85546875"/>
    <col min="10852" max="10852" customWidth="1" width="8.85546875"/>
    <col min="10853" max="10853" customWidth="1" width="8.85546875"/>
    <col min="10854" max="10854" customWidth="1" width="8.85546875"/>
    <col min="10855" max="10855" customWidth="1" width="8.85546875"/>
    <col min="10856" max="10856" customWidth="1" width="8.85546875"/>
    <col min="10857" max="10857" customWidth="1" width="8.85546875"/>
    <col min="10858" max="10858" customWidth="1" width="8.85546875"/>
    <col min="10859" max="10859" customWidth="1" width="8.85546875"/>
    <col min="10860" max="10860" customWidth="1" width="8.85546875"/>
    <col min="10861" max="10861" customWidth="1" width="8.85546875"/>
    <col min="10862" max="10862" customWidth="1" width="8.85546875"/>
    <col min="10863" max="10863" customWidth="1" width="8.85546875"/>
    <col min="10864" max="10864" customWidth="1" width="8.85546875"/>
    <col min="10865" max="10865" customWidth="1" width="8.85546875"/>
    <col min="10866" max="10866" customWidth="1" width="8.85546875"/>
    <col min="10867" max="10867" customWidth="1" width="8.85546875"/>
    <col min="10868" max="10868" customWidth="1" width="8.85546875"/>
    <col min="10869" max="10869" customWidth="1" width="8.85546875"/>
    <col min="10870" max="10870" customWidth="1" width="8.85546875"/>
    <col min="10871" max="10871" customWidth="1" width="8.85546875"/>
    <col min="10872" max="10872" customWidth="1" width="8.85546875"/>
    <col min="10873" max="10873" customWidth="1" width="8.85546875"/>
    <col min="10874" max="10874" customWidth="1" width="8.85546875"/>
    <col min="10875" max="10875" customWidth="1" width="8.85546875"/>
    <col min="10876" max="10876" customWidth="1" width="8.85546875"/>
    <col min="10877" max="10877" customWidth="1" width="8.85546875"/>
    <col min="10878" max="10878" customWidth="1" width="8.85546875"/>
    <col min="10879" max="10879" customWidth="1" width="8.85546875"/>
    <col min="10880" max="10880" customWidth="1" width="8.85546875"/>
    <col min="10881" max="10881" customWidth="1" width="8.85546875"/>
    <col min="10882" max="10882" customWidth="1" width="8.85546875"/>
    <col min="10883" max="10883" customWidth="1" width="8.85546875"/>
    <col min="10884" max="10884" customWidth="1" width="8.85546875"/>
    <col min="10885" max="10885" customWidth="1" width="8.85546875"/>
    <col min="10886" max="10886" customWidth="1" width="8.85546875"/>
    <col min="10887" max="10887" customWidth="1" width="8.85546875"/>
    <col min="10888" max="10888" customWidth="1" width="8.85546875"/>
    <col min="10889" max="10889" customWidth="1" width="8.85546875"/>
    <col min="10890" max="10890" customWidth="1" width="8.85546875"/>
    <col min="10891" max="10891" customWidth="1" width="8.85546875"/>
    <col min="10892" max="10892" customWidth="1" width="8.85546875"/>
    <col min="10893" max="10893" customWidth="1" width="8.85546875"/>
    <col min="10894" max="10894" customWidth="1" width="8.85546875"/>
    <col min="10895" max="10895" customWidth="1" width="8.85546875"/>
    <col min="10896" max="10896" customWidth="1" width="8.85546875"/>
    <col min="10897" max="10897" customWidth="1" width="8.85546875"/>
    <col min="10898" max="10898" customWidth="1" width="8.85546875"/>
    <col min="10899" max="10899" customWidth="1" width="8.85546875"/>
    <col min="10900" max="10900" customWidth="1" width="8.85546875"/>
    <col min="10901" max="10901" customWidth="1" width="8.85546875"/>
    <col min="10902" max="10902" customWidth="1" width="8.85546875"/>
    <col min="10903" max="10903" customWidth="1" width="8.85546875"/>
    <col min="10904" max="10904" customWidth="1" width="8.85546875"/>
    <col min="10905" max="10905" customWidth="1" width="8.85546875"/>
    <col min="10906" max="10906" customWidth="1" width="8.85546875"/>
    <col min="10907" max="10907" customWidth="1" width="8.85546875"/>
    <col min="10908" max="10908" customWidth="1" width="8.85546875"/>
    <col min="10909" max="10909" customWidth="1" width="8.85546875"/>
    <col min="10910" max="10910" customWidth="1" width="8.85546875"/>
    <col min="10911" max="10911" customWidth="1" width="8.85546875"/>
    <col min="10912" max="10912" customWidth="1" width="8.85546875"/>
    <col min="10913" max="10913" customWidth="1" width="8.85546875"/>
    <col min="10914" max="10914" customWidth="1" width="8.85546875"/>
    <col min="10915" max="10915" customWidth="1" width="8.85546875"/>
    <col min="10916" max="10916" customWidth="1" width="8.85546875"/>
    <col min="10917" max="10917" customWidth="1" width="8.85546875"/>
    <col min="10918" max="10918" customWidth="1" width="8.85546875"/>
    <col min="10919" max="10919" customWidth="1" width="8.85546875"/>
    <col min="10920" max="10920" customWidth="1" width="8.85546875"/>
    <col min="10921" max="10921" customWidth="1" width="8.85546875"/>
    <col min="10922" max="10922" customWidth="1" width="8.85546875"/>
    <col min="10923" max="10923" customWidth="1" width="8.85546875"/>
    <col min="10924" max="10924" customWidth="1" width="8.85546875"/>
    <col min="10925" max="10925" customWidth="1" width="8.85546875"/>
    <col min="10926" max="10926" customWidth="1" width="8.85546875"/>
    <col min="10927" max="10927" customWidth="1" width="8.85546875"/>
    <col min="10928" max="10928" customWidth="1" width="8.85546875"/>
    <col min="10929" max="10929" customWidth="1" width="8.85546875"/>
    <col min="10930" max="10930" customWidth="1" width="8.85546875"/>
    <col min="10931" max="10931" customWidth="1" width="8.85546875"/>
    <col min="10932" max="10932" customWidth="1" width="8.85546875"/>
    <col min="10933" max="10933" customWidth="1" width="8.85546875"/>
    <col min="10934" max="10934" customWidth="1" width="8.85546875"/>
    <col min="10935" max="10935" customWidth="1" width="8.85546875"/>
    <col min="10936" max="10936" customWidth="1" width="8.85546875"/>
    <col min="10937" max="10937" customWidth="1" width="8.85546875"/>
    <col min="10938" max="10938" customWidth="1" width="8.85546875"/>
    <col min="10939" max="10939" customWidth="1" width="8.85546875"/>
    <col min="10940" max="10940" customWidth="1" width="8.85546875"/>
    <col min="10941" max="10941" customWidth="1" width="8.85546875"/>
    <col min="10942" max="10942" customWidth="1" width="8.85546875"/>
    <col min="10943" max="10943" customWidth="1" width="8.85546875"/>
    <col min="10944" max="10944" customWidth="1" width="8.85546875"/>
    <col min="10945" max="10945" customWidth="1" width="8.85546875"/>
    <col min="10946" max="10946" customWidth="1" width="8.85546875"/>
    <col min="10947" max="10947" customWidth="1" width="8.85546875"/>
    <col min="10948" max="10948" customWidth="1" width="8.85546875"/>
    <col min="10949" max="10949" customWidth="1" width="8.85546875"/>
    <col min="10950" max="10950" customWidth="1" width="8.85546875"/>
    <col min="10951" max="10951" customWidth="1" width="8.85546875"/>
    <col min="10952" max="10952" customWidth="1" width="8.85546875"/>
    <col min="10953" max="10953" customWidth="1" width="8.85546875"/>
    <col min="10954" max="10954" customWidth="1" width="8.85546875"/>
    <col min="10955" max="10955" customWidth="1" width="8.85546875"/>
    <col min="10956" max="10956" customWidth="1" width="8.85546875"/>
    <col min="10957" max="10957" customWidth="1" width="8.85546875"/>
    <col min="10958" max="10958" customWidth="1" width="8.85546875"/>
    <col min="10959" max="10959" customWidth="1" width="8.85546875"/>
    <col min="10960" max="10960" customWidth="1" width="8.85546875"/>
    <col min="10961" max="10961" customWidth="1" width="8.85546875"/>
    <col min="10962" max="10962" customWidth="1" width="8.85546875"/>
    <col min="10963" max="10963" customWidth="1" width="8.85546875"/>
    <col min="10964" max="10964" customWidth="1" width="8.85546875"/>
    <col min="10965" max="10965" customWidth="1" width="8.85546875"/>
    <col min="10966" max="10966" customWidth="1" width="8.85546875"/>
    <col min="10967" max="10967" customWidth="1" width="8.85546875"/>
    <col min="10968" max="10968" customWidth="1" width="8.85546875"/>
    <col min="10969" max="10969" customWidth="1" width="8.85546875"/>
    <col min="10970" max="10970" customWidth="1" width="8.85546875"/>
    <col min="10971" max="10971" customWidth="1" width="8.85546875"/>
    <col min="10972" max="10972" customWidth="1" width="8.85546875"/>
    <col min="10973" max="10973" customWidth="1" width="8.85546875"/>
    <col min="10974" max="10974" customWidth="1" width="8.85546875"/>
    <col min="10975" max="10975" customWidth="1" width="8.85546875"/>
    <col min="10976" max="10976" customWidth="1" width="8.85546875"/>
    <col min="10977" max="10977" customWidth="1" width="8.85546875"/>
    <col min="10978" max="10978" customWidth="1" width="8.85546875"/>
    <col min="10979" max="10979" customWidth="1" width="8.85546875"/>
    <col min="10980" max="10980" customWidth="1" width="8.85546875"/>
    <col min="10981" max="10981" customWidth="1" width="8.85546875"/>
    <col min="10982" max="10982" customWidth="1" width="8.85546875"/>
    <col min="10983" max="10983" customWidth="1" width="8.85546875"/>
    <col min="10984" max="10984" customWidth="1" width="8.85546875"/>
    <col min="10985" max="10985" customWidth="1" width="8.85546875"/>
    <col min="10986" max="10986" customWidth="1" width="8.85546875"/>
    <col min="10987" max="10987" customWidth="1" width="8.85546875"/>
    <col min="10988" max="10988" customWidth="1" width="8.85546875"/>
    <col min="10989" max="10989" customWidth="1" width="8.85546875"/>
    <col min="10990" max="10990" customWidth="1" width="8.85546875"/>
    <col min="10991" max="10991" customWidth="1" width="8.85546875"/>
    <col min="10992" max="10992" customWidth="1" width="8.85546875"/>
    <col min="10993" max="10993" customWidth="1" width="8.85546875"/>
    <col min="10994" max="10994" customWidth="1" width="8.85546875"/>
    <col min="10995" max="10995" customWidth="1" width="8.85546875"/>
    <col min="10996" max="10996" customWidth="1" width="8.85546875"/>
    <col min="10997" max="10997" customWidth="1" width="8.85546875"/>
    <col min="10998" max="10998" customWidth="1" width="8.85546875"/>
    <col min="10999" max="10999" customWidth="1" width="8.85546875"/>
    <col min="11000" max="11000" customWidth="1" width="8.85546875"/>
    <col min="11001" max="11001" customWidth="1" width="8.85546875"/>
    <col min="11002" max="11002" customWidth="1" width="8.85546875"/>
    <col min="11003" max="11003" customWidth="1" width="8.85546875"/>
    <col min="11004" max="11004" customWidth="1" width="8.85546875"/>
    <col min="11005" max="11005" customWidth="1" width="8.85546875"/>
    <col min="11006" max="11006" customWidth="1" width="8.85546875"/>
    <col min="11007" max="11007" customWidth="1" width="8.85546875"/>
    <col min="11008" max="11008" customWidth="1" width="8.85546875"/>
    <col min="11009" max="11009" customWidth="1" width="8.85546875"/>
    <col min="11010" max="11010" customWidth="1" width="8.85546875"/>
    <col min="11011" max="11011" customWidth="1" width="8.85546875"/>
    <col min="11012" max="11012" customWidth="1" width="8.85546875"/>
    <col min="11013" max="11013" customWidth="1" width="8.85546875"/>
    <col min="11014" max="11014" customWidth="1" width="8.85546875"/>
    <col min="11015" max="11015" customWidth="1" width="8.85546875"/>
    <col min="11016" max="11016" customWidth="1" width="8.85546875"/>
    <col min="11017" max="11017" customWidth="1" width="8.85546875"/>
    <col min="11018" max="11018" customWidth="1" width="8.85546875"/>
    <col min="11019" max="11019" customWidth="1" width="8.85546875"/>
    <col min="11020" max="11020" customWidth="1" width="8.85546875"/>
    <col min="11021" max="11021" customWidth="1" width="8.85546875"/>
    <col min="11022" max="11022" customWidth="1" width="8.85546875"/>
    <col min="11023" max="11023" customWidth="1" width="8.85546875"/>
    <col min="11024" max="11024" customWidth="1" width="8.85546875"/>
    <col min="11025" max="11025" customWidth="1" width="8.85546875"/>
    <col min="11026" max="11026" customWidth="1" width="8.85546875"/>
    <col min="11027" max="11027" customWidth="1" width="8.85546875"/>
    <col min="11028" max="11028" customWidth="1" width="8.85546875"/>
    <col min="11029" max="11029" customWidth="1" width="8.85546875"/>
    <col min="11030" max="11030" customWidth="1" width="8.85546875"/>
    <col min="11031" max="11031" customWidth="1" width="8.85546875"/>
    <col min="11032" max="11032" customWidth="1" width="8.85546875"/>
    <col min="11033" max="11033" customWidth="1" width="8.85546875"/>
    <col min="11034" max="11034" customWidth="1" width="8.85546875"/>
    <col min="11035" max="11035" customWidth="1" width="8.85546875"/>
    <col min="11036" max="11036" customWidth="1" width="8.85546875"/>
    <col min="11037" max="11037" customWidth="1" width="8.85546875"/>
    <col min="11038" max="11038" customWidth="1" width="8.85546875"/>
    <col min="11039" max="11039" customWidth="1" width="8.85546875"/>
    <col min="11040" max="11040" customWidth="1" width="8.85546875"/>
    <col min="11041" max="11041" customWidth="1" width="8.85546875"/>
    <col min="11042" max="11042" customWidth="1" width="8.85546875"/>
    <col min="11043" max="11043" customWidth="1" width="8.85546875"/>
    <col min="11044" max="11044" customWidth="1" width="8.85546875"/>
    <col min="11045" max="11045" customWidth="1" width="8.85546875"/>
    <col min="11046" max="11046" customWidth="1" width="8.85546875"/>
    <col min="11047" max="11047" customWidth="1" width="8.85546875"/>
    <col min="11048" max="11048" customWidth="1" width="8.85546875"/>
    <col min="11049" max="11049" customWidth="1" width="8.85546875"/>
    <col min="11050" max="11050" customWidth="1" width="8.85546875"/>
    <col min="11051" max="11051" customWidth="1" width="8.85546875"/>
    <col min="11052" max="11052" customWidth="1" width="8.85546875"/>
    <col min="11053" max="11053" customWidth="1" width="8.85546875"/>
    <col min="11054" max="11054" customWidth="1" width="8.85546875"/>
    <col min="11055" max="11055" customWidth="1" width="8.85546875"/>
    <col min="11056" max="11056" customWidth="1" width="8.85546875"/>
    <col min="11057" max="11057" customWidth="1" width="8.85546875"/>
    <col min="11058" max="11058" customWidth="1" width="8.85546875"/>
    <col min="11059" max="11059" customWidth="1" width="8.85546875"/>
    <col min="11060" max="11060" customWidth="1" width="8.85546875"/>
    <col min="11061" max="11061" customWidth="1" width="8.85546875"/>
    <col min="11062" max="11062" customWidth="1" width="8.85546875"/>
    <col min="11063" max="11063" customWidth="1" width="8.85546875"/>
    <col min="11064" max="11064" customWidth="1" width="8.85546875"/>
    <col min="11065" max="11065" customWidth="1" width="8.85546875"/>
    <col min="11066" max="11066" customWidth="1" width="8.85546875"/>
    <col min="11067" max="11067" customWidth="1" width="8.85546875"/>
    <col min="11068" max="11068" customWidth="1" width="8.85546875"/>
    <col min="11069" max="11069" customWidth="1" width="8.85546875"/>
    <col min="11070" max="11070" customWidth="1" width="8.85546875"/>
    <col min="11071" max="11071" customWidth="1" width="8.85546875"/>
    <col min="11072" max="11072" customWidth="1" width="8.85546875"/>
    <col min="11073" max="11073" customWidth="1" width="8.85546875"/>
    <col min="11074" max="11074" customWidth="1" width="8.85546875"/>
    <col min="11075" max="11075" customWidth="1" width="8.85546875"/>
    <col min="11076" max="11076" customWidth="1" width="8.85546875"/>
    <col min="11077" max="11077" customWidth="1" width="8.85546875"/>
    <col min="11078" max="11078" customWidth="1" width="8.85546875"/>
    <col min="11079" max="11079" customWidth="1" width="8.85546875"/>
    <col min="11080" max="11080" customWidth="1" width="8.85546875"/>
    <col min="11081" max="11081" customWidth="1" width="8.85546875"/>
    <col min="11082" max="11082" customWidth="1" width="8.85546875"/>
    <col min="11083" max="11083" customWidth="1" width="8.85546875"/>
    <col min="11084" max="11084" customWidth="1" width="8.85546875"/>
    <col min="11085" max="11085" customWidth="1" width="8.85546875"/>
    <col min="11086" max="11086" customWidth="1" width="8.85546875"/>
    <col min="11087" max="11087" customWidth="1" width="8.85546875"/>
    <col min="11088" max="11088" customWidth="1" width="8.85546875"/>
    <col min="11089" max="11089" customWidth="1" width="8.85546875"/>
    <col min="11090" max="11090" customWidth="1" width="8.85546875"/>
    <col min="11091" max="11091" customWidth="1" width="8.85546875"/>
    <col min="11092" max="11092" customWidth="1" width="8.85546875"/>
    <col min="11093" max="11093" customWidth="1" width="8.85546875"/>
    <col min="11094" max="11094" customWidth="1" width="8.85546875"/>
    <col min="11095" max="11095" customWidth="1" width="8.85546875"/>
    <col min="11096" max="11096" customWidth="1" width="8.85546875"/>
    <col min="11097" max="11097" customWidth="1" width="8.85546875"/>
    <col min="11098" max="11098" customWidth="1" width="8.85546875"/>
    <col min="11099" max="11099" customWidth="1" width="8.85546875"/>
    <col min="11100" max="11100" customWidth="1" width="8.85546875"/>
    <col min="11101" max="11101" customWidth="1" width="8.85546875"/>
    <col min="11102" max="11102" customWidth="1" width="8.85546875"/>
    <col min="11103" max="11103" customWidth="1" width="8.85546875"/>
    <col min="11104" max="11104" customWidth="1" width="8.85546875"/>
    <col min="11105" max="11105" customWidth="1" width="8.85546875"/>
    <col min="11106" max="11106" customWidth="1" width="8.85546875"/>
    <col min="11107" max="11107" customWidth="1" width="8.85546875"/>
    <col min="11108" max="11108" customWidth="1" width="8.85546875"/>
    <col min="11109" max="11109" customWidth="1" width="8.85546875"/>
    <col min="11110" max="11110" customWidth="1" width="8.85546875"/>
    <col min="11111" max="11111" customWidth="1" width="8.85546875"/>
    <col min="11112" max="11112" customWidth="1" width="8.85546875"/>
    <col min="11113" max="11113" customWidth="1" width="8.85546875"/>
    <col min="11114" max="11114" customWidth="1" width="8.85546875"/>
    <col min="11115" max="11115" customWidth="1" width="8.85546875"/>
    <col min="11116" max="11116" customWidth="1" width="8.85546875"/>
    <col min="11117" max="11117" customWidth="1" width="8.85546875"/>
    <col min="11118" max="11118" customWidth="1" width="8.85546875"/>
    <col min="11119" max="11119" customWidth="1" width="8.85546875"/>
    <col min="11120" max="11120" customWidth="1" width="8.85546875"/>
    <col min="11121" max="11121" customWidth="1" width="8.85546875"/>
    <col min="11122" max="11122" customWidth="1" width="8.85546875"/>
    <col min="11123" max="11123" customWidth="1" width="8.85546875"/>
    <col min="11124" max="11124" customWidth="1" width="8.85546875"/>
    <col min="11125" max="11125" customWidth="1" width="8.85546875"/>
    <col min="11126" max="11126" customWidth="1" width="8.85546875"/>
    <col min="11127" max="11127" customWidth="1" width="8.85546875"/>
    <col min="11128" max="11128" customWidth="1" width="8.85546875"/>
    <col min="11129" max="11129" customWidth="1" width="8.85546875"/>
    <col min="11130" max="11130" customWidth="1" width="8.85546875"/>
    <col min="11131" max="11131" customWidth="1" width="8.85546875"/>
    <col min="11132" max="11132" customWidth="1" width="8.85546875"/>
    <col min="11133" max="11133" customWidth="1" width="8.85546875"/>
    <col min="11134" max="11134" customWidth="1" width="8.85546875"/>
    <col min="11135" max="11135" customWidth="1" width="8.85546875"/>
    <col min="11136" max="11136" customWidth="1" width="8.85546875"/>
    <col min="11137" max="11137" customWidth="1" width="8.85546875"/>
    <col min="11138" max="11138" customWidth="1" width="8.85546875"/>
    <col min="11139" max="11139" customWidth="1" width="8.85546875"/>
    <col min="11140" max="11140" customWidth="1" width="8.85546875"/>
    <col min="11141" max="11141" customWidth="1" width="8.85546875"/>
    <col min="11142" max="11142" customWidth="1" width="8.85546875"/>
    <col min="11143" max="11143" customWidth="1" width="8.85546875"/>
    <col min="11144" max="11144" customWidth="1" width="8.85546875"/>
    <col min="11145" max="11145" customWidth="1" width="8.85546875"/>
    <col min="11146" max="11146" customWidth="1" width="8.85546875"/>
    <col min="11147" max="11147" customWidth="1" width="8.85546875"/>
    <col min="11148" max="11148" customWidth="1" width="8.85546875"/>
    <col min="11149" max="11149" customWidth="1" width="8.85546875"/>
    <col min="11150" max="11150" customWidth="1" width="8.85546875"/>
    <col min="11151" max="11151" customWidth="1" width="8.85546875"/>
    <col min="11152" max="11152" customWidth="1" width="8.85546875"/>
    <col min="11153" max="11153" customWidth="1" width="8.85546875"/>
    <col min="11154" max="11154" customWidth="1" width="8.85546875"/>
    <col min="11155" max="11155" customWidth="1" width="8.85546875"/>
    <col min="11156" max="11156" customWidth="1" width="8.85546875"/>
    <col min="11157" max="11157" customWidth="1" width="8.85546875"/>
    <col min="11158" max="11158" customWidth="1" width="8.85546875"/>
    <col min="11159" max="11159" customWidth="1" width="8.85546875"/>
    <col min="11160" max="11160" customWidth="1" width="8.85546875"/>
    <col min="11161" max="11161" customWidth="1" width="8.85546875"/>
    <col min="11162" max="11162" customWidth="1" width="8.85546875"/>
    <col min="11163" max="11163" customWidth="1" width="8.85546875"/>
    <col min="11164" max="11164" customWidth="1" width="8.85546875"/>
    <col min="11165" max="11165" customWidth="1" width="8.85546875"/>
    <col min="11166" max="11166" customWidth="1" width="8.85546875"/>
    <col min="11167" max="11167" customWidth="1" width="8.85546875"/>
    <col min="11168" max="11168" customWidth="1" width="8.85546875"/>
    <col min="11169" max="11169" customWidth="1" width="8.85546875"/>
    <col min="11170" max="11170" customWidth="1" width="8.85546875"/>
    <col min="11171" max="11171" customWidth="1" width="8.85546875"/>
    <col min="11172" max="11172" customWidth="1" width="8.85546875"/>
    <col min="11173" max="11173" customWidth="1" width="8.85546875"/>
    <col min="11174" max="11174" customWidth="1" width="8.85546875"/>
    <col min="11175" max="11175" customWidth="1" width="8.85546875"/>
    <col min="11176" max="11176" customWidth="1" width="8.85546875"/>
    <col min="11177" max="11177" customWidth="1" width="8.85546875"/>
    <col min="11178" max="11178" customWidth="1" width="8.85546875"/>
    <col min="11179" max="11179" customWidth="1" width="8.85546875"/>
    <col min="11180" max="11180" customWidth="1" width="8.85546875"/>
    <col min="11181" max="11181" customWidth="1" width="8.85546875"/>
    <col min="11182" max="11182" customWidth="1" width="8.85546875"/>
    <col min="11183" max="11183" customWidth="1" width="8.85546875"/>
    <col min="11184" max="11184" customWidth="1" width="8.85546875"/>
    <col min="11185" max="11185" customWidth="1" width="8.85546875"/>
    <col min="11186" max="11186" customWidth="1" width="8.85546875"/>
    <col min="11187" max="11187" customWidth="1" width="8.85546875"/>
    <col min="11188" max="11188" customWidth="1" width="8.85546875"/>
    <col min="11189" max="11189" customWidth="1" width="8.85546875"/>
    <col min="11190" max="11190" customWidth="1" width="8.85546875"/>
    <col min="11191" max="11191" customWidth="1" width="8.85546875"/>
    <col min="11192" max="11192" customWidth="1" width="8.85546875"/>
    <col min="11193" max="11193" customWidth="1" width="8.85546875"/>
    <col min="11194" max="11194" customWidth="1" width="8.85546875"/>
    <col min="11195" max="11195" customWidth="1" width="8.85546875"/>
    <col min="11196" max="11196" customWidth="1" width="8.85546875"/>
    <col min="11197" max="11197" customWidth="1" width="8.85546875"/>
    <col min="11198" max="11198" customWidth="1" width="8.85546875"/>
    <col min="11199" max="11199" customWidth="1" width="8.85546875"/>
    <col min="11200" max="11200" customWidth="1" width="8.85546875"/>
    <col min="11201" max="11201" customWidth="1" width="8.85546875"/>
    <col min="11202" max="11202" customWidth="1" width="8.85546875"/>
    <col min="11203" max="11203" customWidth="1" width="8.85546875"/>
    <col min="11204" max="11204" customWidth="1" width="8.85546875"/>
    <col min="11205" max="11205" customWidth="1" width="8.85546875"/>
    <col min="11206" max="11206" customWidth="1" width="8.85546875"/>
    <col min="11207" max="11207" customWidth="1" width="8.85546875"/>
    <col min="11208" max="11208" customWidth="1" width="8.85546875"/>
    <col min="11209" max="11209" customWidth="1" width="8.85546875"/>
    <col min="11210" max="11210" customWidth="1" width="8.85546875"/>
    <col min="11211" max="11211" customWidth="1" width="8.85546875"/>
    <col min="11212" max="11212" customWidth="1" width="8.85546875"/>
    <col min="11213" max="11213" customWidth="1" width="8.85546875"/>
    <col min="11214" max="11214" customWidth="1" width="8.85546875"/>
    <col min="11215" max="11215" customWidth="1" width="8.85546875"/>
    <col min="11216" max="11216" customWidth="1" width="8.85546875"/>
    <col min="11217" max="11217" customWidth="1" width="8.85546875"/>
    <col min="11218" max="11218" customWidth="1" width="8.85546875"/>
    <col min="11219" max="11219" customWidth="1" width="8.85546875"/>
    <col min="11220" max="11220" customWidth="1" width="8.85546875"/>
    <col min="11221" max="11221" customWidth="1" width="8.85546875"/>
    <col min="11222" max="11222" customWidth="1" width="8.85546875"/>
    <col min="11223" max="11223" customWidth="1" width="8.85546875"/>
    <col min="11224" max="11224" customWidth="1" width="8.85546875"/>
    <col min="11225" max="11225" customWidth="1" width="8.85546875"/>
    <col min="11226" max="11226" customWidth="1" width="8.85546875"/>
    <col min="11227" max="11227" customWidth="1" width="8.85546875"/>
    <col min="11228" max="11228" customWidth="1" width="8.85546875"/>
    <col min="11229" max="11229" customWidth="1" width="8.85546875"/>
    <col min="11230" max="11230" customWidth="1" width="8.85546875"/>
    <col min="11231" max="11231" customWidth="1" width="8.85546875"/>
    <col min="11232" max="11232" customWidth="1" width="8.85546875"/>
    <col min="11233" max="11233" customWidth="1" width="8.85546875"/>
    <col min="11234" max="11234" customWidth="1" width="8.85546875"/>
    <col min="11235" max="11235" customWidth="1" width="8.85546875"/>
    <col min="11236" max="11236" customWidth="1" width="8.85546875"/>
    <col min="11237" max="11237" customWidth="1" width="8.85546875"/>
    <col min="11238" max="11238" customWidth="1" width="8.85546875"/>
    <col min="11239" max="11239" customWidth="1" width="8.85546875"/>
    <col min="11240" max="11240" customWidth="1" width="8.85546875"/>
    <col min="11241" max="11241" customWidth="1" width="8.85546875"/>
    <col min="11242" max="11242" customWidth="1" width="8.85546875"/>
    <col min="11243" max="11243" customWidth="1" width="8.85546875"/>
    <col min="11244" max="11244" customWidth="1" width="8.85546875"/>
    <col min="11245" max="11245" customWidth="1" width="8.85546875"/>
    <col min="11246" max="11246" customWidth="1" width="8.85546875"/>
    <col min="11247" max="11247" customWidth="1" width="8.85546875"/>
    <col min="11248" max="11248" customWidth="1" width="8.85546875"/>
    <col min="11249" max="11249" customWidth="1" width="8.85546875"/>
    <col min="11250" max="11250" customWidth="1" width="8.85546875"/>
    <col min="11251" max="11251" customWidth="1" width="8.85546875"/>
    <col min="11252" max="11252" customWidth="1" width="8.85546875"/>
    <col min="11253" max="11253" customWidth="1" width="8.85546875"/>
    <col min="11254" max="11254" customWidth="1" width="8.85546875"/>
    <col min="11255" max="11255" customWidth="1" width="8.85546875"/>
    <col min="11256" max="11256" customWidth="1" width="8.85546875"/>
    <col min="11257" max="11257" customWidth="1" width="8.85546875"/>
    <col min="11258" max="11258" customWidth="1" width="8.85546875"/>
    <col min="11259" max="11259" customWidth="1" width="8.85546875"/>
    <col min="11260" max="11260" customWidth="1" width="8.85546875"/>
    <col min="11261" max="11261" customWidth="1" width="8.85546875"/>
    <col min="11262" max="11262" customWidth="1" width="8.85546875"/>
    <col min="11263" max="11263" customWidth="1" width="8.85546875"/>
    <col min="11264" max="11264" customWidth="1" width="8.85546875"/>
    <col min="11265" max="11265" customWidth="1" width="8.85546875"/>
    <col min="11266" max="11266" customWidth="1" width="8.85546875"/>
    <col min="11267" max="11267" customWidth="1" width="8.85546875"/>
    <col min="11268" max="11268" customWidth="1" width="8.85546875"/>
    <col min="11269" max="11269" customWidth="1" width="8.85546875"/>
    <col min="11270" max="11270" customWidth="1" width="8.85546875"/>
    <col min="11271" max="11271" customWidth="1" width="8.85546875"/>
    <col min="11272" max="11272" customWidth="1" width="8.85546875"/>
    <col min="11273" max="11273" customWidth="1" width="8.85546875"/>
    <col min="11274" max="11274" customWidth="1" width="8.85546875"/>
    <col min="11275" max="11275" customWidth="1" width="8.85546875"/>
    <col min="11276" max="11276" customWidth="1" width="8.85546875"/>
    <col min="11277" max="11277" customWidth="1" width="8.85546875"/>
    <col min="11278" max="11278" customWidth="1" width="8.85546875"/>
    <col min="11279" max="11279" customWidth="1" width="8.85546875"/>
    <col min="11280" max="11280" customWidth="1" width="8.85546875"/>
    <col min="11281" max="11281" customWidth="1" width="8.85546875"/>
    <col min="11282" max="11282" customWidth="1" width="8.85546875"/>
    <col min="11283" max="11283" customWidth="1" width="8.85546875"/>
    <col min="11284" max="11284" customWidth="1" width="8.85546875"/>
    <col min="11285" max="11285" customWidth="1" width="8.85546875"/>
    <col min="11286" max="11286" customWidth="1" width="8.85546875"/>
    <col min="11287" max="11287" customWidth="1" width="8.85546875"/>
    <col min="11288" max="11288" customWidth="1" width="8.85546875"/>
    <col min="11289" max="11289" customWidth="1" width="8.85546875"/>
    <col min="11290" max="11290" customWidth="1" width="8.85546875"/>
    <col min="11291" max="11291" customWidth="1" width="8.85546875"/>
    <col min="11292" max="11292" customWidth="1" width="8.85546875"/>
    <col min="11293" max="11293" customWidth="1" width="8.85546875"/>
    <col min="11294" max="11294" customWidth="1" width="8.85546875"/>
    <col min="11295" max="11295" customWidth="1" width="8.85546875"/>
    <col min="11296" max="11296" customWidth="1" width="8.85546875"/>
    <col min="11297" max="11297" customWidth="1" width="8.85546875"/>
    <col min="11298" max="11298" customWidth="1" width="8.85546875"/>
    <col min="11299" max="11299" customWidth="1" width="8.85546875"/>
    <col min="11300" max="11300" customWidth="1" width="8.85546875"/>
    <col min="11301" max="11301" customWidth="1" width="8.85546875"/>
    <col min="11302" max="11302" customWidth="1" width="8.85546875"/>
    <col min="11303" max="11303" customWidth="1" width="8.85546875"/>
    <col min="11304" max="11304" customWidth="1" width="8.85546875"/>
    <col min="11305" max="11305" customWidth="1" width="8.85546875"/>
    <col min="11306" max="11306" customWidth="1" width="8.85546875"/>
    <col min="11307" max="11307" customWidth="1" width="8.85546875"/>
    <col min="11308" max="11308" customWidth="1" width="8.85546875"/>
    <col min="11309" max="11309" customWidth="1" width="8.85546875"/>
    <col min="11310" max="11310" customWidth="1" width="8.85546875"/>
    <col min="11311" max="11311" customWidth="1" width="8.85546875"/>
    <col min="11312" max="11312" customWidth="1" width="8.85546875"/>
    <col min="11313" max="11313" customWidth="1" width="8.85546875"/>
    <col min="11314" max="11314" customWidth="1" width="8.85546875"/>
    <col min="11315" max="11315" customWidth="1" width="8.85546875"/>
    <col min="11316" max="11316" customWidth="1" width="8.85546875"/>
    <col min="11317" max="11317" customWidth="1" width="8.85546875"/>
    <col min="11318" max="11318" customWidth="1" width="8.85546875"/>
    <col min="11319" max="11319" customWidth="1" width="8.85546875"/>
    <col min="11320" max="11320" customWidth="1" width="8.85546875"/>
    <col min="11321" max="11321" customWidth="1" width="8.85546875"/>
    <col min="11322" max="11322" customWidth="1" width="8.85546875"/>
    <col min="11323" max="11323" customWidth="1" width="8.85546875"/>
    <col min="11324" max="11324" customWidth="1" width="8.85546875"/>
    <col min="11325" max="11325" customWidth="1" width="8.85546875"/>
    <col min="11326" max="11326" customWidth="1" width="8.85546875"/>
    <col min="11327" max="11327" customWidth="1" width="8.85546875"/>
    <col min="11328" max="11328" customWidth="1" width="8.85546875"/>
    <col min="11329" max="11329" customWidth="1" width="8.85546875"/>
    <col min="11330" max="11330" customWidth="1" width="8.85546875"/>
    <col min="11331" max="11331" customWidth="1" width="8.85546875"/>
    <col min="11332" max="11332" customWidth="1" width="8.85546875"/>
    <col min="11333" max="11333" customWidth="1" width="8.85546875"/>
    <col min="11334" max="11334" customWidth="1" width="8.85546875"/>
    <col min="11335" max="11335" customWidth="1" width="8.85546875"/>
    <col min="11336" max="11336" customWidth="1" width="8.85546875"/>
    <col min="11337" max="11337" customWidth="1" width="8.85546875"/>
    <col min="11338" max="11338" customWidth="1" width="8.85546875"/>
    <col min="11339" max="11339" customWidth="1" width="8.85546875"/>
    <col min="11340" max="11340" customWidth="1" width="8.85546875"/>
    <col min="11341" max="11341" customWidth="1" width="8.85546875"/>
    <col min="11342" max="11342" customWidth="1" width="8.85546875"/>
    <col min="11343" max="11343" customWidth="1" width="8.85546875"/>
    <col min="11344" max="11344" customWidth="1" width="8.85546875"/>
    <col min="11345" max="11345" customWidth="1" width="8.85546875"/>
    <col min="11346" max="11346" customWidth="1" width="8.85546875"/>
    <col min="11347" max="11347" customWidth="1" width="8.85546875"/>
    <col min="11348" max="11348" customWidth="1" width="8.85546875"/>
    <col min="11349" max="11349" customWidth="1" width="8.85546875"/>
    <col min="11350" max="11350" customWidth="1" width="8.85546875"/>
    <col min="11351" max="11351" customWidth="1" width="8.85546875"/>
    <col min="11352" max="11352" customWidth="1" width="8.85546875"/>
    <col min="11353" max="11353" customWidth="1" width="8.85546875"/>
    <col min="11354" max="11354" customWidth="1" width="8.85546875"/>
    <col min="11355" max="11355" customWidth="1" width="8.85546875"/>
    <col min="11356" max="11356" customWidth="1" width="8.85546875"/>
    <col min="11357" max="11357" customWidth="1" width="8.85546875"/>
    <col min="11358" max="11358" customWidth="1" width="8.85546875"/>
    <col min="11359" max="11359" customWidth="1" width="8.85546875"/>
    <col min="11360" max="11360" customWidth="1" width="8.85546875"/>
    <col min="11361" max="11361" customWidth="1" width="8.85546875"/>
    <col min="11362" max="11362" customWidth="1" width="8.85546875"/>
    <col min="11363" max="11363" customWidth="1" width="8.85546875"/>
    <col min="11364" max="11364" customWidth="1" width="8.85546875"/>
    <col min="11365" max="11365" customWidth="1" width="8.85546875"/>
    <col min="11366" max="11366" customWidth="1" width="8.85546875"/>
    <col min="11367" max="11367" customWidth="1" width="8.85546875"/>
    <col min="11368" max="11368" customWidth="1" width="8.85546875"/>
    <col min="11369" max="11369" customWidth="1" width="8.85546875"/>
    <col min="11370" max="11370" customWidth="1" width="8.85546875"/>
    <col min="11371" max="11371" customWidth="1" width="8.85546875"/>
    <col min="11372" max="11372" customWidth="1" width="8.85546875"/>
    <col min="11373" max="11373" customWidth="1" width="8.85546875"/>
    <col min="11374" max="11374" customWidth="1" width="8.85546875"/>
    <col min="11375" max="11375" customWidth="1" width="8.85546875"/>
    <col min="11376" max="11376" customWidth="1" width="8.85546875"/>
    <col min="11377" max="11377" customWidth="1" width="8.85546875"/>
    <col min="11378" max="11378" customWidth="1" width="8.85546875"/>
    <col min="11379" max="11379" customWidth="1" width="8.85546875"/>
    <col min="11380" max="11380" customWidth="1" width="8.85546875"/>
    <col min="11381" max="11381" customWidth="1" width="8.85546875"/>
    <col min="11382" max="11382" customWidth="1" width="8.85546875"/>
    <col min="11383" max="11383" customWidth="1" width="8.85546875"/>
    <col min="11384" max="11384" customWidth="1" width="8.85546875"/>
    <col min="11385" max="11385" customWidth="1" width="8.85546875"/>
    <col min="11386" max="11386" customWidth="1" width="8.85546875"/>
    <col min="11387" max="11387" customWidth="1" width="8.85546875"/>
    <col min="11388" max="11388" customWidth="1" width="8.85546875"/>
    <col min="11389" max="11389" customWidth="1" width="8.85546875"/>
    <col min="11390" max="11390" customWidth="1" width="8.85546875"/>
    <col min="11391" max="11391" customWidth="1" width="8.85546875"/>
    <col min="11392" max="11392" customWidth="1" width="8.85546875"/>
    <col min="11393" max="11393" customWidth="1" width="8.85546875"/>
    <col min="11394" max="11394" customWidth="1" width="8.85546875"/>
    <col min="11395" max="11395" customWidth="1" width="8.85546875"/>
    <col min="11396" max="11396" customWidth="1" width="8.85546875"/>
    <col min="11397" max="11397" customWidth="1" width="8.85546875"/>
    <col min="11398" max="11398" customWidth="1" width="8.85546875"/>
    <col min="11399" max="11399" customWidth="1" width="8.85546875"/>
    <col min="11400" max="11400" customWidth="1" width="8.85546875"/>
    <col min="11401" max="11401" customWidth="1" width="8.85546875"/>
    <col min="11402" max="11402" customWidth="1" width="8.85546875"/>
    <col min="11403" max="11403" customWidth="1" width="8.85546875"/>
    <col min="11404" max="11404" customWidth="1" width="8.85546875"/>
    <col min="11405" max="11405" customWidth="1" width="8.85546875"/>
    <col min="11406" max="11406" customWidth="1" width="8.85546875"/>
    <col min="11407" max="11407" customWidth="1" width="8.85546875"/>
    <col min="11408" max="11408" customWidth="1" width="8.85546875"/>
    <col min="11409" max="11409" customWidth="1" width="8.85546875"/>
    <col min="11410" max="11410" customWidth="1" width="8.85546875"/>
    <col min="11411" max="11411" customWidth="1" width="8.85546875"/>
    <col min="11412" max="11412" customWidth="1" width="8.85546875"/>
    <col min="11413" max="11413" customWidth="1" width="8.85546875"/>
    <col min="11414" max="11414" customWidth="1" width="8.85546875"/>
    <col min="11415" max="11415" customWidth="1" width="8.85546875"/>
    <col min="11416" max="11416" customWidth="1" width="8.85546875"/>
    <col min="11417" max="11417" customWidth="1" width="8.85546875"/>
    <col min="11418" max="11418" customWidth="1" width="8.85546875"/>
    <col min="11419" max="11419" customWidth="1" width="8.85546875"/>
    <col min="11420" max="11420" customWidth="1" width="8.85546875"/>
    <col min="11421" max="11421" customWidth="1" width="8.85546875"/>
    <col min="11422" max="11422" customWidth="1" width="8.85546875"/>
    <col min="11423" max="11423" customWidth="1" width="8.85546875"/>
    <col min="11424" max="11424" customWidth="1" width="8.85546875"/>
    <col min="11425" max="11425" customWidth="1" width="8.85546875"/>
    <col min="11426" max="11426" customWidth="1" width="8.85546875"/>
    <col min="11427" max="11427" customWidth="1" width="8.85546875"/>
    <col min="11428" max="11428" customWidth="1" width="8.85546875"/>
    <col min="11429" max="11429" customWidth="1" width="8.85546875"/>
    <col min="11430" max="11430" customWidth="1" width="8.85546875"/>
    <col min="11431" max="11431" customWidth="1" width="8.85546875"/>
    <col min="11432" max="11432" customWidth="1" width="8.85546875"/>
    <col min="11433" max="11433" customWidth="1" width="8.85546875"/>
    <col min="11434" max="11434" customWidth="1" width="8.85546875"/>
    <col min="11435" max="11435" customWidth="1" width="8.85546875"/>
    <col min="11436" max="11436" customWidth="1" width="8.85546875"/>
    <col min="11437" max="11437" customWidth="1" width="8.85546875"/>
    <col min="11438" max="11438" customWidth="1" width="8.85546875"/>
    <col min="11439" max="11439" customWidth="1" width="8.85546875"/>
    <col min="11440" max="11440" customWidth="1" width="8.85546875"/>
    <col min="11441" max="11441" customWidth="1" width="8.85546875"/>
    <col min="11442" max="11442" customWidth="1" width="8.85546875"/>
    <col min="11443" max="11443" customWidth="1" width="8.85546875"/>
    <col min="11444" max="11444" customWidth="1" width="8.85546875"/>
    <col min="11445" max="11445" customWidth="1" width="8.85546875"/>
    <col min="11446" max="11446" customWidth="1" width="8.85546875"/>
    <col min="11447" max="11447" customWidth="1" width="8.85546875"/>
    <col min="11448" max="11448" customWidth="1" width="8.85546875"/>
    <col min="11449" max="11449" customWidth="1" width="8.85546875"/>
    <col min="11450" max="11450" customWidth="1" width="8.85546875"/>
    <col min="11451" max="11451" customWidth="1" width="8.85546875"/>
    <col min="11452" max="11452" customWidth="1" width="8.85546875"/>
    <col min="11453" max="11453" customWidth="1" width="8.85546875"/>
    <col min="11454" max="11454" customWidth="1" width="8.85546875"/>
    <col min="11455" max="11455" customWidth="1" width="8.85546875"/>
    <col min="11456" max="11456" customWidth="1" width="8.85546875"/>
    <col min="11457" max="11457" customWidth="1" width="8.85546875"/>
    <col min="11458" max="11458" customWidth="1" width="8.85546875"/>
    <col min="11459" max="11459" customWidth="1" width="8.85546875"/>
    <col min="11460" max="11460" customWidth="1" width="8.85546875"/>
    <col min="11461" max="11461" customWidth="1" width="8.85546875"/>
    <col min="11462" max="11462" customWidth="1" width="8.85546875"/>
    <col min="11463" max="11463" customWidth="1" width="8.85546875"/>
    <col min="11464" max="11464" customWidth="1" width="8.85546875"/>
    <col min="11465" max="11465" customWidth="1" width="8.85546875"/>
    <col min="11466" max="11466" customWidth="1" width="8.85546875"/>
    <col min="11467" max="11467" customWidth="1" width="8.85546875"/>
    <col min="11468" max="11468" customWidth="1" width="8.85546875"/>
    <col min="11469" max="11469" customWidth="1" width="8.85546875"/>
    <col min="11470" max="11470" customWidth="1" width="8.85546875"/>
    <col min="11471" max="11471" customWidth="1" width="8.85546875"/>
    <col min="11472" max="11472" customWidth="1" width="8.85546875"/>
    <col min="11473" max="11473" customWidth="1" width="8.85546875"/>
    <col min="11474" max="11474" customWidth="1" width="8.85546875"/>
    <col min="11475" max="11475" customWidth="1" width="8.85546875"/>
    <col min="11476" max="11476" customWidth="1" width="8.85546875"/>
    <col min="11477" max="11477" customWidth="1" width="8.85546875"/>
    <col min="11478" max="11478" customWidth="1" width="8.85546875"/>
    <col min="11479" max="11479" customWidth="1" width="8.85546875"/>
    <col min="11480" max="11480" customWidth="1" width="8.85546875"/>
    <col min="11481" max="11481" customWidth="1" width="8.85546875"/>
    <col min="11482" max="11482" customWidth="1" width="8.85546875"/>
    <col min="11483" max="11483" customWidth="1" width="8.85546875"/>
    <col min="11484" max="11484" customWidth="1" width="8.85546875"/>
    <col min="11485" max="11485" customWidth="1" width="8.85546875"/>
    <col min="11486" max="11486" customWidth="1" width="8.85546875"/>
    <col min="11487" max="11487" customWidth="1" width="8.85546875"/>
    <col min="11488" max="11488" customWidth="1" width="8.85546875"/>
    <col min="11489" max="11489" customWidth="1" width="8.85546875"/>
    <col min="11490" max="11490" customWidth="1" width="8.85546875"/>
    <col min="11491" max="11491" customWidth="1" width="8.85546875"/>
    <col min="11492" max="11492" customWidth="1" width="8.85546875"/>
    <col min="11493" max="11493" customWidth="1" width="8.85546875"/>
    <col min="11494" max="11494" customWidth="1" width="8.85546875"/>
    <col min="11495" max="11495" customWidth="1" width="8.85546875"/>
    <col min="11496" max="11496" customWidth="1" width="8.85546875"/>
    <col min="11497" max="11497" customWidth="1" width="8.85546875"/>
    <col min="11498" max="11498" customWidth="1" width="8.85546875"/>
    <col min="11499" max="11499" customWidth="1" width="8.85546875"/>
    <col min="11500" max="11500" customWidth="1" width="8.85546875"/>
    <col min="11501" max="11501" customWidth="1" width="8.85546875"/>
    <col min="11502" max="11502" customWidth="1" width="8.85546875"/>
    <col min="11503" max="11503" customWidth="1" width="8.85546875"/>
    <col min="11504" max="11504" customWidth="1" width="8.85546875"/>
    <col min="11505" max="11505" customWidth="1" width="8.85546875"/>
    <col min="11506" max="11506" customWidth="1" width="8.85546875"/>
    <col min="11507" max="11507" customWidth="1" width="8.85546875"/>
    <col min="11508" max="11508" customWidth="1" width="8.85546875"/>
    <col min="11509" max="11509" customWidth="1" width="8.85546875"/>
    <col min="11510" max="11510" customWidth="1" width="8.85546875"/>
    <col min="11511" max="11511" customWidth="1" width="8.85546875"/>
    <col min="11512" max="11512" customWidth="1" width="8.85546875"/>
    <col min="11513" max="11513" customWidth="1" width="8.85546875"/>
    <col min="11514" max="11514" customWidth="1" width="8.85546875"/>
    <col min="11515" max="11515" customWidth="1" width="8.85546875"/>
    <col min="11516" max="11516" customWidth="1" width="8.85546875"/>
    <col min="11517" max="11517" customWidth="1" width="8.85546875"/>
    <col min="11518" max="11518" customWidth="1" width="8.85546875"/>
    <col min="11519" max="11519" customWidth="1" width="8.85546875"/>
    <col min="11520" max="11520" customWidth="1" width="8.85546875"/>
    <col min="11521" max="11521" customWidth="1" width="8.85546875"/>
    <col min="11522" max="11522" customWidth="1" width="8.85546875"/>
    <col min="11523" max="11523" customWidth="1" width="8.85546875"/>
    <col min="11524" max="11524" customWidth="1" width="8.85546875"/>
    <col min="11525" max="11525" customWidth="1" width="8.85546875"/>
    <col min="11526" max="11526" customWidth="1" width="8.85546875"/>
    <col min="11527" max="11527" customWidth="1" width="8.85546875"/>
    <col min="11528" max="11528" customWidth="1" width="8.85546875"/>
    <col min="11529" max="11529" customWidth="1" width="8.85546875"/>
    <col min="11530" max="11530" customWidth="1" width="8.85546875"/>
    <col min="11531" max="11531" customWidth="1" width="8.85546875"/>
    <col min="11532" max="11532" customWidth="1" width="8.85546875"/>
    <col min="11533" max="11533" customWidth="1" width="8.85546875"/>
    <col min="11534" max="11534" customWidth="1" width="8.85546875"/>
    <col min="11535" max="11535" customWidth="1" width="8.85546875"/>
    <col min="11536" max="11536" customWidth="1" width="8.85546875"/>
    <col min="11537" max="11537" customWidth="1" width="8.85546875"/>
    <col min="11538" max="11538" customWidth="1" width="8.85546875"/>
    <col min="11539" max="11539" customWidth="1" width="8.85546875"/>
    <col min="11540" max="11540" customWidth="1" width="8.85546875"/>
    <col min="11541" max="11541" customWidth="1" width="8.85546875"/>
    <col min="11542" max="11542" customWidth="1" width="8.85546875"/>
    <col min="11543" max="11543" customWidth="1" width="8.85546875"/>
    <col min="11544" max="11544" customWidth="1" width="8.85546875"/>
    <col min="11545" max="11545" customWidth="1" width="8.85546875"/>
    <col min="11546" max="11546" customWidth="1" width="8.85546875"/>
    <col min="11547" max="11547" customWidth="1" width="8.85546875"/>
    <col min="11548" max="11548" customWidth="1" width="8.85546875"/>
    <col min="11549" max="11549" customWidth="1" width="8.85546875"/>
    <col min="11550" max="11550" customWidth="1" width="8.85546875"/>
    <col min="11551" max="11551" customWidth="1" width="8.85546875"/>
    <col min="11552" max="11552" customWidth="1" width="8.85546875"/>
    <col min="11553" max="11553" customWidth="1" width="8.85546875"/>
    <col min="11554" max="11554" customWidth="1" width="8.85546875"/>
    <col min="11555" max="11555" customWidth="1" width="8.85546875"/>
    <col min="11556" max="11556" customWidth="1" width="8.85546875"/>
    <col min="11557" max="11557" customWidth="1" width="8.85546875"/>
    <col min="11558" max="11558" customWidth="1" width="8.85546875"/>
    <col min="11559" max="11559" customWidth="1" width="8.85546875"/>
    <col min="11560" max="11560" customWidth="1" width="8.85546875"/>
    <col min="11561" max="11561" customWidth="1" width="8.85546875"/>
    <col min="11562" max="11562" customWidth="1" width="8.85546875"/>
    <col min="11563" max="11563" customWidth="1" width="8.85546875"/>
    <col min="11564" max="11564" customWidth="1" width="8.85546875"/>
    <col min="11565" max="11565" customWidth="1" width="8.85546875"/>
    <col min="11566" max="11566" customWidth="1" width="8.85546875"/>
    <col min="11567" max="11567" customWidth="1" width="8.85546875"/>
    <col min="11568" max="11568" customWidth="1" width="8.85546875"/>
    <col min="11569" max="11569" customWidth="1" width="8.85546875"/>
    <col min="11570" max="11570" customWidth="1" width="8.85546875"/>
    <col min="11571" max="11571" customWidth="1" width="8.85546875"/>
    <col min="11572" max="11572" customWidth="1" width="8.85546875"/>
    <col min="11573" max="11573" customWidth="1" width="8.85546875"/>
    <col min="11574" max="11574" customWidth="1" width="8.85546875"/>
    <col min="11575" max="11575" customWidth="1" width="8.85546875"/>
    <col min="11576" max="11576" customWidth="1" width="8.85546875"/>
    <col min="11577" max="11577" customWidth="1" width="8.85546875"/>
    <col min="11578" max="11578" customWidth="1" width="8.85546875"/>
    <col min="11579" max="11579" customWidth="1" width="8.85546875"/>
    <col min="11580" max="11580" customWidth="1" width="8.85546875"/>
    <col min="11581" max="11581" customWidth="1" width="8.85546875"/>
    <col min="11582" max="11582" customWidth="1" width="8.85546875"/>
    <col min="11583" max="11583" customWidth="1" width="8.85546875"/>
    <col min="11584" max="11584" customWidth="1" width="8.85546875"/>
    <col min="11585" max="11585" customWidth="1" width="8.85546875"/>
    <col min="11586" max="11586" customWidth="1" width="8.85546875"/>
    <col min="11587" max="11587" customWidth="1" width="8.85546875"/>
    <col min="11588" max="11588" customWidth="1" width="8.85546875"/>
    <col min="11589" max="11589" customWidth="1" width="8.85546875"/>
    <col min="11590" max="11590" customWidth="1" width="8.85546875"/>
    <col min="11591" max="11591" customWidth="1" width="8.85546875"/>
    <col min="11592" max="11592" customWidth="1" width="8.85546875"/>
    <col min="11593" max="11593" customWidth="1" width="8.85546875"/>
    <col min="11594" max="11594" customWidth="1" width="8.85546875"/>
    <col min="11595" max="11595" customWidth="1" width="8.85546875"/>
    <col min="11596" max="11596" customWidth="1" width="8.85546875"/>
    <col min="11597" max="11597" customWidth="1" width="8.85546875"/>
    <col min="11598" max="11598" customWidth="1" width="8.85546875"/>
    <col min="11599" max="11599" customWidth="1" width="8.85546875"/>
    <col min="11600" max="11600" customWidth="1" width="8.85546875"/>
    <col min="11601" max="11601" customWidth="1" width="8.85546875"/>
    <col min="11602" max="11602" customWidth="1" width="8.85546875"/>
    <col min="11603" max="11603" customWidth="1" width="8.85546875"/>
    <col min="11604" max="11604" customWidth="1" width="8.85546875"/>
    <col min="11605" max="11605" customWidth="1" width="8.85546875"/>
    <col min="11606" max="11606" customWidth="1" width="8.85546875"/>
    <col min="11607" max="11607" customWidth="1" width="8.85546875"/>
    <col min="11608" max="11608" customWidth="1" width="8.85546875"/>
    <col min="11609" max="11609" customWidth="1" width="8.85546875"/>
    <col min="11610" max="11610" customWidth="1" width="8.85546875"/>
    <col min="11611" max="11611" customWidth="1" width="8.85546875"/>
    <col min="11612" max="11612" customWidth="1" width="8.85546875"/>
    <col min="11613" max="11613" customWidth="1" width="8.85546875"/>
    <col min="11614" max="11614" customWidth="1" width="8.85546875"/>
    <col min="11615" max="11615" customWidth="1" width="8.85546875"/>
    <col min="11616" max="11616" customWidth="1" width="8.85546875"/>
    <col min="11617" max="11617" customWidth="1" width="8.85546875"/>
    <col min="11618" max="11618" customWidth="1" width="8.85546875"/>
    <col min="11619" max="11619" customWidth="1" width="8.85546875"/>
    <col min="11620" max="11620" customWidth="1" width="8.85546875"/>
    <col min="11621" max="11621" customWidth="1" width="8.85546875"/>
    <col min="11622" max="11622" customWidth="1" width="8.85546875"/>
    <col min="11623" max="11623" customWidth="1" width="8.85546875"/>
    <col min="11624" max="11624" customWidth="1" width="8.85546875"/>
    <col min="11625" max="11625" customWidth="1" width="8.85546875"/>
    <col min="11626" max="11626" customWidth="1" width="8.85546875"/>
    <col min="11627" max="11627" customWidth="1" width="8.85546875"/>
    <col min="11628" max="11628" customWidth="1" width="8.85546875"/>
    <col min="11629" max="11629" customWidth="1" width="8.85546875"/>
    <col min="11630" max="11630" customWidth="1" width="8.85546875"/>
    <col min="11631" max="11631" customWidth="1" width="8.85546875"/>
    <col min="11632" max="11632" customWidth="1" width="8.85546875"/>
    <col min="11633" max="11633" customWidth="1" width="8.85546875"/>
    <col min="11634" max="11634" customWidth="1" width="8.85546875"/>
    <col min="11635" max="11635" customWidth="1" width="8.85546875"/>
    <col min="11636" max="11636" customWidth="1" width="8.85546875"/>
    <col min="11637" max="11637" customWidth="1" width="8.85546875"/>
    <col min="11638" max="11638" customWidth="1" width="8.85546875"/>
    <col min="11639" max="11639" customWidth="1" width="8.85546875"/>
    <col min="11640" max="11640" customWidth="1" width="8.85546875"/>
    <col min="11641" max="11641" customWidth="1" width="8.85546875"/>
    <col min="11642" max="11642" customWidth="1" width="8.85546875"/>
    <col min="11643" max="11643" customWidth="1" width="8.85546875"/>
    <col min="11644" max="11644" customWidth="1" width="8.85546875"/>
    <col min="11645" max="11645" customWidth="1" width="8.85546875"/>
    <col min="11646" max="11646" customWidth="1" width="8.85546875"/>
    <col min="11647" max="11647" customWidth="1" width="8.85546875"/>
    <col min="11648" max="11648" customWidth="1" width="8.85546875"/>
    <col min="11649" max="11649" customWidth="1" width="8.85546875"/>
    <col min="11650" max="11650" customWidth="1" width="8.85546875"/>
    <col min="11651" max="11651" customWidth="1" width="8.85546875"/>
    <col min="11652" max="11652" customWidth="1" width="8.85546875"/>
    <col min="11653" max="11653" customWidth="1" width="8.85546875"/>
    <col min="11654" max="11654" customWidth="1" width="8.85546875"/>
    <col min="11655" max="11655" customWidth="1" width="8.85546875"/>
    <col min="11656" max="11656" customWidth="1" width="8.85546875"/>
    <col min="11657" max="11657" customWidth="1" width="8.85546875"/>
    <col min="11658" max="11658" customWidth="1" width="8.85546875"/>
    <col min="11659" max="11659" customWidth="1" width="8.85546875"/>
    <col min="11660" max="11660" customWidth="1" width="8.85546875"/>
    <col min="11661" max="11661" customWidth="1" width="8.85546875"/>
    <col min="11662" max="11662" customWidth="1" width="8.85546875"/>
    <col min="11663" max="11663" customWidth="1" width="8.85546875"/>
    <col min="11664" max="11664" customWidth="1" width="8.85546875"/>
    <col min="11665" max="11665" customWidth="1" width="8.85546875"/>
    <col min="11666" max="11666" customWidth="1" width="8.85546875"/>
    <col min="11667" max="11667" customWidth="1" width="8.85546875"/>
    <col min="11668" max="11668" customWidth="1" width="8.85546875"/>
    <col min="11669" max="11669" customWidth="1" width="8.85546875"/>
    <col min="11670" max="11670" customWidth="1" width="8.85546875"/>
    <col min="11671" max="11671" customWidth="1" width="8.85546875"/>
    <col min="11672" max="11672" customWidth="1" width="8.85546875"/>
    <col min="11673" max="11673" customWidth="1" width="8.85546875"/>
    <col min="11674" max="11674" customWidth="1" width="8.85546875"/>
    <col min="11675" max="11675" customWidth="1" width="8.85546875"/>
    <col min="11676" max="11676" customWidth="1" width="8.85546875"/>
    <col min="11677" max="11677" customWidth="1" width="8.85546875"/>
    <col min="11678" max="11678" customWidth="1" width="8.85546875"/>
    <col min="11679" max="11679" customWidth="1" width="8.85546875"/>
    <col min="11680" max="11680" customWidth="1" width="8.85546875"/>
    <col min="11681" max="11681" customWidth="1" width="8.85546875"/>
    <col min="11682" max="11682" customWidth="1" width="8.85546875"/>
    <col min="11683" max="11683" customWidth="1" width="8.85546875"/>
    <col min="11684" max="11684" customWidth="1" width="8.85546875"/>
    <col min="11685" max="11685" customWidth="1" width="8.85546875"/>
    <col min="11686" max="11686" customWidth="1" width="8.85546875"/>
    <col min="11687" max="11687" customWidth="1" width="8.85546875"/>
    <col min="11688" max="11688" customWidth="1" width="8.85546875"/>
    <col min="11689" max="11689" customWidth="1" width="8.85546875"/>
    <col min="11690" max="11690" customWidth="1" width="8.85546875"/>
    <col min="11691" max="11691" customWidth="1" width="8.85546875"/>
    <col min="11692" max="11692" customWidth="1" width="8.85546875"/>
    <col min="11693" max="11693" customWidth="1" width="8.85546875"/>
    <col min="11694" max="11694" customWidth="1" width="8.85546875"/>
    <col min="11695" max="11695" customWidth="1" width="8.85546875"/>
    <col min="11696" max="11696" customWidth="1" width="8.85546875"/>
    <col min="11697" max="11697" customWidth="1" width="8.85546875"/>
    <col min="11698" max="11698" customWidth="1" width="8.85546875"/>
    <col min="11699" max="11699" customWidth="1" width="8.85546875"/>
    <col min="11700" max="11700" customWidth="1" width="8.85546875"/>
    <col min="11701" max="11701" customWidth="1" width="8.85546875"/>
    <col min="11702" max="11702" customWidth="1" width="8.85546875"/>
    <col min="11703" max="11703" customWidth="1" width="8.85546875"/>
    <col min="11704" max="11704" customWidth="1" width="8.85546875"/>
    <col min="11705" max="11705" customWidth="1" width="8.85546875"/>
    <col min="11706" max="11706" customWidth="1" width="8.85546875"/>
    <col min="11707" max="11707" customWidth="1" width="8.85546875"/>
    <col min="11708" max="11708" customWidth="1" width="8.85546875"/>
    <col min="11709" max="11709" customWidth="1" width="8.85546875"/>
    <col min="11710" max="11710" customWidth="1" width="8.85546875"/>
    <col min="11711" max="11711" customWidth="1" width="8.85546875"/>
    <col min="11712" max="11712" customWidth="1" width="8.85546875"/>
    <col min="11713" max="11713" customWidth="1" width="8.85546875"/>
    <col min="11714" max="11714" customWidth="1" width="8.85546875"/>
    <col min="11715" max="11715" customWidth="1" width="8.85546875"/>
    <col min="11716" max="11716" customWidth="1" width="8.85546875"/>
    <col min="11717" max="11717" customWidth="1" width="8.85546875"/>
    <col min="11718" max="11718" customWidth="1" width="8.85546875"/>
    <col min="11719" max="11719" customWidth="1" width="8.85546875"/>
    <col min="11720" max="11720" customWidth="1" width="8.85546875"/>
    <col min="11721" max="11721" customWidth="1" width="8.85546875"/>
    <col min="11722" max="11722" customWidth="1" width="8.85546875"/>
    <col min="11723" max="11723" customWidth="1" width="8.85546875"/>
    <col min="11724" max="11724" customWidth="1" width="8.85546875"/>
    <col min="11725" max="11725" customWidth="1" width="8.85546875"/>
    <col min="11726" max="11726" customWidth="1" width="8.85546875"/>
    <col min="11727" max="11727" customWidth="1" width="8.85546875"/>
    <col min="11728" max="11728" customWidth="1" width="8.85546875"/>
    <col min="11729" max="11729" customWidth="1" width="8.85546875"/>
    <col min="11730" max="11730" customWidth="1" width="8.85546875"/>
    <col min="11731" max="11731" customWidth="1" width="8.85546875"/>
    <col min="11732" max="11732" customWidth="1" width="8.85546875"/>
    <col min="11733" max="11733" customWidth="1" width="8.85546875"/>
    <col min="11734" max="11734" customWidth="1" width="8.85546875"/>
    <col min="11735" max="11735" customWidth="1" width="8.85546875"/>
    <col min="11736" max="11736" customWidth="1" width="8.85546875"/>
    <col min="11737" max="11737" customWidth="1" width="8.85546875"/>
    <col min="11738" max="11738" customWidth="1" width="8.85546875"/>
    <col min="11739" max="11739" customWidth="1" width="8.85546875"/>
    <col min="11740" max="11740" customWidth="1" width="8.85546875"/>
    <col min="11741" max="11741" customWidth="1" width="8.85546875"/>
    <col min="11742" max="11742" customWidth="1" width="8.85546875"/>
    <col min="11743" max="11743" customWidth="1" width="8.85546875"/>
    <col min="11744" max="11744" customWidth="1" width="8.85546875"/>
    <col min="11745" max="11745" customWidth="1" width="8.85546875"/>
    <col min="11746" max="11746" customWidth="1" width="8.85546875"/>
    <col min="11747" max="11747" customWidth="1" width="8.85546875"/>
    <col min="11748" max="11748" customWidth="1" width="8.85546875"/>
    <col min="11749" max="11749" customWidth="1" width="8.85546875"/>
    <col min="11750" max="11750" customWidth="1" width="8.85546875"/>
    <col min="11751" max="11751" customWidth="1" width="8.85546875"/>
    <col min="11752" max="11752" customWidth="1" width="8.85546875"/>
    <col min="11753" max="11753" customWidth="1" width="8.85546875"/>
    <col min="11754" max="11754" customWidth="1" width="8.85546875"/>
    <col min="11755" max="11755" customWidth="1" width="8.85546875"/>
    <col min="11756" max="11756" customWidth="1" width="8.85546875"/>
    <col min="11757" max="11757" customWidth="1" width="8.85546875"/>
    <col min="11758" max="11758" customWidth="1" width="8.85546875"/>
    <col min="11759" max="11759" customWidth="1" width="8.85546875"/>
    <col min="11760" max="11760" customWidth="1" width="8.85546875"/>
    <col min="11761" max="11761" customWidth="1" width="8.85546875"/>
    <col min="11762" max="11762" customWidth="1" width="8.85546875"/>
    <col min="11763" max="11763" customWidth="1" width="8.85546875"/>
    <col min="11764" max="11764" customWidth="1" width="8.85546875"/>
    <col min="11765" max="11765" customWidth="1" width="8.85546875"/>
    <col min="11766" max="11766" customWidth="1" width="8.85546875"/>
    <col min="11767" max="11767" customWidth="1" width="8.85546875"/>
    <col min="11768" max="11768" customWidth="1" width="8.85546875"/>
    <col min="11769" max="11769" customWidth="1" width="8.85546875"/>
    <col min="11770" max="11770" customWidth="1" width="8.85546875"/>
    <col min="11771" max="11771" customWidth="1" width="8.85546875"/>
    <col min="11772" max="11772" customWidth="1" width="8.85546875"/>
    <col min="11773" max="11773" customWidth="1" width="8.85546875"/>
    <col min="11774" max="11774" customWidth="1" width="8.85546875"/>
    <col min="11775" max="11775" customWidth="1" width="8.85546875"/>
    <col min="11776" max="11776" customWidth="1" width="8.85546875"/>
    <col min="11777" max="11777" customWidth="1" width="8.85546875"/>
    <col min="11778" max="11778" customWidth="1" width="8.85546875"/>
    <col min="11779" max="11779" customWidth="1" width="8.85546875"/>
    <col min="11780" max="11780" customWidth="1" width="8.85546875"/>
    <col min="11781" max="11781" customWidth="1" width="8.85546875"/>
    <col min="11782" max="11782" customWidth="1" width="8.85546875"/>
    <col min="11783" max="11783" customWidth="1" width="8.85546875"/>
    <col min="11784" max="11784" customWidth="1" width="8.85546875"/>
    <col min="11785" max="11785" customWidth="1" width="8.85546875"/>
    <col min="11786" max="11786" customWidth="1" width="8.85546875"/>
    <col min="11787" max="11787" customWidth="1" width="8.85546875"/>
    <col min="11788" max="11788" customWidth="1" width="8.85546875"/>
    <col min="11789" max="11789" customWidth="1" width="8.85546875"/>
    <col min="11790" max="11790" customWidth="1" width="8.85546875"/>
    <col min="11791" max="11791" customWidth="1" width="8.85546875"/>
    <col min="11792" max="11792" customWidth="1" width="8.85546875"/>
    <col min="11793" max="11793" customWidth="1" width="8.85546875"/>
    <col min="11794" max="11794" customWidth="1" width="8.85546875"/>
    <col min="11795" max="11795" customWidth="1" width="8.85546875"/>
    <col min="11796" max="11796" customWidth="1" width="8.85546875"/>
    <col min="11797" max="11797" customWidth="1" width="8.85546875"/>
    <col min="11798" max="11798" customWidth="1" width="8.85546875"/>
    <col min="11799" max="11799" customWidth="1" width="8.85546875"/>
    <col min="11800" max="11800" customWidth="1" width="8.85546875"/>
    <col min="11801" max="11801" customWidth="1" width="8.85546875"/>
    <col min="11802" max="11802" customWidth="1" width="8.85546875"/>
    <col min="11803" max="11803" customWidth="1" width="8.85546875"/>
    <col min="11804" max="11804" customWidth="1" width="8.85546875"/>
    <col min="11805" max="11805" customWidth="1" width="8.85546875"/>
    <col min="11806" max="11806" customWidth="1" width="8.85546875"/>
    <col min="11807" max="11807" customWidth="1" width="8.85546875"/>
    <col min="11808" max="11808" customWidth="1" width="8.85546875"/>
    <col min="11809" max="11809" customWidth="1" width="8.85546875"/>
    <col min="11810" max="11810" customWidth="1" width="8.85546875"/>
    <col min="11811" max="11811" customWidth="1" width="8.85546875"/>
    <col min="11812" max="11812" customWidth="1" width="8.85546875"/>
    <col min="11813" max="11813" customWidth="1" width="8.85546875"/>
    <col min="11814" max="11814" customWidth="1" width="8.85546875"/>
    <col min="11815" max="11815" customWidth="1" width="8.85546875"/>
    <col min="11816" max="11816" customWidth="1" width="8.85546875"/>
    <col min="11817" max="11817" customWidth="1" width="8.85546875"/>
    <col min="11818" max="11818" customWidth="1" width="8.85546875"/>
    <col min="11819" max="11819" customWidth="1" width="8.85546875"/>
    <col min="11820" max="11820" customWidth="1" width="8.85546875"/>
    <col min="11821" max="11821" customWidth="1" width="8.85546875"/>
    <col min="11822" max="11822" customWidth="1" width="8.85546875"/>
    <col min="11823" max="11823" customWidth="1" width="8.85546875"/>
    <col min="11824" max="11824" customWidth="1" width="8.85546875"/>
    <col min="11825" max="11825" customWidth="1" width="8.85546875"/>
    <col min="11826" max="11826" customWidth="1" width="8.85546875"/>
    <col min="11827" max="11827" customWidth="1" width="8.85546875"/>
    <col min="11828" max="11828" customWidth="1" width="8.85546875"/>
    <col min="11829" max="11829" customWidth="1" width="8.85546875"/>
    <col min="11830" max="11830" customWidth="1" width="8.85546875"/>
    <col min="11831" max="11831" customWidth="1" width="8.85546875"/>
    <col min="11832" max="11832" customWidth="1" width="8.85546875"/>
    <col min="11833" max="11833" customWidth="1" width="8.85546875"/>
    <col min="11834" max="11834" customWidth="1" width="8.85546875"/>
    <col min="11835" max="11835" customWidth="1" width="8.85546875"/>
    <col min="11836" max="11836" customWidth="1" width="8.85546875"/>
    <col min="11837" max="11837" customWidth="1" width="8.85546875"/>
    <col min="11838" max="11838" customWidth="1" width="8.85546875"/>
    <col min="11839" max="11839" customWidth="1" width="8.85546875"/>
    <col min="11840" max="11840" customWidth="1" width="8.85546875"/>
    <col min="11841" max="11841" customWidth="1" width="8.85546875"/>
    <col min="11842" max="11842" customWidth="1" width="8.85546875"/>
    <col min="11843" max="11843" customWidth="1" width="8.85546875"/>
    <col min="11844" max="11844" customWidth="1" width="8.85546875"/>
    <col min="11845" max="11845" customWidth="1" width="8.85546875"/>
    <col min="11846" max="11846" customWidth="1" width="8.85546875"/>
    <col min="11847" max="11847" customWidth="1" width="8.85546875"/>
    <col min="11848" max="11848" customWidth="1" width="8.85546875"/>
    <col min="11849" max="11849" customWidth="1" width="8.85546875"/>
    <col min="11850" max="11850" customWidth="1" width="8.85546875"/>
    <col min="11851" max="11851" customWidth="1" width="8.85546875"/>
    <col min="11852" max="11852" customWidth="1" width="8.85546875"/>
    <col min="11853" max="11853" customWidth="1" width="8.85546875"/>
    <col min="11854" max="11854" customWidth="1" width="8.85546875"/>
    <col min="11855" max="11855" customWidth="1" width="8.85546875"/>
    <col min="11856" max="11856" customWidth="1" width="8.85546875"/>
    <col min="11857" max="11857" customWidth="1" width="8.85546875"/>
    <col min="11858" max="11858" customWidth="1" width="8.85546875"/>
    <col min="11859" max="11859" customWidth="1" width="8.85546875"/>
    <col min="11860" max="11860" customWidth="1" width="8.85546875"/>
    <col min="11861" max="11861" customWidth="1" width="8.85546875"/>
    <col min="11862" max="11862" customWidth="1" width="8.85546875"/>
    <col min="11863" max="11863" customWidth="1" width="8.85546875"/>
    <col min="11864" max="11864" customWidth="1" width="8.85546875"/>
    <col min="11865" max="11865" customWidth="1" width="8.85546875"/>
    <col min="11866" max="11866" customWidth="1" width="8.85546875"/>
    <col min="11867" max="11867" customWidth="1" width="8.85546875"/>
    <col min="11868" max="11868" customWidth="1" width="8.85546875"/>
    <col min="11869" max="11869" customWidth="1" width="8.85546875"/>
    <col min="11870" max="11870" customWidth="1" width="8.85546875"/>
    <col min="11871" max="11871" customWidth="1" width="8.85546875"/>
    <col min="11872" max="11872" customWidth="1" width="8.85546875"/>
    <col min="11873" max="11873" customWidth="1" width="8.85546875"/>
    <col min="11874" max="11874" customWidth="1" width="8.85546875"/>
    <col min="11875" max="11875" customWidth="1" width="8.85546875"/>
    <col min="11876" max="11876" customWidth="1" width="8.85546875"/>
    <col min="11877" max="11877" customWidth="1" width="8.85546875"/>
    <col min="11878" max="11878" customWidth="1" width="8.85546875"/>
    <col min="11879" max="11879" customWidth="1" width="8.85546875"/>
    <col min="11880" max="11880" customWidth="1" width="8.85546875"/>
    <col min="11881" max="11881" customWidth="1" width="8.85546875"/>
    <col min="11882" max="11882" customWidth="1" width="8.85546875"/>
    <col min="11883" max="11883" customWidth="1" width="8.85546875"/>
    <col min="11884" max="11884" customWidth="1" width="8.85546875"/>
    <col min="11885" max="11885" customWidth="1" width="8.85546875"/>
    <col min="11886" max="11886" customWidth="1" width="8.85546875"/>
    <col min="11887" max="11887" customWidth="1" width="8.85546875"/>
    <col min="11888" max="11888" customWidth="1" width="8.85546875"/>
    <col min="11889" max="11889" customWidth="1" width="8.85546875"/>
    <col min="11890" max="11890" customWidth="1" width="8.85546875"/>
    <col min="11891" max="11891" customWidth="1" width="8.85546875"/>
    <col min="11892" max="11892" customWidth="1" width="8.85546875"/>
    <col min="11893" max="11893" customWidth="1" width="8.85546875"/>
    <col min="11894" max="11894" customWidth="1" width="8.85546875"/>
    <col min="11895" max="11895" customWidth="1" width="8.85546875"/>
    <col min="11896" max="11896" customWidth="1" width="8.85546875"/>
    <col min="11897" max="11897" customWidth="1" width="8.85546875"/>
    <col min="11898" max="11898" customWidth="1" width="8.85546875"/>
    <col min="11899" max="11899" customWidth="1" width="8.85546875"/>
    <col min="11900" max="11900" customWidth="1" width="8.85546875"/>
    <col min="11901" max="11901" customWidth="1" width="8.85546875"/>
    <col min="11902" max="11902" customWidth="1" width="8.85546875"/>
    <col min="11903" max="11903" customWidth="1" width="8.85546875"/>
    <col min="11904" max="11904" customWidth="1" width="8.85546875"/>
    <col min="11905" max="11905" customWidth="1" width="8.85546875"/>
    <col min="11906" max="11906" customWidth="1" width="8.85546875"/>
    <col min="11907" max="11907" customWidth="1" width="8.85546875"/>
    <col min="11908" max="11908" customWidth="1" width="8.85546875"/>
    <col min="11909" max="11909" customWidth="1" width="8.85546875"/>
    <col min="11910" max="11910" customWidth="1" width="8.85546875"/>
    <col min="11911" max="11911" customWidth="1" width="8.85546875"/>
    <col min="11912" max="11912" customWidth="1" width="8.85546875"/>
    <col min="11913" max="11913" customWidth="1" width="8.85546875"/>
    <col min="11914" max="11914" customWidth="1" width="8.85546875"/>
    <col min="11915" max="11915" customWidth="1" width="8.85546875"/>
    <col min="11916" max="11916" customWidth="1" width="8.85546875"/>
    <col min="11917" max="11917" customWidth="1" width="8.85546875"/>
    <col min="11918" max="11918" customWidth="1" width="8.85546875"/>
    <col min="11919" max="11919" customWidth="1" width="8.85546875"/>
    <col min="11920" max="11920" customWidth="1" width="8.85546875"/>
    <col min="11921" max="11921" customWidth="1" width="8.85546875"/>
    <col min="11922" max="11922" customWidth="1" width="8.85546875"/>
    <col min="11923" max="11923" customWidth="1" width="8.85546875"/>
    <col min="11924" max="11924" customWidth="1" width="8.85546875"/>
    <col min="11925" max="11925" customWidth="1" width="8.85546875"/>
    <col min="11926" max="11926" customWidth="1" width="8.85546875"/>
    <col min="11927" max="11927" customWidth="1" width="8.85546875"/>
    <col min="11928" max="11928" customWidth="1" width="8.85546875"/>
    <col min="11929" max="11929" customWidth="1" width="8.85546875"/>
    <col min="11930" max="11930" customWidth="1" width="8.85546875"/>
    <col min="11931" max="11931" customWidth="1" width="8.85546875"/>
    <col min="11932" max="11932" customWidth="1" width="8.85546875"/>
    <col min="11933" max="11933" customWidth="1" width="8.85546875"/>
    <col min="11934" max="11934" customWidth="1" width="8.85546875"/>
    <col min="11935" max="11935" customWidth="1" width="8.85546875"/>
    <col min="11936" max="11936" customWidth="1" width="8.85546875"/>
    <col min="11937" max="11937" customWidth="1" width="8.85546875"/>
    <col min="11938" max="11938" customWidth="1" width="8.85546875"/>
    <col min="11939" max="11939" customWidth="1" width="8.85546875"/>
    <col min="11940" max="11940" customWidth="1" width="8.85546875"/>
    <col min="11941" max="11941" customWidth="1" width="8.85546875"/>
    <col min="11942" max="11942" customWidth="1" width="8.85546875"/>
    <col min="11943" max="11943" customWidth="1" width="8.85546875"/>
    <col min="11944" max="11944" customWidth="1" width="8.85546875"/>
    <col min="11945" max="11945" customWidth="1" width="8.85546875"/>
    <col min="11946" max="11946" customWidth="1" width="8.85546875"/>
    <col min="11947" max="11947" customWidth="1" width="8.85546875"/>
    <col min="11948" max="11948" customWidth="1" width="8.85546875"/>
    <col min="11949" max="11949" customWidth="1" width="8.85546875"/>
    <col min="11950" max="11950" customWidth="1" width="8.85546875"/>
    <col min="11951" max="11951" customWidth="1" width="8.85546875"/>
    <col min="11952" max="11952" customWidth="1" width="8.85546875"/>
    <col min="11953" max="11953" customWidth="1" width="8.85546875"/>
    <col min="11954" max="11954" customWidth="1" width="8.85546875"/>
    <col min="11955" max="11955" customWidth="1" width="8.85546875"/>
    <col min="11956" max="11956" customWidth="1" width="8.85546875"/>
    <col min="11957" max="11957" customWidth="1" width="8.85546875"/>
    <col min="11958" max="11958" customWidth="1" width="8.85546875"/>
    <col min="11959" max="11959" customWidth="1" width="8.85546875"/>
    <col min="11960" max="11960" customWidth="1" width="8.85546875"/>
    <col min="11961" max="11961" customWidth="1" width="8.85546875"/>
    <col min="11962" max="11962" customWidth="1" width="8.85546875"/>
    <col min="11963" max="11963" customWidth="1" width="8.85546875"/>
    <col min="11964" max="11964" customWidth="1" width="8.85546875"/>
    <col min="11965" max="11965" customWidth="1" width="8.85546875"/>
    <col min="11966" max="11966" customWidth="1" width="8.85546875"/>
    <col min="11967" max="11967" customWidth="1" width="8.85546875"/>
    <col min="11968" max="11968" customWidth="1" width="8.85546875"/>
    <col min="11969" max="11969" customWidth="1" width="8.85546875"/>
    <col min="11970" max="11970" customWidth="1" width="8.85546875"/>
    <col min="11971" max="11971" customWidth="1" width="8.85546875"/>
    <col min="11972" max="11972" customWidth="1" width="8.85546875"/>
    <col min="11973" max="11973" customWidth="1" width="8.85546875"/>
    <col min="11974" max="11974" customWidth="1" width="8.85546875"/>
    <col min="11975" max="11975" customWidth="1" width="8.85546875"/>
    <col min="11976" max="11976" customWidth="1" width="8.85546875"/>
    <col min="11977" max="11977" customWidth="1" width="8.85546875"/>
    <col min="11978" max="11978" customWidth="1" width="8.85546875"/>
    <col min="11979" max="11979" customWidth="1" width="8.85546875"/>
    <col min="11980" max="11980" customWidth="1" width="8.85546875"/>
    <col min="11981" max="11981" customWidth="1" width="8.85546875"/>
    <col min="11982" max="11982" customWidth="1" width="8.85546875"/>
    <col min="11983" max="11983" customWidth="1" width="8.85546875"/>
    <col min="11984" max="11984" customWidth="1" width="8.85546875"/>
    <col min="11985" max="11985" customWidth="1" width="8.85546875"/>
    <col min="11986" max="11986" customWidth="1" width="8.85546875"/>
    <col min="11987" max="11987" customWidth="1" width="8.85546875"/>
    <col min="11988" max="11988" customWidth="1" width="8.85546875"/>
    <col min="11989" max="11989" customWidth="1" width="8.85546875"/>
    <col min="11990" max="11990" customWidth="1" width="8.85546875"/>
    <col min="11991" max="11991" customWidth="1" width="8.85546875"/>
    <col min="11992" max="11992" customWidth="1" width="8.85546875"/>
    <col min="11993" max="11993" customWidth="1" width="8.85546875"/>
    <col min="11994" max="11994" customWidth="1" width="8.85546875"/>
    <col min="11995" max="11995" customWidth="1" width="8.85546875"/>
    <col min="11996" max="11996" customWidth="1" width="8.85546875"/>
    <col min="11997" max="11997" customWidth="1" width="8.85546875"/>
    <col min="11998" max="11998" customWidth="1" width="8.85546875"/>
    <col min="11999" max="11999" customWidth="1" width="8.85546875"/>
    <col min="12000" max="12000" customWidth="1" width="8.85546875"/>
    <col min="12001" max="12001" customWidth="1" width="8.85546875"/>
    <col min="12002" max="12002" customWidth="1" width="8.85546875"/>
    <col min="12003" max="12003" customWidth="1" width="8.85546875"/>
    <col min="12004" max="12004" customWidth="1" width="8.85546875"/>
    <col min="12005" max="12005" customWidth="1" width="8.85546875"/>
    <col min="12006" max="12006" customWidth="1" width="8.85546875"/>
    <col min="12007" max="12007" customWidth="1" width="8.85546875"/>
    <col min="12008" max="12008" customWidth="1" width="8.85546875"/>
    <col min="12009" max="12009" customWidth="1" width="8.85546875"/>
    <col min="12010" max="12010" customWidth="1" width="8.85546875"/>
    <col min="12011" max="12011" customWidth="1" width="8.85546875"/>
    <col min="12012" max="12012" customWidth="1" width="8.85546875"/>
    <col min="12013" max="12013" customWidth="1" width="8.85546875"/>
    <col min="12014" max="12014" customWidth="1" width="8.85546875"/>
    <col min="12015" max="12015" customWidth="1" width="8.85546875"/>
    <col min="12016" max="12016" customWidth="1" width="8.85546875"/>
    <col min="12017" max="12017" customWidth="1" width="8.85546875"/>
    <col min="12018" max="12018" customWidth="1" width="8.85546875"/>
    <col min="12019" max="12019" customWidth="1" width="8.85546875"/>
    <col min="12020" max="12020" customWidth="1" width="8.85546875"/>
    <col min="12021" max="12021" customWidth="1" width="8.85546875"/>
    <col min="12022" max="12022" customWidth="1" width="8.85546875"/>
    <col min="12023" max="12023" customWidth="1" width="8.85546875"/>
    <col min="12024" max="12024" customWidth="1" width="8.85546875"/>
    <col min="12025" max="12025" customWidth="1" width="8.85546875"/>
    <col min="12026" max="12026" customWidth="1" width="8.85546875"/>
    <col min="12027" max="12027" customWidth="1" width="8.85546875"/>
    <col min="12028" max="12028" customWidth="1" width="8.85546875"/>
    <col min="12029" max="12029" customWidth="1" width="8.85546875"/>
    <col min="12030" max="12030" customWidth="1" width="8.85546875"/>
    <col min="12031" max="12031" customWidth="1" width="8.85546875"/>
    <col min="12032" max="12032" customWidth="1" width="8.85546875"/>
    <col min="12033" max="12033" customWidth="1" width="8.85546875"/>
    <col min="12034" max="12034" customWidth="1" width="8.85546875"/>
    <col min="12035" max="12035" customWidth="1" width="8.85546875"/>
    <col min="12036" max="12036" customWidth="1" width="8.85546875"/>
    <col min="12037" max="12037" customWidth="1" width="8.85546875"/>
    <col min="12038" max="12038" customWidth="1" width="8.85546875"/>
    <col min="12039" max="12039" customWidth="1" width="8.85546875"/>
    <col min="12040" max="12040" customWidth="1" width="8.85546875"/>
    <col min="12041" max="12041" customWidth="1" width="8.85546875"/>
    <col min="12042" max="12042" customWidth="1" width="8.85546875"/>
    <col min="12043" max="12043" customWidth="1" width="8.85546875"/>
    <col min="12044" max="12044" customWidth="1" width="8.85546875"/>
    <col min="12045" max="12045" customWidth="1" width="8.85546875"/>
    <col min="12046" max="12046" customWidth="1" width="8.85546875"/>
    <col min="12047" max="12047" customWidth="1" width="8.85546875"/>
    <col min="12048" max="12048" customWidth="1" width="8.85546875"/>
    <col min="12049" max="12049" customWidth="1" width="8.85546875"/>
    <col min="12050" max="12050" customWidth="1" width="8.85546875"/>
    <col min="12051" max="12051" customWidth="1" width="8.85546875"/>
    <col min="12052" max="12052" customWidth="1" width="8.85546875"/>
    <col min="12053" max="12053" customWidth="1" width="8.85546875"/>
    <col min="12054" max="12054" customWidth="1" width="8.85546875"/>
    <col min="12055" max="12055" customWidth="1" width="8.85546875"/>
    <col min="12056" max="12056" customWidth="1" width="8.85546875"/>
    <col min="12057" max="12057" customWidth="1" width="8.85546875"/>
    <col min="12058" max="12058" customWidth="1" width="8.85546875"/>
    <col min="12059" max="12059" customWidth="1" width="8.85546875"/>
    <col min="12060" max="12060" customWidth="1" width="8.85546875"/>
    <col min="12061" max="12061" customWidth="1" width="8.85546875"/>
    <col min="12062" max="12062" customWidth="1" width="8.85546875"/>
    <col min="12063" max="12063" customWidth="1" width="8.85546875"/>
    <col min="12064" max="12064" customWidth="1" width="8.85546875"/>
    <col min="12065" max="12065" customWidth="1" width="8.85546875"/>
    <col min="12066" max="12066" customWidth="1" width="8.85546875"/>
    <col min="12067" max="12067" customWidth="1" width="8.85546875"/>
    <col min="12068" max="12068" customWidth="1" width="8.85546875"/>
    <col min="12069" max="12069" customWidth="1" width="8.85546875"/>
    <col min="12070" max="12070" customWidth="1" width="8.85546875"/>
    <col min="12071" max="12071" customWidth="1" width="8.85546875"/>
    <col min="12072" max="12072" customWidth="1" width="8.85546875"/>
    <col min="12073" max="12073" customWidth="1" width="8.85546875"/>
    <col min="12074" max="12074" customWidth="1" width="8.85546875"/>
    <col min="12075" max="12075" customWidth="1" width="8.85546875"/>
    <col min="12076" max="12076" customWidth="1" width="8.85546875"/>
    <col min="12077" max="12077" customWidth="1" width="8.85546875"/>
    <col min="12078" max="12078" customWidth="1" width="8.85546875"/>
    <col min="12079" max="12079" customWidth="1" width="8.85546875"/>
    <col min="12080" max="12080" customWidth="1" width="8.85546875"/>
    <col min="12081" max="12081" customWidth="1" width="8.85546875"/>
    <col min="12082" max="12082" customWidth="1" width="8.85546875"/>
    <col min="12083" max="12083" customWidth="1" width="8.85546875"/>
    <col min="12084" max="12084" customWidth="1" width="8.85546875"/>
    <col min="12085" max="12085" customWidth="1" width="8.85546875"/>
    <col min="12086" max="12086" customWidth="1" width="8.85546875"/>
    <col min="12087" max="12087" customWidth="1" width="8.85546875"/>
    <col min="12088" max="12088" customWidth="1" width="8.85546875"/>
    <col min="12089" max="12089" customWidth="1" width="8.85546875"/>
    <col min="12090" max="12090" customWidth="1" width="8.85546875"/>
    <col min="12091" max="12091" customWidth="1" width="8.85546875"/>
    <col min="12092" max="12092" customWidth="1" width="8.85546875"/>
    <col min="12093" max="12093" customWidth="1" width="8.85546875"/>
    <col min="12094" max="12094" customWidth="1" width="8.85546875"/>
    <col min="12095" max="12095" customWidth="1" width="8.85546875"/>
    <col min="12096" max="12096" customWidth="1" width="8.85546875"/>
    <col min="12097" max="12097" customWidth="1" width="8.85546875"/>
    <col min="12098" max="12098" customWidth="1" width="8.85546875"/>
    <col min="12099" max="12099" customWidth="1" width="8.85546875"/>
    <col min="12100" max="12100" customWidth="1" width="8.85546875"/>
    <col min="12101" max="12101" customWidth="1" width="8.85546875"/>
    <col min="12102" max="12102" customWidth="1" width="8.85546875"/>
    <col min="12103" max="12103" customWidth="1" width="8.85546875"/>
    <col min="12104" max="12104" customWidth="1" width="8.85546875"/>
    <col min="12105" max="12105" customWidth="1" width="8.85546875"/>
    <col min="12106" max="12106" customWidth="1" width="8.85546875"/>
    <col min="12107" max="12107" customWidth="1" width="8.85546875"/>
    <col min="12108" max="12108" customWidth="1" width="8.85546875"/>
    <col min="12109" max="12109" customWidth="1" width="8.85546875"/>
    <col min="12110" max="12110" customWidth="1" width="8.85546875"/>
    <col min="12111" max="12111" customWidth="1" width="8.85546875"/>
    <col min="12112" max="12112" customWidth="1" width="8.85546875"/>
    <col min="12113" max="12113" customWidth="1" width="8.85546875"/>
    <col min="12114" max="12114" customWidth="1" width="8.85546875"/>
    <col min="12115" max="12115" customWidth="1" width="8.85546875"/>
    <col min="12116" max="12116" customWidth="1" width="8.85546875"/>
    <col min="12117" max="12117" customWidth="1" width="8.85546875"/>
    <col min="12118" max="12118" customWidth="1" width="8.85546875"/>
    <col min="12119" max="12119" customWidth="1" width="8.85546875"/>
    <col min="12120" max="12120" customWidth="1" width="8.85546875"/>
    <col min="12121" max="12121" customWidth="1" width="8.85546875"/>
    <col min="12122" max="12122" customWidth="1" width="8.85546875"/>
    <col min="12123" max="12123" customWidth="1" width="8.85546875"/>
    <col min="12124" max="12124" customWidth="1" width="8.85546875"/>
    <col min="12125" max="12125" customWidth="1" width="8.85546875"/>
    <col min="12126" max="12126" customWidth="1" width="8.85546875"/>
    <col min="12127" max="12127" customWidth="1" width="8.85546875"/>
    <col min="12128" max="12128" customWidth="1" width="8.85546875"/>
    <col min="12129" max="12129" customWidth="1" width="8.85546875"/>
    <col min="12130" max="12130" customWidth="1" width="8.85546875"/>
    <col min="12131" max="12131" customWidth="1" width="8.85546875"/>
    <col min="12132" max="12132" customWidth="1" width="8.85546875"/>
    <col min="12133" max="12133" customWidth="1" width="8.85546875"/>
    <col min="12134" max="12134" customWidth="1" width="8.85546875"/>
    <col min="12135" max="12135" customWidth="1" width="8.85546875"/>
    <col min="12136" max="12136" customWidth="1" width="8.85546875"/>
    <col min="12137" max="12137" customWidth="1" width="8.85546875"/>
    <col min="12138" max="12138" customWidth="1" width="8.85546875"/>
    <col min="12139" max="12139" customWidth="1" width="8.85546875"/>
    <col min="12140" max="12140" customWidth="1" width="8.85546875"/>
    <col min="12141" max="12141" customWidth="1" width="8.85546875"/>
    <col min="12142" max="12142" customWidth="1" width="8.85546875"/>
    <col min="12143" max="12143" customWidth="1" width="8.85546875"/>
    <col min="12144" max="12144" customWidth="1" width="8.85546875"/>
    <col min="12145" max="12145" customWidth="1" width="8.85546875"/>
    <col min="12146" max="12146" customWidth="1" width="8.85546875"/>
    <col min="12147" max="12147" customWidth="1" width="8.85546875"/>
    <col min="12148" max="12148" customWidth="1" width="8.85546875"/>
    <col min="12149" max="12149" customWidth="1" width="8.85546875"/>
    <col min="12150" max="12150" customWidth="1" width="8.85546875"/>
    <col min="12151" max="12151" customWidth="1" width="8.85546875"/>
    <col min="12152" max="12152" customWidth="1" width="8.85546875"/>
    <col min="12153" max="12153" customWidth="1" width="8.85546875"/>
    <col min="12154" max="12154" customWidth="1" width="8.85546875"/>
    <col min="12155" max="12155" customWidth="1" width="8.85546875"/>
    <col min="12156" max="12156" customWidth="1" width="8.85546875"/>
    <col min="12157" max="12157" customWidth="1" width="8.85546875"/>
    <col min="12158" max="12158" customWidth="1" width="8.85546875"/>
    <col min="12159" max="12159" customWidth="1" width="8.85546875"/>
    <col min="12160" max="12160" customWidth="1" width="8.85546875"/>
    <col min="12161" max="12161" customWidth="1" width="8.85546875"/>
    <col min="12162" max="12162" customWidth="1" width="8.85546875"/>
    <col min="12163" max="12163" customWidth="1" width="8.85546875"/>
    <col min="12164" max="12164" customWidth="1" width="8.85546875"/>
    <col min="12165" max="12165" customWidth="1" width="8.85546875"/>
    <col min="12166" max="12166" customWidth="1" width="8.85546875"/>
    <col min="12167" max="12167" customWidth="1" width="8.85546875"/>
    <col min="12168" max="12168" customWidth="1" width="8.85546875"/>
    <col min="12169" max="12169" customWidth="1" width="8.85546875"/>
    <col min="12170" max="12170" customWidth="1" width="8.85546875"/>
    <col min="12171" max="12171" customWidth="1" width="8.85546875"/>
    <col min="12172" max="12172" customWidth="1" width="8.85546875"/>
    <col min="12173" max="12173" customWidth="1" width="8.85546875"/>
    <col min="12174" max="12174" customWidth="1" width="8.85546875"/>
    <col min="12175" max="12175" customWidth="1" width="8.85546875"/>
    <col min="12176" max="12176" customWidth="1" width="8.85546875"/>
    <col min="12177" max="12177" customWidth="1" width="8.85546875"/>
    <col min="12178" max="12178" customWidth="1" width="8.85546875"/>
    <col min="12179" max="12179" customWidth="1" width="8.85546875"/>
    <col min="12180" max="12180" customWidth="1" width="8.85546875"/>
    <col min="12181" max="12181" customWidth="1" width="8.85546875"/>
    <col min="12182" max="12182" customWidth="1" width="8.85546875"/>
    <col min="12183" max="12183" customWidth="1" width="8.85546875"/>
    <col min="12184" max="12184" customWidth="1" width="8.85546875"/>
    <col min="12185" max="12185" customWidth="1" width="8.85546875"/>
    <col min="12186" max="12186" customWidth="1" width="8.85546875"/>
    <col min="12187" max="12187" customWidth="1" width="8.85546875"/>
    <col min="12188" max="12188" customWidth="1" width="8.85546875"/>
    <col min="12189" max="12189" customWidth="1" width="8.85546875"/>
    <col min="12190" max="12190" customWidth="1" width="8.85546875"/>
    <col min="12191" max="12191" customWidth="1" width="8.85546875"/>
    <col min="12192" max="12192" customWidth="1" width="8.85546875"/>
    <col min="12193" max="12193" customWidth="1" width="8.85546875"/>
    <col min="12194" max="12194" customWidth="1" width="8.85546875"/>
    <col min="12195" max="12195" customWidth="1" width="8.85546875"/>
    <col min="12196" max="12196" customWidth="1" width="8.85546875"/>
    <col min="12197" max="12197" customWidth="1" width="8.85546875"/>
    <col min="12198" max="12198" customWidth="1" width="8.85546875"/>
    <col min="12199" max="12199" customWidth="1" width="8.85546875"/>
    <col min="12200" max="12200" customWidth="1" width="8.85546875"/>
    <col min="12201" max="12201" customWidth="1" width="8.85546875"/>
    <col min="12202" max="12202" customWidth="1" width="8.85546875"/>
    <col min="12203" max="12203" customWidth="1" width="8.85546875"/>
    <col min="12204" max="12204" customWidth="1" width="8.85546875"/>
    <col min="12205" max="12205" customWidth="1" width="8.85546875"/>
    <col min="12206" max="12206" customWidth="1" width="8.85546875"/>
    <col min="12207" max="12207" customWidth="1" width="8.85546875"/>
    <col min="12208" max="12208" customWidth="1" width="8.85546875"/>
    <col min="12209" max="12209" customWidth="1" width="8.85546875"/>
    <col min="12210" max="12210" customWidth="1" width="8.85546875"/>
    <col min="12211" max="12211" customWidth="1" width="8.85546875"/>
    <col min="12212" max="12212" customWidth="1" width="8.85546875"/>
    <col min="12213" max="12213" customWidth="1" width="8.85546875"/>
    <col min="12214" max="12214" customWidth="1" width="8.85546875"/>
    <col min="12215" max="12215" customWidth="1" width="8.85546875"/>
    <col min="12216" max="12216" customWidth="1" width="8.85546875"/>
    <col min="12217" max="12217" customWidth="1" width="8.85546875"/>
    <col min="12218" max="12218" customWidth="1" width="8.85546875"/>
    <col min="12219" max="12219" customWidth="1" width="8.85546875"/>
    <col min="12220" max="12220" customWidth="1" width="8.85546875"/>
    <col min="12221" max="12221" customWidth="1" width="8.85546875"/>
    <col min="12222" max="12222" customWidth="1" width="8.85546875"/>
    <col min="12223" max="12223" customWidth="1" width="8.85546875"/>
    <col min="12224" max="12224" customWidth="1" width="8.85546875"/>
    <col min="12225" max="12225" customWidth="1" width="8.85546875"/>
    <col min="12226" max="12226" customWidth="1" width="8.85546875"/>
    <col min="12227" max="12227" customWidth="1" width="8.85546875"/>
    <col min="12228" max="12228" customWidth="1" width="8.85546875"/>
    <col min="12229" max="12229" customWidth="1" width="8.85546875"/>
    <col min="12230" max="12230" customWidth="1" width="8.85546875"/>
    <col min="12231" max="12231" customWidth="1" width="8.85546875"/>
    <col min="12232" max="12232" customWidth="1" width="8.85546875"/>
    <col min="12233" max="12233" customWidth="1" width="8.85546875"/>
    <col min="12234" max="12234" customWidth="1" width="8.85546875"/>
    <col min="12235" max="12235" customWidth="1" width="8.85546875"/>
    <col min="12236" max="12236" customWidth="1" width="8.85546875"/>
    <col min="12237" max="12237" customWidth="1" width="8.85546875"/>
    <col min="12238" max="12238" customWidth="1" width="8.85546875"/>
    <col min="12239" max="12239" customWidth="1" width="8.85546875"/>
    <col min="12240" max="12240" customWidth="1" width="8.85546875"/>
    <col min="12241" max="12241" customWidth="1" width="8.85546875"/>
    <col min="12242" max="12242" customWidth="1" width="8.85546875"/>
    <col min="12243" max="12243" customWidth="1" width="8.85546875"/>
    <col min="12244" max="12244" customWidth="1" width="8.85546875"/>
    <col min="12245" max="12245" customWidth="1" width="8.85546875"/>
    <col min="12246" max="12246" customWidth="1" width="8.85546875"/>
    <col min="12247" max="12247" customWidth="1" width="8.85546875"/>
    <col min="12248" max="12248" customWidth="1" width="8.85546875"/>
    <col min="12249" max="12249" customWidth="1" width="8.85546875"/>
    <col min="12250" max="12250" customWidth="1" width="8.85546875"/>
    <col min="12251" max="12251" customWidth="1" width="8.85546875"/>
    <col min="12252" max="12252" customWidth="1" width="8.85546875"/>
    <col min="12253" max="12253" customWidth="1" width="8.85546875"/>
    <col min="12254" max="12254" customWidth="1" width="8.85546875"/>
    <col min="12255" max="12255" customWidth="1" width="8.85546875"/>
    <col min="12256" max="12256" customWidth="1" width="8.85546875"/>
    <col min="12257" max="12257" customWidth="1" width="8.85546875"/>
    <col min="12258" max="12258" customWidth="1" width="8.85546875"/>
    <col min="12259" max="12259" customWidth="1" width="8.85546875"/>
    <col min="12260" max="12260" customWidth="1" width="8.85546875"/>
    <col min="12261" max="12261" customWidth="1" width="8.85546875"/>
    <col min="12262" max="12262" customWidth="1" width="8.85546875"/>
    <col min="12263" max="12263" customWidth="1" width="8.85546875"/>
    <col min="12264" max="12264" customWidth="1" width="8.85546875"/>
    <col min="12265" max="12265" customWidth="1" width="8.85546875"/>
    <col min="12266" max="12266" customWidth="1" width="8.85546875"/>
    <col min="12267" max="12267" customWidth="1" width="8.85546875"/>
    <col min="12268" max="12268" customWidth="1" width="8.85546875"/>
    <col min="12269" max="12269" customWidth="1" width="8.85546875"/>
    <col min="12270" max="12270" customWidth="1" width="8.85546875"/>
    <col min="12271" max="12271" customWidth="1" width="8.85546875"/>
    <col min="12272" max="12272" customWidth="1" width="8.85546875"/>
    <col min="12273" max="12273" customWidth="1" width="8.85546875"/>
    <col min="12274" max="12274" customWidth="1" width="8.85546875"/>
    <col min="12275" max="12275" customWidth="1" width="8.85546875"/>
    <col min="12276" max="12276" customWidth="1" width="8.85546875"/>
    <col min="12277" max="12277" customWidth="1" width="8.85546875"/>
    <col min="12278" max="12278" customWidth="1" width="8.85546875"/>
    <col min="12279" max="12279" customWidth="1" width="8.85546875"/>
    <col min="12280" max="12280" customWidth="1" width="8.85546875"/>
    <col min="12281" max="12281" customWidth="1" width="8.85546875"/>
    <col min="12282" max="12282" customWidth="1" width="8.85546875"/>
    <col min="12283" max="12283" customWidth="1" width="8.85546875"/>
    <col min="12284" max="12284" customWidth="1" width="8.85546875"/>
    <col min="12285" max="12285" customWidth="1" width="8.85546875"/>
    <col min="12286" max="12286" customWidth="1" width="8.85546875"/>
    <col min="12287" max="12287" customWidth="1" width="8.85546875"/>
    <col min="12288" max="12288" customWidth="1" width="8.85546875"/>
    <col min="12289" max="12289" customWidth="1" width="8.85546875"/>
    <col min="12290" max="12290" customWidth="1" width="8.85546875"/>
    <col min="12291" max="12291" customWidth="1" width="8.85546875"/>
    <col min="12292" max="12292" customWidth="1" width="8.85546875"/>
    <col min="12293" max="12293" customWidth="1" width="8.85546875"/>
    <col min="12294" max="12294" customWidth="1" width="8.85546875"/>
    <col min="12295" max="12295" customWidth="1" width="8.85546875"/>
    <col min="12296" max="12296" customWidth="1" width="8.85546875"/>
    <col min="12297" max="12297" customWidth="1" width="8.85546875"/>
    <col min="12298" max="12298" customWidth="1" width="8.85546875"/>
    <col min="12299" max="12299" customWidth="1" width="8.85546875"/>
    <col min="12300" max="12300" customWidth="1" width="8.85546875"/>
    <col min="12301" max="12301" customWidth="1" width="8.85546875"/>
    <col min="12302" max="12302" customWidth="1" width="8.85546875"/>
    <col min="12303" max="12303" customWidth="1" width="8.85546875"/>
    <col min="12304" max="12304" customWidth="1" width="8.85546875"/>
    <col min="12305" max="12305" customWidth="1" width="8.85546875"/>
    <col min="12306" max="12306" customWidth="1" width="8.85546875"/>
    <col min="12307" max="12307" customWidth="1" width="8.85546875"/>
    <col min="12308" max="12308" customWidth="1" width="8.85546875"/>
    <col min="12309" max="12309" customWidth="1" width="8.85546875"/>
    <col min="12310" max="12310" customWidth="1" width="8.85546875"/>
    <col min="12311" max="12311" customWidth="1" width="8.85546875"/>
    <col min="12312" max="12312" customWidth="1" width="8.85546875"/>
    <col min="12313" max="12313" customWidth="1" width="8.85546875"/>
    <col min="12314" max="12314" customWidth="1" width="8.85546875"/>
    <col min="12315" max="12315" customWidth="1" width="8.85546875"/>
    <col min="12316" max="12316" customWidth="1" width="8.85546875"/>
    <col min="12317" max="12317" customWidth="1" width="8.85546875"/>
    <col min="12318" max="12318" customWidth="1" width="8.85546875"/>
    <col min="12319" max="12319" customWidth="1" width="8.85546875"/>
    <col min="12320" max="12320" customWidth="1" width="8.85546875"/>
    <col min="12321" max="12321" customWidth="1" width="8.85546875"/>
    <col min="12322" max="12322" customWidth="1" width="8.85546875"/>
    <col min="12323" max="12323" customWidth="1" width="8.85546875"/>
    <col min="12324" max="12324" customWidth="1" width="8.85546875"/>
    <col min="12325" max="12325" customWidth="1" width="8.85546875"/>
    <col min="12326" max="12326" customWidth="1" width="8.85546875"/>
    <col min="12327" max="12327" customWidth="1" width="8.85546875"/>
    <col min="12328" max="12328" customWidth="1" width="8.85546875"/>
    <col min="12329" max="12329" customWidth="1" width="8.85546875"/>
    <col min="12330" max="12330" customWidth="1" width="8.85546875"/>
    <col min="12331" max="12331" customWidth="1" width="8.85546875"/>
    <col min="12332" max="12332" customWidth="1" width="8.85546875"/>
    <col min="12333" max="12333" customWidth="1" width="8.85546875"/>
    <col min="12334" max="12334" customWidth="1" width="8.85546875"/>
    <col min="12335" max="12335" customWidth="1" width="8.85546875"/>
    <col min="12336" max="12336" customWidth="1" width="8.85546875"/>
    <col min="12337" max="12337" customWidth="1" width="8.85546875"/>
    <col min="12338" max="12338" customWidth="1" width="8.85546875"/>
    <col min="12339" max="12339" customWidth="1" width="8.85546875"/>
    <col min="12340" max="12340" customWidth="1" width="8.85546875"/>
    <col min="12341" max="12341" customWidth="1" width="8.85546875"/>
    <col min="12342" max="12342" customWidth="1" width="8.85546875"/>
    <col min="12343" max="12343" customWidth="1" width="8.85546875"/>
    <col min="12344" max="12344" customWidth="1" width="8.85546875"/>
    <col min="12345" max="12345" customWidth="1" width="8.85546875"/>
    <col min="12346" max="12346" customWidth="1" width="8.85546875"/>
    <col min="12347" max="12347" customWidth="1" width="8.85546875"/>
    <col min="12348" max="12348" customWidth="1" width="8.85546875"/>
    <col min="12349" max="12349" customWidth="1" width="8.85546875"/>
    <col min="12350" max="12350" customWidth="1" width="8.85546875"/>
    <col min="12351" max="12351" customWidth="1" width="8.85546875"/>
    <col min="12352" max="12352" customWidth="1" width="8.85546875"/>
    <col min="12353" max="12353" customWidth="1" width="8.85546875"/>
    <col min="12354" max="12354" customWidth="1" width="8.85546875"/>
    <col min="12355" max="12355" customWidth="1" width="8.85546875"/>
    <col min="12356" max="12356" customWidth="1" width="8.85546875"/>
    <col min="12357" max="12357" customWidth="1" width="8.85546875"/>
    <col min="12358" max="12358" customWidth="1" width="8.85546875"/>
    <col min="12359" max="12359" customWidth="1" width="8.85546875"/>
    <col min="12360" max="12360" customWidth="1" width="8.85546875"/>
    <col min="12361" max="12361" customWidth="1" width="8.85546875"/>
    <col min="12362" max="12362" customWidth="1" width="8.85546875"/>
    <col min="12363" max="12363" customWidth="1" width="8.85546875"/>
    <col min="12364" max="12364" customWidth="1" width="8.85546875"/>
    <col min="12365" max="12365" customWidth="1" width="8.85546875"/>
    <col min="12366" max="12366" customWidth="1" width="8.85546875"/>
    <col min="12367" max="12367" customWidth="1" width="8.85546875"/>
    <col min="12368" max="12368" customWidth="1" width="8.85546875"/>
    <col min="12369" max="12369" customWidth="1" width="8.85546875"/>
    <col min="12370" max="12370" customWidth="1" width="8.85546875"/>
    <col min="12371" max="12371" customWidth="1" width="8.85546875"/>
    <col min="12372" max="12372" customWidth="1" width="8.85546875"/>
    <col min="12373" max="12373" customWidth="1" width="8.85546875"/>
    <col min="12374" max="12374" customWidth="1" width="8.85546875"/>
    <col min="12375" max="12375" customWidth="1" width="8.85546875"/>
    <col min="12376" max="12376" customWidth="1" width="8.85546875"/>
    <col min="12377" max="12377" customWidth="1" width="8.85546875"/>
    <col min="12378" max="12378" customWidth="1" width="8.85546875"/>
    <col min="12379" max="12379" customWidth="1" width="8.85546875"/>
    <col min="12380" max="12380" customWidth="1" width="8.85546875"/>
    <col min="12381" max="12381" customWidth="1" width="8.85546875"/>
    <col min="12382" max="12382" customWidth="1" width="8.85546875"/>
    <col min="12383" max="12383" customWidth="1" width="8.85546875"/>
    <col min="12384" max="12384" customWidth="1" width="8.85546875"/>
    <col min="12385" max="12385" customWidth="1" width="8.85546875"/>
    <col min="12386" max="12386" customWidth="1" width="8.85546875"/>
    <col min="12387" max="12387" customWidth="1" width="8.85546875"/>
    <col min="12388" max="12388" customWidth="1" width="8.85546875"/>
    <col min="12389" max="12389" customWidth="1" width="8.85546875"/>
    <col min="12390" max="12390" customWidth="1" width="8.85546875"/>
    <col min="12391" max="12391" customWidth="1" width="8.85546875"/>
    <col min="12392" max="12392" customWidth="1" width="8.85546875"/>
    <col min="12393" max="12393" customWidth="1" width="8.85546875"/>
    <col min="12394" max="12394" customWidth="1" width="8.85546875"/>
    <col min="12395" max="12395" customWidth="1" width="8.85546875"/>
    <col min="12396" max="12396" customWidth="1" width="8.85546875"/>
    <col min="12397" max="12397" customWidth="1" width="8.85546875"/>
    <col min="12398" max="12398" customWidth="1" width="8.85546875"/>
    <col min="12399" max="12399" customWidth="1" width="8.85546875"/>
    <col min="12400" max="12400" customWidth="1" width="8.85546875"/>
    <col min="12401" max="12401" customWidth="1" width="8.85546875"/>
    <col min="12402" max="12402" customWidth="1" width="8.85546875"/>
    <col min="12403" max="12403" customWidth="1" width="8.85546875"/>
    <col min="12404" max="12404" customWidth="1" width="8.85546875"/>
    <col min="12405" max="12405" customWidth="1" width="8.85546875"/>
    <col min="12406" max="12406" customWidth="1" width="8.85546875"/>
    <col min="12407" max="12407" customWidth="1" width="8.85546875"/>
    <col min="12408" max="12408" customWidth="1" width="8.85546875"/>
    <col min="12409" max="12409" customWidth="1" width="8.85546875"/>
    <col min="12410" max="12410" customWidth="1" width="8.85546875"/>
    <col min="12411" max="12411" customWidth="1" width="8.85546875"/>
    <col min="12412" max="12412" customWidth="1" width="8.85546875"/>
    <col min="12413" max="12413" customWidth="1" width="8.85546875"/>
    <col min="12414" max="12414" customWidth="1" width="8.85546875"/>
    <col min="12415" max="12415" customWidth="1" width="8.85546875"/>
    <col min="12416" max="12416" customWidth="1" width="8.85546875"/>
    <col min="12417" max="12417" customWidth="1" width="8.85546875"/>
    <col min="12418" max="12418" customWidth="1" width="8.85546875"/>
    <col min="12419" max="12419" customWidth="1" width="8.85546875"/>
    <col min="12420" max="12420" customWidth="1" width="8.85546875"/>
    <col min="12421" max="12421" customWidth="1" width="8.85546875"/>
    <col min="12422" max="12422" customWidth="1" width="8.85546875"/>
    <col min="12423" max="12423" customWidth="1" width="8.85546875"/>
    <col min="12424" max="12424" customWidth="1" width="8.85546875"/>
    <col min="12425" max="12425" customWidth="1" width="8.85546875"/>
    <col min="12426" max="12426" customWidth="1" width="8.85546875"/>
    <col min="12427" max="12427" customWidth="1" width="8.85546875"/>
    <col min="12428" max="12428" customWidth="1" width="8.85546875"/>
    <col min="12429" max="12429" customWidth="1" width="8.85546875"/>
    <col min="12430" max="12430" customWidth="1" width="8.85546875"/>
    <col min="12431" max="12431" customWidth="1" width="8.85546875"/>
    <col min="12432" max="12432" customWidth="1" width="8.85546875"/>
    <col min="12433" max="12433" customWidth="1" width="8.85546875"/>
    <col min="12434" max="12434" customWidth="1" width="8.85546875"/>
    <col min="12435" max="12435" customWidth="1" width="8.85546875"/>
    <col min="12436" max="12436" customWidth="1" width="8.85546875"/>
    <col min="12437" max="12437" customWidth="1" width="8.85546875"/>
    <col min="12438" max="12438" customWidth="1" width="8.85546875"/>
    <col min="12439" max="12439" customWidth="1" width="8.85546875"/>
    <col min="12440" max="12440" customWidth="1" width="8.85546875"/>
    <col min="12441" max="12441" customWidth="1" width="8.85546875"/>
    <col min="12442" max="12442" customWidth="1" width="8.85546875"/>
    <col min="12443" max="12443" customWidth="1" width="8.85546875"/>
    <col min="12444" max="12444" customWidth="1" width="8.85546875"/>
    <col min="12445" max="12445" customWidth="1" width="8.85546875"/>
    <col min="12446" max="12446" customWidth="1" width="8.85546875"/>
    <col min="12447" max="12447" customWidth="1" width="8.85546875"/>
    <col min="12448" max="12448" customWidth="1" width="8.85546875"/>
    <col min="12449" max="12449" customWidth="1" width="8.85546875"/>
    <col min="12450" max="12450" customWidth="1" width="8.85546875"/>
    <col min="12451" max="12451" customWidth="1" width="8.85546875"/>
    <col min="12452" max="12452" customWidth="1" width="8.85546875"/>
    <col min="12453" max="12453" customWidth="1" width="8.85546875"/>
    <col min="12454" max="12454" customWidth="1" width="8.85546875"/>
    <col min="12455" max="12455" customWidth="1" width="8.85546875"/>
    <col min="12456" max="12456" customWidth="1" width="8.85546875"/>
    <col min="12457" max="12457" customWidth="1" width="8.85546875"/>
    <col min="12458" max="12458" customWidth="1" width="8.85546875"/>
    <col min="12459" max="12459" customWidth="1" width="8.85546875"/>
    <col min="12460" max="12460" customWidth="1" width="8.85546875"/>
    <col min="12461" max="12461" customWidth="1" width="8.85546875"/>
    <col min="12462" max="12462" customWidth="1" width="8.85546875"/>
    <col min="12463" max="12463" customWidth="1" width="8.85546875"/>
    <col min="12464" max="12464" customWidth="1" width="8.85546875"/>
    <col min="12465" max="12465" customWidth="1" width="8.85546875"/>
    <col min="12466" max="12466" customWidth="1" width="8.85546875"/>
    <col min="12467" max="12467" customWidth="1" width="8.85546875"/>
    <col min="12468" max="12468" customWidth="1" width="8.85546875"/>
    <col min="12469" max="12469" customWidth="1" width="8.85546875"/>
    <col min="12470" max="12470" customWidth="1" width="8.85546875"/>
    <col min="12471" max="12471" customWidth="1" width="8.85546875"/>
    <col min="12472" max="12472" customWidth="1" width="8.85546875"/>
    <col min="12473" max="12473" customWidth="1" width="8.85546875"/>
    <col min="12474" max="12474" customWidth="1" width="8.85546875"/>
    <col min="12475" max="12475" customWidth="1" width="8.85546875"/>
    <col min="12476" max="12476" customWidth="1" width="8.85546875"/>
    <col min="12477" max="12477" customWidth="1" width="8.85546875"/>
    <col min="12478" max="12478" customWidth="1" width="8.85546875"/>
    <col min="12479" max="12479" customWidth="1" width="8.85546875"/>
    <col min="12480" max="12480" customWidth="1" width="8.85546875"/>
    <col min="12481" max="12481" customWidth="1" width="8.85546875"/>
    <col min="12482" max="12482" customWidth="1" width="8.85546875"/>
    <col min="12483" max="12483" customWidth="1" width="8.85546875"/>
    <col min="12484" max="12484" customWidth="1" width="8.85546875"/>
    <col min="12485" max="12485" customWidth="1" width="8.85546875"/>
    <col min="12486" max="12486" customWidth="1" width="8.85546875"/>
    <col min="12487" max="12487" customWidth="1" width="8.85546875"/>
    <col min="12488" max="12488" customWidth="1" width="8.85546875"/>
    <col min="12489" max="12489" customWidth="1" width="8.85546875"/>
    <col min="12490" max="12490" customWidth="1" width="8.85546875"/>
    <col min="12491" max="12491" customWidth="1" width="8.85546875"/>
    <col min="12492" max="12492" customWidth="1" width="8.85546875"/>
    <col min="12493" max="12493" customWidth="1" width="8.85546875"/>
    <col min="12494" max="12494" customWidth="1" width="8.85546875"/>
    <col min="12495" max="12495" customWidth="1" width="8.85546875"/>
    <col min="12496" max="12496" customWidth="1" width="8.85546875"/>
    <col min="12497" max="12497" customWidth="1" width="8.85546875"/>
    <col min="12498" max="12498" customWidth="1" width="8.85546875"/>
    <col min="12499" max="12499" customWidth="1" width="8.85546875"/>
    <col min="12500" max="12500" customWidth="1" width="8.85546875"/>
    <col min="12501" max="12501" customWidth="1" width="8.85546875"/>
    <col min="12502" max="12502" customWidth="1" width="8.85546875"/>
    <col min="12503" max="12503" customWidth="1" width="8.85546875"/>
    <col min="12504" max="12504" customWidth="1" width="8.85546875"/>
    <col min="12505" max="12505" customWidth="1" width="8.85546875"/>
    <col min="12506" max="12506" customWidth="1" width="8.85546875"/>
    <col min="12507" max="12507" customWidth="1" width="8.85546875"/>
    <col min="12508" max="12508" customWidth="1" width="8.85546875"/>
    <col min="12509" max="12509" customWidth="1" width="8.85546875"/>
    <col min="12510" max="12510" customWidth="1" width="8.85546875"/>
    <col min="12511" max="12511" customWidth="1" width="8.85546875"/>
    <col min="12512" max="12512" customWidth="1" width="8.85546875"/>
    <col min="12513" max="12513" customWidth="1" width="8.85546875"/>
    <col min="12514" max="12514" customWidth="1" width="8.85546875"/>
    <col min="12515" max="12515" customWidth="1" width="8.85546875"/>
    <col min="12516" max="12516" customWidth="1" width="8.85546875"/>
    <col min="12517" max="12517" customWidth="1" width="8.85546875"/>
    <col min="12518" max="12518" customWidth="1" width="8.85546875"/>
    <col min="12519" max="12519" customWidth="1" width="8.85546875"/>
    <col min="12520" max="12520" customWidth="1" width="8.85546875"/>
    <col min="12521" max="12521" customWidth="1" width="8.85546875"/>
    <col min="12522" max="12522" customWidth="1" width="8.85546875"/>
    <col min="12523" max="12523" customWidth="1" width="8.85546875"/>
    <col min="12524" max="12524" customWidth="1" width="8.85546875"/>
    <col min="12525" max="12525" customWidth="1" width="8.85546875"/>
    <col min="12526" max="12526" customWidth="1" width="8.85546875"/>
    <col min="12527" max="12527" customWidth="1" width="8.85546875"/>
    <col min="12528" max="12528" customWidth="1" width="8.85546875"/>
    <col min="12529" max="12529" customWidth="1" width="8.85546875"/>
    <col min="12530" max="12530" customWidth="1" width="8.85546875"/>
    <col min="12531" max="12531" customWidth="1" width="8.85546875"/>
    <col min="12532" max="12532" customWidth="1" width="8.85546875"/>
    <col min="12533" max="12533" customWidth="1" width="8.85546875"/>
    <col min="12534" max="12534" customWidth="1" width="8.85546875"/>
    <col min="12535" max="12535" customWidth="1" width="8.85546875"/>
    <col min="12536" max="12536" customWidth="1" width="8.85546875"/>
    <col min="12537" max="12537" customWidth="1" width="8.85546875"/>
    <col min="12538" max="12538" customWidth="1" width="8.85546875"/>
    <col min="12539" max="12539" customWidth="1" width="8.85546875"/>
    <col min="12540" max="12540" customWidth="1" width="8.85546875"/>
    <col min="12541" max="12541" customWidth="1" width="8.85546875"/>
    <col min="12542" max="12542" customWidth="1" width="8.85546875"/>
    <col min="12543" max="12543" customWidth="1" width="8.85546875"/>
    <col min="12544" max="12544" customWidth="1" width="8.85546875"/>
    <col min="12545" max="12545" customWidth="1" width="8.85546875"/>
    <col min="12546" max="12546" customWidth="1" width="8.85546875"/>
    <col min="12547" max="12547" customWidth="1" width="8.85546875"/>
    <col min="12548" max="12548" customWidth="1" width="8.85546875"/>
    <col min="12549" max="12549" customWidth="1" width="8.85546875"/>
    <col min="12550" max="12550" customWidth="1" width="8.85546875"/>
    <col min="12551" max="12551" customWidth="1" width="8.85546875"/>
    <col min="12552" max="12552" customWidth="1" width="8.85546875"/>
    <col min="12553" max="12553" customWidth="1" width="8.85546875"/>
    <col min="12554" max="12554" customWidth="1" width="8.85546875"/>
    <col min="12555" max="12555" customWidth="1" width="8.85546875"/>
    <col min="12556" max="12556" customWidth="1" width="8.85546875"/>
    <col min="12557" max="12557" customWidth="1" width="8.85546875"/>
    <col min="12558" max="12558" customWidth="1" width="8.85546875"/>
    <col min="12559" max="12559" customWidth="1" width="8.85546875"/>
    <col min="12560" max="12560" customWidth="1" width="8.85546875"/>
    <col min="12561" max="12561" customWidth="1" width="8.85546875"/>
    <col min="12562" max="12562" customWidth="1" width="8.85546875"/>
    <col min="12563" max="12563" customWidth="1" width="8.85546875"/>
    <col min="12564" max="12564" customWidth="1" width="8.85546875"/>
    <col min="12565" max="12565" customWidth="1" width="8.85546875"/>
    <col min="12566" max="12566" customWidth="1" width="8.85546875"/>
    <col min="12567" max="12567" customWidth="1" width="8.85546875"/>
    <col min="12568" max="12568" customWidth="1" width="8.85546875"/>
    <col min="12569" max="12569" customWidth="1" width="8.85546875"/>
    <col min="12570" max="12570" customWidth="1" width="8.85546875"/>
    <col min="12571" max="12571" customWidth="1" width="8.85546875"/>
    <col min="12572" max="12572" customWidth="1" width="8.85546875"/>
    <col min="12573" max="12573" customWidth="1" width="8.85546875"/>
    <col min="12574" max="12574" customWidth="1" width="8.85546875"/>
    <col min="12575" max="12575" customWidth="1" width="8.85546875"/>
    <col min="12576" max="12576" customWidth="1" width="8.85546875"/>
    <col min="12577" max="12577" customWidth="1" width="8.85546875"/>
    <col min="12578" max="12578" customWidth="1" width="8.85546875"/>
    <col min="12579" max="12579" customWidth="1" width="8.85546875"/>
    <col min="12580" max="12580" customWidth="1" width="8.85546875"/>
    <col min="12581" max="12581" customWidth="1" width="8.85546875"/>
    <col min="12582" max="12582" customWidth="1" width="8.85546875"/>
    <col min="12583" max="12583" customWidth="1" width="8.85546875"/>
    <col min="12584" max="12584" customWidth="1" width="8.85546875"/>
    <col min="12585" max="12585" customWidth="1" width="8.85546875"/>
    <col min="12586" max="12586" customWidth="1" width="8.85546875"/>
    <col min="12587" max="12587" customWidth="1" width="8.85546875"/>
    <col min="12588" max="12588" customWidth="1" width="8.85546875"/>
    <col min="12589" max="12589" customWidth="1" width="8.85546875"/>
    <col min="12590" max="12590" customWidth="1" width="8.85546875"/>
    <col min="12591" max="12591" customWidth="1" width="8.85546875"/>
    <col min="12592" max="12592" customWidth="1" width="8.85546875"/>
    <col min="12593" max="12593" customWidth="1" width="8.85546875"/>
    <col min="12594" max="12594" customWidth="1" width="8.85546875"/>
    <col min="12595" max="12595" customWidth="1" width="8.85546875"/>
    <col min="12596" max="12596" customWidth="1" width="8.85546875"/>
    <col min="12597" max="12597" customWidth="1" width="8.85546875"/>
    <col min="12598" max="12598" customWidth="1" width="8.85546875"/>
    <col min="12599" max="12599" customWidth="1" width="8.85546875"/>
    <col min="12600" max="12600" customWidth="1" width="8.85546875"/>
    <col min="12601" max="12601" customWidth="1" width="8.85546875"/>
    <col min="12602" max="12602" customWidth="1" width="8.85546875"/>
    <col min="12603" max="12603" customWidth="1" width="8.85546875"/>
    <col min="12604" max="12604" customWidth="1" width="8.85546875"/>
    <col min="12605" max="12605" customWidth="1" width="8.85546875"/>
    <col min="12606" max="12606" customWidth="1" width="8.85546875"/>
    <col min="12607" max="12607" customWidth="1" width="8.85546875"/>
    <col min="12608" max="12608" customWidth="1" width="8.85546875"/>
    <col min="12609" max="12609" customWidth="1" width="8.85546875"/>
    <col min="12610" max="12610" customWidth="1" width="8.85546875"/>
    <col min="12611" max="12611" customWidth="1" width="8.85546875"/>
    <col min="12612" max="12612" customWidth="1" width="8.85546875"/>
    <col min="12613" max="12613" customWidth="1" width="8.85546875"/>
    <col min="12614" max="12614" customWidth="1" width="8.85546875"/>
    <col min="12615" max="12615" customWidth="1" width="8.85546875"/>
    <col min="12616" max="12616" customWidth="1" width="8.85546875"/>
    <col min="12617" max="12617" customWidth="1" width="8.85546875"/>
    <col min="12618" max="12618" customWidth="1" width="8.85546875"/>
    <col min="12619" max="12619" customWidth="1" width="8.85546875"/>
    <col min="12620" max="12620" customWidth="1" width="8.85546875"/>
    <col min="12621" max="12621" customWidth="1" width="8.85546875"/>
    <col min="12622" max="12622" customWidth="1" width="8.85546875"/>
    <col min="12623" max="12623" customWidth="1" width="8.85546875"/>
    <col min="12624" max="12624" customWidth="1" width="8.85546875"/>
    <col min="12625" max="12625" customWidth="1" width="8.85546875"/>
    <col min="12626" max="12626" customWidth="1" width="8.85546875"/>
    <col min="12627" max="12627" customWidth="1" width="8.85546875"/>
    <col min="12628" max="12628" customWidth="1" width="8.85546875"/>
    <col min="12629" max="12629" customWidth="1" width="8.85546875"/>
    <col min="12630" max="12630" customWidth="1" width="8.85546875"/>
    <col min="12631" max="12631" customWidth="1" width="8.85546875"/>
    <col min="12632" max="12632" customWidth="1" width="8.85546875"/>
    <col min="12633" max="12633" customWidth="1" width="8.85546875"/>
    <col min="12634" max="12634" customWidth="1" width="8.85546875"/>
    <col min="12635" max="12635" customWidth="1" width="8.85546875"/>
    <col min="12636" max="12636" customWidth="1" width="8.85546875"/>
    <col min="12637" max="12637" customWidth="1" width="8.85546875"/>
    <col min="12638" max="12638" customWidth="1" width="8.85546875"/>
    <col min="12639" max="12639" customWidth="1" width="8.85546875"/>
    <col min="12640" max="12640" customWidth="1" width="8.85546875"/>
    <col min="12641" max="12641" customWidth="1" width="8.85546875"/>
    <col min="12642" max="12642" customWidth="1" width="8.85546875"/>
    <col min="12643" max="12643" customWidth="1" width="8.85546875"/>
    <col min="12644" max="12644" customWidth="1" width="8.85546875"/>
    <col min="12645" max="12645" customWidth="1" width="8.85546875"/>
    <col min="12646" max="12646" customWidth="1" width="8.85546875"/>
    <col min="12647" max="12647" customWidth="1" width="8.85546875"/>
    <col min="12648" max="12648" customWidth="1" width="8.85546875"/>
    <col min="12649" max="12649" customWidth="1" width="8.85546875"/>
    <col min="12650" max="12650" customWidth="1" width="8.85546875"/>
    <col min="12651" max="12651" customWidth="1" width="8.85546875"/>
    <col min="12652" max="12652" customWidth="1" width="8.85546875"/>
    <col min="12653" max="12653" customWidth="1" width="8.85546875"/>
    <col min="12654" max="12654" customWidth="1" width="8.85546875"/>
    <col min="12655" max="12655" customWidth="1" width="8.85546875"/>
    <col min="12656" max="12656" customWidth="1" width="8.85546875"/>
    <col min="12657" max="12657" customWidth="1" width="8.85546875"/>
    <col min="12658" max="12658" customWidth="1" width="8.85546875"/>
    <col min="12659" max="12659" customWidth="1" width="8.85546875"/>
    <col min="12660" max="12660" customWidth="1" width="8.85546875"/>
    <col min="12661" max="12661" customWidth="1" width="8.85546875"/>
    <col min="12662" max="12662" customWidth="1" width="8.85546875"/>
    <col min="12663" max="12663" customWidth="1" width="8.85546875"/>
    <col min="12664" max="12664" customWidth="1" width="8.85546875"/>
    <col min="12665" max="12665" customWidth="1" width="8.85546875"/>
    <col min="12666" max="12666" customWidth="1" width="8.85546875"/>
    <col min="12667" max="12667" customWidth="1" width="8.85546875"/>
    <col min="12668" max="12668" customWidth="1" width="8.85546875"/>
    <col min="12669" max="12669" customWidth="1" width="8.85546875"/>
    <col min="12670" max="12670" customWidth="1" width="8.85546875"/>
    <col min="12671" max="12671" customWidth="1" width="8.85546875"/>
    <col min="12672" max="12672" customWidth="1" width="8.85546875"/>
    <col min="12673" max="12673" customWidth="1" width="8.85546875"/>
    <col min="12674" max="12674" customWidth="1" width="8.85546875"/>
    <col min="12675" max="12675" customWidth="1" width="8.85546875"/>
    <col min="12676" max="12676" customWidth="1" width="8.85546875"/>
    <col min="12677" max="12677" customWidth="1" width="8.85546875"/>
    <col min="12678" max="12678" customWidth="1" width="8.85546875"/>
    <col min="12679" max="12679" customWidth="1" width="8.85546875"/>
    <col min="12680" max="12680" customWidth="1" width="8.85546875"/>
    <col min="12681" max="12681" customWidth="1" width="8.85546875"/>
    <col min="12682" max="12682" customWidth="1" width="8.85546875"/>
    <col min="12683" max="12683" customWidth="1" width="8.85546875"/>
    <col min="12684" max="12684" customWidth="1" width="8.85546875"/>
    <col min="12685" max="12685" customWidth="1" width="8.85546875"/>
    <col min="12686" max="12686" customWidth="1" width="8.85546875"/>
    <col min="12687" max="12687" customWidth="1" width="8.85546875"/>
    <col min="12688" max="12688" customWidth="1" width="8.85546875"/>
    <col min="12689" max="12689" customWidth="1" width="8.85546875"/>
    <col min="12690" max="12690" customWidth="1" width="8.85546875"/>
    <col min="12691" max="12691" customWidth="1" width="8.85546875"/>
    <col min="12692" max="12692" customWidth="1" width="8.85546875"/>
    <col min="12693" max="12693" customWidth="1" width="8.85546875"/>
    <col min="12694" max="12694" customWidth="1" width="8.85546875"/>
    <col min="12695" max="12695" customWidth="1" width="8.85546875"/>
    <col min="12696" max="12696" customWidth="1" width="8.85546875"/>
    <col min="12697" max="12697" customWidth="1" width="8.85546875"/>
    <col min="12698" max="12698" customWidth="1" width="8.85546875"/>
    <col min="12699" max="12699" customWidth="1" width="8.85546875"/>
    <col min="12700" max="12700" customWidth="1" width="8.85546875"/>
    <col min="12701" max="12701" customWidth="1" width="8.85546875"/>
    <col min="12702" max="12702" customWidth="1" width="8.85546875"/>
    <col min="12703" max="12703" customWidth="1" width="8.85546875"/>
    <col min="12704" max="12704" customWidth="1" width="8.85546875"/>
    <col min="12705" max="12705" customWidth="1" width="8.85546875"/>
    <col min="12706" max="12706" customWidth="1" width="8.85546875"/>
    <col min="12707" max="12707" customWidth="1" width="8.85546875"/>
    <col min="12708" max="12708" customWidth="1" width="8.85546875"/>
    <col min="12709" max="12709" customWidth="1" width="8.85546875"/>
    <col min="12710" max="12710" customWidth="1" width="8.85546875"/>
    <col min="12711" max="12711" customWidth="1" width="8.85546875"/>
    <col min="12712" max="12712" customWidth="1" width="8.85546875"/>
    <col min="12713" max="12713" customWidth="1" width="8.85546875"/>
    <col min="12714" max="12714" customWidth="1" width="8.85546875"/>
    <col min="12715" max="12715" customWidth="1" width="8.85546875"/>
    <col min="12716" max="12716" customWidth="1" width="8.85546875"/>
    <col min="12717" max="12717" customWidth="1" width="8.85546875"/>
    <col min="12718" max="12718" customWidth="1" width="8.85546875"/>
    <col min="12719" max="12719" customWidth="1" width="8.85546875"/>
    <col min="12720" max="12720" customWidth="1" width="8.85546875"/>
    <col min="12721" max="12721" customWidth="1" width="8.85546875"/>
    <col min="12722" max="12722" customWidth="1" width="8.85546875"/>
    <col min="12723" max="12723" customWidth="1" width="8.85546875"/>
    <col min="12724" max="12724" customWidth="1" width="8.85546875"/>
    <col min="12725" max="12725" customWidth="1" width="8.85546875"/>
    <col min="12726" max="12726" customWidth="1" width="8.85546875"/>
    <col min="12727" max="12727" customWidth="1" width="8.85546875"/>
    <col min="12728" max="12728" customWidth="1" width="8.85546875"/>
    <col min="12729" max="12729" customWidth="1" width="8.85546875"/>
    <col min="12730" max="12730" customWidth="1" width="8.85546875"/>
    <col min="12731" max="12731" customWidth="1" width="8.85546875"/>
    <col min="12732" max="12732" customWidth="1" width="8.85546875"/>
    <col min="12733" max="12733" customWidth="1" width="8.85546875"/>
    <col min="12734" max="12734" customWidth="1" width="8.85546875"/>
    <col min="12735" max="12735" customWidth="1" width="8.85546875"/>
    <col min="12736" max="12736" customWidth="1" width="8.85546875"/>
    <col min="12737" max="12737" customWidth="1" width="8.85546875"/>
    <col min="12738" max="12738" customWidth="1" width="8.85546875"/>
    <col min="12739" max="12739" customWidth="1" width="8.85546875"/>
    <col min="12740" max="12740" customWidth="1" width="8.85546875"/>
    <col min="12741" max="12741" customWidth="1" width="8.85546875"/>
    <col min="12742" max="12742" customWidth="1" width="8.85546875"/>
    <col min="12743" max="12743" customWidth="1" width="8.85546875"/>
    <col min="12744" max="12744" customWidth="1" width="8.85546875"/>
    <col min="12745" max="12745" customWidth="1" width="8.85546875"/>
    <col min="12746" max="12746" customWidth="1" width="8.85546875"/>
    <col min="12747" max="12747" customWidth="1" width="8.85546875"/>
    <col min="12748" max="12748" customWidth="1" width="8.85546875"/>
    <col min="12749" max="12749" customWidth="1" width="8.85546875"/>
    <col min="12750" max="12750" customWidth="1" width="8.85546875"/>
    <col min="12751" max="12751" customWidth="1" width="8.85546875"/>
    <col min="12752" max="12752" customWidth="1" width="8.85546875"/>
    <col min="12753" max="12753" customWidth="1" width="8.85546875"/>
    <col min="12754" max="12754" customWidth="1" width="8.85546875"/>
    <col min="12755" max="12755" customWidth="1" width="8.85546875"/>
    <col min="12756" max="12756" customWidth="1" width="8.85546875"/>
    <col min="12757" max="12757" customWidth="1" width="8.85546875"/>
    <col min="12758" max="12758" customWidth="1" width="8.85546875"/>
    <col min="12759" max="12759" customWidth="1" width="8.85546875"/>
    <col min="12760" max="12760" customWidth="1" width="8.85546875"/>
    <col min="12761" max="12761" customWidth="1" width="8.85546875"/>
    <col min="12762" max="12762" customWidth="1" width="8.85546875"/>
    <col min="12763" max="12763" customWidth="1" width="8.85546875"/>
    <col min="12764" max="12764" customWidth="1" width="8.85546875"/>
    <col min="12765" max="12765" customWidth="1" width="8.85546875"/>
    <col min="12766" max="12766" customWidth="1" width="8.85546875"/>
    <col min="12767" max="12767" customWidth="1" width="8.85546875"/>
    <col min="12768" max="12768" customWidth="1" width="8.85546875"/>
    <col min="12769" max="12769" customWidth="1" width="8.85546875"/>
    <col min="12770" max="12770" customWidth="1" width="8.85546875"/>
    <col min="12771" max="12771" customWidth="1" width="8.85546875"/>
    <col min="12772" max="12772" customWidth="1" width="8.85546875"/>
    <col min="12773" max="12773" customWidth="1" width="8.85546875"/>
    <col min="12774" max="12774" customWidth="1" width="8.85546875"/>
    <col min="12775" max="12775" customWidth="1" width="8.85546875"/>
    <col min="12776" max="12776" customWidth="1" width="8.85546875"/>
    <col min="12777" max="12777" customWidth="1" width="8.85546875"/>
    <col min="12778" max="12778" customWidth="1" width="8.85546875"/>
    <col min="12779" max="12779" customWidth="1" width="8.85546875"/>
    <col min="12780" max="12780" customWidth="1" width="8.85546875"/>
    <col min="12781" max="12781" customWidth="1" width="8.85546875"/>
    <col min="12782" max="12782" customWidth="1" width="8.85546875"/>
    <col min="12783" max="12783" customWidth="1" width="8.85546875"/>
    <col min="12784" max="12784" customWidth="1" width="8.85546875"/>
    <col min="12785" max="12785" customWidth="1" width="8.85546875"/>
    <col min="12786" max="12786" customWidth="1" width="8.85546875"/>
    <col min="12787" max="12787" customWidth="1" width="8.85546875"/>
    <col min="12788" max="12788" customWidth="1" width="8.85546875"/>
    <col min="12789" max="12789" customWidth="1" width="8.85546875"/>
    <col min="12790" max="12790" customWidth="1" width="8.85546875"/>
    <col min="12791" max="12791" customWidth="1" width="8.85546875"/>
    <col min="12792" max="12792" customWidth="1" width="8.85546875"/>
    <col min="12793" max="12793" customWidth="1" width="8.85546875"/>
    <col min="12794" max="12794" customWidth="1" width="8.85546875"/>
    <col min="12795" max="12795" customWidth="1" width="8.85546875"/>
    <col min="12796" max="12796" customWidth="1" width="8.85546875"/>
    <col min="12797" max="12797" customWidth="1" width="8.85546875"/>
    <col min="12798" max="12798" customWidth="1" width="8.85546875"/>
    <col min="12799" max="12799" customWidth="1" width="8.85546875"/>
    <col min="12800" max="12800" customWidth="1" width="8.85546875"/>
    <col min="12801" max="12801" customWidth="1" width="8.85546875"/>
    <col min="12802" max="12802" customWidth="1" width="8.85546875"/>
    <col min="12803" max="12803" customWidth="1" width="8.85546875"/>
    <col min="12804" max="12804" customWidth="1" width="8.85546875"/>
    <col min="12805" max="12805" customWidth="1" width="8.85546875"/>
    <col min="12806" max="12806" customWidth="1" width="8.85546875"/>
    <col min="12807" max="12807" customWidth="1" width="8.85546875"/>
    <col min="12808" max="12808" customWidth="1" width="8.85546875"/>
    <col min="12809" max="12809" customWidth="1" width="8.85546875"/>
    <col min="12810" max="12810" customWidth="1" width="8.85546875"/>
    <col min="12811" max="12811" customWidth="1" width="8.85546875"/>
    <col min="12812" max="12812" customWidth="1" width="8.85546875"/>
    <col min="12813" max="12813" customWidth="1" width="8.85546875"/>
    <col min="12814" max="12814" customWidth="1" width="8.85546875"/>
    <col min="12815" max="12815" customWidth="1" width="8.85546875"/>
    <col min="12816" max="12816" customWidth="1" width="8.85546875"/>
    <col min="12817" max="12817" customWidth="1" width="8.85546875"/>
    <col min="12818" max="12818" customWidth="1" width="8.85546875"/>
    <col min="12819" max="12819" customWidth="1" width="8.85546875"/>
    <col min="12820" max="12820" customWidth="1" width="8.85546875"/>
    <col min="12821" max="12821" customWidth="1" width="8.85546875"/>
    <col min="12822" max="12822" customWidth="1" width="8.85546875"/>
    <col min="12823" max="12823" customWidth="1" width="8.85546875"/>
    <col min="12824" max="12824" customWidth="1" width="8.85546875"/>
    <col min="12825" max="12825" customWidth="1" width="8.85546875"/>
    <col min="12826" max="12826" customWidth="1" width="8.85546875"/>
    <col min="12827" max="12827" customWidth="1" width="8.85546875"/>
    <col min="12828" max="12828" customWidth="1" width="8.85546875"/>
    <col min="12829" max="12829" customWidth="1" width="8.85546875"/>
    <col min="12830" max="12830" customWidth="1" width="8.85546875"/>
    <col min="12831" max="12831" customWidth="1" width="8.85546875"/>
    <col min="12832" max="12832" customWidth="1" width="8.85546875"/>
    <col min="12833" max="12833" customWidth="1" width="8.85546875"/>
    <col min="12834" max="12834" customWidth="1" width="8.85546875"/>
    <col min="12835" max="12835" customWidth="1" width="8.85546875"/>
    <col min="12836" max="12836" customWidth="1" width="8.85546875"/>
    <col min="12837" max="12837" customWidth="1" width="8.85546875"/>
    <col min="12838" max="12838" customWidth="1" width="8.85546875"/>
    <col min="12839" max="12839" customWidth="1" width="8.85546875"/>
    <col min="12840" max="12840" customWidth="1" width="8.85546875"/>
    <col min="12841" max="12841" customWidth="1" width="8.85546875"/>
    <col min="12842" max="12842" customWidth="1" width="8.85546875"/>
    <col min="12843" max="12843" customWidth="1" width="8.85546875"/>
    <col min="12844" max="12844" customWidth="1" width="8.85546875"/>
    <col min="12845" max="12845" customWidth="1" width="8.85546875"/>
    <col min="12846" max="12846" customWidth="1" width="8.85546875"/>
    <col min="12847" max="12847" customWidth="1" width="8.85546875"/>
    <col min="12848" max="12848" customWidth="1" width="8.85546875"/>
    <col min="12849" max="12849" customWidth="1" width="8.85546875"/>
    <col min="12850" max="12850" customWidth="1" width="8.85546875"/>
    <col min="12851" max="12851" customWidth="1" width="8.85546875"/>
    <col min="12852" max="12852" customWidth="1" width="8.85546875"/>
    <col min="12853" max="12853" customWidth="1" width="8.85546875"/>
    <col min="12854" max="12854" customWidth="1" width="8.85546875"/>
    <col min="12855" max="12855" customWidth="1" width="8.85546875"/>
    <col min="12856" max="12856" customWidth="1" width="8.85546875"/>
    <col min="12857" max="12857" customWidth="1" width="8.85546875"/>
    <col min="12858" max="12858" customWidth="1" width="8.85546875"/>
    <col min="12859" max="12859" customWidth="1" width="8.85546875"/>
    <col min="12860" max="12860" customWidth="1" width="8.85546875"/>
    <col min="12861" max="12861" customWidth="1" width="8.85546875"/>
    <col min="12862" max="12862" customWidth="1" width="8.85546875"/>
    <col min="12863" max="12863" customWidth="1" width="8.85546875"/>
    <col min="12864" max="12864" customWidth="1" width="8.85546875"/>
    <col min="12865" max="12865" customWidth="1" width="8.85546875"/>
    <col min="12866" max="12866" customWidth="1" width="8.85546875"/>
    <col min="12867" max="12867" customWidth="1" width="8.85546875"/>
    <col min="12868" max="12868" customWidth="1" width="8.85546875"/>
    <col min="12869" max="12869" customWidth="1" width="8.85546875"/>
    <col min="12870" max="12870" customWidth="1" width="8.85546875"/>
    <col min="12871" max="12871" customWidth="1" width="8.85546875"/>
    <col min="12872" max="12872" customWidth="1" width="8.85546875"/>
    <col min="12873" max="12873" customWidth="1" width="8.85546875"/>
    <col min="12874" max="12874" customWidth="1" width="8.85546875"/>
    <col min="12875" max="12875" customWidth="1" width="8.85546875"/>
    <col min="12876" max="12876" customWidth="1" width="8.85546875"/>
    <col min="12877" max="12877" customWidth="1" width="8.85546875"/>
    <col min="12878" max="12878" customWidth="1" width="8.85546875"/>
    <col min="12879" max="12879" customWidth="1" width="8.85546875"/>
    <col min="12880" max="12880" customWidth="1" width="8.85546875"/>
    <col min="12881" max="12881" customWidth="1" width="8.85546875"/>
    <col min="12882" max="12882" customWidth="1" width="8.85546875"/>
    <col min="12883" max="12883" customWidth="1" width="8.85546875"/>
    <col min="12884" max="12884" customWidth="1" width="8.85546875"/>
    <col min="12885" max="12885" customWidth="1" width="8.85546875"/>
    <col min="12886" max="12886" customWidth="1" width="8.85546875"/>
    <col min="12887" max="12887" customWidth="1" width="8.85546875"/>
    <col min="12888" max="12888" customWidth="1" width="8.85546875"/>
    <col min="12889" max="12889" customWidth="1" width="8.85546875"/>
    <col min="12890" max="12890" customWidth="1" width="8.85546875"/>
    <col min="12891" max="12891" customWidth="1" width="8.85546875"/>
    <col min="12892" max="12892" customWidth="1" width="8.85546875"/>
    <col min="12893" max="12893" customWidth="1" width="8.85546875"/>
    <col min="12894" max="12894" customWidth="1" width="8.85546875"/>
    <col min="12895" max="12895" customWidth="1" width="8.85546875"/>
    <col min="12896" max="12896" customWidth="1" width="8.85546875"/>
    <col min="12897" max="12897" customWidth="1" width="8.85546875"/>
    <col min="12898" max="12898" customWidth="1" width="8.85546875"/>
    <col min="12899" max="12899" customWidth="1" width="8.85546875"/>
    <col min="12900" max="12900" customWidth="1" width="8.85546875"/>
    <col min="12901" max="12901" customWidth="1" width="8.85546875"/>
    <col min="12902" max="12902" customWidth="1" width="8.85546875"/>
    <col min="12903" max="12903" customWidth="1" width="8.85546875"/>
    <col min="12904" max="12904" customWidth="1" width="8.85546875"/>
    <col min="12905" max="12905" customWidth="1" width="8.85546875"/>
    <col min="12906" max="12906" customWidth="1" width="8.85546875"/>
    <col min="12907" max="12907" customWidth="1" width="8.85546875"/>
    <col min="12908" max="12908" customWidth="1" width="8.85546875"/>
    <col min="12909" max="12909" customWidth="1" width="8.85546875"/>
    <col min="12910" max="12910" customWidth="1" width="8.85546875"/>
    <col min="12911" max="12911" customWidth="1" width="8.85546875"/>
    <col min="12912" max="12912" customWidth="1" width="8.85546875"/>
    <col min="12913" max="12913" customWidth="1" width="8.85546875"/>
    <col min="12914" max="12914" customWidth="1" width="8.85546875"/>
    <col min="12915" max="12915" customWidth="1" width="8.85546875"/>
    <col min="12916" max="12916" customWidth="1" width="8.85546875"/>
    <col min="12917" max="12917" customWidth="1" width="8.85546875"/>
    <col min="12918" max="12918" customWidth="1" width="8.85546875"/>
    <col min="12919" max="12919" customWidth="1" width="8.85546875"/>
    <col min="12920" max="12920" customWidth="1" width="8.85546875"/>
    <col min="12921" max="12921" customWidth="1" width="8.85546875"/>
    <col min="12922" max="12922" customWidth="1" width="8.85546875"/>
    <col min="12923" max="12923" customWidth="1" width="8.85546875"/>
    <col min="12924" max="12924" customWidth="1" width="8.85546875"/>
    <col min="12925" max="12925" customWidth="1" width="8.85546875"/>
    <col min="12926" max="12926" customWidth="1" width="8.85546875"/>
    <col min="12927" max="12927" customWidth="1" width="8.85546875"/>
    <col min="12928" max="12928" customWidth="1" width="8.85546875"/>
    <col min="12929" max="12929" customWidth="1" width="8.85546875"/>
    <col min="12930" max="12930" customWidth="1" width="8.85546875"/>
    <col min="12931" max="12931" customWidth="1" width="8.85546875"/>
    <col min="12932" max="12932" customWidth="1" width="8.85546875"/>
    <col min="12933" max="12933" customWidth="1" width="8.85546875"/>
    <col min="12934" max="12934" customWidth="1" width="8.85546875"/>
    <col min="12935" max="12935" customWidth="1" width="8.85546875"/>
    <col min="12936" max="12936" customWidth="1" width="8.85546875"/>
    <col min="12937" max="12937" customWidth="1" width="8.85546875"/>
    <col min="12938" max="12938" customWidth="1" width="8.85546875"/>
    <col min="12939" max="12939" customWidth="1" width="8.85546875"/>
    <col min="12940" max="12940" customWidth="1" width="8.85546875"/>
    <col min="12941" max="12941" customWidth="1" width="8.85546875"/>
    <col min="12942" max="12942" customWidth="1" width="8.85546875"/>
    <col min="12943" max="12943" customWidth="1" width="8.85546875"/>
    <col min="12944" max="12944" customWidth="1" width="8.85546875"/>
    <col min="12945" max="12945" customWidth="1" width="8.85546875"/>
    <col min="12946" max="12946" customWidth="1" width="8.85546875"/>
    <col min="12947" max="12947" customWidth="1" width="8.85546875"/>
    <col min="12948" max="12948" customWidth="1" width="8.85546875"/>
    <col min="12949" max="12949" customWidth="1" width="8.85546875"/>
    <col min="12950" max="12950" customWidth="1" width="8.85546875"/>
    <col min="12951" max="12951" customWidth="1" width="8.85546875"/>
    <col min="12952" max="12952" customWidth="1" width="8.85546875"/>
    <col min="12953" max="12953" customWidth="1" width="8.85546875"/>
    <col min="12954" max="12954" customWidth="1" width="8.85546875"/>
    <col min="12955" max="12955" customWidth="1" width="8.85546875"/>
    <col min="12956" max="12956" customWidth="1" width="8.85546875"/>
    <col min="12957" max="12957" customWidth="1" width="8.85546875"/>
    <col min="12958" max="12958" customWidth="1" width="8.85546875"/>
    <col min="12959" max="12959" customWidth="1" width="8.85546875"/>
    <col min="12960" max="12960" customWidth="1" width="8.85546875"/>
    <col min="12961" max="12961" customWidth="1" width="8.85546875"/>
    <col min="12962" max="12962" customWidth="1" width="8.85546875"/>
    <col min="12963" max="12963" customWidth="1" width="8.85546875"/>
    <col min="12964" max="12964" customWidth="1" width="8.85546875"/>
    <col min="12965" max="12965" customWidth="1" width="8.85546875"/>
    <col min="12966" max="12966" customWidth="1" width="8.85546875"/>
    <col min="12967" max="12967" customWidth="1" width="8.85546875"/>
    <col min="12968" max="12968" customWidth="1" width="8.85546875"/>
    <col min="12969" max="12969" customWidth="1" width="8.85546875"/>
    <col min="12970" max="12970" customWidth="1" width="8.85546875"/>
    <col min="12971" max="12971" customWidth="1" width="8.85546875"/>
    <col min="12972" max="12972" customWidth="1" width="8.85546875"/>
    <col min="12973" max="12973" customWidth="1" width="8.85546875"/>
    <col min="12974" max="12974" customWidth="1" width="8.85546875"/>
    <col min="12975" max="12975" customWidth="1" width="8.85546875"/>
    <col min="12976" max="12976" customWidth="1" width="8.85546875"/>
    <col min="12977" max="12977" customWidth="1" width="8.85546875"/>
    <col min="12978" max="12978" customWidth="1" width="8.85546875"/>
    <col min="12979" max="12979" customWidth="1" width="8.85546875"/>
    <col min="12980" max="12980" customWidth="1" width="8.85546875"/>
    <col min="12981" max="12981" customWidth="1" width="8.85546875"/>
    <col min="12982" max="12982" customWidth="1" width="8.85546875"/>
    <col min="12983" max="12983" customWidth="1" width="8.85546875"/>
    <col min="12984" max="12984" customWidth="1" width="8.85546875"/>
    <col min="12985" max="12985" customWidth="1" width="8.85546875"/>
    <col min="12986" max="12986" customWidth="1" width="8.85546875"/>
    <col min="12987" max="12987" customWidth="1" width="8.85546875"/>
    <col min="12988" max="12988" customWidth="1" width="8.85546875"/>
    <col min="12989" max="12989" customWidth="1" width="8.85546875"/>
    <col min="12990" max="12990" customWidth="1" width="8.85546875"/>
    <col min="12991" max="12991" customWidth="1" width="8.85546875"/>
    <col min="12992" max="12992" customWidth="1" width="8.85546875"/>
    <col min="12993" max="12993" customWidth="1" width="8.85546875"/>
    <col min="12994" max="12994" customWidth="1" width="8.85546875"/>
    <col min="12995" max="12995" customWidth="1" width="8.85546875"/>
    <col min="12996" max="12996" customWidth="1" width="8.85546875"/>
    <col min="12997" max="12997" customWidth="1" width="8.85546875"/>
    <col min="12998" max="12998" customWidth="1" width="8.85546875"/>
    <col min="12999" max="12999" customWidth="1" width="8.85546875"/>
    <col min="13000" max="13000" customWidth="1" width="8.85546875"/>
    <col min="13001" max="13001" customWidth="1" width="8.85546875"/>
    <col min="13002" max="13002" customWidth="1" width="8.85546875"/>
    <col min="13003" max="13003" customWidth="1" width="8.85546875"/>
    <col min="13004" max="13004" customWidth="1" width="8.85546875"/>
    <col min="13005" max="13005" customWidth="1" width="8.85546875"/>
    <col min="13006" max="13006" customWidth="1" width="8.85546875"/>
    <col min="13007" max="13007" customWidth="1" width="8.85546875"/>
    <col min="13008" max="13008" customWidth="1" width="8.85546875"/>
    <col min="13009" max="13009" customWidth="1" width="8.85546875"/>
    <col min="13010" max="13010" customWidth="1" width="8.85546875"/>
    <col min="13011" max="13011" customWidth="1" width="8.85546875"/>
    <col min="13012" max="13012" customWidth="1" width="8.85546875"/>
    <col min="13013" max="13013" customWidth="1" width="8.85546875"/>
    <col min="13014" max="13014" customWidth="1" width="8.85546875"/>
    <col min="13015" max="13015" customWidth="1" width="8.85546875"/>
    <col min="13016" max="13016" customWidth="1" width="8.85546875"/>
    <col min="13017" max="13017" customWidth="1" width="8.85546875"/>
    <col min="13018" max="13018" customWidth="1" width="8.85546875"/>
    <col min="13019" max="13019" customWidth="1" width="8.85546875"/>
    <col min="13020" max="13020" customWidth="1" width="8.85546875"/>
    <col min="13021" max="13021" customWidth="1" width="8.85546875"/>
    <col min="13022" max="13022" customWidth="1" width="8.85546875"/>
    <col min="13023" max="13023" customWidth="1" width="8.85546875"/>
    <col min="13024" max="13024" customWidth="1" width="8.85546875"/>
    <col min="13025" max="13025" customWidth="1" width="8.85546875"/>
    <col min="13026" max="13026" customWidth="1" width="8.85546875"/>
    <col min="13027" max="13027" customWidth="1" width="8.85546875"/>
    <col min="13028" max="13028" customWidth="1" width="8.85546875"/>
    <col min="13029" max="13029" customWidth="1" width="8.85546875"/>
    <col min="13030" max="13030" customWidth="1" width="8.85546875"/>
    <col min="13031" max="13031" customWidth="1" width="8.85546875"/>
    <col min="13032" max="13032" customWidth="1" width="8.85546875"/>
    <col min="13033" max="13033" customWidth="1" width="8.85546875"/>
    <col min="13034" max="13034" customWidth="1" width="8.85546875"/>
    <col min="13035" max="13035" customWidth="1" width="8.85546875"/>
    <col min="13036" max="13036" customWidth="1" width="8.85546875"/>
    <col min="13037" max="13037" customWidth="1" width="8.85546875"/>
    <col min="13038" max="13038" customWidth="1" width="8.85546875"/>
    <col min="13039" max="13039" customWidth="1" width="8.85546875"/>
    <col min="13040" max="13040" customWidth="1" width="8.85546875"/>
    <col min="13041" max="13041" customWidth="1" width="8.85546875"/>
    <col min="13042" max="13042" customWidth="1" width="8.85546875"/>
    <col min="13043" max="13043" customWidth="1" width="8.85546875"/>
    <col min="13044" max="13044" customWidth="1" width="8.85546875"/>
    <col min="13045" max="13045" customWidth="1" width="8.85546875"/>
    <col min="13046" max="13046" customWidth="1" width="8.85546875"/>
    <col min="13047" max="13047" customWidth="1" width="8.85546875"/>
    <col min="13048" max="13048" customWidth="1" width="8.85546875"/>
    <col min="13049" max="13049" customWidth="1" width="8.85546875"/>
    <col min="13050" max="13050" customWidth="1" width="8.85546875"/>
    <col min="13051" max="13051" customWidth="1" width="8.85546875"/>
    <col min="13052" max="13052" customWidth="1" width="8.85546875"/>
    <col min="13053" max="13053" customWidth="1" width="8.85546875"/>
    <col min="13054" max="13054" customWidth="1" width="8.85546875"/>
    <col min="13055" max="13055" customWidth="1" width="8.85546875"/>
    <col min="13056" max="13056" customWidth="1" width="8.85546875"/>
    <col min="13057" max="13057" customWidth="1" width="8.85546875"/>
    <col min="13058" max="13058" customWidth="1" width="8.85546875"/>
    <col min="13059" max="13059" customWidth="1" width="8.85546875"/>
    <col min="13060" max="13060" customWidth="1" width="8.85546875"/>
    <col min="13061" max="13061" customWidth="1" width="8.85546875"/>
    <col min="13062" max="13062" customWidth="1" width="8.85546875"/>
    <col min="13063" max="13063" customWidth="1" width="8.85546875"/>
    <col min="13064" max="13064" customWidth="1" width="8.85546875"/>
    <col min="13065" max="13065" customWidth="1" width="8.85546875"/>
    <col min="13066" max="13066" customWidth="1" width="8.85546875"/>
    <col min="13067" max="13067" customWidth="1" width="8.85546875"/>
    <col min="13068" max="13068" customWidth="1" width="8.85546875"/>
    <col min="13069" max="13069" customWidth="1" width="8.85546875"/>
    <col min="13070" max="13070" customWidth="1" width="8.85546875"/>
    <col min="13071" max="13071" customWidth="1" width="8.85546875"/>
    <col min="13072" max="13072" customWidth="1" width="8.85546875"/>
    <col min="13073" max="13073" customWidth="1" width="8.85546875"/>
    <col min="13074" max="13074" customWidth="1" width="8.85546875"/>
    <col min="13075" max="13075" customWidth="1" width="8.85546875"/>
    <col min="13076" max="13076" customWidth="1" width="8.85546875"/>
    <col min="13077" max="13077" customWidth="1" width="8.85546875"/>
    <col min="13078" max="13078" customWidth="1" width="8.85546875"/>
    <col min="13079" max="13079" customWidth="1" width="8.85546875"/>
    <col min="13080" max="13080" customWidth="1" width="8.85546875"/>
    <col min="13081" max="13081" customWidth="1" width="8.85546875"/>
    <col min="13082" max="13082" customWidth="1" width="8.85546875"/>
    <col min="13083" max="13083" customWidth="1" width="8.85546875"/>
    <col min="13084" max="13084" customWidth="1" width="8.85546875"/>
    <col min="13085" max="13085" customWidth="1" width="8.85546875"/>
    <col min="13086" max="13086" customWidth="1" width="8.85546875"/>
    <col min="13087" max="13087" customWidth="1" width="8.85546875"/>
    <col min="13088" max="13088" customWidth="1" width="8.85546875"/>
    <col min="13089" max="13089" customWidth="1" width="8.85546875"/>
    <col min="13090" max="13090" customWidth="1" width="8.85546875"/>
    <col min="13091" max="13091" customWidth="1" width="8.85546875"/>
    <col min="13092" max="13092" customWidth="1" width="8.85546875"/>
    <col min="13093" max="13093" customWidth="1" width="8.85546875"/>
    <col min="13094" max="13094" customWidth="1" width="8.85546875"/>
    <col min="13095" max="13095" customWidth="1" width="8.85546875"/>
    <col min="13096" max="13096" customWidth="1" width="8.85546875"/>
    <col min="13097" max="13097" customWidth="1" width="8.85546875"/>
    <col min="13098" max="13098" customWidth="1" width="8.85546875"/>
    <col min="13099" max="13099" customWidth="1" width="8.85546875"/>
    <col min="13100" max="13100" customWidth="1" width="8.85546875"/>
    <col min="13101" max="13101" customWidth="1" width="8.85546875"/>
    <col min="13102" max="13102" customWidth="1" width="8.85546875"/>
    <col min="13103" max="13103" customWidth="1" width="8.85546875"/>
    <col min="13104" max="13104" customWidth="1" width="8.85546875"/>
    <col min="13105" max="13105" customWidth="1" width="8.85546875"/>
    <col min="13106" max="13106" customWidth="1" width="8.85546875"/>
    <col min="13107" max="13107" customWidth="1" width="8.85546875"/>
    <col min="13108" max="13108" customWidth="1" width="8.85546875"/>
    <col min="13109" max="13109" customWidth="1" width="8.85546875"/>
    <col min="13110" max="13110" customWidth="1" width="8.85546875"/>
    <col min="13111" max="13111" customWidth="1" width="8.85546875"/>
    <col min="13112" max="13112" customWidth="1" width="8.85546875"/>
    <col min="13113" max="13113" customWidth="1" width="8.85546875"/>
    <col min="13114" max="13114" customWidth="1" width="8.85546875"/>
    <col min="13115" max="13115" customWidth="1" width="8.85546875"/>
    <col min="13116" max="13116" customWidth="1" width="8.85546875"/>
    <col min="13117" max="13117" customWidth="1" width="8.85546875"/>
    <col min="13118" max="13118" customWidth="1" width="8.85546875"/>
    <col min="13119" max="13119" customWidth="1" width="8.85546875"/>
    <col min="13120" max="13120" customWidth="1" width="8.85546875"/>
    <col min="13121" max="13121" customWidth="1" width="8.85546875"/>
    <col min="13122" max="13122" customWidth="1" width="8.85546875"/>
    <col min="13123" max="13123" customWidth="1" width="8.85546875"/>
    <col min="13124" max="13124" customWidth="1" width="8.85546875"/>
    <col min="13125" max="13125" customWidth="1" width="8.85546875"/>
    <col min="13126" max="13126" customWidth="1" width="8.85546875"/>
    <col min="13127" max="13127" customWidth="1" width="8.85546875"/>
    <col min="13128" max="13128" customWidth="1" width="8.85546875"/>
    <col min="13129" max="13129" customWidth="1" width="8.85546875"/>
    <col min="13130" max="13130" customWidth="1" width="8.85546875"/>
    <col min="13131" max="13131" customWidth="1" width="8.85546875"/>
    <col min="13132" max="13132" customWidth="1" width="8.85546875"/>
    <col min="13133" max="13133" customWidth="1" width="8.85546875"/>
    <col min="13134" max="13134" customWidth="1" width="8.85546875"/>
    <col min="13135" max="13135" customWidth="1" width="8.85546875"/>
    <col min="13136" max="13136" customWidth="1" width="8.85546875"/>
    <col min="13137" max="13137" customWidth="1" width="8.85546875"/>
    <col min="13138" max="13138" customWidth="1" width="8.85546875"/>
    <col min="13139" max="13139" customWidth="1" width="8.85546875"/>
    <col min="13140" max="13140" customWidth="1" width="8.85546875"/>
    <col min="13141" max="13141" customWidth="1" width="8.85546875"/>
    <col min="13142" max="13142" customWidth="1" width="8.85546875"/>
    <col min="13143" max="13143" customWidth="1" width="8.85546875"/>
    <col min="13144" max="13144" customWidth="1" width="8.85546875"/>
    <col min="13145" max="13145" customWidth="1" width="8.85546875"/>
    <col min="13146" max="13146" customWidth="1" width="8.85546875"/>
    <col min="13147" max="13147" customWidth="1" width="8.85546875"/>
    <col min="13148" max="13148" customWidth="1" width="8.85546875"/>
    <col min="13149" max="13149" customWidth="1" width="8.85546875"/>
    <col min="13150" max="13150" customWidth="1" width="8.85546875"/>
    <col min="13151" max="13151" customWidth="1" width="8.85546875"/>
    <col min="13152" max="13152" customWidth="1" width="8.85546875"/>
    <col min="13153" max="13153" customWidth="1" width="8.85546875"/>
    <col min="13154" max="13154" customWidth="1" width="8.85546875"/>
    <col min="13155" max="13155" customWidth="1" width="8.85546875"/>
    <col min="13156" max="13156" customWidth="1" width="8.85546875"/>
    <col min="13157" max="13157" customWidth="1" width="8.85546875"/>
    <col min="13158" max="13158" customWidth="1" width="8.85546875"/>
    <col min="13159" max="13159" customWidth="1" width="8.85546875"/>
    <col min="13160" max="13160" customWidth="1" width="8.85546875"/>
    <col min="13161" max="13161" customWidth="1" width="8.85546875"/>
    <col min="13162" max="13162" customWidth="1" width="8.85546875"/>
    <col min="13163" max="13163" customWidth="1" width="8.85546875"/>
    <col min="13164" max="13164" customWidth="1" width="8.85546875"/>
    <col min="13165" max="13165" customWidth="1" width="8.85546875"/>
    <col min="13166" max="13166" customWidth="1" width="8.85546875"/>
    <col min="13167" max="13167" customWidth="1" width="8.85546875"/>
    <col min="13168" max="13168" customWidth="1" width="8.85546875"/>
    <col min="13169" max="13169" customWidth="1" width="8.85546875"/>
    <col min="13170" max="13170" customWidth="1" width="8.85546875"/>
    <col min="13171" max="13171" customWidth="1" width="8.85546875"/>
    <col min="13172" max="13172" customWidth="1" width="8.85546875"/>
    <col min="13173" max="13173" customWidth="1" width="8.85546875"/>
    <col min="13174" max="13174" customWidth="1" width="8.85546875"/>
    <col min="13175" max="13175" customWidth="1" width="8.85546875"/>
    <col min="13176" max="13176" customWidth="1" width="8.85546875"/>
    <col min="13177" max="13177" customWidth="1" width="8.85546875"/>
    <col min="13178" max="13178" customWidth="1" width="8.85546875"/>
    <col min="13179" max="13179" customWidth="1" width="8.85546875"/>
    <col min="13180" max="13180" customWidth="1" width="8.85546875"/>
    <col min="13181" max="13181" customWidth="1" width="8.85546875"/>
    <col min="13182" max="13182" customWidth="1" width="8.85546875"/>
    <col min="13183" max="13183" customWidth="1" width="8.85546875"/>
    <col min="13184" max="13184" customWidth="1" width="8.85546875"/>
    <col min="13185" max="13185" customWidth="1" width="8.85546875"/>
    <col min="13186" max="13186" customWidth="1" width="8.85546875"/>
    <col min="13187" max="13187" customWidth="1" width="8.85546875"/>
    <col min="13188" max="13188" customWidth="1" width="8.85546875"/>
    <col min="13189" max="13189" customWidth="1" width="8.85546875"/>
    <col min="13190" max="13190" customWidth="1" width="8.85546875"/>
    <col min="13191" max="13191" customWidth="1" width="8.85546875"/>
    <col min="13192" max="13192" customWidth="1" width="8.85546875"/>
    <col min="13193" max="13193" customWidth="1" width="8.85546875"/>
    <col min="13194" max="13194" customWidth="1" width="8.85546875"/>
    <col min="13195" max="13195" customWidth="1" width="8.85546875"/>
    <col min="13196" max="13196" customWidth="1" width="8.85546875"/>
    <col min="13197" max="13197" customWidth="1" width="8.85546875"/>
    <col min="13198" max="13198" customWidth="1" width="8.85546875"/>
    <col min="13199" max="13199" customWidth="1" width="8.85546875"/>
    <col min="13200" max="13200" customWidth="1" width="8.85546875"/>
    <col min="13201" max="13201" customWidth="1" width="8.85546875"/>
    <col min="13202" max="13202" customWidth="1" width="8.85546875"/>
    <col min="13203" max="13203" customWidth="1" width="8.85546875"/>
    <col min="13204" max="13204" customWidth="1" width="8.85546875"/>
    <col min="13205" max="13205" customWidth="1" width="8.85546875"/>
    <col min="13206" max="13206" customWidth="1" width="8.85546875"/>
    <col min="13207" max="13207" customWidth="1" width="8.85546875"/>
    <col min="13208" max="13208" customWidth="1" width="8.85546875"/>
    <col min="13209" max="13209" customWidth="1" width="8.85546875"/>
    <col min="13210" max="13210" customWidth="1" width="8.85546875"/>
    <col min="13211" max="13211" customWidth="1" width="8.85546875"/>
    <col min="13212" max="13212" customWidth="1" width="8.85546875"/>
    <col min="13213" max="13213" customWidth="1" width="8.85546875"/>
    <col min="13214" max="13214" customWidth="1" width="8.85546875"/>
    <col min="13215" max="13215" customWidth="1" width="8.85546875"/>
    <col min="13216" max="13216" customWidth="1" width="8.85546875"/>
    <col min="13217" max="13217" customWidth="1" width="8.85546875"/>
    <col min="13218" max="13218" customWidth="1" width="8.85546875"/>
    <col min="13219" max="13219" customWidth="1" width="8.85546875"/>
    <col min="13220" max="13220" customWidth="1" width="8.85546875"/>
    <col min="13221" max="13221" customWidth="1" width="8.85546875"/>
    <col min="13222" max="13222" customWidth="1" width="8.85546875"/>
    <col min="13223" max="13223" customWidth="1" width="8.85546875"/>
    <col min="13224" max="13224" customWidth="1" width="8.85546875"/>
    <col min="13225" max="13225" customWidth="1" width="8.85546875"/>
    <col min="13226" max="13226" customWidth="1" width="8.85546875"/>
    <col min="13227" max="13227" customWidth="1" width="8.85546875"/>
    <col min="13228" max="13228" customWidth="1" width="8.85546875"/>
    <col min="13229" max="13229" customWidth="1" width="8.85546875"/>
    <col min="13230" max="13230" customWidth="1" width="8.85546875"/>
    <col min="13231" max="13231" customWidth="1" width="8.85546875"/>
    <col min="13232" max="13232" customWidth="1" width="8.85546875"/>
    <col min="13233" max="13233" customWidth="1" width="8.85546875"/>
    <col min="13234" max="13234" customWidth="1" width="8.85546875"/>
    <col min="13235" max="13235" customWidth="1" width="8.85546875"/>
    <col min="13236" max="13236" customWidth="1" width="8.85546875"/>
    <col min="13237" max="13237" customWidth="1" width="8.85546875"/>
    <col min="13238" max="13238" customWidth="1" width="8.85546875"/>
    <col min="13239" max="13239" customWidth="1" width="8.85546875"/>
    <col min="13240" max="13240" customWidth="1" width="8.85546875"/>
    <col min="13241" max="13241" customWidth="1" width="8.85546875"/>
    <col min="13242" max="13242" customWidth="1" width="8.85546875"/>
    <col min="13243" max="13243" customWidth="1" width="8.85546875"/>
    <col min="13244" max="13244" customWidth="1" width="8.85546875"/>
    <col min="13245" max="13245" customWidth="1" width="8.85546875"/>
    <col min="13246" max="13246" customWidth="1" width="8.85546875"/>
    <col min="13247" max="13247" customWidth="1" width="8.85546875"/>
    <col min="13248" max="13248" customWidth="1" width="8.85546875"/>
    <col min="13249" max="13249" customWidth="1" width="8.85546875"/>
    <col min="13250" max="13250" customWidth="1" width="8.85546875"/>
    <col min="13251" max="13251" customWidth="1" width="8.85546875"/>
    <col min="13252" max="13252" customWidth="1" width="8.85546875"/>
    <col min="13253" max="13253" customWidth="1" width="8.85546875"/>
    <col min="13254" max="13254" customWidth="1" width="8.85546875"/>
    <col min="13255" max="13255" customWidth="1" width="8.85546875"/>
    <col min="13256" max="13256" customWidth="1" width="8.85546875"/>
    <col min="13257" max="13257" customWidth="1" width="8.85546875"/>
    <col min="13258" max="13258" customWidth="1" width="8.85546875"/>
    <col min="13259" max="13259" customWidth="1" width="8.85546875"/>
    <col min="13260" max="13260" customWidth="1" width="8.85546875"/>
    <col min="13261" max="13261" customWidth="1" width="8.85546875"/>
    <col min="13262" max="13262" customWidth="1" width="8.85546875"/>
    <col min="13263" max="13263" customWidth="1" width="8.85546875"/>
    <col min="13264" max="13264" customWidth="1" width="8.85546875"/>
    <col min="13265" max="13265" customWidth="1" width="8.85546875"/>
    <col min="13266" max="13266" customWidth="1" width="8.85546875"/>
    <col min="13267" max="13267" customWidth="1" width="8.85546875"/>
    <col min="13268" max="13268" customWidth="1" width="8.85546875"/>
    <col min="13269" max="13269" customWidth="1" width="8.85546875"/>
    <col min="13270" max="13270" customWidth="1" width="8.85546875"/>
    <col min="13271" max="13271" customWidth="1" width="8.85546875"/>
    <col min="13272" max="13272" customWidth="1" width="8.85546875"/>
    <col min="13273" max="13273" customWidth="1" width="8.85546875"/>
    <col min="13274" max="13274" customWidth="1" width="8.85546875"/>
    <col min="13275" max="13275" customWidth="1" width="8.85546875"/>
    <col min="13276" max="13276" customWidth="1" width="8.85546875"/>
    <col min="13277" max="13277" customWidth="1" width="8.85546875"/>
    <col min="13278" max="13278" customWidth="1" width="8.85546875"/>
    <col min="13279" max="13279" customWidth="1" width="8.85546875"/>
    <col min="13280" max="13280" customWidth="1" width="8.85546875"/>
    <col min="13281" max="13281" customWidth="1" width="8.85546875"/>
    <col min="13282" max="13282" customWidth="1" width="8.85546875"/>
    <col min="13283" max="13283" customWidth="1" width="8.85546875"/>
    <col min="13284" max="13284" customWidth="1" width="8.85546875"/>
    <col min="13285" max="13285" customWidth="1" width="8.85546875"/>
    <col min="13286" max="13286" customWidth="1" width="8.85546875"/>
    <col min="13287" max="13287" customWidth="1" width="8.85546875"/>
    <col min="13288" max="13288" customWidth="1" width="8.85546875"/>
    <col min="13289" max="13289" customWidth="1" width="8.85546875"/>
    <col min="13290" max="13290" customWidth="1" width="8.85546875"/>
    <col min="13291" max="13291" customWidth="1" width="8.85546875"/>
    <col min="13292" max="13292" customWidth="1" width="8.85546875"/>
    <col min="13293" max="13293" customWidth="1" width="8.85546875"/>
    <col min="13294" max="13294" customWidth="1" width="8.85546875"/>
    <col min="13295" max="13295" customWidth="1" width="8.85546875"/>
    <col min="13296" max="13296" customWidth="1" width="8.85546875"/>
    <col min="13297" max="13297" customWidth="1" width="8.85546875"/>
    <col min="13298" max="13298" customWidth="1" width="8.85546875"/>
    <col min="13299" max="13299" customWidth="1" width="8.85546875"/>
    <col min="13300" max="13300" customWidth="1" width="8.85546875"/>
    <col min="13301" max="13301" customWidth="1" width="8.85546875"/>
    <col min="13302" max="13302" customWidth="1" width="8.85546875"/>
    <col min="13303" max="13303" customWidth="1" width="8.85546875"/>
    <col min="13304" max="13304" customWidth="1" width="8.85546875"/>
    <col min="13305" max="13305" customWidth="1" width="8.85546875"/>
    <col min="13306" max="13306" customWidth="1" width="8.85546875"/>
    <col min="13307" max="13307" customWidth="1" width="8.85546875"/>
    <col min="13308" max="13308" customWidth="1" width="8.85546875"/>
    <col min="13309" max="13309" customWidth="1" width="8.85546875"/>
    <col min="13310" max="13310" customWidth="1" width="8.85546875"/>
    <col min="13311" max="13311" customWidth="1" width="8.85546875"/>
    <col min="13312" max="13312" customWidth="1" width="8.85546875"/>
    <col min="13313" max="13313" customWidth="1" width="8.85546875"/>
    <col min="13314" max="13314" customWidth="1" width="8.85546875"/>
    <col min="13315" max="13315" customWidth="1" width="8.85546875"/>
    <col min="13316" max="13316" customWidth="1" width="8.85546875"/>
    <col min="13317" max="13317" customWidth="1" width="8.85546875"/>
    <col min="13318" max="13318" customWidth="1" width="8.85546875"/>
    <col min="13319" max="13319" customWidth="1" width="8.85546875"/>
    <col min="13320" max="13320" customWidth="1" width="8.85546875"/>
    <col min="13321" max="13321" customWidth="1" width="8.85546875"/>
    <col min="13322" max="13322" customWidth="1" width="8.85546875"/>
    <col min="13323" max="13323" customWidth="1" width="8.85546875"/>
    <col min="13324" max="13324" customWidth="1" width="8.85546875"/>
    <col min="13325" max="13325" customWidth="1" width="8.85546875"/>
    <col min="13326" max="13326" customWidth="1" width="8.85546875"/>
    <col min="13327" max="13327" customWidth="1" width="8.85546875"/>
    <col min="13328" max="13328" customWidth="1" width="8.85546875"/>
    <col min="13329" max="13329" customWidth="1" width="8.85546875"/>
    <col min="13330" max="13330" customWidth="1" width="8.85546875"/>
    <col min="13331" max="13331" customWidth="1" width="8.85546875"/>
    <col min="13332" max="13332" customWidth="1" width="8.85546875"/>
    <col min="13333" max="13333" customWidth="1" width="8.85546875"/>
    <col min="13334" max="13334" customWidth="1" width="8.85546875"/>
    <col min="13335" max="13335" customWidth="1" width="8.85546875"/>
    <col min="13336" max="13336" customWidth="1" width="8.85546875"/>
    <col min="13337" max="13337" customWidth="1" width="8.85546875"/>
    <col min="13338" max="13338" customWidth="1" width="8.85546875"/>
    <col min="13339" max="13339" customWidth="1" width="8.85546875"/>
    <col min="13340" max="13340" customWidth="1" width="8.85546875"/>
    <col min="13341" max="13341" customWidth="1" width="8.85546875"/>
    <col min="13342" max="13342" customWidth="1" width="8.85546875"/>
    <col min="13343" max="13343" customWidth="1" width="8.85546875"/>
    <col min="13344" max="13344" customWidth="1" width="8.85546875"/>
    <col min="13345" max="13345" customWidth="1" width="8.85546875"/>
    <col min="13346" max="13346" customWidth="1" width="8.85546875"/>
    <col min="13347" max="13347" customWidth="1" width="8.85546875"/>
    <col min="13348" max="13348" customWidth="1" width="8.85546875"/>
    <col min="13349" max="13349" customWidth="1" width="8.85546875"/>
    <col min="13350" max="13350" customWidth="1" width="8.85546875"/>
    <col min="13351" max="13351" customWidth="1" width="8.85546875"/>
    <col min="13352" max="13352" customWidth="1" width="8.85546875"/>
    <col min="13353" max="13353" customWidth="1" width="8.85546875"/>
    <col min="13354" max="13354" customWidth="1" width="8.85546875"/>
    <col min="13355" max="13355" customWidth="1" width="8.85546875"/>
    <col min="13356" max="13356" customWidth="1" width="8.85546875"/>
    <col min="13357" max="13357" customWidth="1" width="8.85546875"/>
    <col min="13358" max="13358" customWidth="1" width="8.85546875"/>
    <col min="13359" max="13359" customWidth="1" width="8.85546875"/>
    <col min="13360" max="13360" customWidth="1" width="8.85546875"/>
    <col min="13361" max="13361" customWidth="1" width="8.85546875"/>
    <col min="13362" max="13362" customWidth="1" width="8.85546875"/>
    <col min="13363" max="13363" customWidth="1" width="8.85546875"/>
    <col min="13364" max="13364" customWidth="1" width="8.85546875"/>
    <col min="13365" max="13365" customWidth="1" width="8.85546875"/>
    <col min="13366" max="13366" customWidth="1" width="8.85546875"/>
    <col min="13367" max="13367" customWidth="1" width="8.85546875"/>
    <col min="13368" max="13368" customWidth="1" width="8.85546875"/>
    <col min="13369" max="13369" customWidth="1" width="8.85546875"/>
    <col min="13370" max="13370" customWidth="1" width="8.85546875"/>
    <col min="13371" max="13371" customWidth="1" width="8.85546875"/>
    <col min="13372" max="13372" customWidth="1" width="8.85546875"/>
    <col min="13373" max="13373" customWidth="1" width="8.85546875"/>
    <col min="13374" max="13374" customWidth="1" width="8.85546875"/>
    <col min="13375" max="13375" customWidth="1" width="8.85546875"/>
    <col min="13376" max="13376" customWidth="1" width="8.85546875"/>
    <col min="13377" max="13377" customWidth="1" width="8.85546875"/>
    <col min="13378" max="13378" customWidth="1" width="8.85546875"/>
    <col min="13379" max="13379" customWidth="1" width="8.85546875"/>
    <col min="13380" max="13380" customWidth="1" width="8.85546875"/>
    <col min="13381" max="13381" customWidth="1" width="8.85546875"/>
    <col min="13382" max="13382" customWidth="1" width="8.85546875"/>
    <col min="13383" max="13383" customWidth="1" width="8.85546875"/>
    <col min="13384" max="13384" customWidth="1" width="8.85546875"/>
    <col min="13385" max="13385" customWidth="1" width="8.85546875"/>
    <col min="13386" max="13386" customWidth="1" width="8.85546875"/>
    <col min="13387" max="13387" customWidth="1" width="8.85546875"/>
    <col min="13388" max="13388" customWidth="1" width="8.85546875"/>
    <col min="13389" max="13389" customWidth="1" width="8.85546875"/>
    <col min="13390" max="13390" customWidth="1" width="8.85546875"/>
    <col min="13391" max="13391" customWidth="1" width="8.85546875"/>
    <col min="13392" max="13392" customWidth="1" width="8.85546875"/>
    <col min="13393" max="13393" customWidth="1" width="8.85546875"/>
    <col min="13394" max="13394" customWidth="1" width="8.85546875"/>
    <col min="13395" max="13395" customWidth="1" width="8.85546875"/>
    <col min="13396" max="13396" customWidth="1" width="8.85546875"/>
    <col min="13397" max="13397" customWidth="1" width="8.85546875"/>
    <col min="13398" max="13398" customWidth="1" width="8.85546875"/>
    <col min="13399" max="13399" customWidth="1" width="8.85546875"/>
    <col min="13400" max="13400" customWidth="1" width="8.85546875"/>
    <col min="13401" max="13401" customWidth="1" width="8.85546875"/>
    <col min="13402" max="13402" customWidth="1" width="8.85546875"/>
    <col min="13403" max="13403" customWidth="1" width="8.85546875"/>
    <col min="13404" max="13404" customWidth="1" width="8.85546875"/>
    <col min="13405" max="13405" customWidth="1" width="8.85546875"/>
    <col min="13406" max="13406" customWidth="1" width="8.85546875"/>
    <col min="13407" max="13407" customWidth="1" width="8.85546875"/>
    <col min="13408" max="13408" customWidth="1" width="8.85546875"/>
    <col min="13409" max="13409" customWidth="1" width="8.85546875"/>
    <col min="13410" max="13410" customWidth="1" width="8.85546875"/>
    <col min="13411" max="13411" customWidth="1" width="8.85546875"/>
    <col min="13412" max="13412" customWidth="1" width="8.85546875"/>
    <col min="13413" max="13413" customWidth="1" width="8.85546875"/>
    <col min="13414" max="13414" customWidth="1" width="8.85546875"/>
    <col min="13415" max="13415" customWidth="1" width="8.85546875"/>
    <col min="13416" max="13416" customWidth="1" width="8.85546875"/>
    <col min="13417" max="13417" customWidth="1" width="8.85546875"/>
    <col min="13418" max="13418" customWidth="1" width="8.85546875"/>
    <col min="13419" max="13419" customWidth="1" width="8.85546875"/>
    <col min="13420" max="13420" customWidth="1" width="8.85546875"/>
    <col min="13421" max="13421" customWidth="1" width="8.85546875"/>
    <col min="13422" max="13422" customWidth="1" width="8.85546875"/>
    <col min="13423" max="13423" customWidth="1" width="8.85546875"/>
    <col min="13424" max="13424" customWidth="1" width="8.85546875"/>
    <col min="13425" max="13425" customWidth="1" width="8.85546875"/>
    <col min="13426" max="13426" customWidth="1" width="8.85546875"/>
    <col min="13427" max="13427" customWidth="1" width="8.85546875"/>
    <col min="13428" max="13428" customWidth="1" width="8.85546875"/>
    <col min="13429" max="13429" customWidth="1" width="8.85546875"/>
    <col min="13430" max="13430" customWidth="1" width="8.85546875"/>
    <col min="13431" max="13431" customWidth="1" width="8.85546875"/>
    <col min="13432" max="13432" customWidth="1" width="8.85546875"/>
    <col min="13433" max="13433" customWidth="1" width="8.85546875"/>
    <col min="13434" max="13434" customWidth="1" width="8.85546875"/>
    <col min="13435" max="13435" customWidth="1" width="8.85546875"/>
    <col min="13436" max="13436" customWidth="1" width="8.85546875"/>
    <col min="13437" max="13437" customWidth="1" width="8.85546875"/>
    <col min="13438" max="13438" customWidth="1" width="8.85546875"/>
    <col min="13439" max="13439" customWidth="1" width="8.85546875"/>
    <col min="13440" max="13440" customWidth="1" width="8.85546875"/>
    <col min="13441" max="13441" customWidth="1" width="8.85546875"/>
    <col min="13442" max="13442" customWidth="1" width="8.85546875"/>
    <col min="13443" max="13443" customWidth="1" width="8.85546875"/>
    <col min="13444" max="13444" customWidth="1" width="8.85546875"/>
    <col min="13445" max="13445" customWidth="1" width="8.85546875"/>
    <col min="13446" max="13446" customWidth="1" width="8.85546875"/>
    <col min="13447" max="13447" customWidth="1" width="8.85546875"/>
    <col min="13448" max="13448" customWidth="1" width="8.85546875"/>
    <col min="13449" max="13449" customWidth="1" width="8.85546875"/>
    <col min="13450" max="13450" customWidth="1" width="8.85546875"/>
    <col min="13451" max="13451" customWidth="1" width="8.85546875"/>
    <col min="13452" max="13452" customWidth="1" width="8.85546875"/>
    <col min="13453" max="13453" customWidth="1" width="8.85546875"/>
    <col min="13454" max="13454" customWidth="1" width="8.85546875"/>
    <col min="13455" max="13455" customWidth="1" width="8.85546875"/>
    <col min="13456" max="13456" customWidth="1" width="8.85546875"/>
    <col min="13457" max="13457" customWidth="1" width="8.85546875"/>
    <col min="13458" max="13458" customWidth="1" width="8.85546875"/>
    <col min="13459" max="13459" customWidth="1" width="8.85546875"/>
    <col min="13460" max="13460" customWidth="1" width="8.85546875"/>
    <col min="13461" max="13461" customWidth="1" width="8.85546875"/>
    <col min="13462" max="13462" customWidth="1" width="8.85546875"/>
    <col min="13463" max="13463" customWidth="1" width="8.85546875"/>
    <col min="13464" max="13464" customWidth="1" width="8.85546875"/>
    <col min="13465" max="13465" customWidth="1" width="8.85546875"/>
    <col min="13466" max="13466" customWidth="1" width="8.85546875"/>
    <col min="13467" max="13467" customWidth="1" width="8.85546875"/>
    <col min="13468" max="13468" customWidth="1" width="8.85546875"/>
    <col min="13469" max="13469" customWidth="1" width="8.85546875"/>
    <col min="13470" max="13470" customWidth="1" width="8.85546875"/>
    <col min="13471" max="13471" customWidth="1" width="8.85546875"/>
    <col min="13472" max="13472" customWidth="1" width="8.85546875"/>
    <col min="13473" max="13473" customWidth="1" width="8.85546875"/>
    <col min="13474" max="13474" customWidth="1" width="8.85546875"/>
    <col min="13475" max="13475" customWidth="1" width="8.85546875"/>
    <col min="13476" max="13476" customWidth="1" width="8.85546875"/>
    <col min="13477" max="13477" customWidth="1" width="8.85546875"/>
    <col min="13478" max="13478" customWidth="1" width="8.85546875"/>
    <col min="13479" max="13479" customWidth="1" width="8.85546875"/>
    <col min="13480" max="13480" customWidth="1" width="8.85546875"/>
    <col min="13481" max="13481" customWidth="1" width="8.85546875"/>
    <col min="13482" max="13482" customWidth="1" width="8.85546875"/>
    <col min="13483" max="13483" customWidth="1" width="8.85546875"/>
    <col min="13484" max="13484" customWidth="1" width="8.85546875"/>
    <col min="13485" max="13485" customWidth="1" width="8.85546875"/>
    <col min="13486" max="13486" customWidth="1" width="8.85546875"/>
    <col min="13487" max="13487" customWidth="1" width="8.85546875"/>
    <col min="13488" max="13488" customWidth="1" width="8.85546875"/>
    <col min="13489" max="13489" customWidth="1" width="8.85546875"/>
    <col min="13490" max="13490" customWidth="1" width="8.85546875"/>
    <col min="13491" max="13491" customWidth="1" width="8.85546875"/>
    <col min="13492" max="13492" customWidth="1" width="8.85546875"/>
    <col min="13493" max="13493" customWidth="1" width="8.85546875"/>
    <col min="13494" max="13494" customWidth="1" width="8.85546875"/>
    <col min="13495" max="13495" customWidth="1" width="8.85546875"/>
    <col min="13496" max="13496" customWidth="1" width="8.85546875"/>
    <col min="13497" max="13497" customWidth="1" width="8.85546875"/>
    <col min="13498" max="13498" customWidth="1" width="8.85546875"/>
    <col min="13499" max="13499" customWidth="1" width="8.85546875"/>
    <col min="13500" max="13500" customWidth="1" width="8.85546875"/>
    <col min="13501" max="13501" customWidth="1" width="8.85546875"/>
    <col min="13502" max="13502" customWidth="1" width="8.85546875"/>
    <col min="13503" max="13503" customWidth="1" width="8.85546875"/>
    <col min="13504" max="13504" customWidth="1" width="8.85546875"/>
    <col min="13505" max="13505" customWidth="1" width="8.85546875"/>
    <col min="13506" max="13506" customWidth="1" width="8.85546875"/>
    <col min="13507" max="13507" customWidth="1" width="8.85546875"/>
    <col min="13508" max="13508" customWidth="1" width="8.85546875"/>
    <col min="13509" max="13509" customWidth="1" width="8.85546875"/>
    <col min="13510" max="13510" customWidth="1" width="8.85546875"/>
    <col min="13511" max="13511" customWidth="1" width="8.85546875"/>
    <col min="13512" max="13512" customWidth="1" width="8.85546875"/>
    <col min="13513" max="13513" customWidth="1" width="8.85546875"/>
    <col min="13514" max="13514" customWidth="1" width="8.85546875"/>
    <col min="13515" max="13515" customWidth="1" width="8.85546875"/>
    <col min="13516" max="13516" customWidth="1" width="8.85546875"/>
    <col min="13517" max="13517" customWidth="1" width="8.85546875"/>
    <col min="13518" max="13518" customWidth="1" width="8.85546875"/>
    <col min="13519" max="13519" customWidth="1" width="8.85546875"/>
    <col min="13520" max="13520" customWidth="1" width="8.85546875"/>
    <col min="13521" max="13521" customWidth="1" width="8.85546875"/>
    <col min="13522" max="13522" customWidth="1" width="8.85546875"/>
    <col min="13523" max="13523" customWidth="1" width="8.85546875"/>
    <col min="13524" max="13524" customWidth="1" width="8.85546875"/>
    <col min="13525" max="13525" customWidth="1" width="8.85546875"/>
    <col min="13526" max="13526" customWidth="1" width="8.85546875"/>
    <col min="13527" max="13527" customWidth="1" width="8.85546875"/>
    <col min="13528" max="13528" customWidth="1" width="8.85546875"/>
    <col min="13529" max="13529" customWidth="1" width="8.85546875"/>
    <col min="13530" max="13530" customWidth="1" width="8.85546875"/>
    <col min="13531" max="13531" customWidth="1" width="8.85546875"/>
    <col min="13532" max="13532" customWidth="1" width="8.85546875"/>
    <col min="13533" max="13533" customWidth="1" width="8.85546875"/>
    <col min="13534" max="13534" customWidth="1" width="8.85546875"/>
    <col min="13535" max="13535" customWidth="1" width="8.85546875"/>
    <col min="13536" max="13536" customWidth="1" width="8.85546875"/>
    <col min="13537" max="13537" customWidth="1" width="8.85546875"/>
    <col min="13538" max="13538" customWidth="1" width="8.85546875"/>
    <col min="13539" max="13539" customWidth="1" width="8.85546875"/>
    <col min="13540" max="13540" customWidth="1" width="8.85546875"/>
    <col min="13541" max="13541" customWidth="1" width="8.85546875"/>
    <col min="13542" max="13542" customWidth="1" width="8.85546875"/>
    <col min="13543" max="13543" customWidth="1" width="8.85546875"/>
    <col min="13544" max="13544" customWidth="1" width="8.85546875"/>
    <col min="13545" max="13545" customWidth="1" width="8.85546875"/>
    <col min="13546" max="13546" customWidth="1" width="8.85546875"/>
    <col min="13547" max="13547" customWidth="1" width="8.85546875"/>
    <col min="13548" max="13548" customWidth="1" width="8.85546875"/>
    <col min="13549" max="13549" customWidth="1" width="8.85546875"/>
    <col min="13550" max="13550" customWidth="1" width="8.85546875"/>
    <col min="13551" max="13551" customWidth="1" width="8.85546875"/>
    <col min="13552" max="13552" customWidth="1" width="8.85546875"/>
    <col min="13553" max="13553" customWidth="1" width="8.85546875"/>
    <col min="13554" max="13554" customWidth="1" width="8.85546875"/>
    <col min="13555" max="13555" customWidth="1" width="8.85546875"/>
    <col min="13556" max="13556" customWidth="1" width="8.85546875"/>
    <col min="13557" max="13557" customWidth="1" width="8.85546875"/>
    <col min="13558" max="13558" customWidth="1" width="8.85546875"/>
    <col min="13559" max="13559" customWidth="1" width="8.85546875"/>
    <col min="13560" max="13560" customWidth="1" width="8.85546875"/>
    <col min="13561" max="13561" customWidth="1" width="8.85546875"/>
    <col min="13562" max="13562" customWidth="1" width="8.85546875"/>
    <col min="13563" max="13563" customWidth="1" width="8.85546875"/>
    <col min="13564" max="13564" customWidth="1" width="8.85546875"/>
    <col min="13565" max="13565" customWidth="1" width="8.85546875"/>
    <col min="13566" max="13566" customWidth="1" width="8.85546875"/>
    <col min="13567" max="13567" customWidth="1" width="8.85546875"/>
    <col min="13568" max="13568" customWidth="1" width="8.85546875"/>
    <col min="13569" max="13569" customWidth="1" width="8.85546875"/>
    <col min="13570" max="13570" customWidth="1" width="8.85546875"/>
    <col min="13571" max="13571" customWidth="1" width="8.85546875"/>
    <col min="13572" max="13572" customWidth="1" width="8.85546875"/>
    <col min="13573" max="13573" customWidth="1" width="8.85546875"/>
    <col min="13574" max="13574" customWidth="1" width="8.85546875"/>
    <col min="13575" max="13575" customWidth="1" width="8.85546875"/>
    <col min="13576" max="13576" customWidth="1" width="8.85546875"/>
    <col min="13577" max="13577" customWidth="1" width="8.85546875"/>
    <col min="13578" max="13578" customWidth="1" width="8.85546875"/>
    <col min="13579" max="13579" customWidth="1" width="8.85546875"/>
    <col min="13580" max="13580" customWidth="1" width="8.85546875"/>
    <col min="13581" max="13581" customWidth="1" width="8.85546875"/>
    <col min="13582" max="13582" customWidth="1" width="8.85546875"/>
    <col min="13583" max="13583" customWidth="1" width="8.85546875"/>
    <col min="13584" max="13584" customWidth="1" width="8.85546875"/>
    <col min="13585" max="13585" customWidth="1" width="8.85546875"/>
    <col min="13586" max="13586" customWidth="1" width="8.85546875"/>
    <col min="13587" max="13587" customWidth="1" width="8.85546875"/>
    <col min="13588" max="13588" customWidth="1" width="8.85546875"/>
    <col min="13589" max="13589" customWidth="1" width="8.85546875"/>
    <col min="13590" max="13590" customWidth="1" width="8.85546875"/>
    <col min="13591" max="13591" customWidth="1" width="8.85546875"/>
    <col min="13592" max="13592" customWidth="1" width="8.85546875"/>
    <col min="13593" max="13593" customWidth="1" width="8.85546875"/>
    <col min="13594" max="13594" customWidth="1" width="8.85546875"/>
    <col min="13595" max="13595" customWidth="1" width="8.85546875"/>
    <col min="13596" max="13596" customWidth="1" width="8.85546875"/>
    <col min="13597" max="13597" customWidth="1" width="8.85546875"/>
    <col min="13598" max="13598" customWidth="1" width="8.85546875"/>
    <col min="13599" max="13599" customWidth="1" width="8.85546875"/>
    <col min="13600" max="13600" customWidth="1" width="8.85546875"/>
    <col min="13601" max="13601" customWidth="1" width="8.85546875"/>
    <col min="13602" max="13602" customWidth="1" width="8.85546875"/>
    <col min="13603" max="13603" customWidth="1" width="8.85546875"/>
    <col min="13604" max="13604" customWidth="1" width="8.85546875"/>
    <col min="13605" max="13605" customWidth="1" width="8.85546875"/>
    <col min="13606" max="13606" customWidth="1" width="8.85546875"/>
    <col min="13607" max="13607" customWidth="1" width="8.85546875"/>
    <col min="13608" max="13608" customWidth="1" width="8.85546875"/>
    <col min="13609" max="13609" customWidth="1" width="8.85546875"/>
    <col min="13610" max="13610" customWidth="1" width="8.85546875"/>
    <col min="13611" max="13611" customWidth="1" width="8.85546875"/>
    <col min="13612" max="13612" customWidth="1" width="8.85546875"/>
    <col min="13613" max="13613" customWidth="1" width="8.85546875"/>
    <col min="13614" max="13614" customWidth="1" width="8.85546875"/>
    <col min="13615" max="13615" customWidth="1" width="8.85546875"/>
    <col min="13616" max="13616" customWidth="1" width="8.85546875"/>
    <col min="13617" max="13617" customWidth="1" width="8.85546875"/>
    <col min="13618" max="13618" customWidth="1" width="8.85546875"/>
    <col min="13619" max="13619" customWidth="1" width="8.85546875"/>
    <col min="13620" max="13620" customWidth="1" width="8.85546875"/>
    <col min="13621" max="13621" customWidth="1" width="8.85546875"/>
    <col min="13622" max="13622" customWidth="1" width="8.85546875"/>
    <col min="13623" max="13623" customWidth="1" width="8.85546875"/>
    <col min="13624" max="13624" customWidth="1" width="8.85546875"/>
    <col min="13625" max="13625" customWidth="1" width="8.85546875"/>
    <col min="13626" max="13626" customWidth="1" width="8.85546875"/>
    <col min="13627" max="13627" customWidth="1" width="8.85546875"/>
    <col min="13628" max="13628" customWidth="1" width="8.85546875"/>
    <col min="13629" max="13629" customWidth="1" width="8.85546875"/>
    <col min="13630" max="13630" customWidth="1" width="8.85546875"/>
    <col min="13631" max="13631" customWidth="1" width="8.85546875"/>
    <col min="13632" max="13632" customWidth="1" width="8.85546875"/>
    <col min="13633" max="13633" customWidth="1" width="8.85546875"/>
    <col min="13634" max="13634" customWidth="1" width="8.85546875"/>
    <col min="13635" max="13635" customWidth="1" width="8.85546875"/>
    <col min="13636" max="13636" customWidth="1" width="8.85546875"/>
    <col min="13637" max="13637" customWidth="1" width="8.85546875"/>
    <col min="13638" max="13638" customWidth="1" width="8.85546875"/>
    <col min="13639" max="13639" customWidth="1" width="8.85546875"/>
    <col min="13640" max="13640" customWidth="1" width="8.85546875"/>
    <col min="13641" max="13641" customWidth="1" width="8.85546875"/>
    <col min="13642" max="13642" customWidth="1" width="8.85546875"/>
    <col min="13643" max="13643" customWidth="1" width="8.85546875"/>
    <col min="13644" max="13644" customWidth="1" width="8.85546875"/>
    <col min="13645" max="13645" customWidth="1" width="8.85546875"/>
    <col min="13646" max="13646" customWidth="1" width="8.85546875"/>
    <col min="13647" max="13647" customWidth="1" width="8.85546875"/>
    <col min="13648" max="13648" customWidth="1" width="8.85546875"/>
    <col min="13649" max="13649" customWidth="1" width="8.85546875"/>
    <col min="13650" max="13650" customWidth="1" width="8.85546875"/>
    <col min="13651" max="13651" customWidth="1" width="8.85546875"/>
    <col min="13652" max="13652" customWidth="1" width="8.85546875"/>
    <col min="13653" max="13653" customWidth="1" width="8.85546875"/>
    <col min="13654" max="13654" customWidth="1" width="8.85546875"/>
    <col min="13655" max="13655" customWidth="1" width="8.85546875"/>
    <col min="13656" max="13656" customWidth="1" width="8.85546875"/>
    <col min="13657" max="13657" customWidth="1" width="8.85546875"/>
    <col min="13658" max="13658" customWidth="1" width="8.85546875"/>
    <col min="13659" max="13659" customWidth="1" width="8.85546875"/>
    <col min="13660" max="13660" customWidth="1" width="8.85546875"/>
    <col min="13661" max="13661" customWidth="1" width="8.85546875"/>
    <col min="13662" max="13662" customWidth="1" width="8.85546875"/>
    <col min="13663" max="13663" customWidth="1" width="8.85546875"/>
    <col min="13664" max="13664" customWidth="1" width="8.85546875"/>
    <col min="13665" max="13665" customWidth="1" width="8.85546875"/>
    <col min="13666" max="13666" customWidth="1" width="8.85546875"/>
    <col min="13667" max="13667" customWidth="1" width="8.85546875"/>
    <col min="13668" max="13668" customWidth="1" width="8.85546875"/>
    <col min="13669" max="13669" customWidth="1" width="8.85546875"/>
    <col min="13670" max="13670" customWidth="1" width="8.85546875"/>
    <col min="13671" max="13671" customWidth="1" width="8.85546875"/>
    <col min="13672" max="13672" customWidth="1" width="8.85546875"/>
    <col min="13673" max="13673" customWidth="1" width="8.85546875"/>
    <col min="13674" max="13674" customWidth="1" width="8.85546875"/>
    <col min="13675" max="13675" customWidth="1" width="8.85546875"/>
    <col min="13676" max="13676" customWidth="1" width="8.85546875"/>
    <col min="13677" max="13677" customWidth="1" width="8.85546875"/>
    <col min="13678" max="13678" customWidth="1" width="8.85546875"/>
    <col min="13679" max="13679" customWidth="1" width="8.85546875"/>
    <col min="13680" max="13680" customWidth="1" width="8.85546875"/>
    <col min="13681" max="13681" customWidth="1" width="8.85546875"/>
    <col min="13682" max="13682" customWidth="1" width="8.85546875"/>
    <col min="13683" max="13683" customWidth="1" width="8.85546875"/>
    <col min="13684" max="13684" customWidth="1" width="8.85546875"/>
    <col min="13685" max="13685" customWidth="1" width="8.85546875"/>
    <col min="13686" max="13686" customWidth="1" width="8.85546875"/>
    <col min="13687" max="13687" customWidth="1" width="8.85546875"/>
    <col min="13688" max="13688" customWidth="1" width="8.85546875"/>
    <col min="13689" max="13689" customWidth="1" width="8.85546875"/>
    <col min="13690" max="13690" customWidth="1" width="8.85546875"/>
    <col min="13691" max="13691" customWidth="1" width="8.85546875"/>
    <col min="13692" max="13692" customWidth="1" width="8.85546875"/>
    <col min="13693" max="13693" customWidth="1" width="8.85546875"/>
    <col min="13694" max="13694" customWidth="1" width="8.85546875"/>
    <col min="13695" max="13695" customWidth="1" width="8.85546875"/>
    <col min="13696" max="13696" customWidth="1" width="8.85546875"/>
    <col min="13697" max="13697" customWidth="1" width="8.85546875"/>
    <col min="13698" max="13698" customWidth="1" width="8.85546875"/>
    <col min="13699" max="13699" customWidth="1" width="8.85546875"/>
    <col min="13700" max="13700" customWidth="1" width="8.85546875"/>
    <col min="13701" max="13701" customWidth="1" width="8.85546875"/>
    <col min="13702" max="13702" customWidth="1" width="8.85546875"/>
    <col min="13703" max="13703" customWidth="1" width="8.85546875"/>
    <col min="13704" max="13704" customWidth="1" width="8.85546875"/>
    <col min="13705" max="13705" customWidth="1" width="8.85546875"/>
    <col min="13706" max="13706" customWidth="1" width="8.85546875"/>
    <col min="13707" max="13707" customWidth="1" width="8.85546875"/>
    <col min="13708" max="13708" customWidth="1" width="8.85546875"/>
    <col min="13709" max="13709" customWidth="1" width="8.85546875"/>
    <col min="13710" max="13710" customWidth="1" width="8.85546875"/>
    <col min="13711" max="13711" customWidth="1" width="8.85546875"/>
    <col min="13712" max="13712" customWidth="1" width="8.85546875"/>
    <col min="13713" max="13713" customWidth="1" width="8.85546875"/>
    <col min="13714" max="13714" customWidth="1" width="8.85546875"/>
    <col min="13715" max="13715" customWidth="1" width="8.85546875"/>
    <col min="13716" max="13716" customWidth="1" width="8.85546875"/>
    <col min="13717" max="13717" customWidth="1" width="8.85546875"/>
    <col min="13718" max="13718" customWidth="1" width="8.85546875"/>
    <col min="13719" max="13719" customWidth="1" width="8.85546875"/>
    <col min="13720" max="13720" customWidth="1" width="8.85546875"/>
    <col min="13721" max="13721" customWidth="1" width="8.85546875"/>
    <col min="13722" max="13722" customWidth="1" width="8.85546875"/>
    <col min="13723" max="13723" customWidth="1" width="8.85546875"/>
    <col min="13724" max="13724" customWidth="1" width="8.85546875"/>
    <col min="13725" max="13725" customWidth="1" width="8.85546875"/>
    <col min="13726" max="13726" customWidth="1" width="8.85546875"/>
    <col min="13727" max="13727" customWidth="1" width="8.85546875"/>
    <col min="13728" max="13728" customWidth="1" width="8.85546875"/>
    <col min="13729" max="13729" customWidth="1" width="8.85546875"/>
    <col min="13730" max="13730" customWidth="1" width="8.85546875"/>
    <col min="13731" max="13731" customWidth="1" width="8.85546875"/>
    <col min="13732" max="13732" customWidth="1" width="8.85546875"/>
    <col min="13733" max="13733" customWidth="1" width="8.85546875"/>
    <col min="13734" max="13734" customWidth="1" width="8.85546875"/>
    <col min="13735" max="13735" customWidth="1" width="8.85546875"/>
    <col min="13736" max="13736" customWidth="1" width="8.85546875"/>
    <col min="13737" max="13737" customWidth="1" width="8.85546875"/>
    <col min="13738" max="13738" customWidth="1" width="8.85546875"/>
    <col min="13739" max="13739" customWidth="1" width="8.85546875"/>
    <col min="13740" max="13740" customWidth="1" width="8.85546875"/>
    <col min="13741" max="13741" customWidth="1" width="8.85546875"/>
    <col min="13742" max="13742" customWidth="1" width="8.85546875"/>
    <col min="13743" max="13743" customWidth="1" width="8.85546875"/>
    <col min="13744" max="13744" customWidth="1" width="8.85546875"/>
    <col min="13745" max="13745" customWidth="1" width="8.85546875"/>
    <col min="13746" max="13746" customWidth="1" width="8.85546875"/>
    <col min="13747" max="13747" customWidth="1" width="8.85546875"/>
    <col min="13748" max="13748" customWidth="1" width="8.85546875"/>
    <col min="13749" max="13749" customWidth="1" width="8.85546875"/>
    <col min="13750" max="13750" customWidth="1" width="8.85546875"/>
    <col min="13751" max="13751" customWidth="1" width="8.85546875"/>
    <col min="13752" max="13752" customWidth="1" width="8.85546875"/>
    <col min="13753" max="13753" customWidth="1" width="8.85546875"/>
    <col min="13754" max="13754" customWidth="1" width="8.85546875"/>
    <col min="13755" max="13755" customWidth="1" width="8.85546875"/>
    <col min="13756" max="13756" customWidth="1" width="8.85546875"/>
    <col min="13757" max="13757" customWidth="1" width="8.85546875"/>
    <col min="13758" max="13758" customWidth="1" width="8.85546875"/>
    <col min="13759" max="13759" customWidth="1" width="8.85546875"/>
    <col min="13760" max="13760" customWidth="1" width="8.85546875"/>
    <col min="13761" max="13761" customWidth="1" width="8.85546875"/>
    <col min="13762" max="13762" customWidth="1" width="8.85546875"/>
    <col min="13763" max="13763" customWidth="1" width="8.85546875"/>
    <col min="13764" max="13764" customWidth="1" width="8.85546875"/>
    <col min="13765" max="13765" customWidth="1" width="8.85546875"/>
    <col min="13766" max="13766" customWidth="1" width="8.85546875"/>
    <col min="13767" max="13767" customWidth="1" width="8.85546875"/>
    <col min="13768" max="13768" customWidth="1" width="8.85546875"/>
    <col min="13769" max="13769" customWidth="1" width="8.85546875"/>
    <col min="13770" max="13770" customWidth="1" width="8.85546875"/>
    <col min="13771" max="13771" customWidth="1" width="8.85546875"/>
    <col min="13772" max="13772" customWidth="1" width="8.85546875"/>
    <col min="13773" max="13773" customWidth="1" width="8.85546875"/>
    <col min="13774" max="13774" customWidth="1" width="8.85546875"/>
    <col min="13775" max="13775" customWidth="1" width="8.85546875"/>
    <col min="13776" max="13776" customWidth="1" width="8.85546875"/>
    <col min="13777" max="13777" customWidth="1" width="8.85546875"/>
    <col min="13778" max="13778" customWidth="1" width="8.85546875"/>
    <col min="13779" max="13779" customWidth="1" width="8.85546875"/>
    <col min="13780" max="13780" customWidth="1" width="8.85546875"/>
    <col min="13781" max="13781" customWidth="1" width="8.85546875"/>
    <col min="13782" max="13782" customWidth="1" width="8.85546875"/>
    <col min="13783" max="13783" customWidth="1" width="8.85546875"/>
    <col min="13784" max="13784" customWidth="1" width="8.85546875"/>
    <col min="13785" max="13785" customWidth="1" width="8.85546875"/>
    <col min="13786" max="13786" customWidth="1" width="8.85546875"/>
    <col min="13787" max="13787" customWidth="1" width="8.85546875"/>
    <col min="13788" max="13788" customWidth="1" width="8.85546875"/>
    <col min="13789" max="13789" customWidth="1" width="8.85546875"/>
    <col min="13790" max="13790" customWidth="1" width="8.85546875"/>
    <col min="13791" max="13791" customWidth="1" width="8.85546875"/>
    <col min="13792" max="13792" customWidth="1" width="8.85546875"/>
    <col min="13793" max="13793" customWidth="1" width="8.85546875"/>
    <col min="13794" max="13794" customWidth="1" width="8.85546875"/>
    <col min="13795" max="13795" customWidth="1" width="8.85546875"/>
    <col min="13796" max="13796" customWidth="1" width="8.85546875"/>
    <col min="13797" max="13797" customWidth="1" width="8.85546875"/>
    <col min="13798" max="13798" customWidth="1" width="8.85546875"/>
    <col min="13799" max="13799" customWidth="1" width="8.85546875"/>
    <col min="13800" max="13800" customWidth="1" width="8.85546875"/>
    <col min="13801" max="13801" customWidth="1" width="8.85546875"/>
    <col min="13802" max="13802" customWidth="1" width="8.85546875"/>
    <col min="13803" max="13803" customWidth="1" width="8.85546875"/>
    <col min="13804" max="13804" customWidth="1" width="8.85546875"/>
    <col min="13805" max="13805" customWidth="1" width="8.85546875"/>
    <col min="13806" max="13806" customWidth="1" width="8.85546875"/>
    <col min="13807" max="13807" customWidth="1" width="8.85546875"/>
    <col min="13808" max="13808" customWidth="1" width="8.85546875"/>
    <col min="13809" max="13809" customWidth="1" width="8.85546875"/>
    <col min="13810" max="13810" customWidth="1" width="8.85546875"/>
    <col min="13811" max="13811" customWidth="1" width="8.85546875"/>
    <col min="13812" max="13812" customWidth="1" width="8.85546875"/>
    <col min="13813" max="13813" customWidth="1" width="8.85546875"/>
    <col min="13814" max="13814" customWidth="1" width="8.85546875"/>
    <col min="13815" max="13815" customWidth="1" width="8.85546875"/>
    <col min="13816" max="13816" customWidth="1" width="8.85546875"/>
    <col min="13817" max="13817" customWidth="1" width="8.85546875"/>
    <col min="13818" max="13818" customWidth="1" width="8.85546875"/>
    <col min="13819" max="13819" customWidth="1" width="8.85546875"/>
    <col min="13820" max="13820" customWidth="1" width="8.85546875"/>
    <col min="13821" max="13821" customWidth="1" width="8.85546875"/>
    <col min="13822" max="13822" customWidth="1" width="8.85546875"/>
    <col min="13823" max="13823" customWidth="1" width="8.85546875"/>
    <col min="13824" max="13824" customWidth="1" width="8.85546875"/>
    <col min="13825" max="13825" customWidth="1" width="8.85546875"/>
    <col min="13826" max="13826" customWidth="1" width="8.85546875"/>
    <col min="13827" max="13827" customWidth="1" width="8.85546875"/>
    <col min="13828" max="13828" customWidth="1" width="8.85546875"/>
    <col min="13829" max="13829" customWidth="1" width="8.85546875"/>
    <col min="13830" max="13830" customWidth="1" width="8.85546875"/>
    <col min="13831" max="13831" customWidth="1" width="8.85546875"/>
    <col min="13832" max="13832" customWidth="1" width="8.85546875"/>
    <col min="13833" max="13833" customWidth="1" width="8.85546875"/>
    <col min="13834" max="13834" customWidth="1" width="8.85546875"/>
    <col min="13835" max="13835" customWidth="1" width="8.85546875"/>
    <col min="13836" max="13836" customWidth="1" width="8.85546875"/>
    <col min="13837" max="13837" customWidth="1" width="8.85546875"/>
    <col min="13838" max="13838" customWidth="1" width="8.85546875"/>
    <col min="13839" max="13839" customWidth="1" width="8.85546875"/>
    <col min="13840" max="13840" customWidth="1" width="8.85546875"/>
    <col min="13841" max="13841" customWidth="1" width="8.85546875"/>
    <col min="13842" max="13842" customWidth="1" width="8.85546875"/>
    <col min="13843" max="13843" customWidth="1" width="8.85546875"/>
    <col min="13844" max="13844" customWidth="1" width="8.85546875"/>
    <col min="13845" max="13845" customWidth="1" width="8.85546875"/>
    <col min="13846" max="13846" customWidth="1" width="8.85546875"/>
    <col min="13847" max="13847" customWidth="1" width="8.85546875"/>
    <col min="13848" max="13848" customWidth="1" width="8.85546875"/>
    <col min="13849" max="13849" customWidth="1" width="8.85546875"/>
    <col min="13850" max="13850" customWidth="1" width="8.85546875"/>
    <col min="13851" max="13851" customWidth="1" width="8.85546875"/>
    <col min="13852" max="13852" customWidth="1" width="8.85546875"/>
    <col min="13853" max="13853" customWidth="1" width="8.85546875"/>
    <col min="13854" max="13854" customWidth="1" width="8.85546875"/>
    <col min="13855" max="13855" customWidth="1" width="8.85546875"/>
    <col min="13856" max="13856" customWidth="1" width="8.85546875"/>
    <col min="13857" max="13857" customWidth="1" width="8.85546875"/>
    <col min="13858" max="13858" customWidth="1" width="8.85546875"/>
    <col min="13859" max="13859" customWidth="1" width="8.85546875"/>
    <col min="13860" max="13860" customWidth="1" width="8.85546875"/>
    <col min="13861" max="13861" customWidth="1" width="8.85546875"/>
    <col min="13862" max="13862" customWidth="1" width="8.85546875"/>
    <col min="13863" max="13863" customWidth="1" width="8.85546875"/>
    <col min="13864" max="13864" customWidth="1" width="8.85546875"/>
    <col min="13865" max="13865" customWidth="1" width="8.85546875"/>
    <col min="13866" max="13866" customWidth="1" width="8.85546875"/>
    <col min="13867" max="13867" customWidth="1" width="8.85546875"/>
    <col min="13868" max="13868" customWidth="1" width="8.85546875"/>
    <col min="13869" max="13869" customWidth="1" width="8.85546875"/>
    <col min="13870" max="13870" customWidth="1" width="8.85546875"/>
    <col min="13871" max="13871" customWidth="1" width="8.85546875"/>
    <col min="13872" max="13872" customWidth="1" width="8.85546875"/>
    <col min="13873" max="13873" customWidth="1" width="8.85546875"/>
    <col min="13874" max="13874" customWidth="1" width="8.85546875"/>
    <col min="13875" max="13875" customWidth="1" width="8.85546875"/>
    <col min="13876" max="13876" customWidth="1" width="8.85546875"/>
    <col min="13877" max="13877" customWidth="1" width="8.85546875"/>
    <col min="13878" max="13878" customWidth="1" width="8.85546875"/>
    <col min="13879" max="13879" customWidth="1" width="8.85546875"/>
    <col min="13880" max="13880" customWidth="1" width="8.85546875"/>
    <col min="13881" max="13881" customWidth="1" width="8.85546875"/>
    <col min="13882" max="13882" customWidth="1" width="8.85546875"/>
    <col min="13883" max="13883" customWidth="1" width="8.85546875"/>
    <col min="13884" max="13884" customWidth="1" width="8.85546875"/>
    <col min="13885" max="13885" customWidth="1" width="8.85546875"/>
    <col min="13886" max="13886" customWidth="1" width="8.85546875"/>
    <col min="13887" max="13887" customWidth="1" width="8.85546875"/>
    <col min="13888" max="13888" customWidth="1" width="8.85546875"/>
    <col min="13889" max="13889" customWidth="1" width="8.85546875"/>
    <col min="13890" max="13890" customWidth="1" width="8.85546875"/>
    <col min="13891" max="13891" customWidth="1" width="8.85546875"/>
    <col min="13892" max="13892" customWidth="1" width="8.85546875"/>
    <col min="13893" max="13893" customWidth="1" width="8.85546875"/>
    <col min="13894" max="13894" customWidth="1" width="8.85546875"/>
    <col min="13895" max="13895" customWidth="1" width="8.85546875"/>
    <col min="13896" max="13896" customWidth="1" width="8.85546875"/>
    <col min="13897" max="13897" customWidth="1" width="8.85546875"/>
    <col min="13898" max="13898" customWidth="1" width="8.85546875"/>
    <col min="13899" max="13899" customWidth="1" width="8.85546875"/>
    <col min="13900" max="13900" customWidth="1" width="8.85546875"/>
    <col min="13901" max="13901" customWidth="1" width="8.85546875"/>
    <col min="13902" max="13902" customWidth="1" width="8.85546875"/>
    <col min="13903" max="13903" customWidth="1" width="8.85546875"/>
    <col min="13904" max="13904" customWidth="1" width="8.85546875"/>
    <col min="13905" max="13905" customWidth="1" width="8.85546875"/>
    <col min="13906" max="13906" customWidth="1" width="8.85546875"/>
    <col min="13907" max="13907" customWidth="1" width="8.85546875"/>
    <col min="13908" max="13908" customWidth="1" width="8.85546875"/>
    <col min="13909" max="13909" customWidth="1" width="8.85546875"/>
    <col min="13910" max="13910" customWidth="1" width="8.85546875"/>
    <col min="13911" max="13911" customWidth="1" width="8.85546875"/>
    <col min="13912" max="13912" customWidth="1" width="8.85546875"/>
    <col min="13913" max="13913" customWidth="1" width="8.85546875"/>
    <col min="13914" max="13914" customWidth="1" width="8.85546875"/>
    <col min="13915" max="13915" customWidth="1" width="8.85546875"/>
    <col min="13916" max="13916" customWidth="1" width="8.85546875"/>
    <col min="13917" max="13917" customWidth="1" width="8.85546875"/>
    <col min="13918" max="13918" customWidth="1" width="8.85546875"/>
    <col min="13919" max="13919" customWidth="1" width="8.85546875"/>
    <col min="13920" max="13920" customWidth="1" width="8.85546875"/>
    <col min="13921" max="13921" customWidth="1" width="8.85546875"/>
    <col min="13922" max="13922" customWidth="1" width="8.85546875"/>
    <col min="13923" max="13923" customWidth="1" width="8.85546875"/>
    <col min="13924" max="13924" customWidth="1" width="8.85546875"/>
    <col min="13925" max="13925" customWidth="1" width="8.85546875"/>
    <col min="13926" max="13926" customWidth="1" width="8.85546875"/>
    <col min="13927" max="13927" customWidth="1" width="8.85546875"/>
    <col min="13928" max="13928" customWidth="1" width="8.85546875"/>
    <col min="13929" max="13929" customWidth="1" width="8.85546875"/>
    <col min="13930" max="13930" customWidth="1" width="8.85546875"/>
    <col min="13931" max="13931" customWidth="1" width="8.85546875"/>
    <col min="13932" max="13932" customWidth="1" width="8.85546875"/>
    <col min="13933" max="13933" customWidth="1" width="8.85546875"/>
    <col min="13934" max="13934" customWidth="1" width="8.85546875"/>
    <col min="13935" max="13935" customWidth="1" width="8.85546875"/>
    <col min="13936" max="13936" customWidth="1" width="8.85546875"/>
    <col min="13937" max="13937" customWidth="1" width="8.85546875"/>
    <col min="13938" max="13938" customWidth="1" width="8.85546875"/>
    <col min="13939" max="13939" customWidth="1" width="8.85546875"/>
    <col min="13940" max="13940" customWidth="1" width="8.85546875"/>
    <col min="13941" max="13941" customWidth="1" width="8.85546875"/>
    <col min="13942" max="13942" customWidth="1" width="8.85546875"/>
    <col min="13943" max="13943" customWidth="1" width="8.85546875"/>
    <col min="13944" max="13944" customWidth="1" width="8.85546875"/>
    <col min="13945" max="13945" customWidth="1" width="8.85546875"/>
    <col min="13946" max="13946" customWidth="1" width="8.85546875"/>
    <col min="13947" max="13947" customWidth="1" width="8.85546875"/>
    <col min="13948" max="13948" customWidth="1" width="8.85546875"/>
    <col min="13949" max="13949" customWidth="1" width="8.85546875"/>
    <col min="13950" max="13950" customWidth="1" width="8.85546875"/>
    <col min="13951" max="13951" customWidth="1" width="8.85546875"/>
    <col min="13952" max="13952" customWidth="1" width="8.85546875"/>
    <col min="13953" max="13953" customWidth="1" width="8.85546875"/>
    <col min="13954" max="13954" customWidth="1" width="8.85546875"/>
    <col min="13955" max="13955" customWidth="1" width="8.85546875"/>
    <col min="13956" max="13956" customWidth="1" width="8.85546875"/>
    <col min="13957" max="13957" customWidth="1" width="8.85546875"/>
    <col min="13958" max="13958" customWidth="1" width="8.85546875"/>
    <col min="13959" max="13959" customWidth="1" width="8.85546875"/>
    <col min="13960" max="13960" customWidth="1" width="8.85546875"/>
    <col min="13961" max="13961" customWidth="1" width="8.85546875"/>
    <col min="13962" max="13962" customWidth="1" width="8.85546875"/>
    <col min="13963" max="13963" customWidth="1" width="8.85546875"/>
    <col min="13964" max="13964" customWidth="1" width="8.85546875"/>
    <col min="13965" max="13965" customWidth="1" width="8.85546875"/>
    <col min="13966" max="13966" customWidth="1" width="8.85546875"/>
    <col min="13967" max="13967" customWidth="1" width="8.85546875"/>
    <col min="13968" max="13968" customWidth="1" width="8.85546875"/>
    <col min="13969" max="13969" customWidth="1" width="8.85546875"/>
    <col min="13970" max="13970" customWidth="1" width="8.85546875"/>
    <col min="13971" max="13971" customWidth="1" width="8.85546875"/>
    <col min="13972" max="13972" customWidth="1" width="8.85546875"/>
    <col min="13973" max="13973" customWidth="1" width="8.85546875"/>
    <col min="13974" max="13974" customWidth="1" width="8.85546875"/>
    <col min="13975" max="13975" customWidth="1" width="8.85546875"/>
    <col min="13976" max="13976" customWidth="1" width="8.85546875"/>
    <col min="13977" max="13977" customWidth="1" width="8.85546875"/>
    <col min="13978" max="13978" customWidth="1" width="8.85546875"/>
    <col min="13979" max="13979" customWidth="1" width="8.85546875"/>
    <col min="13980" max="13980" customWidth="1" width="8.85546875"/>
    <col min="13981" max="13981" customWidth="1" width="8.85546875"/>
    <col min="13982" max="13982" customWidth="1" width="8.85546875"/>
    <col min="13983" max="13983" customWidth="1" width="8.85546875"/>
    <col min="13984" max="13984" customWidth="1" width="8.85546875"/>
    <col min="13985" max="13985" customWidth="1" width="8.85546875"/>
    <col min="13986" max="13986" customWidth="1" width="8.85546875"/>
    <col min="13987" max="13987" customWidth="1" width="8.85546875"/>
    <col min="13988" max="13988" customWidth="1" width="8.85546875"/>
    <col min="13989" max="13989" customWidth="1" width="8.85546875"/>
    <col min="13990" max="13990" customWidth="1" width="8.85546875"/>
    <col min="13991" max="13991" customWidth="1" width="8.85546875"/>
    <col min="13992" max="13992" customWidth="1" width="8.85546875"/>
    <col min="13993" max="13993" customWidth="1" width="8.85546875"/>
    <col min="13994" max="13994" customWidth="1" width="8.85546875"/>
    <col min="13995" max="13995" customWidth="1" width="8.85546875"/>
    <col min="13996" max="13996" customWidth="1" width="8.85546875"/>
    <col min="13997" max="13997" customWidth="1" width="8.85546875"/>
    <col min="13998" max="13998" customWidth="1" width="8.85546875"/>
    <col min="13999" max="13999" customWidth="1" width="8.85546875"/>
    <col min="14000" max="14000" customWidth="1" width="8.85546875"/>
    <col min="14001" max="14001" customWidth="1" width="8.85546875"/>
    <col min="14002" max="14002" customWidth="1" width="8.85546875"/>
    <col min="14003" max="14003" customWidth="1" width="8.85546875"/>
    <col min="14004" max="14004" customWidth="1" width="8.85546875"/>
    <col min="14005" max="14005" customWidth="1" width="8.85546875"/>
    <col min="14006" max="14006" customWidth="1" width="8.85546875"/>
    <col min="14007" max="14007" customWidth="1" width="8.85546875"/>
    <col min="14008" max="14008" customWidth="1" width="8.85546875"/>
    <col min="14009" max="14009" customWidth="1" width="8.85546875"/>
    <col min="14010" max="14010" customWidth="1" width="8.85546875"/>
    <col min="14011" max="14011" customWidth="1" width="8.85546875"/>
    <col min="14012" max="14012" customWidth="1" width="8.85546875"/>
    <col min="14013" max="14013" customWidth="1" width="8.85546875"/>
    <col min="14014" max="14014" customWidth="1" width="8.85546875"/>
    <col min="14015" max="14015" customWidth="1" width="8.85546875"/>
    <col min="14016" max="14016" customWidth="1" width="8.85546875"/>
    <col min="14017" max="14017" customWidth="1" width="8.85546875"/>
    <col min="14018" max="14018" customWidth="1" width="8.85546875"/>
    <col min="14019" max="14019" customWidth="1" width="8.85546875"/>
    <col min="14020" max="14020" customWidth="1" width="8.85546875"/>
    <col min="14021" max="14021" customWidth="1" width="8.85546875"/>
    <col min="14022" max="14022" customWidth="1" width="8.85546875"/>
    <col min="14023" max="14023" customWidth="1" width="8.85546875"/>
    <col min="14024" max="14024" customWidth="1" width="8.85546875"/>
    <col min="14025" max="14025" customWidth="1" width="8.85546875"/>
    <col min="14026" max="14026" customWidth="1" width="8.85546875"/>
    <col min="14027" max="14027" customWidth="1" width="8.85546875"/>
    <col min="14028" max="14028" customWidth="1" width="8.85546875"/>
    <col min="14029" max="14029" customWidth="1" width="8.85546875"/>
    <col min="14030" max="14030" customWidth="1" width="8.85546875"/>
    <col min="14031" max="14031" customWidth="1" width="8.85546875"/>
    <col min="14032" max="14032" customWidth="1" width="8.85546875"/>
    <col min="14033" max="14033" customWidth="1" width="8.85546875"/>
    <col min="14034" max="14034" customWidth="1" width="8.85546875"/>
    <col min="14035" max="14035" customWidth="1" width="8.85546875"/>
    <col min="14036" max="14036" customWidth="1" width="8.85546875"/>
    <col min="14037" max="14037" customWidth="1" width="8.85546875"/>
    <col min="14038" max="14038" customWidth="1" width="8.85546875"/>
    <col min="14039" max="14039" customWidth="1" width="8.85546875"/>
    <col min="14040" max="14040" customWidth="1" width="8.85546875"/>
    <col min="14041" max="14041" customWidth="1" width="8.85546875"/>
    <col min="14042" max="14042" customWidth="1" width="8.85546875"/>
    <col min="14043" max="14043" customWidth="1" width="8.85546875"/>
    <col min="14044" max="14044" customWidth="1" width="8.85546875"/>
    <col min="14045" max="14045" customWidth="1" width="8.85546875"/>
    <col min="14046" max="14046" customWidth="1" width="8.85546875"/>
    <col min="14047" max="14047" customWidth="1" width="8.85546875"/>
    <col min="14048" max="14048" customWidth="1" width="8.85546875"/>
    <col min="14049" max="14049" customWidth="1" width="8.85546875"/>
    <col min="14050" max="14050" customWidth="1" width="8.85546875"/>
    <col min="14051" max="14051" customWidth="1" width="8.85546875"/>
    <col min="14052" max="14052" customWidth="1" width="8.85546875"/>
    <col min="14053" max="14053" customWidth="1" width="8.85546875"/>
    <col min="14054" max="14054" customWidth="1" width="8.85546875"/>
    <col min="14055" max="14055" customWidth="1" width="8.85546875"/>
    <col min="14056" max="14056" customWidth="1" width="8.85546875"/>
    <col min="14057" max="14057" customWidth="1" width="8.85546875"/>
    <col min="14058" max="14058" customWidth="1" width="8.85546875"/>
    <col min="14059" max="14059" customWidth="1" width="8.85546875"/>
    <col min="14060" max="14060" customWidth="1" width="8.85546875"/>
    <col min="14061" max="14061" customWidth="1" width="8.85546875"/>
    <col min="14062" max="14062" customWidth="1" width="8.85546875"/>
    <col min="14063" max="14063" customWidth="1" width="8.85546875"/>
    <col min="14064" max="14064" customWidth="1" width="8.85546875"/>
    <col min="14065" max="14065" customWidth="1" width="8.85546875"/>
    <col min="14066" max="14066" customWidth="1" width="8.85546875"/>
    <col min="14067" max="14067" customWidth="1" width="8.85546875"/>
    <col min="14068" max="14068" customWidth="1" width="8.85546875"/>
    <col min="14069" max="14069" customWidth="1" width="8.85546875"/>
    <col min="14070" max="14070" customWidth="1" width="8.85546875"/>
    <col min="14071" max="14071" customWidth="1" width="8.85546875"/>
    <col min="14072" max="14072" customWidth="1" width="8.85546875"/>
    <col min="14073" max="14073" customWidth="1" width="8.85546875"/>
    <col min="14074" max="14074" customWidth="1" width="8.85546875"/>
    <col min="14075" max="14075" customWidth="1" width="8.85546875"/>
    <col min="14076" max="14076" customWidth="1" width="8.85546875"/>
    <col min="14077" max="14077" customWidth="1" width="8.85546875"/>
    <col min="14078" max="14078" customWidth="1" width="8.85546875"/>
    <col min="14079" max="14079" customWidth="1" width="8.85546875"/>
    <col min="14080" max="14080" customWidth="1" width="8.85546875"/>
    <col min="14081" max="14081" customWidth="1" width="8.85546875"/>
    <col min="14082" max="14082" customWidth="1" width="8.85546875"/>
    <col min="14083" max="14083" customWidth="1" width="8.85546875"/>
    <col min="14084" max="14084" customWidth="1" width="8.85546875"/>
    <col min="14085" max="14085" customWidth="1" width="8.85546875"/>
    <col min="14086" max="14086" customWidth="1" width="8.85546875"/>
    <col min="14087" max="14087" customWidth="1" width="8.85546875"/>
    <col min="14088" max="14088" customWidth="1" width="8.85546875"/>
    <col min="14089" max="14089" customWidth="1" width="8.85546875"/>
    <col min="14090" max="14090" customWidth="1" width="8.85546875"/>
    <col min="14091" max="14091" customWidth="1" width="8.85546875"/>
    <col min="14092" max="14092" customWidth="1" width="8.85546875"/>
    <col min="14093" max="14093" customWidth="1" width="8.85546875"/>
    <col min="14094" max="14094" customWidth="1" width="8.85546875"/>
    <col min="14095" max="14095" customWidth="1" width="8.85546875"/>
    <col min="14096" max="14096" customWidth="1" width="8.85546875"/>
    <col min="14097" max="14097" customWidth="1" width="8.85546875"/>
    <col min="14098" max="14098" customWidth="1" width="8.85546875"/>
    <col min="14099" max="14099" customWidth="1" width="8.85546875"/>
    <col min="14100" max="14100" customWidth="1" width="8.85546875"/>
    <col min="14101" max="14101" customWidth="1" width="8.85546875"/>
    <col min="14102" max="14102" customWidth="1" width="8.85546875"/>
    <col min="14103" max="14103" customWidth="1" width="8.85546875"/>
    <col min="14104" max="14104" customWidth="1" width="8.85546875"/>
    <col min="14105" max="14105" customWidth="1" width="8.85546875"/>
    <col min="14106" max="14106" customWidth="1" width="8.85546875"/>
    <col min="14107" max="14107" customWidth="1" width="8.85546875"/>
    <col min="14108" max="14108" customWidth="1" width="8.85546875"/>
    <col min="14109" max="14109" customWidth="1" width="8.85546875"/>
    <col min="14110" max="14110" customWidth="1" width="8.85546875"/>
    <col min="14111" max="14111" customWidth="1" width="8.85546875"/>
    <col min="14112" max="14112" customWidth="1" width="8.85546875"/>
    <col min="14113" max="14113" customWidth="1" width="8.85546875"/>
    <col min="14114" max="14114" customWidth="1" width="8.85546875"/>
    <col min="14115" max="14115" customWidth="1" width="8.85546875"/>
    <col min="14116" max="14116" customWidth="1" width="8.85546875"/>
    <col min="14117" max="14117" customWidth="1" width="8.85546875"/>
    <col min="14118" max="14118" customWidth="1" width="8.85546875"/>
    <col min="14119" max="14119" customWidth="1" width="8.85546875"/>
    <col min="14120" max="14120" customWidth="1" width="8.85546875"/>
    <col min="14121" max="14121" customWidth="1" width="8.85546875"/>
    <col min="14122" max="14122" customWidth="1" width="8.85546875"/>
    <col min="14123" max="14123" customWidth="1" width="8.85546875"/>
    <col min="14124" max="14124" customWidth="1" width="8.85546875"/>
    <col min="14125" max="14125" customWidth="1" width="8.85546875"/>
    <col min="14126" max="14126" customWidth="1" width="8.85546875"/>
    <col min="14127" max="14127" customWidth="1" width="8.85546875"/>
    <col min="14128" max="14128" customWidth="1" width="8.85546875"/>
    <col min="14129" max="14129" customWidth="1" width="8.85546875"/>
    <col min="14130" max="14130" customWidth="1" width="8.85546875"/>
    <col min="14131" max="14131" customWidth="1" width="8.85546875"/>
    <col min="14132" max="14132" customWidth="1" width="8.85546875"/>
    <col min="14133" max="14133" customWidth="1" width="8.85546875"/>
    <col min="14134" max="14134" customWidth="1" width="8.85546875"/>
    <col min="14135" max="14135" customWidth="1" width="8.85546875"/>
    <col min="14136" max="14136" customWidth="1" width="8.85546875"/>
    <col min="14137" max="14137" customWidth="1" width="8.85546875"/>
    <col min="14138" max="14138" customWidth="1" width="8.85546875"/>
    <col min="14139" max="14139" customWidth="1" width="8.85546875"/>
    <col min="14140" max="14140" customWidth="1" width="8.85546875"/>
    <col min="14141" max="14141" customWidth="1" width="8.85546875"/>
    <col min="14142" max="14142" customWidth="1" width="8.85546875"/>
    <col min="14143" max="14143" customWidth="1" width="8.85546875"/>
    <col min="14144" max="14144" customWidth="1" width="8.85546875"/>
    <col min="14145" max="14145" customWidth="1" width="8.85546875"/>
    <col min="14146" max="14146" customWidth="1" width="8.85546875"/>
    <col min="14147" max="14147" customWidth="1" width="8.85546875"/>
    <col min="14148" max="14148" customWidth="1" width="8.85546875"/>
    <col min="14149" max="14149" customWidth="1" width="8.85546875"/>
    <col min="14150" max="14150" customWidth="1" width="8.85546875"/>
    <col min="14151" max="14151" customWidth="1" width="8.85546875"/>
    <col min="14152" max="14152" customWidth="1" width="8.85546875"/>
    <col min="14153" max="14153" customWidth="1" width="8.85546875"/>
    <col min="14154" max="14154" customWidth="1" width="8.85546875"/>
    <col min="14155" max="14155" customWidth="1" width="8.85546875"/>
    <col min="14156" max="14156" customWidth="1" width="8.85546875"/>
    <col min="14157" max="14157" customWidth="1" width="8.85546875"/>
    <col min="14158" max="14158" customWidth="1" width="8.85546875"/>
    <col min="14159" max="14159" customWidth="1" width="8.85546875"/>
    <col min="14160" max="14160" customWidth="1" width="8.85546875"/>
    <col min="14161" max="14161" customWidth="1" width="8.85546875"/>
    <col min="14162" max="14162" customWidth="1" width="8.85546875"/>
    <col min="14163" max="14163" customWidth="1" width="8.85546875"/>
    <col min="14164" max="14164" customWidth="1" width="8.85546875"/>
    <col min="14165" max="14165" customWidth="1" width="8.85546875"/>
    <col min="14166" max="14166" customWidth="1" width="8.85546875"/>
    <col min="14167" max="14167" customWidth="1" width="8.85546875"/>
    <col min="14168" max="14168" customWidth="1" width="8.85546875"/>
    <col min="14169" max="14169" customWidth="1" width="8.85546875"/>
    <col min="14170" max="14170" customWidth="1" width="8.85546875"/>
    <col min="14171" max="14171" customWidth="1" width="8.85546875"/>
    <col min="14172" max="14172" customWidth="1" width="8.85546875"/>
    <col min="14173" max="14173" customWidth="1" width="8.85546875"/>
    <col min="14174" max="14174" customWidth="1" width="8.85546875"/>
    <col min="14175" max="14175" customWidth="1" width="8.85546875"/>
    <col min="14176" max="14176" customWidth="1" width="8.85546875"/>
    <col min="14177" max="14177" customWidth="1" width="8.85546875"/>
    <col min="14178" max="14178" customWidth="1" width="8.85546875"/>
    <col min="14179" max="14179" customWidth="1" width="8.85546875"/>
    <col min="14180" max="14180" customWidth="1" width="8.85546875"/>
    <col min="14181" max="14181" customWidth="1" width="8.85546875"/>
    <col min="14182" max="14182" customWidth="1" width="8.85546875"/>
    <col min="14183" max="14183" customWidth="1" width="8.85546875"/>
    <col min="14184" max="14184" customWidth="1" width="8.85546875"/>
    <col min="14185" max="14185" customWidth="1" width="8.85546875"/>
    <col min="14186" max="14186" customWidth="1" width="8.85546875"/>
    <col min="14187" max="14187" customWidth="1" width="8.85546875"/>
    <col min="14188" max="14188" customWidth="1" width="8.85546875"/>
    <col min="14189" max="14189" customWidth="1" width="8.85546875"/>
    <col min="14190" max="14190" customWidth="1" width="8.85546875"/>
    <col min="14191" max="14191" customWidth="1" width="8.85546875"/>
    <col min="14192" max="14192" customWidth="1" width="8.85546875"/>
    <col min="14193" max="14193" customWidth="1" width="8.85546875"/>
    <col min="14194" max="14194" customWidth="1" width="8.85546875"/>
    <col min="14195" max="14195" customWidth="1" width="8.85546875"/>
    <col min="14196" max="14196" customWidth="1" width="8.85546875"/>
    <col min="14197" max="14197" customWidth="1" width="8.85546875"/>
    <col min="14198" max="14198" customWidth="1" width="8.85546875"/>
    <col min="14199" max="14199" customWidth="1" width="8.85546875"/>
    <col min="14200" max="14200" customWidth="1" width="8.85546875"/>
    <col min="14201" max="14201" customWidth="1" width="8.85546875"/>
    <col min="14202" max="14202" customWidth="1" width="8.85546875"/>
    <col min="14203" max="14203" customWidth="1" width="8.85546875"/>
    <col min="14204" max="14204" customWidth="1" width="8.85546875"/>
    <col min="14205" max="14205" customWidth="1" width="8.85546875"/>
    <col min="14206" max="14206" customWidth="1" width="8.85546875"/>
    <col min="14207" max="14207" customWidth="1" width="8.85546875"/>
    <col min="14208" max="14208" customWidth="1" width="8.85546875"/>
    <col min="14209" max="14209" customWidth="1" width="8.85546875"/>
    <col min="14210" max="14210" customWidth="1" width="8.85546875"/>
    <col min="14211" max="14211" customWidth="1" width="8.85546875"/>
    <col min="14212" max="14212" customWidth="1" width="8.85546875"/>
    <col min="14213" max="14213" customWidth="1" width="8.85546875"/>
    <col min="14214" max="14214" customWidth="1" width="8.85546875"/>
    <col min="14215" max="14215" customWidth="1" width="8.85546875"/>
    <col min="14216" max="14216" customWidth="1" width="8.85546875"/>
    <col min="14217" max="14217" customWidth="1" width="8.85546875"/>
    <col min="14218" max="14218" customWidth="1" width="8.85546875"/>
    <col min="14219" max="14219" customWidth="1" width="8.85546875"/>
    <col min="14220" max="14220" customWidth="1" width="8.85546875"/>
    <col min="14221" max="14221" customWidth="1" width="8.85546875"/>
    <col min="14222" max="14222" customWidth="1" width="8.85546875"/>
    <col min="14223" max="14223" customWidth="1" width="8.85546875"/>
    <col min="14224" max="14224" customWidth="1" width="8.85546875"/>
    <col min="14225" max="14225" customWidth="1" width="8.85546875"/>
    <col min="14226" max="14226" customWidth="1" width="8.85546875"/>
    <col min="14227" max="14227" customWidth="1" width="8.85546875"/>
    <col min="14228" max="14228" customWidth="1" width="8.85546875"/>
    <col min="14229" max="14229" customWidth="1" width="8.85546875"/>
    <col min="14230" max="14230" customWidth="1" width="8.85546875"/>
    <col min="14231" max="14231" customWidth="1" width="8.85546875"/>
    <col min="14232" max="14232" customWidth="1" width="8.85546875"/>
    <col min="14233" max="14233" customWidth="1" width="8.85546875"/>
    <col min="14234" max="14234" customWidth="1" width="8.85546875"/>
    <col min="14235" max="14235" customWidth="1" width="8.85546875"/>
    <col min="14236" max="14236" customWidth="1" width="8.85546875"/>
    <col min="14237" max="14237" customWidth="1" width="8.85546875"/>
    <col min="14238" max="14238" customWidth="1" width="8.85546875"/>
    <col min="14239" max="14239" customWidth="1" width="8.85546875"/>
    <col min="14240" max="14240" customWidth="1" width="8.85546875"/>
    <col min="14241" max="14241" customWidth="1" width="8.85546875"/>
    <col min="14242" max="14242" customWidth="1" width="8.85546875"/>
    <col min="14243" max="14243" customWidth="1" width="8.85546875"/>
    <col min="14244" max="14244" customWidth="1" width="8.85546875"/>
    <col min="14245" max="14245" customWidth="1" width="8.85546875"/>
    <col min="14246" max="14246" customWidth="1" width="8.85546875"/>
    <col min="14247" max="14247" customWidth="1" width="8.85546875"/>
    <col min="14248" max="14248" customWidth="1" width="8.85546875"/>
    <col min="14249" max="14249" customWidth="1" width="8.85546875"/>
    <col min="14250" max="14250" customWidth="1" width="8.85546875"/>
    <col min="14251" max="14251" customWidth="1" width="8.85546875"/>
    <col min="14252" max="14252" customWidth="1" width="8.85546875"/>
    <col min="14253" max="14253" customWidth="1" width="8.85546875"/>
    <col min="14254" max="14254" customWidth="1" width="8.85546875"/>
    <col min="14255" max="14255" customWidth="1" width="8.85546875"/>
    <col min="14256" max="14256" customWidth="1" width="8.85546875"/>
    <col min="14257" max="14257" customWidth="1" width="8.85546875"/>
    <col min="14258" max="14258" customWidth="1" width="8.85546875"/>
    <col min="14259" max="14259" customWidth="1" width="8.85546875"/>
    <col min="14260" max="14260" customWidth="1" width="8.85546875"/>
    <col min="14261" max="14261" customWidth="1" width="8.85546875"/>
    <col min="14262" max="14262" customWidth="1" width="8.85546875"/>
    <col min="14263" max="14263" customWidth="1" width="8.85546875"/>
    <col min="14264" max="14264" customWidth="1" width="8.85546875"/>
    <col min="14265" max="14265" customWidth="1" width="8.85546875"/>
    <col min="14266" max="14266" customWidth="1" width="8.85546875"/>
    <col min="14267" max="14267" customWidth="1" width="8.85546875"/>
    <col min="14268" max="14268" customWidth="1" width="8.85546875"/>
    <col min="14269" max="14269" customWidth="1" width="8.85546875"/>
    <col min="14270" max="14270" customWidth="1" width="8.85546875"/>
    <col min="14271" max="14271" customWidth="1" width="8.85546875"/>
    <col min="14272" max="14272" customWidth="1" width="8.85546875"/>
    <col min="14273" max="14273" customWidth="1" width="8.85546875"/>
    <col min="14274" max="14274" customWidth="1" width="8.85546875"/>
    <col min="14275" max="14275" customWidth="1" width="8.85546875"/>
    <col min="14276" max="14276" customWidth="1" width="8.85546875"/>
    <col min="14277" max="14277" customWidth="1" width="8.85546875"/>
    <col min="14278" max="14278" customWidth="1" width="8.85546875"/>
    <col min="14279" max="14279" customWidth="1" width="8.85546875"/>
    <col min="14280" max="14280" customWidth="1" width="8.85546875"/>
    <col min="14281" max="14281" customWidth="1" width="8.85546875"/>
    <col min="14282" max="14282" customWidth="1" width="8.85546875"/>
    <col min="14283" max="14283" customWidth="1" width="8.85546875"/>
    <col min="14284" max="14284" customWidth="1" width="8.85546875"/>
    <col min="14285" max="14285" customWidth="1" width="8.85546875"/>
    <col min="14286" max="14286" customWidth="1" width="8.85546875"/>
    <col min="14287" max="14287" customWidth="1" width="8.85546875"/>
    <col min="14288" max="14288" customWidth="1" width="8.85546875"/>
    <col min="14289" max="14289" customWidth="1" width="8.85546875"/>
    <col min="14290" max="14290" customWidth="1" width="8.85546875"/>
    <col min="14291" max="14291" customWidth="1" width="8.85546875"/>
    <col min="14292" max="14292" customWidth="1" width="8.85546875"/>
    <col min="14293" max="14293" customWidth="1" width="8.85546875"/>
    <col min="14294" max="14294" customWidth="1" width="8.85546875"/>
    <col min="14295" max="14295" customWidth="1" width="8.85546875"/>
    <col min="14296" max="14296" customWidth="1" width="8.85546875"/>
    <col min="14297" max="14297" customWidth="1" width="8.85546875"/>
    <col min="14298" max="14298" customWidth="1" width="8.85546875"/>
    <col min="14299" max="14299" customWidth="1" width="8.85546875"/>
    <col min="14300" max="14300" customWidth="1" width="8.85546875"/>
    <col min="14301" max="14301" customWidth="1" width="8.85546875"/>
    <col min="14302" max="14302" customWidth="1" width="8.85546875"/>
    <col min="14303" max="14303" customWidth="1" width="8.85546875"/>
    <col min="14304" max="14304" customWidth="1" width="8.85546875"/>
    <col min="14305" max="14305" customWidth="1" width="8.85546875"/>
    <col min="14306" max="14306" customWidth="1" width="8.85546875"/>
    <col min="14307" max="14307" customWidth="1" width="8.85546875"/>
    <col min="14308" max="14308" customWidth="1" width="8.85546875"/>
    <col min="14309" max="14309" customWidth="1" width="8.85546875"/>
    <col min="14310" max="14310" customWidth="1" width="8.85546875"/>
    <col min="14311" max="14311" customWidth="1" width="8.85546875"/>
    <col min="14312" max="14312" customWidth="1" width="8.85546875"/>
    <col min="14313" max="14313" customWidth="1" width="8.85546875"/>
    <col min="14314" max="14314" customWidth="1" width="8.85546875"/>
    <col min="14315" max="14315" customWidth="1" width="8.85546875"/>
    <col min="14316" max="14316" customWidth="1" width="8.85546875"/>
    <col min="14317" max="14317" customWidth="1" width="8.85546875"/>
    <col min="14318" max="14318" customWidth="1" width="8.85546875"/>
    <col min="14319" max="14319" customWidth="1" width="8.85546875"/>
    <col min="14320" max="14320" customWidth="1" width="8.85546875"/>
    <col min="14321" max="14321" customWidth="1" width="8.85546875"/>
    <col min="14322" max="14322" customWidth="1" width="8.85546875"/>
    <col min="14323" max="14323" customWidth="1" width="8.85546875"/>
    <col min="14324" max="14324" customWidth="1" width="8.85546875"/>
    <col min="14325" max="14325" customWidth="1" width="8.85546875"/>
    <col min="14326" max="14326" customWidth="1" width="8.85546875"/>
    <col min="14327" max="14327" customWidth="1" width="8.85546875"/>
    <col min="14328" max="14328" customWidth="1" width="8.85546875"/>
    <col min="14329" max="14329" customWidth="1" width="8.85546875"/>
    <col min="14330" max="14330" customWidth="1" width="8.85546875"/>
    <col min="14331" max="14331" customWidth="1" width="8.85546875"/>
    <col min="14332" max="14332" customWidth="1" width="8.85546875"/>
    <col min="14333" max="14333" customWidth="1" width="8.85546875"/>
    <col min="14334" max="14334" customWidth="1" width="8.85546875"/>
    <col min="14335" max="14335" customWidth="1" width="8.85546875"/>
    <col min="14336" max="14336" customWidth="1" width="8.85546875"/>
    <col min="14337" max="14337" customWidth="1" width="8.85546875"/>
    <col min="14338" max="14338" customWidth="1" width="8.85546875"/>
    <col min="14339" max="14339" customWidth="1" width="8.85546875"/>
    <col min="14340" max="14340" customWidth="1" width="8.85546875"/>
    <col min="14341" max="14341" customWidth="1" width="8.85546875"/>
    <col min="14342" max="14342" customWidth="1" width="8.85546875"/>
    <col min="14343" max="14343" customWidth="1" width="8.85546875"/>
    <col min="14344" max="14344" customWidth="1" width="8.85546875"/>
    <col min="14345" max="14345" customWidth="1" width="8.85546875"/>
    <col min="14346" max="14346" customWidth="1" width="8.85546875"/>
    <col min="14347" max="14347" customWidth="1" width="8.85546875"/>
    <col min="14348" max="14348" customWidth="1" width="8.85546875"/>
    <col min="14349" max="14349" customWidth="1" width="8.85546875"/>
    <col min="14350" max="14350" customWidth="1" width="8.85546875"/>
    <col min="14351" max="14351" customWidth="1" width="8.85546875"/>
    <col min="14352" max="14352" customWidth="1" width="8.85546875"/>
    <col min="14353" max="14353" customWidth="1" width="8.85546875"/>
    <col min="14354" max="14354" customWidth="1" width="8.85546875"/>
    <col min="14355" max="14355" customWidth="1" width="8.85546875"/>
    <col min="14356" max="14356" customWidth="1" width="8.85546875"/>
    <col min="14357" max="14357" customWidth="1" width="8.85546875"/>
    <col min="14358" max="14358" customWidth="1" width="8.85546875"/>
    <col min="14359" max="14359" customWidth="1" width="8.85546875"/>
    <col min="14360" max="14360" customWidth="1" width="8.85546875"/>
    <col min="14361" max="14361" customWidth="1" width="8.85546875"/>
    <col min="14362" max="14362" customWidth="1" width="8.85546875"/>
    <col min="14363" max="14363" customWidth="1" width="8.85546875"/>
    <col min="14364" max="14364" customWidth="1" width="8.85546875"/>
    <col min="14365" max="14365" customWidth="1" width="8.85546875"/>
    <col min="14366" max="14366" customWidth="1" width="8.85546875"/>
    <col min="14367" max="14367" customWidth="1" width="8.85546875"/>
    <col min="14368" max="14368" customWidth="1" width="8.85546875"/>
    <col min="14369" max="14369" customWidth="1" width="8.85546875"/>
    <col min="14370" max="14370" customWidth="1" width="8.85546875"/>
    <col min="14371" max="14371" customWidth="1" width="8.85546875"/>
    <col min="14372" max="14372" customWidth="1" width="8.85546875"/>
    <col min="14373" max="14373" customWidth="1" width="8.85546875"/>
    <col min="14374" max="14374" customWidth="1" width="8.85546875"/>
    <col min="14375" max="14375" customWidth="1" width="8.85546875"/>
    <col min="14376" max="14376" customWidth="1" width="8.85546875"/>
    <col min="14377" max="14377" customWidth="1" width="8.85546875"/>
    <col min="14378" max="14378" customWidth="1" width="8.85546875"/>
    <col min="14379" max="14379" customWidth="1" width="8.85546875"/>
    <col min="14380" max="14380" customWidth="1" width="8.85546875"/>
    <col min="14381" max="14381" customWidth="1" width="8.85546875"/>
    <col min="14382" max="14382" customWidth="1" width="8.85546875"/>
    <col min="14383" max="14383" customWidth="1" width="8.85546875"/>
    <col min="14384" max="14384" customWidth="1" width="8.85546875"/>
    <col min="14385" max="14385" customWidth="1" width="8.85546875"/>
    <col min="14386" max="14386" customWidth="1" width="8.85546875"/>
    <col min="14387" max="14387" customWidth="1" width="8.85546875"/>
    <col min="14388" max="14388" customWidth="1" width="8.85546875"/>
    <col min="14389" max="14389" customWidth="1" width="8.85546875"/>
    <col min="14390" max="14390" customWidth="1" width="8.85546875"/>
    <col min="14391" max="14391" customWidth="1" width="8.85546875"/>
    <col min="14392" max="14392" customWidth="1" width="8.85546875"/>
    <col min="14393" max="14393" customWidth="1" width="8.85546875"/>
    <col min="14394" max="14394" customWidth="1" width="8.85546875"/>
    <col min="14395" max="14395" customWidth="1" width="8.85546875"/>
    <col min="14396" max="14396" customWidth="1" width="8.85546875"/>
    <col min="14397" max="14397" customWidth="1" width="8.85546875"/>
    <col min="14398" max="14398" customWidth="1" width="8.85546875"/>
    <col min="14399" max="14399" customWidth="1" width="8.85546875"/>
    <col min="14400" max="14400" customWidth="1" width="8.85546875"/>
    <col min="14401" max="14401" customWidth="1" width="8.85546875"/>
    <col min="14402" max="14402" customWidth="1" width="8.85546875"/>
    <col min="14403" max="14403" customWidth="1" width="8.85546875"/>
    <col min="14404" max="14404" customWidth="1" width="8.85546875"/>
    <col min="14405" max="14405" customWidth="1" width="8.85546875"/>
    <col min="14406" max="14406" customWidth="1" width="8.85546875"/>
    <col min="14407" max="14407" customWidth="1" width="8.85546875"/>
    <col min="14408" max="14408" customWidth="1" width="8.85546875"/>
    <col min="14409" max="14409" customWidth="1" width="8.85546875"/>
    <col min="14410" max="14410" customWidth="1" width="8.85546875"/>
    <col min="14411" max="14411" customWidth="1" width="8.85546875"/>
    <col min="14412" max="14412" customWidth="1" width="8.85546875"/>
    <col min="14413" max="14413" customWidth="1" width="8.85546875"/>
    <col min="14414" max="14414" customWidth="1" width="8.85546875"/>
    <col min="14415" max="14415" customWidth="1" width="8.85546875"/>
    <col min="14416" max="14416" customWidth="1" width="8.85546875"/>
    <col min="14417" max="14417" customWidth="1" width="8.85546875"/>
    <col min="14418" max="14418" customWidth="1" width="8.85546875"/>
    <col min="14419" max="14419" customWidth="1" width="8.85546875"/>
    <col min="14420" max="14420" customWidth="1" width="8.85546875"/>
    <col min="14421" max="14421" customWidth="1" width="8.85546875"/>
    <col min="14422" max="14422" customWidth="1" width="8.85546875"/>
    <col min="14423" max="14423" customWidth="1" width="8.85546875"/>
    <col min="14424" max="14424" customWidth="1" width="8.85546875"/>
    <col min="14425" max="14425" customWidth="1" width="8.85546875"/>
    <col min="14426" max="14426" customWidth="1" width="8.85546875"/>
    <col min="14427" max="14427" customWidth="1" width="8.85546875"/>
    <col min="14428" max="14428" customWidth="1" width="8.85546875"/>
    <col min="14429" max="14429" customWidth="1" width="8.85546875"/>
    <col min="14430" max="14430" customWidth="1" width="8.85546875"/>
    <col min="14431" max="14431" customWidth="1" width="8.85546875"/>
    <col min="14432" max="14432" customWidth="1" width="8.85546875"/>
    <col min="14433" max="14433" customWidth="1" width="8.85546875"/>
    <col min="14434" max="14434" customWidth="1" width="8.85546875"/>
    <col min="14435" max="14435" customWidth="1" width="8.85546875"/>
    <col min="14436" max="14436" customWidth="1" width="8.85546875"/>
    <col min="14437" max="14437" customWidth="1" width="8.85546875"/>
    <col min="14438" max="14438" customWidth="1" width="8.85546875"/>
    <col min="14439" max="14439" customWidth="1" width="8.85546875"/>
    <col min="14440" max="14440" customWidth="1" width="8.85546875"/>
    <col min="14441" max="14441" customWidth="1" width="8.85546875"/>
    <col min="14442" max="14442" customWidth="1" width="8.85546875"/>
    <col min="14443" max="14443" customWidth="1" width="8.85546875"/>
    <col min="14444" max="14444" customWidth="1" width="8.85546875"/>
    <col min="14445" max="14445" customWidth="1" width="8.85546875"/>
    <col min="14446" max="14446" customWidth="1" width="8.85546875"/>
    <col min="14447" max="14447" customWidth="1" width="8.85546875"/>
    <col min="14448" max="14448" customWidth="1" width="8.85546875"/>
    <col min="14449" max="14449" customWidth="1" width="8.85546875"/>
    <col min="14450" max="14450" customWidth="1" width="8.85546875"/>
    <col min="14451" max="14451" customWidth="1" width="8.85546875"/>
    <col min="14452" max="14452" customWidth="1" width="8.85546875"/>
    <col min="14453" max="14453" customWidth="1" width="8.85546875"/>
    <col min="14454" max="14454" customWidth="1" width="8.85546875"/>
    <col min="14455" max="14455" customWidth="1" width="8.85546875"/>
    <col min="14456" max="14456" customWidth="1" width="8.85546875"/>
    <col min="14457" max="14457" customWidth="1" width="8.85546875"/>
    <col min="14458" max="14458" customWidth="1" width="8.85546875"/>
    <col min="14459" max="14459" customWidth="1" width="8.85546875"/>
    <col min="14460" max="14460" customWidth="1" width="8.85546875"/>
    <col min="14461" max="14461" customWidth="1" width="8.85546875"/>
    <col min="14462" max="14462" customWidth="1" width="8.85546875"/>
    <col min="14463" max="14463" customWidth="1" width="8.85546875"/>
    <col min="14464" max="14464" customWidth="1" width="8.85546875"/>
    <col min="14465" max="14465" customWidth="1" width="8.85546875"/>
    <col min="14466" max="14466" customWidth="1" width="8.85546875"/>
    <col min="14467" max="14467" customWidth="1" width="8.85546875"/>
    <col min="14468" max="14468" customWidth="1" width="8.85546875"/>
    <col min="14469" max="14469" customWidth="1" width="8.85546875"/>
    <col min="14470" max="14470" customWidth="1" width="8.85546875"/>
    <col min="14471" max="14471" customWidth="1" width="8.85546875"/>
    <col min="14472" max="14472" customWidth="1" width="8.85546875"/>
    <col min="14473" max="14473" customWidth="1" width="8.85546875"/>
    <col min="14474" max="14474" customWidth="1" width="8.85546875"/>
    <col min="14475" max="14475" customWidth="1" width="8.85546875"/>
    <col min="14476" max="14476" customWidth="1" width="8.85546875"/>
    <col min="14477" max="14477" customWidth="1" width="8.85546875"/>
    <col min="14478" max="14478" customWidth="1" width="8.85546875"/>
    <col min="14479" max="14479" customWidth="1" width="8.85546875"/>
    <col min="14480" max="14480" customWidth="1" width="8.85546875"/>
    <col min="14481" max="14481" customWidth="1" width="8.85546875"/>
    <col min="14482" max="14482" customWidth="1" width="8.85546875"/>
    <col min="14483" max="14483" customWidth="1" width="8.85546875"/>
    <col min="14484" max="14484" customWidth="1" width="8.85546875"/>
    <col min="14485" max="14485" customWidth="1" width="8.85546875"/>
    <col min="14486" max="14486" customWidth="1" width="8.85546875"/>
    <col min="14487" max="14487" customWidth="1" width="8.85546875"/>
    <col min="14488" max="14488" customWidth="1" width="8.85546875"/>
    <col min="14489" max="14489" customWidth="1" width="8.85546875"/>
    <col min="14490" max="14490" customWidth="1" width="8.85546875"/>
    <col min="14491" max="14491" customWidth="1" width="8.85546875"/>
    <col min="14492" max="14492" customWidth="1" width="8.85546875"/>
    <col min="14493" max="14493" customWidth="1" width="8.85546875"/>
    <col min="14494" max="14494" customWidth="1" width="8.85546875"/>
    <col min="14495" max="14495" customWidth="1" width="8.85546875"/>
    <col min="14496" max="14496" customWidth="1" width="8.85546875"/>
    <col min="14497" max="14497" customWidth="1" width="8.85546875"/>
    <col min="14498" max="14498" customWidth="1" width="8.85546875"/>
    <col min="14499" max="14499" customWidth="1" width="8.85546875"/>
    <col min="14500" max="14500" customWidth="1" width="8.85546875"/>
    <col min="14501" max="14501" customWidth="1" width="8.85546875"/>
    <col min="14502" max="14502" customWidth="1" width="8.85546875"/>
    <col min="14503" max="14503" customWidth="1" width="8.85546875"/>
    <col min="14504" max="14504" customWidth="1" width="8.85546875"/>
    <col min="14505" max="14505" customWidth="1" width="8.85546875"/>
    <col min="14506" max="14506" customWidth="1" width="8.85546875"/>
    <col min="14507" max="14507" customWidth="1" width="8.85546875"/>
    <col min="14508" max="14508" customWidth="1" width="8.85546875"/>
    <col min="14509" max="14509" customWidth="1" width="8.85546875"/>
    <col min="14510" max="14510" customWidth="1" width="8.85546875"/>
    <col min="14511" max="14511" customWidth="1" width="8.85546875"/>
    <col min="14512" max="14512" customWidth="1" width="8.85546875"/>
    <col min="14513" max="14513" customWidth="1" width="8.85546875"/>
    <col min="14514" max="14514" customWidth="1" width="8.85546875"/>
    <col min="14515" max="14515" customWidth="1" width="8.85546875"/>
    <col min="14516" max="14516" customWidth="1" width="8.85546875"/>
    <col min="14517" max="14517" customWidth="1" width="8.85546875"/>
    <col min="14518" max="14518" customWidth="1" width="8.85546875"/>
    <col min="14519" max="14519" customWidth="1" width="8.85546875"/>
    <col min="14520" max="14520" customWidth="1" width="8.85546875"/>
    <col min="14521" max="14521" customWidth="1" width="8.85546875"/>
    <col min="14522" max="14522" customWidth="1" width="8.85546875"/>
    <col min="14523" max="14523" customWidth="1" width="8.85546875"/>
    <col min="14524" max="14524" customWidth="1" width="8.85546875"/>
    <col min="14525" max="14525" customWidth="1" width="8.85546875"/>
    <col min="14526" max="14526" customWidth="1" width="8.85546875"/>
    <col min="14527" max="14527" customWidth="1" width="8.85546875"/>
    <col min="14528" max="14528" customWidth="1" width="8.85546875"/>
    <col min="14529" max="14529" customWidth="1" width="8.85546875"/>
    <col min="14530" max="14530" customWidth="1" width="8.85546875"/>
    <col min="14531" max="14531" customWidth="1" width="8.85546875"/>
    <col min="14532" max="14532" customWidth="1" width="8.85546875"/>
    <col min="14533" max="14533" customWidth="1" width="8.85546875"/>
    <col min="14534" max="14534" customWidth="1" width="8.85546875"/>
    <col min="14535" max="14535" customWidth="1" width="8.85546875"/>
    <col min="14536" max="14536" customWidth="1" width="8.85546875"/>
    <col min="14537" max="14537" customWidth="1" width="8.85546875"/>
    <col min="14538" max="14538" customWidth="1" width="8.85546875"/>
    <col min="14539" max="14539" customWidth="1" width="8.85546875"/>
    <col min="14540" max="14540" customWidth="1" width="8.85546875"/>
    <col min="14541" max="14541" customWidth="1" width="8.85546875"/>
    <col min="14542" max="14542" customWidth="1" width="8.85546875"/>
    <col min="14543" max="14543" customWidth="1" width="8.85546875"/>
    <col min="14544" max="14544" customWidth="1" width="8.85546875"/>
    <col min="14545" max="14545" customWidth="1" width="8.85546875"/>
    <col min="14546" max="14546" customWidth="1" width="8.85546875"/>
    <col min="14547" max="14547" customWidth="1" width="8.85546875"/>
    <col min="14548" max="14548" customWidth="1" width="8.85546875"/>
    <col min="14549" max="14549" customWidth="1" width="8.85546875"/>
    <col min="14550" max="14550" customWidth="1" width="8.85546875"/>
    <col min="14551" max="14551" customWidth="1" width="8.85546875"/>
    <col min="14552" max="14552" customWidth="1" width="8.85546875"/>
    <col min="14553" max="14553" customWidth="1" width="8.85546875"/>
    <col min="14554" max="14554" customWidth="1" width="8.85546875"/>
    <col min="14555" max="14555" customWidth="1" width="8.85546875"/>
    <col min="14556" max="14556" customWidth="1" width="8.85546875"/>
    <col min="14557" max="14557" customWidth="1" width="8.85546875"/>
    <col min="14558" max="14558" customWidth="1" width="8.85546875"/>
    <col min="14559" max="14559" customWidth="1" width="8.85546875"/>
    <col min="14560" max="14560" customWidth="1" width="8.85546875"/>
    <col min="14561" max="14561" customWidth="1" width="8.85546875"/>
    <col min="14562" max="14562" customWidth="1" width="8.85546875"/>
    <col min="14563" max="14563" customWidth="1" width="8.85546875"/>
    <col min="14564" max="14564" customWidth="1" width="8.85546875"/>
    <col min="14565" max="14565" customWidth="1" width="8.85546875"/>
    <col min="14566" max="14566" customWidth="1" width="8.85546875"/>
    <col min="14567" max="14567" customWidth="1" width="8.85546875"/>
    <col min="14568" max="14568" customWidth="1" width="8.85546875"/>
    <col min="14569" max="14569" customWidth="1" width="8.85546875"/>
    <col min="14570" max="14570" customWidth="1" width="8.85546875"/>
    <col min="14571" max="14571" customWidth="1" width="8.85546875"/>
    <col min="14572" max="14572" customWidth="1" width="8.85546875"/>
    <col min="14573" max="14573" customWidth="1" width="8.85546875"/>
    <col min="14574" max="14574" customWidth="1" width="8.85546875"/>
    <col min="14575" max="14575" customWidth="1" width="8.85546875"/>
    <col min="14576" max="14576" customWidth="1" width="8.85546875"/>
    <col min="14577" max="14577" customWidth="1" width="8.85546875"/>
    <col min="14578" max="14578" customWidth="1" width="8.85546875"/>
    <col min="14579" max="14579" customWidth="1" width="8.85546875"/>
    <col min="14580" max="14580" customWidth="1" width="8.85546875"/>
    <col min="14581" max="14581" customWidth="1" width="8.85546875"/>
    <col min="14582" max="14582" customWidth="1" width="8.85546875"/>
    <col min="14583" max="14583" customWidth="1" width="8.85546875"/>
    <col min="14584" max="14584" customWidth="1" width="8.85546875"/>
    <col min="14585" max="14585" customWidth="1" width="8.85546875"/>
    <col min="14586" max="14586" customWidth="1" width="8.85546875"/>
    <col min="14587" max="14587" customWidth="1" width="8.85546875"/>
    <col min="14588" max="14588" customWidth="1" width="8.85546875"/>
    <col min="14589" max="14589" customWidth="1" width="8.85546875"/>
    <col min="14590" max="14590" customWidth="1" width="8.85546875"/>
    <col min="14591" max="14591" customWidth="1" width="8.85546875"/>
    <col min="14592" max="14592" customWidth="1" width="8.85546875"/>
    <col min="14593" max="14593" customWidth="1" width="8.85546875"/>
    <col min="14594" max="14594" customWidth="1" width="8.85546875"/>
    <col min="14595" max="14595" customWidth="1" width="8.85546875"/>
    <col min="14596" max="14596" customWidth="1" width="8.85546875"/>
    <col min="14597" max="14597" customWidth="1" width="8.85546875"/>
    <col min="14598" max="14598" customWidth="1" width="8.85546875"/>
    <col min="14599" max="14599" customWidth="1" width="8.85546875"/>
    <col min="14600" max="14600" customWidth="1" width="8.85546875"/>
    <col min="14601" max="14601" customWidth="1" width="8.85546875"/>
    <col min="14602" max="14602" customWidth="1" width="8.85546875"/>
    <col min="14603" max="14603" customWidth="1" width="8.85546875"/>
    <col min="14604" max="14604" customWidth="1" width="8.85546875"/>
    <col min="14605" max="14605" customWidth="1" width="8.85546875"/>
    <col min="14606" max="14606" customWidth="1" width="8.85546875"/>
    <col min="14607" max="14607" customWidth="1" width="8.85546875"/>
    <col min="14608" max="14608" customWidth="1" width="8.85546875"/>
    <col min="14609" max="14609" customWidth="1" width="8.85546875"/>
    <col min="14610" max="14610" customWidth="1" width="8.85546875"/>
    <col min="14611" max="14611" customWidth="1" width="8.85546875"/>
    <col min="14612" max="14612" customWidth="1" width="8.85546875"/>
    <col min="14613" max="14613" customWidth="1" width="8.85546875"/>
    <col min="14614" max="14614" customWidth="1" width="8.85546875"/>
    <col min="14615" max="14615" customWidth="1" width="8.85546875"/>
    <col min="14616" max="14616" customWidth="1" width="8.85546875"/>
    <col min="14617" max="14617" customWidth="1" width="8.85546875"/>
    <col min="14618" max="14618" customWidth="1" width="8.85546875"/>
    <col min="14619" max="14619" customWidth="1" width="8.85546875"/>
    <col min="14620" max="14620" customWidth="1" width="8.85546875"/>
    <col min="14621" max="14621" customWidth="1" width="8.85546875"/>
    <col min="14622" max="14622" customWidth="1" width="8.85546875"/>
    <col min="14623" max="14623" customWidth="1" width="8.85546875"/>
    <col min="14624" max="14624" customWidth="1" width="8.85546875"/>
    <col min="14625" max="14625" customWidth="1" width="8.85546875"/>
    <col min="14626" max="14626" customWidth="1" width="8.85546875"/>
    <col min="14627" max="14627" customWidth="1" width="8.85546875"/>
    <col min="14628" max="14628" customWidth="1" width="8.85546875"/>
    <col min="14629" max="14629" customWidth="1" width="8.85546875"/>
    <col min="14630" max="14630" customWidth="1" width="8.85546875"/>
    <col min="14631" max="14631" customWidth="1" width="8.85546875"/>
    <col min="14632" max="14632" customWidth="1" width="8.85546875"/>
    <col min="14633" max="14633" customWidth="1" width="8.85546875"/>
    <col min="14634" max="14634" customWidth="1" width="8.85546875"/>
    <col min="14635" max="14635" customWidth="1" width="8.85546875"/>
    <col min="14636" max="14636" customWidth="1" width="8.85546875"/>
    <col min="14637" max="14637" customWidth="1" width="8.85546875"/>
    <col min="14638" max="14638" customWidth="1" width="8.85546875"/>
    <col min="14639" max="14639" customWidth="1" width="8.85546875"/>
    <col min="14640" max="14640" customWidth="1" width="8.85546875"/>
    <col min="14641" max="14641" customWidth="1" width="8.85546875"/>
    <col min="14642" max="14642" customWidth="1" width="8.85546875"/>
    <col min="14643" max="14643" customWidth="1" width="8.85546875"/>
    <col min="14644" max="14644" customWidth="1" width="8.85546875"/>
    <col min="14645" max="14645" customWidth="1" width="8.85546875"/>
    <col min="14646" max="14646" customWidth="1" width="8.85546875"/>
    <col min="14647" max="14647" customWidth="1" width="8.85546875"/>
    <col min="14648" max="14648" customWidth="1" width="8.85546875"/>
    <col min="14649" max="14649" customWidth="1" width="8.85546875"/>
    <col min="14650" max="14650" customWidth="1" width="8.85546875"/>
    <col min="14651" max="14651" customWidth="1" width="8.85546875"/>
    <col min="14652" max="14652" customWidth="1" width="8.85546875"/>
    <col min="14653" max="14653" customWidth="1" width="8.85546875"/>
    <col min="14654" max="14654" customWidth="1" width="8.85546875"/>
    <col min="14655" max="14655" customWidth="1" width="8.85546875"/>
    <col min="14656" max="14656" customWidth="1" width="8.85546875"/>
    <col min="14657" max="14657" customWidth="1" width="8.85546875"/>
    <col min="14658" max="14658" customWidth="1" width="8.85546875"/>
    <col min="14659" max="14659" customWidth="1" width="8.85546875"/>
    <col min="14660" max="14660" customWidth="1" width="8.85546875"/>
    <col min="14661" max="14661" customWidth="1" width="8.85546875"/>
    <col min="14662" max="14662" customWidth="1" width="8.85546875"/>
    <col min="14663" max="14663" customWidth="1" width="8.85546875"/>
    <col min="14664" max="14664" customWidth="1" width="8.85546875"/>
    <col min="14665" max="14665" customWidth="1" width="8.85546875"/>
    <col min="14666" max="14666" customWidth="1" width="8.85546875"/>
    <col min="14667" max="14667" customWidth="1" width="8.85546875"/>
    <col min="14668" max="14668" customWidth="1" width="8.85546875"/>
    <col min="14669" max="14669" customWidth="1" width="8.85546875"/>
    <col min="14670" max="14670" customWidth="1" width="8.85546875"/>
    <col min="14671" max="14671" customWidth="1" width="8.85546875"/>
    <col min="14672" max="14672" customWidth="1" width="8.85546875"/>
    <col min="14673" max="14673" customWidth="1" width="8.85546875"/>
    <col min="14674" max="14674" customWidth="1" width="8.85546875"/>
    <col min="14675" max="14675" customWidth="1" width="8.85546875"/>
    <col min="14676" max="14676" customWidth="1" width="8.85546875"/>
    <col min="14677" max="14677" customWidth="1" width="8.85546875"/>
    <col min="14678" max="14678" customWidth="1" width="8.85546875"/>
    <col min="14679" max="14679" customWidth="1" width="8.85546875"/>
    <col min="14680" max="14680" customWidth="1" width="8.85546875"/>
    <col min="14681" max="14681" customWidth="1" width="8.85546875"/>
    <col min="14682" max="14682" customWidth="1" width="8.85546875"/>
    <col min="14683" max="14683" customWidth="1" width="8.85546875"/>
    <col min="14684" max="14684" customWidth="1" width="8.85546875"/>
    <col min="14685" max="14685" customWidth="1" width="8.85546875"/>
    <col min="14686" max="14686" customWidth="1" width="8.85546875"/>
    <col min="14687" max="14687" customWidth="1" width="8.85546875"/>
    <col min="14688" max="14688" customWidth="1" width="8.85546875"/>
    <col min="14689" max="14689" customWidth="1" width="8.85546875"/>
    <col min="14690" max="14690" customWidth="1" width="8.85546875"/>
    <col min="14691" max="14691" customWidth="1" width="8.85546875"/>
    <col min="14692" max="14692" customWidth="1" width="8.85546875"/>
    <col min="14693" max="14693" customWidth="1" width="8.85546875"/>
    <col min="14694" max="14694" customWidth="1" width="8.85546875"/>
    <col min="14695" max="14695" customWidth="1" width="8.85546875"/>
    <col min="14696" max="14696" customWidth="1" width="8.85546875"/>
    <col min="14697" max="14697" customWidth="1" width="8.85546875"/>
    <col min="14698" max="14698" customWidth="1" width="8.85546875"/>
    <col min="14699" max="14699" customWidth="1" width="8.85546875"/>
    <col min="14700" max="14700" customWidth="1" width="8.85546875"/>
    <col min="14701" max="14701" customWidth="1" width="8.85546875"/>
    <col min="14702" max="14702" customWidth="1" width="8.85546875"/>
    <col min="14703" max="14703" customWidth="1" width="8.85546875"/>
    <col min="14704" max="14704" customWidth="1" width="8.85546875"/>
    <col min="14705" max="14705" customWidth="1" width="8.85546875"/>
    <col min="14706" max="14706" customWidth="1" width="8.85546875"/>
    <col min="14707" max="14707" customWidth="1" width="8.85546875"/>
    <col min="14708" max="14708" customWidth="1" width="8.85546875"/>
    <col min="14709" max="14709" customWidth="1" width="8.85546875"/>
    <col min="14710" max="14710" customWidth="1" width="8.85546875"/>
    <col min="14711" max="14711" customWidth="1" width="8.85546875"/>
    <col min="14712" max="14712" customWidth="1" width="8.85546875"/>
    <col min="14713" max="14713" customWidth="1" width="8.85546875"/>
    <col min="14714" max="14714" customWidth="1" width="8.85546875"/>
    <col min="14715" max="14715" customWidth="1" width="8.85546875"/>
    <col min="14716" max="14716" customWidth="1" width="8.85546875"/>
    <col min="14717" max="14717" customWidth="1" width="8.85546875"/>
    <col min="14718" max="14718" customWidth="1" width="8.85546875"/>
    <col min="14719" max="14719" customWidth="1" width="8.85546875"/>
    <col min="14720" max="14720" customWidth="1" width="8.85546875"/>
    <col min="14721" max="14721" customWidth="1" width="8.85546875"/>
    <col min="14722" max="14722" customWidth="1" width="8.85546875"/>
    <col min="14723" max="14723" customWidth="1" width="8.85546875"/>
    <col min="14724" max="14724" customWidth="1" width="8.85546875"/>
    <col min="14725" max="14725" customWidth="1" width="8.85546875"/>
    <col min="14726" max="14726" customWidth="1" width="8.85546875"/>
    <col min="14727" max="14727" customWidth="1" width="8.85546875"/>
    <col min="14728" max="14728" customWidth="1" width="8.85546875"/>
    <col min="14729" max="14729" customWidth="1" width="8.85546875"/>
    <col min="14730" max="14730" customWidth="1" width="8.85546875"/>
    <col min="14731" max="14731" customWidth="1" width="8.85546875"/>
    <col min="14732" max="14732" customWidth="1" width="8.85546875"/>
    <col min="14733" max="14733" customWidth="1" width="8.85546875"/>
    <col min="14734" max="14734" customWidth="1" width="8.85546875"/>
    <col min="14735" max="14735" customWidth="1" width="8.85546875"/>
    <col min="14736" max="14736" customWidth="1" width="8.85546875"/>
    <col min="14737" max="14737" customWidth="1" width="8.85546875"/>
    <col min="14738" max="14738" customWidth="1" width="8.85546875"/>
    <col min="14739" max="14739" customWidth="1" width="8.85546875"/>
    <col min="14740" max="14740" customWidth="1" width="8.85546875"/>
    <col min="14741" max="14741" customWidth="1" width="8.85546875"/>
    <col min="14742" max="14742" customWidth="1" width="8.85546875"/>
    <col min="14743" max="14743" customWidth="1" width="8.85546875"/>
    <col min="14744" max="14744" customWidth="1" width="8.85546875"/>
    <col min="14745" max="14745" customWidth="1" width="8.85546875"/>
    <col min="14746" max="14746" customWidth="1" width="8.85546875"/>
    <col min="14747" max="14747" customWidth="1" width="8.85546875"/>
    <col min="14748" max="14748" customWidth="1" width="8.85546875"/>
    <col min="14749" max="14749" customWidth="1" width="8.85546875"/>
    <col min="14750" max="14750" customWidth="1" width="8.85546875"/>
    <col min="14751" max="14751" customWidth="1" width="8.85546875"/>
    <col min="14752" max="14752" customWidth="1" width="8.85546875"/>
    <col min="14753" max="14753" customWidth="1" width="8.85546875"/>
    <col min="14754" max="14754" customWidth="1" width="8.85546875"/>
    <col min="14755" max="14755" customWidth="1" width="8.85546875"/>
    <col min="14756" max="14756" customWidth="1" width="8.85546875"/>
    <col min="14757" max="14757" customWidth="1" width="8.85546875"/>
    <col min="14758" max="14758" customWidth="1" width="8.85546875"/>
    <col min="14759" max="14759" customWidth="1" width="8.85546875"/>
    <col min="14760" max="14760" customWidth="1" width="8.85546875"/>
    <col min="14761" max="14761" customWidth="1" width="8.85546875"/>
    <col min="14762" max="14762" customWidth="1" width="8.85546875"/>
    <col min="14763" max="14763" customWidth="1" width="8.85546875"/>
    <col min="14764" max="14764" customWidth="1" width="8.85546875"/>
    <col min="14765" max="14765" customWidth="1" width="8.85546875"/>
    <col min="14766" max="14766" customWidth="1" width="8.85546875"/>
    <col min="14767" max="14767" customWidth="1" width="8.85546875"/>
    <col min="14768" max="14768" customWidth="1" width="8.85546875"/>
    <col min="14769" max="14769" customWidth="1" width="8.85546875"/>
    <col min="14770" max="14770" customWidth="1" width="8.85546875"/>
    <col min="14771" max="14771" customWidth="1" width="8.85546875"/>
    <col min="14772" max="14772" customWidth="1" width="8.85546875"/>
    <col min="14773" max="14773" customWidth="1" width="8.85546875"/>
    <col min="14774" max="14774" customWidth="1" width="8.85546875"/>
    <col min="14775" max="14775" customWidth="1" width="8.85546875"/>
    <col min="14776" max="14776" customWidth="1" width="8.85546875"/>
    <col min="14777" max="14777" customWidth="1" width="8.85546875"/>
    <col min="14778" max="14778" customWidth="1" width="8.85546875"/>
    <col min="14779" max="14779" customWidth="1" width="8.85546875"/>
    <col min="14780" max="14780" customWidth="1" width="8.85546875"/>
    <col min="14781" max="14781" customWidth="1" width="8.85546875"/>
    <col min="14782" max="14782" customWidth="1" width="8.85546875"/>
    <col min="14783" max="14783" customWidth="1" width="8.85546875"/>
    <col min="14784" max="14784" customWidth="1" width="8.85546875"/>
    <col min="14785" max="14785" customWidth="1" width="8.85546875"/>
    <col min="14786" max="14786" customWidth="1" width="8.85546875"/>
    <col min="14787" max="14787" customWidth="1" width="8.85546875"/>
    <col min="14788" max="14788" customWidth="1" width="8.85546875"/>
    <col min="14789" max="14789" customWidth="1" width="8.85546875"/>
    <col min="14790" max="14790" customWidth="1" width="8.85546875"/>
    <col min="14791" max="14791" customWidth="1" width="8.85546875"/>
    <col min="14792" max="14792" customWidth="1" width="8.85546875"/>
    <col min="14793" max="14793" customWidth="1" width="8.85546875"/>
    <col min="14794" max="14794" customWidth="1" width="8.85546875"/>
    <col min="14795" max="14795" customWidth="1" width="8.85546875"/>
    <col min="14796" max="14796" customWidth="1" width="8.85546875"/>
    <col min="14797" max="14797" customWidth="1" width="8.85546875"/>
    <col min="14798" max="14798" customWidth="1" width="8.85546875"/>
    <col min="14799" max="14799" customWidth="1" width="8.85546875"/>
    <col min="14800" max="14800" customWidth="1" width="8.85546875"/>
    <col min="14801" max="14801" customWidth="1" width="8.85546875"/>
    <col min="14802" max="14802" customWidth="1" width="8.85546875"/>
    <col min="14803" max="14803" customWidth="1" width="8.85546875"/>
    <col min="14804" max="14804" customWidth="1" width="8.85546875"/>
    <col min="14805" max="14805" customWidth="1" width="8.85546875"/>
    <col min="14806" max="14806" customWidth="1" width="8.85546875"/>
    <col min="14807" max="14807" customWidth="1" width="8.85546875"/>
    <col min="14808" max="14808" customWidth="1" width="8.85546875"/>
    <col min="14809" max="14809" customWidth="1" width="8.85546875"/>
    <col min="14810" max="14810" customWidth="1" width="8.85546875"/>
    <col min="14811" max="14811" customWidth="1" width="8.85546875"/>
    <col min="14812" max="14812" customWidth="1" width="8.85546875"/>
    <col min="14813" max="14813" customWidth="1" width="8.85546875"/>
    <col min="14814" max="14814" customWidth="1" width="8.85546875"/>
    <col min="14815" max="14815" customWidth="1" width="8.85546875"/>
    <col min="14816" max="14816" customWidth="1" width="8.85546875"/>
    <col min="14817" max="14817" customWidth="1" width="8.85546875"/>
    <col min="14818" max="14818" customWidth="1" width="8.85546875"/>
    <col min="14819" max="14819" customWidth="1" width="8.85546875"/>
    <col min="14820" max="14820" customWidth="1" width="8.85546875"/>
    <col min="14821" max="14821" customWidth="1" width="8.85546875"/>
    <col min="14822" max="14822" customWidth="1" width="8.85546875"/>
    <col min="14823" max="14823" customWidth="1" width="8.85546875"/>
    <col min="14824" max="14824" customWidth="1" width="8.85546875"/>
    <col min="14825" max="14825" customWidth="1" width="8.85546875"/>
    <col min="14826" max="14826" customWidth="1" width="8.85546875"/>
    <col min="14827" max="14827" customWidth="1" width="8.85546875"/>
    <col min="14828" max="14828" customWidth="1" width="8.85546875"/>
    <col min="14829" max="14829" customWidth="1" width="8.85546875"/>
    <col min="14830" max="14830" customWidth="1" width="8.85546875"/>
    <col min="14831" max="14831" customWidth="1" width="8.85546875"/>
    <col min="14832" max="14832" customWidth="1" width="8.85546875"/>
    <col min="14833" max="14833" customWidth="1" width="8.85546875"/>
    <col min="14834" max="14834" customWidth="1" width="8.85546875"/>
    <col min="14835" max="14835" customWidth="1" width="8.85546875"/>
    <col min="14836" max="14836" customWidth="1" width="8.85546875"/>
    <col min="14837" max="14837" customWidth="1" width="8.85546875"/>
    <col min="14838" max="14838" customWidth="1" width="8.85546875"/>
    <col min="14839" max="14839" customWidth="1" width="8.85546875"/>
    <col min="14840" max="14840" customWidth="1" width="8.85546875"/>
    <col min="14841" max="14841" customWidth="1" width="8.85546875"/>
    <col min="14842" max="14842" customWidth="1" width="8.85546875"/>
    <col min="14843" max="14843" customWidth="1" width="8.85546875"/>
    <col min="14844" max="14844" customWidth="1" width="8.85546875"/>
    <col min="14845" max="14845" customWidth="1" width="8.85546875"/>
    <col min="14846" max="14846" customWidth="1" width="8.85546875"/>
    <col min="14847" max="14847" customWidth="1" width="8.85546875"/>
    <col min="14848" max="14848" customWidth="1" width="8.85546875"/>
    <col min="14849" max="14849" customWidth="1" width="8.85546875"/>
    <col min="14850" max="14850" customWidth="1" width="8.85546875"/>
    <col min="14851" max="14851" customWidth="1" width="8.85546875"/>
    <col min="14852" max="14852" customWidth="1" width="8.85546875"/>
    <col min="14853" max="14853" customWidth="1" width="8.85546875"/>
    <col min="14854" max="14854" customWidth="1" width="8.85546875"/>
    <col min="14855" max="14855" customWidth="1" width="8.85546875"/>
    <col min="14856" max="14856" customWidth="1" width="8.85546875"/>
    <col min="14857" max="14857" customWidth="1" width="8.85546875"/>
    <col min="14858" max="14858" customWidth="1" width="8.85546875"/>
    <col min="14859" max="14859" customWidth="1" width="8.85546875"/>
    <col min="14860" max="14860" customWidth="1" width="8.85546875"/>
    <col min="14861" max="14861" customWidth="1" width="8.85546875"/>
    <col min="14862" max="14862" customWidth="1" width="8.85546875"/>
    <col min="14863" max="14863" customWidth="1" width="8.85546875"/>
    <col min="14864" max="14864" customWidth="1" width="8.85546875"/>
    <col min="14865" max="14865" customWidth="1" width="8.85546875"/>
    <col min="14866" max="14866" customWidth="1" width="8.85546875"/>
    <col min="14867" max="14867" customWidth="1" width="8.85546875"/>
    <col min="14868" max="14868" customWidth="1" width="8.85546875"/>
    <col min="14869" max="14869" customWidth="1" width="8.85546875"/>
    <col min="14870" max="14870" customWidth="1" width="8.85546875"/>
    <col min="14871" max="14871" customWidth="1" width="8.85546875"/>
    <col min="14872" max="14872" customWidth="1" width="8.85546875"/>
    <col min="14873" max="14873" customWidth="1" width="8.85546875"/>
    <col min="14874" max="14874" customWidth="1" width="8.85546875"/>
    <col min="14875" max="14875" customWidth="1" width="8.85546875"/>
    <col min="14876" max="14876" customWidth="1" width="8.85546875"/>
    <col min="14877" max="14877" customWidth="1" width="8.85546875"/>
    <col min="14878" max="14878" customWidth="1" width="8.85546875"/>
    <col min="14879" max="14879" customWidth="1" width="8.85546875"/>
    <col min="14880" max="14880" customWidth="1" width="8.85546875"/>
    <col min="14881" max="14881" customWidth="1" width="8.85546875"/>
    <col min="14882" max="14882" customWidth="1" width="8.85546875"/>
    <col min="14883" max="14883" customWidth="1" width="8.85546875"/>
    <col min="14884" max="14884" customWidth="1" width="8.85546875"/>
    <col min="14885" max="14885" customWidth="1" width="8.85546875"/>
    <col min="14886" max="14886" customWidth="1" width="8.85546875"/>
    <col min="14887" max="14887" customWidth="1" width="8.85546875"/>
    <col min="14888" max="14888" customWidth="1" width="8.85546875"/>
    <col min="14889" max="14889" customWidth="1" width="8.85546875"/>
    <col min="14890" max="14890" customWidth="1" width="8.85546875"/>
    <col min="14891" max="14891" customWidth="1" width="8.85546875"/>
    <col min="14892" max="14892" customWidth="1" width="8.85546875"/>
    <col min="14893" max="14893" customWidth="1" width="8.85546875"/>
    <col min="14894" max="14894" customWidth="1" width="8.85546875"/>
    <col min="14895" max="14895" customWidth="1" width="8.85546875"/>
    <col min="14896" max="14896" customWidth="1" width="8.85546875"/>
    <col min="14897" max="14897" customWidth="1" width="8.85546875"/>
    <col min="14898" max="14898" customWidth="1" width="8.85546875"/>
    <col min="14899" max="14899" customWidth="1" width="8.85546875"/>
    <col min="14900" max="14900" customWidth="1" width="8.85546875"/>
    <col min="14901" max="14901" customWidth="1" width="8.85546875"/>
    <col min="14902" max="14902" customWidth="1" width="8.85546875"/>
    <col min="14903" max="14903" customWidth="1" width="8.85546875"/>
    <col min="14904" max="14904" customWidth="1" width="8.85546875"/>
    <col min="14905" max="14905" customWidth="1" width="8.85546875"/>
    <col min="14906" max="14906" customWidth="1" width="8.85546875"/>
    <col min="14907" max="14907" customWidth="1" width="8.85546875"/>
    <col min="14908" max="14908" customWidth="1" width="8.85546875"/>
    <col min="14909" max="14909" customWidth="1" width="8.85546875"/>
    <col min="14910" max="14910" customWidth="1" width="8.85546875"/>
    <col min="14911" max="14911" customWidth="1" width="8.85546875"/>
    <col min="14912" max="14912" customWidth="1" width="8.85546875"/>
    <col min="14913" max="14913" customWidth="1" width="8.85546875"/>
    <col min="14914" max="14914" customWidth="1" width="8.85546875"/>
    <col min="14915" max="14915" customWidth="1" width="8.85546875"/>
    <col min="14916" max="14916" customWidth="1" width="8.85546875"/>
    <col min="14917" max="14917" customWidth="1" width="8.85546875"/>
    <col min="14918" max="14918" customWidth="1" width="8.85546875"/>
    <col min="14919" max="14919" customWidth="1" width="8.85546875"/>
    <col min="14920" max="14920" customWidth="1" width="8.85546875"/>
    <col min="14921" max="14921" customWidth="1" width="8.85546875"/>
    <col min="14922" max="14922" customWidth="1" width="8.85546875"/>
    <col min="14923" max="14923" customWidth="1" width="8.85546875"/>
    <col min="14924" max="14924" customWidth="1" width="8.85546875"/>
    <col min="14925" max="14925" customWidth="1" width="8.85546875"/>
    <col min="14926" max="14926" customWidth="1" width="8.85546875"/>
    <col min="14927" max="14927" customWidth="1" width="8.85546875"/>
    <col min="14928" max="14928" customWidth="1" width="8.85546875"/>
    <col min="14929" max="14929" customWidth="1" width="8.85546875"/>
    <col min="14930" max="14930" customWidth="1" width="8.85546875"/>
    <col min="14931" max="14931" customWidth="1" width="8.85546875"/>
    <col min="14932" max="14932" customWidth="1" width="8.85546875"/>
    <col min="14933" max="14933" customWidth="1" width="8.85546875"/>
    <col min="14934" max="14934" customWidth="1" width="8.85546875"/>
    <col min="14935" max="14935" customWidth="1" width="8.85546875"/>
    <col min="14936" max="14936" customWidth="1" width="8.85546875"/>
    <col min="14937" max="14937" customWidth="1" width="8.85546875"/>
    <col min="14938" max="14938" customWidth="1" width="8.85546875"/>
    <col min="14939" max="14939" customWidth="1" width="8.85546875"/>
    <col min="14940" max="14940" customWidth="1" width="8.85546875"/>
    <col min="14941" max="14941" customWidth="1" width="8.85546875"/>
    <col min="14942" max="14942" customWidth="1" width="8.85546875"/>
    <col min="14943" max="14943" customWidth="1" width="8.85546875"/>
    <col min="14944" max="14944" customWidth="1" width="8.85546875"/>
    <col min="14945" max="14945" customWidth="1" width="8.85546875"/>
    <col min="14946" max="14946" customWidth="1" width="8.85546875"/>
    <col min="14947" max="14947" customWidth="1" width="8.85546875"/>
    <col min="14948" max="14948" customWidth="1" width="8.85546875"/>
    <col min="14949" max="14949" customWidth="1" width="8.85546875"/>
    <col min="14950" max="14950" customWidth="1" width="8.85546875"/>
    <col min="14951" max="14951" customWidth="1" width="8.85546875"/>
    <col min="14952" max="14952" customWidth="1" width="8.85546875"/>
    <col min="14953" max="14953" customWidth="1" width="8.85546875"/>
    <col min="14954" max="14954" customWidth="1" width="8.85546875"/>
    <col min="14955" max="14955" customWidth="1" width="8.85546875"/>
    <col min="14956" max="14956" customWidth="1" width="8.85546875"/>
    <col min="14957" max="14957" customWidth="1" width="8.85546875"/>
    <col min="14958" max="14958" customWidth="1" width="8.85546875"/>
    <col min="14959" max="14959" customWidth="1" width="8.85546875"/>
    <col min="14960" max="14960" customWidth="1" width="8.85546875"/>
    <col min="14961" max="14961" customWidth="1" width="8.85546875"/>
    <col min="14962" max="14962" customWidth="1" width="8.85546875"/>
    <col min="14963" max="14963" customWidth="1" width="8.85546875"/>
    <col min="14964" max="14964" customWidth="1" width="8.85546875"/>
    <col min="14965" max="14965" customWidth="1" width="8.85546875"/>
    <col min="14966" max="14966" customWidth="1" width="8.85546875"/>
    <col min="14967" max="14967" customWidth="1" width="8.85546875"/>
    <col min="14968" max="14968" customWidth="1" width="8.85546875"/>
    <col min="14969" max="14969" customWidth="1" width="8.85546875"/>
    <col min="14970" max="14970" customWidth="1" width="8.85546875"/>
    <col min="14971" max="14971" customWidth="1" width="8.85546875"/>
    <col min="14972" max="14972" customWidth="1" width="8.85546875"/>
    <col min="14973" max="14973" customWidth="1" width="8.85546875"/>
    <col min="14974" max="14974" customWidth="1" width="8.85546875"/>
    <col min="14975" max="14975" customWidth="1" width="8.85546875"/>
    <col min="14976" max="14976" customWidth="1" width="8.85546875"/>
    <col min="14977" max="14977" customWidth="1" width="8.85546875"/>
    <col min="14978" max="14978" customWidth="1" width="8.85546875"/>
    <col min="14979" max="14979" customWidth="1" width="8.85546875"/>
    <col min="14980" max="14980" customWidth="1" width="8.85546875"/>
    <col min="14981" max="14981" customWidth="1" width="8.85546875"/>
    <col min="14982" max="14982" customWidth="1" width="8.85546875"/>
    <col min="14983" max="14983" customWidth="1" width="8.85546875"/>
    <col min="14984" max="14984" customWidth="1" width="8.85546875"/>
    <col min="14985" max="14985" customWidth="1" width="8.85546875"/>
    <col min="14986" max="14986" customWidth="1" width="8.85546875"/>
    <col min="14987" max="14987" customWidth="1" width="8.85546875"/>
    <col min="14988" max="14988" customWidth="1" width="8.85546875"/>
    <col min="14989" max="14989" customWidth="1" width="8.85546875"/>
    <col min="14990" max="14990" customWidth="1" width="8.85546875"/>
    <col min="14991" max="14991" customWidth="1" width="8.85546875"/>
    <col min="14992" max="14992" customWidth="1" width="8.85546875"/>
    <col min="14993" max="14993" customWidth="1" width="8.85546875"/>
    <col min="14994" max="14994" customWidth="1" width="8.85546875"/>
    <col min="14995" max="14995" customWidth="1" width="8.85546875"/>
    <col min="14996" max="14996" customWidth="1" width="8.85546875"/>
    <col min="14997" max="14997" customWidth="1" width="8.85546875"/>
    <col min="14998" max="14998" customWidth="1" width="8.85546875"/>
    <col min="14999" max="14999" customWidth="1" width="8.85546875"/>
    <col min="15000" max="15000" customWidth="1" width="8.85546875"/>
    <col min="15001" max="15001" customWidth="1" width="8.85546875"/>
    <col min="15002" max="15002" customWidth="1" width="8.85546875"/>
    <col min="15003" max="15003" customWidth="1" width="8.85546875"/>
    <col min="15004" max="15004" customWidth="1" width="8.85546875"/>
    <col min="15005" max="15005" customWidth="1" width="8.85546875"/>
    <col min="15006" max="15006" customWidth="1" width="8.85546875"/>
    <col min="15007" max="15007" customWidth="1" width="8.85546875"/>
    <col min="15008" max="15008" customWidth="1" width="8.85546875"/>
    <col min="15009" max="15009" customWidth="1" width="8.85546875"/>
    <col min="15010" max="15010" customWidth="1" width="8.85546875"/>
    <col min="15011" max="15011" customWidth="1" width="8.85546875"/>
    <col min="15012" max="15012" customWidth="1" width="8.85546875"/>
    <col min="15013" max="15013" customWidth="1" width="8.85546875"/>
    <col min="15014" max="15014" customWidth="1" width="8.85546875"/>
    <col min="15015" max="15015" customWidth="1" width="8.85546875"/>
    <col min="15016" max="15016" customWidth="1" width="8.85546875"/>
    <col min="15017" max="15017" customWidth="1" width="8.85546875"/>
    <col min="15018" max="15018" customWidth="1" width="8.85546875"/>
    <col min="15019" max="15019" customWidth="1" width="8.85546875"/>
    <col min="15020" max="15020" customWidth="1" width="8.85546875"/>
    <col min="15021" max="15021" customWidth="1" width="8.85546875"/>
    <col min="15022" max="15022" customWidth="1" width="8.85546875"/>
    <col min="15023" max="15023" customWidth="1" width="8.85546875"/>
    <col min="15024" max="15024" customWidth="1" width="8.85546875"/>
    <col min="15025" max="15025" customWidth="1" width="8.85546875"/>
    <col min="15026" max="15026" customWidth="1" width="8.85546875"/>
    <col min="15027" max="15027" customWidth="1" width="8.85546875"/>
    <col min="15028" max="15028" customWidth="1" width="8.85546875"/>
    <col min="15029" max="15029" customWidth="1" width="8.85546875"/>
    <col min="15030" max="15030" customWidth="1" width="8.85546875"/>
    <col min="15031" max="15031" customWidth="1" width="8.85546875"/>
    <col min="15032" max="15032" customWidth="1" width="8.85546875"/>
    <col min="15033" max="15033" customWidth="1" width="8.85546875"/>
    <col min="15034" max="15034" customWidth="1" width="8.85546875"/>
    <col min="15035" max="15035" customWidth="1" width="8.85546875"/>
    <col min="15036" max="15036" customWidth="1" width="8.85546875"/>
    <col min="15037" max="15037" customWidth="1" width="8.85546875"/>
    <col min="15038" max="15038" customWidth="1" width="8.85546875"/>
    <col min="15039" max="15039" customWidth="1" width="8.85546875"/>
    <col min="15040" max="15040" customWidth="1" width="8.85546875"/>
    <col min="15041" max="15041" customWidth="1" width="8.85546875"/>
    <col min="15042" max="15042" customWidth="1" width="8.85546875"/>
    <col min="15043" max="15043" customWidth="1" width="8.85546875"/>
    <col min="15044" max="15044" customWidth="1" width="8.85546875"/>
    <col min="15045" max="15045" customWidth="1" width="8.85546875"/>
    <col min="15046" max="15046" customWidth="1" width="8.85546875"/>
    <col min="15047" max="15047" customWidth="1" width="8.85546875"/>
    <col min="15048" max="15048" customWidth="1" width="8.85546875"/>
    <col min="15049" max="15049" customWidth="1" width="8.85546875"/>
    <col min="15050" max="15050" customWidth="1" width="8.85546875"/>
    <col min="15051" max="15051" customWidth="1" width="8.85546875"/>
    <col min="15052" max="15052" customWidth="1" width="8.85546875"/>
    <col min="15053" max="15053" customWidth="1" width="8.85546875"/>
    <col min="15054" max="15054" customWidth="1" width="8.85546875"/>
    <col min="15055" max="15055" customWidth="1" width="8.85546875"/>
    <col min="15056" max="15056" customWidth="1" width="8.85546875"/>
    <col min="15057" max="15057" customWidth="1" width="8.85546875"/>
    <col min="15058" max="15058" customWidth="1" width="8.85546875"/>
    <col min="15059" max="15059" customWidth="1" width="8.85546875"/>
    <col min="15060" max="15060" customWidth="1" width="8.85546875"/>
    <col min="15061" max="15061" customWidth="1" width="8.85546875"/>
    <col min="15062" max="15062" customWidth="1" width="8.85546875"/>
    <col min="15063" max="15063" customWidth="1" width="8.85546875"/>
    <col min="15064" max="15064" customWidth="1" width="8.85546875"/>
    <col min="15065" max="15065" customWidth="1" width="8.85546875"/>
    <col min="15066" max="15066" customWidth="1" width="8.85546875"/>
    <col min="15067" max="15067" customWidth="1" width="8.85546875"/>
    <col min="15068" max="15068" customWidth="1" width="8.85546875"/>
    <col min="15069" max="15069" customWidth="1" width="8.85546875"/>
    <col min="15070" max="15070" customWidth="1" width="8.85546875"/>
    <col min="15071" max="15071" customWidth="1" width="8.85546875"/>
    <col min="15072" max="15072" customWidth="1" width="8.85546875"/>
    <col min="15073" max="15073" customWidth="1" width="8.85546875"/>
    <col min="15074" max="15074" customWidth="1" width="8.85546875"/>
    <col min="15075" max="15075" customWidth="1" width="8.85546875"/>
    <col min="15076" max="15076" customWidth="1" width="8.85546875"/>
    <col min="15077" max="15077" customWidth="1" width="8.85546875"/>
    <col min="15078" max="15078" customWidth="1" width="8.85546875"/>
    <col min="15079" max="15079" customWidth="1" width="8.85546875"/>
    <col min="15080" max="15080" customWidth="1" width="8.85546875"/>
    <col min="15081" max="15081" customWidth="1" width="8.85546875"/>
    <col min="15082" max="15082" customWidth="1" width="8.85546875"/>
    <col min="15083" max="15083" customWidth="1" width="8.85546875"/>
    <col min="15084" max="15084" customWidth="1" width="8.85546875"/>
    <col min="15085" max="15085" customWidth="1" width="8.85546875"/>
    <col min="15086" max="15086" customWidth="1" width="8.85546875"/>
    <col min="15087" max="15087" customWidth="1" width="8.85546875"/>
    <col min="15088" max="15088" customWidth="1" width="8.85546875"/>
    <col min="15089" max="15089" customWidth="1" width="8.85546875"/>
    <col min="15090" max="15090" customWidth="1" width="8.85546875"/>
    <col min="15091" max="15091" customWidth="1" width="8.85546875"/>
    <col min="15092" max="15092" customWidth="1" width="8.85546875"/>
    <col min="15093" max="15093" customWidth="1" width="8.85546875"/>
    <col min="15094" max="15094" customWidth="1" width="8.85546875"/>
    <col min="15095" max="15095" customWidth="1" width="8.85546875"/>
    <col min="15096" max="15096" customWidth="1" width="8.85546875"/>
    <col min="15097" max="15097" customWidth="1" width="8.85546875"/>
    <col min="15098" max="15098" customWidth="1" width="8.85546875"/>
    <col min="15099" max="15099" customWidth="1" width="8.85546875"/>
    <col min="15100" max="15100" customWidth="1" width="8.85546875"/>
    <col min="15101" max="15101" customWidth="1" width="8.85546875"/>
    <col min="15102" max="15102" customWidth="1" width="8.85546875"/>
    <col min="15103" max="15103" customWidth="1" width="8.85546875"/>
    <col min="15104" max="15104" customWidth="1" width="8.85546875"/>
    <col min="15105" max="15105" customWidth="1" width="8.85546875"/>
    <col min="15106" max="15106" customWidth="1" width="8.85546875"/>
    <col min="15107" max="15107" customWidth="1" width="8.85546875"/>
    <col min="15108" max="15108" customWidth="1" width="8.85546875"/>
    <col min="15109" max="15109" customWidth="1" width="8.85546875"/>
    <col min="15110" max="15110" customWidth="1" width="8.85546875"/>
    <col min="15111" max="15111" customWidth="1" width="8.85546875"/>
    <col min="15112" max="15112" customWidth="1" width="8.85546875"/>
    <col min="15113" max="15113" customWidth="1" width="8.85546875"/>
    <col min="15114" max="15114" customWidth="1" width="8.85546875"/>
    <col min="15115" max="15115" customWidth="1" width="8.85546875"/>
    <col min="15116" max="15116" customWidth="1" width="8.85546875"/>
    <col min="15117" max="15117" customWidth="1" width="8.85546875"/>
    <col min="15118" max="15118" customWidth="1" width="8.85546875"/>
    <col min="15119" max="15119" customWidth="1" width="8.85546875"/>
    <col min="15120" max="15120" customWidth="1" width="8.85546875"/>
    <col min="15121" max="15121" customWidth="1" width="8.85546875"/>
    <col min="15122" max="15122" customWidth="1" width="8.85546875"/>
    <col min="15123" max="15123" customWidth="1" width="8.85546875"/>
    <col min="15124" max="15124" customWidth="1" width="8.85546875"/>
    <col min="15125" max="15125" customWidth="1" width="8.85546875"/>
    <col min="15126" max="15126" customWidth="1" width="8.85546875"/>
    <col min="15127" max="15127" customWidth="1" width="8.85546875"/>
    <col min="15128" max="15128" customWidth="1" width="8.85546875"/>
    <col min="15129" max="15129" customWidth="1" width="8.85546875"/>
    <col min="15130" max="15130" customWidth="1" width="8.85546875"/>
    <col min="15131" max="15131" customWidth="1" width="8.85546875"/>
    <col min="15132" max="15132" customWidth="1" width="8.85546875"/>
    <col min="15133" max="15133" customWidth="1" width="8.85546875"/>
    <col min="15134" max="15134" customWidth="1" width="8.85546875"/>
    <col min="15135" max="15135" customWidth="1" width="8.85546875"/>
    <col min="15136" max="15136" customWidth="1" width="8.85546875"/>
    <col min="15137" max="15137" customWidth="1" width="8.85546875"/>
    <col min="15138" max="15138" customWidth="1" width="8.85546875"/>
    <col min="15139" max="15139" customWidth="1" width="8.85546875"/>
    <col min="15140" max="15140" customWidth="1" width="8.85546875"/>
    <col min="15141" max="15141" customWidth="1" width="8.85546875"/>
    <col min="15142" max="15142" customWidth="1" width="8.85546875"/>
    <col min="15143" max="15143" customWidth="1" width="8.85546875"/>
    <col min="15144" max="15144" customWidth="1" width="8.85546875"/>
    <col min="15145" max="15145" customWidth="1" width="8.85546875"/>
    <col min="15146" max="15146" customWidth="1" width="8.85546875"/>
    <col min="15147" max="15147" customWidth="1" width="8.85546875"/>
    <col min="15148" max="15148" customWidth="1" width="8.85546875"/>
    <col min="15149" max="15149" customWidth="1" width="8.85546875"/>
    <col min="15150" max="15150" customWidth="1" width="8.85546875"/>
    <col min="15151" max="15151" customWidth="1" width="8.85546875"/>
    <col min="15152" max="15152" customWidth="1" width="8.85546875"/>
    <col min="15153" max="15153" customWidth="1" width="8.85546875"/>
    <col min="15154" max="15154" customWidth="1" width="8.85546875"/>
    <col min="15155" max="15155" customWidth="1" width="8.85546875"/>
    <col min="15156" max="15156" customWidth="1" width="8.85546875"/>
    <col min="15157" max="15157" customWidth="1" width="8.85546875"/>
    <col min="15158" max="15158" customWidth="1" width="8.85546875"/>
    <col min="15159" max="15159" customWidth="1" width="8.85546875"/>
    <col min="15160" max="15160" customWidth="1" width="8.85546875"/>
    <col min="15161" max="15161" customWidth="1" width="8.85546875"/>
    <col min="15162" max="15162" customWidth="1" width="8.85546875"/>
    <col min="15163" max="15163" customWidth="1" width="8.85546875"/>
    <col min="15164" max="15164" customWidth="1" width="8.85546875"/>
    <col min="15165" max="15165" customWidth="1" width="8.85546875"/>
    <col min="15166" max="15166" customWidth="1" width="8.85546875"/>
    <col min="15167" max="15167" customWidth="1" width="8.85546875"/>
    <col min="15168" max="15168" customWidth="1" width="8.85546875"/>
    <col min="15169" max="15169" customWidth="1" width="8.85546875"/>
    <col min="15170" max="15170" customWidth="1" width="8.85546875"/>
    <col min="15171" max="15171" customWidth="1" width="8.85546875"/>
    <col min="15172" max="15172" customWidth="1" width="8.85546875"/>
    <col min="15173" max="15173" customWidth="1" width="8.85546875"/>
    <col min="15174" max="15174" customWidth="1" width="8.85546875"/>
    <col min="15175" max="15175" customWidth="1" width="8.85546875"/>
    <col min="15176" max="15176" customWidth="1" width="8.85546875"/>
    <col min="15177" max="15177" customWidth="1" width="8.85546875"/>
    <col min="15178" max="15178" customWidth="1" width="8.85546875"/>
    <col min="15179" max="15179" customWidth="1" width="8.85546875"/>
    <col min="15180" max="15180" customWidth="1" width="8.85546875"/>
    <col min="15181" max="15181" customWidth="1" width="8.85546875"/>
    <col min="15182" max="15182" customWidth="1" width="8.85546875"/>
    <col min="15183" max="15183" customWidth="1" width="8.85546875"/>
    <col min="15184" max="15184" customWidth="1" width="8.85546875"/>
    <col min="15185" max="15185" customWidth="1" width="8.85546875"/>
    <col min="15186" max="15186" customWidth="1" width="8.85546875"/>
    <col min="15187" max="15187" customWidth="1" width="8.85546875"/>
    <col min="15188" max="15188" customWidth="1" width="8.85546875"/>
    <col min="15189" max="15189" customWidth="1" width="8.85546875"/>
    <col min="15190" max="15190" customWidth="1" width="8.85546875"/>
    <col min="15191" max="15191" customWidth="1" width="8.85546875"/>
    <col min="15192" max="15192" customWidth="1" width="8.85546875"/>
    <col min="15193" max="15193" customWidth="1" width="8.85546875"/>
    <col min="15194" max="15194" customWidth="1" width="8.85546875"/>
    <col min="15195" max="15195" customWidth="1" width="8.85546875"/>
    <col min="15196" max="15196" customWidth="1" width="8.85546875"/>
    <col min="15197" max="15197" customWidth="1" width="8.85546875"/>
    <col min="15198" max="15198" customWidth="1" width="8.85546875"/>
    <col min="15199" max="15199" customWidth="1" width="8.85546875"/>
    <col min="15200" max="15200" customWidth="1" width="8.85546875"/>
    <col min="15201" max="15201" customWidth="1" width="8.85546875"/>
    <col min="15202" max="15202" customWidth="1" width="8.85546875"/>
    <col min="15203" max="15203" customWidth="1" width="8.85546875"/>
    <col min="15204" max="15204" customWidth="1" width="8.85546875"/>
    <col min="15205" max="15205" customWidth="1" width="8.85546875"/>
    <col min="15206" max="15206" customWidth="1" width="8.85546875"/>
    <col min="15207" max="15207" customWidth="1" width="8.85546875"/>
    <col min="15208" max="15208" customWidth="1" width="8.85546875"/>
    <col min="15209" max="15209" customWidth="1" width="8.85546875"/>
    <col min="15210" max="15210" customWidth="1" width="8.85546875"/>
    <col min="15211" max="15211" customWidth="1" width="8.85546875"/>
    <col min="15212" max="15212" customWidth="1" width="8.85546875"/>
    <col min="15213" max="15213" customWidth="1" width="8.85546875"/>
    <col min="15214" max="15214" customWidth="1" width="8.85546875"/>
    <col min="15215" max="15215" customWidth="1" width="8.85546875"/>
    <col min="15216" max="15216" customWidth="1" width="8.85546875"/>
    <col min="15217" max="15217" customWidth="1" width="8.85546875"/>
    <col min="15218" max="15218" customWidth="1" width="8.85546875"/>
    <col min="15219" max="15219" customWidth="1" width="8.85546875"/>
    <col min="15220" max="15220" customWidth="1" width="8.85546875"/>
    <col min="15221" max="15221" customWidth="1" width="8.85546875"/>
    <col min="15222" max="15222" customWidth="1" width="8.85546875"/>
    <col min="15223" max="15223" customWidth="1" width="8.85546875"/>
    <col min="15224" max="15224" customWidth="1" width="8.85546875"/>
    <col min="15225" max="15225" customWidth="1" width="8.85546875"/>
    <col min="15226" max="15226" customWidth="1" width="8.85546875"/>
    <col min="15227" max="15227" customWidth="1" width="8.85546875"/>
    <col min="15228" max="15228" customWidth="1" width="8.85546875"/>
    <col min="15229" max="15229" customWidth="1" width="8.85546875"/>
    <col min="15230" max="15230" customWidth="1" width="8.85546875"/>
    <col min="15231" max="15231" customWidth="1" width="8.85546875"/>
    <col min="15232" max="15232" customWidth="1" width="8.85546875"/>
    <col min="15233" max="15233" customWidth="1" width="8.85546875"/>
    <col min="15234" max="15234" customWidth="1" width="8.85546875"/>
    <col min="15235" max="15235" customWidth="1" width="8.85546875"/>
    <col min="15236" max="15236" customWidth="1" width="8.85546875"/>
    <col min="15237" max="15237" customWidth="1" width="8.85546875"/>
    <col min="15238" max="15238" customWidth="1" width="8.85546875"/>
    <col min="15239" max="15239" customWidth="1" width="8.85546875"/>
    <col min="15240" max="15240" customWidth="1" width="8.85546875"/>
    <col min="15241" max="15241" customWidth="1" width="8.85546875"/>
    <col min="15242" max="15242" customWidth="1" width="8.85546875"/>
    <col min="15243" max="15243" customWidth="1" width="8.85546875"/>
    <col min="15244" max="15244" customWidth="1" width="8.85546875"/>
    <col min="15245" max="15245" customWidth="1" width="8.85546875"/>
    <col min="15246" max="15246" customWidth="1" width="8.85546875"/>
    <col min="15247" max="15247" customWidth="1" width="8.85546875"/>
    <col min="15248" max="15248" customWidth="1" width="8.85546875"/>
    <col min="15249" max="15249" customWidth="1" width="8.85546875"/>
    <col min="15250" max="15250" customWidth="1" width="8.85546875"/>
    <col min="15251" max="15251" customWidth="1" width="8.85546875"/>
    <col min="15252" max="15252" customWidth="1" width="8.85546875"/>
    <col min="15253" max="15253" customWidth="1" width="8.85546875"/>
    <col min="15254" max="15254" customWidth="1" width="8.85546875"/>
    <col min="15255" max="15255" customWidth="1" width="8.85546875"/>
    <col min="15256" max="15256" customWidth="1" width="8.85546875"/>
    <col min="15257" max="15257" customWidth="1" width="8.85546875"/>
    <col min="15258" max="15258" customWidth="1" width="8.85546875"/>
    <col min="15259" max="15259" customWidth="1" width="8.85546875"/>
    <col min="15260" max="15260" customWidth="1" width="8.85546875"/>
    <col min="15261" max="15261" customWidth="1" width="8.85546875"/>
    <col min="15262" max="15262" customWidth="1" width="8.85546875"/>
    <col min="15263" max="15263" customWidth="1" width="8.85546875"/>
    <col min="15264" max="15264" customWidth="1" width="8.85546875"/>
    <col min="15265" max="15265" customWidth="1" width="8.85546875"/>
    <col min="15266" max="15266" customWidth="1" width="8.85546875"/>
    <col min="15267" max="15267" customWidth="1" width="8.85546875"/>
    <col min="15268" max="15268" customWidth="1" width="8.85546875"/>
    <col min="15269" max="15269" customWidth="1" width="8.85546875"/>
    <col min="15270" max="15270" customWidth="1" width="8.85546875"/>
    <col min="15271" max="15271" customWidth="1" width="8.85546875"/>
    <col min="15272" max="15272" customWidth="1" width="8.85546875"/>
    <col min="15273" max="15273" customWidth="1" width="8.85546875"/>
    <col min="15274" max="15274" customWidth="1" width="8.85546875"/>
    <col min="15275" max="15275" customWidth="1" width="8.85546875"/>
    <col min="15276" max="15276" customWidth="1" width="8.85546875"/>
    <col min="15277" max="15277" customWidth="1" width="8.85546875"/>
    <col min="15278" max="15278" customWidth="1" width="8.85546875"/>
    <col min="15279" max="15279" customWidth="1" width="8.85546875"/>
    <col min="15280" max="15280" customWidth="1" width="8.85546875"/>
    <col min="15281" max="15281" customWidth="1" width="8.85546875"/>
    <col min="15282" max="15282" customWidth="1" width="8.85546875"/>
    <col min="15283" max="15283" customWidth="1" width="8.85546875"/>
    <col min="15284" max="15284" customWidth="1" width="8.85546875"/>
    <col min="15285" max="15285" customWidth="1" width="8.85546875"/>
    <col min="15286" max="15286" customWidth="1" width="8.85546875"/>
    <col min="15287" max="15287" customWidth="1" width="8.85546875"/>
    <col min="15288" max="15288" customWidth="1" width="8.85546875"/>
    <col min="15289" max="15289" customWidth="1" width="8.85546875"/>
    <col min="15290" max="15290" customWidth="1" width="8.85546875"/>
    <col min="15291" max="15291" customWidth="1" width="8.85546875"/>
    <col min="15292" max="15292" customWidth="1" width="8.85546875"/>
    <col min="15293" max="15293" customWidth="1" width="8.85546875"/>
    <col min="15294" max="15294" customWidth="1" width="8.85546875"/>
    <col min="15295" max="15295" customWidth="1" width="8.85546875"/>
    <col min="15296" max="15296" customWidth="1" width="8.85546875"/>
    <col min="15297" max="15297" customWidth="1" width="8.85546875"/>
    <col min="15298" max="15298" customWidth="1" width="8.85546875"/>
    <col min="15299" max="15299" customWidth="1" width="8.85546875"/>
    <col min="15300" max="15300" customWidth="1" width="8.85546875"/>
    <col min="15301" max="15301" customWidth="1" width="8.85546875"/>
    <col min="15302" max="15302" customWidth="1" width="8.85546875"/>
    <col min="15303" max="15303" customWidth="1" width="8.85546875"/>
    <col min="15304" max="15304" customWidth="1" width="8.85546875"/>
    <col min="15305" max="15305" customWidth="1" width="8.85546875"/>
    <col min="15306" max="15306" customWidth="1" width="8.85546875"/>
    <col min="15307" max="15307" customWidth="1" width="8.85546875"/>
    <col min="15308" max="15308" customWidth="1" width="8.85546875"/>
    <col min="15309" max="15309" customWidth="1" width="8.85546875"/>
    <col min="15310" max="15310" customWidth="1" width="8.85546875"/>
    <col min="15311" max="15311" customWidth="1" width="8.85546875"/>
    <col min="15312" max="15312" customWidth="1" width="8.85546875"/>
    <col min="15313" max="15313" customWidth="1" width="8.85546875"/>
    <col min="15314" max="15314" customWidth="1" width="8.85546875"/>
    <col min="15315" max="15315" customWidth="1" width="8.85546875"/>
    <col min="15316" max="15316" customWidth="1" width="8.85546875"/>
    <col min="15317" max="15317" customWidth="1" width="8.85546875"/>
    <col min="15318" max="15318" customWidth="1" width="8.85546875"/>
    <col min="15319" max="15319" customWidth="1" width="8.85546875"/>
    <col min="15320" max="15320" customWidth="1" width="8.85546875"/>
    <col min="15321" max="15321" customWidth="1" width="8.85546875"/>
    <col min="15322" max="15322" customWidth="1" width="8.85546875"/>
    <col min="15323" max="15323" customWidth="1" width="8.85546875"/>
    <col min="15324" max="15324" customWidth="1" width="8.85546875"/>
    <col min="15325" max="15325" customWidth="1" width="8.85546875"/>
    <col min="15326" max="15326" customWidth="1" width="8.85546875"/>
    <col min="15327" max="15327" customWidth="1" width="8.85546875"/>
    <col min="15328" max="15328" customWidth="1" width="8.85546875"/>
    <col min="15329" max="15329" customWidth="1" width="8.85546875"/>
    <col min="15330" max="15330" customWidth="1" width="8.85546875"/>
    <col min="15331" max="15331" customWidth="1" width="8.85546875"/>
    <col min="15332" max="15332" customWidth="1" width="8.85546875"/>
    <col min="15333" max="15333" customWidth="1" width="8.85546875"/>
    <col min="15334" max="15334" customWidth="1" width="8.85546875"/>
    <col min="15335" max="15335" customWidth="1" width="8.85546875"/>
    <col min="15336" max="15336" customWidth="1" width="8.85546875"/>
    <col min="15337" max="15337" customWidth="1" width="8.85546875"/>
    <col min="15338" max="15338" customWidth="1" width="8.85546875"/>
    <col min="15339" max="15339" customWidth="1" width="8.85546875"/>
    <col min="15340" max="15340" customWidth="1" width="8.85546875"/>
    <col min="15341" max="15341" customWidth="1" width="8.85546875"/>
    <col min="15342" max="15342" customWidth="1" width="8.85546875"/>
    <col min="15343" max="15343" customWidth="1" width="8.85546875"/>
    <col min="15344" max="15344" customWidth="1" width="8.85546875"/>
    <col min="15345" max="15345" customWidth="1" width="8.85546875"/>
    <col min="15346" max="15346" customWidth="1" width="8.85546875"/>
    <col min="15347" max="15347" customWidth="1" width="8.85546875"/>
    <col min="15348" max="15348" customWidth="1" width="8.85546875"/>
    <col min="15349" max="15349" customWidth="1" width="8.85546875"/>
    <col min="15350" max="15350" customWidth="1" width="8.85546875"/>
    <col min="15351" max="15351" customWidth="1" width="8.85546875"/>
    <col min="15352" max="15352" customWidth="1" width="8.85546875"/>
    <col min="15353" max="15353" customWidth="1" width="8.85546875"/>
    <col min="15354" max="15354" customWidth="1" width="8.85546875"/>
    <col min="15355" max="15355" customWidth="1" width="8.85546875"/>
    <col min="15356" max="15356" customWidth="1" width="8.85546875"/>
    <col min="15357" max="15357" customWidth="1" width="8.85546875"/>
    <col min="15358" max="15358" customWidth="1" width="8.85546875"/>
    <col min="15359" max="15359" customWidth="1" width="8.85546875"/>
    <col min="15360" max="15360" customWidth="1" width="8.85546875"/>
    <col min="15361" max="15361" customWidth="1" width="8.85546875"/>
    <col min="15362" max="15362" customWidth="1" width="8.85546875"/>
    <col min="15363" max="15363" customWidth="1" width="8.85546875"/>
    <col min="15364" max="15364" customWidth="1" width="8.85546875"/>
    <col min="15365" max="15365" customWidth="1" width="8.85546875"/>
    <col min="15366" max="15366" customWidth="1" width="8.85546875"/>
    <col min="15367" max="15367" customWidth="1" width="8.85546875"/>
    <col min="15368" max="15368" customWidth="1" width="8.85546875"/>
    <col min="15369" max="15369" customWidth="1" width="8.85546875"/>
    <col min="15370" max="15370" customWidth="1" width="8.85546875"/>
    <col min="15371" max="15371" customWidth="1" width="8.85546875"/>
    <col min="15372" max="15372" customWidth="1" width="8.85546875"/>
    <col min="15373" max="15373" customWidth="1" width="8.85546875"/>
    <col min="15374" max="15374" customWidth="1" width="8.85546875"/>
    <col min="15375" max="15375" customWidth="1" width="8.85546875"/>
    <col min="15376" max="15376" customWidth="1" width="8.85546875"/>
    <col min="15377" max="15377" customWidth="1" width="8.85546875"/>
    <col min="15378" max="15378" customWidth="1" width="8.85546875"/>
    <col min="15379" max="15379" customWidth="1" width="8.85546875"/>
    <col min="15380" max="15380" customWidth="1" width="8.85546875"/>
    <col min="15381" max="15381" customWidth="1" width="8.85546875"/>
    <col min="15382" max="15382" customWidth="1" width="8.85546875"/>
    <col min="15383" max="15383" customWidth="1" width="8.85546875"/>
    <col min="15384" max="15384" customWidth="1" width="8.85546875"/>
    <col min="15385" max="15385" customWidth="1" width="8.85546875"/>
    <col min="15386" max="15386" customWidth="1" width="8.85546875"/>
    <col min="15387" max="15387" customWidth="1" width="8.85546875"/>
    <col min="15388" max="15388" customWidth="1" width="8.85546875"/>
    <col min="15389" max="15389" customWidth="1" width="8.85546875"/>
    <col min="15390" max="15390" customWidth="1" width="8.85546875"/>
    <col min="15391" max="15391" customWidth="1" width="8.85546875"/>
    <col min="15392" max="15392" customWidth="1" width="8.85546875"/>
    <col min="15393" max="15393" customWidth="1" width="8.85546875"/>
    <col min="15394" max="15394" customWidth="1" width="8.85546875"/>
    <col min="15395" max="15395" customWidth="1" width="8.85546875"/>
    <col min="15396" max="15396" customWidth="1" width="8.85546875"/>
    <col min="15397" max="15397" customWidth="1" width="8.85546875"/>
    <col min="15398" max="15398" customWidth="1" width="8.85546875"/>
    <col min="15399" max="15399" customWidth="1" width="8.85546875"/>
    <col min="15400" max="15400" customWidth="1" width="8.85546875"/>
    <col min="15401" max="15401" customWidth="1" width="8.85546875"/>
    <col min="15402" max="15402" customWidth="1" width="8.85546875"/>
    <col min="15403" max="15403" customWidth="1" width="8.85546875"/>
    <col min="15404" max="15404" customWidth="1" width="8.85546875"/>
    <col min="15405" max="15405" customWidth="1" width="8.85546875"/>
    <col min="15406" max="15406" customWidth="1" width="8.85546875"/>
    <col min="15407" max="15407" customWidth="1" width="8.85546875"/>
    <col min="15408" max="15408" customWidth="1" width="8.85546875"/>
    <col min="15409" max="15409" customWidth="1" width="8.85546875"/>
    <col min="15410" max="15410" customWidth="1" width="8.85546875"/>
    <col min="15411" max="15411" customWidth="1" width="8.85546875"/>
    <col min="15412" max="15412" customWidth="1" width="8.85546875"/>
    <col min="15413" max="15413" customWidth="1" width="8.85546875"/>
    <col min="15414" max="15414" customWidth="1" width="8.85546875"/>
    <col min="15415" max="15415" customWidth="1" width="8.85546875"/>
    <col min="15416" max="15416" customWidth="1" width="8.85546875"/>
    <col min="15417" max="15417" customWidth="1" width="8.85546875"/>
    <col min="15418" max="15418" customWidth="1" width="8.85546875"/>
    <col min="15419" max="15419" customWidth="1" width="8.85546875"/>
    <col min="15420" max="15420" customWidth="1" width="8.85546875"/>
    <col min="15421" max="15421" customWidth="1" width="8.85546875"/>
    <col min="15422" max="15422" customWidth="1" width="8.85546875"/>
    <col min="15423" max="15423" customWidth="1" width="8.85546875"/>
    <col min="15424" max="15424" customWidth="1" width="8.85546875"/>
    <col min="15425" max="15425" customWidth="1" width="8.85546875"/>
    <col min="15426" max="15426" customWidth="1" width="8.85546875"/>
    <col min="15427" max="15427" customWidth="1" width="8.85546875"/>
    <col min="15428" max="15428" customWidth="1" width="8.85546875"/>
    <col min="15429" max="15429" customWidth="1" width="8.85546875"/>
    <col min="15430" max="15430" customWidth="1" width="8.85546875"/>
    <col min="15431" max="15431" customWidth="1" width="8.85546875"/>
    <col min="15432" max="15432" customWidth="1" width="8.85546875"/>
    <col min="15433" max="15433" customWidth="1" width="8.85546875"/>
    <col min="15434" max="15434" customWidth="1" width="8.85546875"/>
    <col min="15435" max="15435" customWidth="1" width="8.85546875"/>
    <col min="15436" max="15436" customWidth="1" width="8.85546875"/>
    <col min="15437" max="15437" customWidth="1" width="8.85546875"/>
    <col min="15438" max="15438" customWidth="1" width="8.85546875"/>
    <col min="15439" max="15439" customWidth="1" width="8.85546875"/>
    <col min="15440" max="15440" customWidth="1" width="8.85546875"/>
    <col min="15441" max="15441" customWidth="1" width="8.85546875"/>
    <col min="15442" max="15442" customWidth="1" width="8.85546875"/>
    <col min="15443" max="15443" customWidth="1" width="8.85546875"/>
    <col min="15444" max="15444" customWidth="1" width="8.85546875"/>
    <col min="15445" max="15445" customWidth="1" width="8.85546875"/>
    <col min="15446" max="15446" customWidth="1" width="8.85546875"/>
    <col min="15447" max="15447" customWidth="1" width="8.85546875"/>
    <col min="15448" max="15448" customWidth="1" width="8.85546875"/>
    <col min="15449" max="15449" customWidth="1" width="8.85546875"/>
    <col min="15450" max="15450" customWidth="1" width="8.85546875"/>
    <col min="15451" max="15451" customWidth="1" width="8.85546875"/>
    <col min="15452" max="15452" customWidth="1" width="8.85546875"/>
    <col min="15453" max="15453" customWidth="1" width="8.85546875"/>
    <col min="15454" max="15454" customWidth="1" width="8.85546875"/>
    <col min="15455" max="15455" customWidth="1" width="8.85546875"/>
    <col min="15456" max="15456" customWidth="1" width="8.85546875"/>
    <col min="15457" max="15457" customWidth="1" width="8.85546875"/>
    <col min="15458" max="15458" customWidth="1" width="8.85546875"/>
    <col min="15459" max="15459" customWidth="1" width="8.85546875"/>
    <col min="15460" max="15460" customWidth="1" width="8.85546875"/>
    <col min="15461" max="15461" customWidth="1" width="8.85546875"/>
    <col min="15462" max="15462" customWidth="1" width="8.85546875"/>
    <col min="15463" max="15463" customWidth="1" width="8.85546875"/>
    <col min="15464" max="15464" customWidth="1" width="8.85546875"/>
    <col min="15465" max="15465" customWidth="1" width="8.85546875"/>
    <col min="15466" max="15466" customWidth="1" width="8.85546875"/>
    <col min="15467" max="15467" customWidth="1" width="8.85546875"/>
    <col min="15468" max="15468" customWidth="1" width="8.85546875"/>
    <col min="15469" max="15469" customWidth="1" width="8.85546875"/>
    <col min="15470" max="15470" customWidth="1" width="8.85546875"/>
    <col min="15471" max="15471" customWidth="1" width="8.85546875"/>
    <col min="15472" max="15472" customWidth="1" width="8.85546875"/>
    <col min="15473" max="15473" customWidth="1" width="8.85546875"/>
    <col min="15474" max="15474" customWidth="1" width="8.85546875"/>
    <col min="15475" max="15475" customWidth="1" width="8.85546875"/>
    <col min="15476" max="15476" customWidth="1" width="8.85546875"/>
    <col min="15477" max="15477" customWidth="1" width="8.85546875"/>
    <col min="15478" max="15478" customWidth="1" width="8.85546875"/>
    <col min="15479" max="15479" customWidth="1" width="8.85546875"/>
    <col min="15480" max="15480" customWidth="1" width="8.85546875"/>
    <col min="15481" max="15481" customWidth="1" width="8.85546875"/>
    <col min="15482" max="15482" customWidth="1" width="8.85546875"/>
    <col min="15483" max="15483" customWidth="1" width="8.85546875"/>
    <col min="15484" max="15484" customWidth="1" width="8.85546875"/>
    <col min="15485" max="15485" customWidth="1" width="8.85546875"/>
    <col min="15486" max="15486" customWidth="1" width="8.85546875"/>
    <col min="15487" max="15487" customWidth="1" width="8.85546875"/>
    <col min="15488" max="15488" customWidth="1" width="8.85546875"/>
    <col min="15489" max="15489" customWidth="1" width="8.85546875"/>
    <col min="15490" max="15490" customWidth="1" width="8.85546875"/>
    <col min="15491" max="15491" customWidth="1" width="8.85546875"/>
    <col min="15492" max="15492" customWidth="1" width="8.85546875"/>
    <col min="15493" max="15493" customWidth="1" width="8.85546875"/>
    <col min="15494" max="15494" customWidth="1" width="8.85546875"/>
    <col min="15495" max="15495" customWidth="1" width="8.85546875"/>
    <col min="15496" max="15496" customWidth="1" width="8.85546875"/>
    <col min="15497" max="15497" customWidth="1" width="8.85546875"/>
    <col min="15498" max="15498" customWidth="1" width="8.85546875"/>
    <col min="15499" max="15499" customWidth="1" width="8.85546875"/>
    <col min="15500" max="15500" customWidth="1" width="8.85546875"/>
    <col min="15501" max="15501" customWidth="1" width="8.85546875"/>
    <col min="15502" max="15502" customWidth="1" width="8.85546875"/>
    <col min="15503" max="15503" customWidth="1" width="8.85546875"/>
    <col min="15504" max="15504" customWidth="1" width="8.85546875"/>
    <col min="15505" max="15505" customWidth="1" width="8.85546875"/>
    <col min="15506" max="15506" customWidth="1" width="8.85546875"/>
    <col min="15507" max="15507" customWidth="1" width="8.85546875"/>
    <col min="15508" max="15508" customWidth="1" width="8.85546875"/>
    <col min="15509" max="15509" customWidth="1" width="8.85546875"/>
    <col min="15510" max="15510" customWidth="1" width="8.85546875"/>
    <col min="15511" max="15511" customWidth="1" width="8.85546875"/>
    <col min="15512" max="15512" customWidth="1" width="8.85546875"/>
    <col min="15513" max="15513" customWidth="1" width="8.85546875"/>
    <col min="15514" max="15514" customWidth="1" width="8.85546875"/>
    <col min="15515" max="15515" customWidth="1" width="8.85546875"/>
    <col min="15516" max="15516" customWidth="1" width="8.85546875"/>
    <col min="15517" max="15517" customWidth="1" width="8.85546875"/>
    <col min="15518" max="15518" customWidth="1" width="8.85546875"/>
    <col min="15519" max="15519" customWidth="1" width="8.85546875"/>
    <col min="15520" max="15520" customWidth="1" width="8.85546875"/>
    <col min="15521" max="15521" customWidth="1" width="8.85546875"/>
    <col min="15522" max="15522" customWidth="1" width="8.85546875"/>
    <col min="15523" max="15523" customWidth="1" width="8.85546875"/>
    <col min="15524" max="15524" customWidth="1" width="8.85546875"/>
    <col min="15525" max="15525" customWidth="1" width="8.85546875"/>
    <col min="15526" max="15526" customWidth="1" width="8.85546875"/>
    <col min="15527" max="15527" customWidth="1" width="8.85546875"/>
    <col min="15528" max="15528" customWidth="1" width="8.85546875"/>
    <col min="15529" max="15529" customWidth="1" width="8.85546875"/>
    <col min="15530" max="15530" customWidth="1" width="8.85546875"/>
    <col min="15531" max="15531" customWidth="1" width="8.85546875"/>
    <col min="15532" max="15532" customWidth="1" width="8.85546875"/>
    <col min="15533" max="15533" customWidth="1" width="8.85546875"/>
    <col min="15534" max="15534" customWidth="1" width="8.85546875"/>
    <col min="15535" max="15535" customWidth="1" width="8.85546875"/>
    <col min="15536" max="15536" customWidth="1" width="8.85546875"/>
    <col min="15537" max="15537" customWidth="1" width="8.85546875"/>
    <col min="15538" max="15538" customWidth="1" width="8.85546875"/>
    <col min="15539" max="15539" customWidth="1" width="8.85546875"/>
    <col min="15540" max="15540" customWidth="1" width="8.85546875"/>
    <col min="15541" max="15541" customWidth="1" width="8.85546875"/>
    <col min="15542" max="15542" customWidth="1" width="8.85546875"/>
    <col min="15543" max="15543" customWidth="1" width="8.85546875"/>
    <col min="15544" max="15544" customWidth="1" width="8.85546875"/>
    <col min="15545" max="15545" customWidth="1" width="8.85546875"/>
    <col min="15546" max="15546" customWidth="1" width="8.85546875"/>
    <col min="15547" max="15547" customWidth="1" width="8.85546875"/>
    <col min="15548" max="15548" customWidth="1" width="8.85546875"/>
    <col min="15549" max="15549" customWidth="1" width="8.85546875"/>
    <col min="15550" max="15550" customWidth="1" width="8.85546875"/>
    <col min="15551" max="15551" customWidth="1" width="8.85546875"/>
    <col min="15552" max="15552" customWidth="1" width="8.85546875"/>
    <col min="15553" max="15553" customWidth="1" width="8.85546875"/>
    <col min="15554" max="15554" customWidth="1" width="8.85546875"/>
    <col min="15555" max="15555" customWidth="1" width="8.85546875"/>
    <col min="15556" max="15556" customWidth="1" width="8.85546875"/>
    <col min="15557" max="15557" customWidth="1" width="8.85546875"/>
    <col min="15558" max="15558" customWidth="1" width="8.85546875"/>
    <col min="15559" max="15559" customWidth="1" width="8.85546875"/>
    <col min="15560" max="15560" customWidth="1" width="8.85546875"/>
    <col min="15561" max="15561" customWidth="1" width="8.85546875"/>
    <col min="15562" max="15562" customWidth="1" width="8.85546875"/>
    <col min="15563" max="15563" customWidth="1" width="8.85546875"/>
    <col min="15564" max="15564" customWidth="1" width="8.85546875"/>
    <col min="15565" max="15565" customWidth="1" width="8.85546875"/>
    <col min="15566" max="15566" customWidth="1" width="8.85546875"/>
    <col min="15567" max="15567" customWidth="1" width="8.85546875"/>
    <col min="15568" max="15568" customWidth="1" width="8.85546875"/>
    <col min="15569" max="15569" customWidth="1" width="8.85546875"/>
    <col min="15570" max="15570" customWidth="1" width="8.85546875"/>
    <col min="15571" max="15571" customWidth="1" width="8.85546875"/>
    <col min="15572" max="15572" customWidth="1" width="8.85546875"/>
    <col min="15573" max="15573" customWidth="1" width="8.85546875"/>
    <col min="15574" max="15574" customWidth="1" width="8.85546875"/>
    <col min="15575" max="15575" customWidth="1" width="8.85546875"/>
    <col min="15576" max="15576" customWidth="1" width="8.85546875"/>
    <col min="15577" max="15577" customWidth="1" width="8.85546875"/>
    <col min="15578" max="15578" customWidth="1" width="8.85546875"/>
    <col min="15579" max="15579" customWidth="1" width="8.85546875"/>
    <col min="15580" max="15580" customWidth="1" width="8.85546875"/>
    <col min="15581" max="15581" customWidth="1" width="8.85546875"/>
    <col min="15582" max="15582" customWidth="1" width="8.85546875"/>
    <col min="15583" max="15583" customWidth="1" width="8.85546875"/>
    <col min="15584" max="15584" customWidth="1" width="8.85546875"/>
    <col min="15585" max="15585" customWidth="1" width="8.85546875"/>
    <col min="15586" max="15586" customWidth="1" width="8.85546875"/>
    <col min="15587" max="15587" customWidth="1" width="8.85546875"/>
    <col min="15588" max="15588" customWidth="1" width="8.85546875"/>
    <col min="15589" max="15589" customWidth="1" width="8.85546875"/>
    <col min="15590" max="15590" customWidth="1" width="8.85546875"/>
    <col min="15591" max="15591" customWidth="1" width="8.85546875"/>
    <col min="15592" max="15592" customWidth="1" width="8.85546875"/>
    <col min="15593" max="15593" customWidth="1" width="8.85546875"/>
    <col min="15594" max="15594" customWidth="1" width="8.85546875"/>
    <col min="15595" max="15595" customWidth="1" width="8.85546875"/>
    <col min="15596" max="15596" customWidth="1" width="8.85546875"/>
    <col min="15597" max="15597" customWidth="1" width="8.85546875"/>
    <col min="15598" max="15598" customWidth="1" width="8.85546875"/>
    <col min="15599" max="15599" customWidth="1" width="8.85546875"/>
    <col min="15600" max="15600" customWidth="1" width="8.85546875"/>
    <col min="15601" max="15601" customWidth="1" width="8.85546875"/>
    <col min="15602" max="15602" customWidth="1" width="8.85546875"/>
    <col min="15603" max="15603" customWidth="1" width="8.85546875"/>
    <col min="15604" max="15604" customWidth="1" width="8.85546875"/>
    <col min="15605" max="15605" customWidth="1" width="8.85546875"/>
    <col min="15606" max="15606" customWidth="1" width="8.85546875"/>
    <col min="15607" max="15607" customWidth="1" width="8.85546875"/>
    <col min="15608" max="15608" customWidth="1" width="8.85546875"/>
    <col min="15609" max="15609" customWidth="1" width="8.85546875"/>
    <col min="15610" max="15610" customWidth="1" width="8.85546875"/>
    <col min="15611" max="15611" customWidth="1" width="8.85546875"/>
    <col min="15612" max="15612" customWidth="1" width="8.85546875"/>
    <col min="15613" max="15613" customWidth="1" width="8.85546875"/>
    <col min="15614" max="15614" customWidth="1" width="8.85546875"/>
    <col min="15615" max="15615" customWidth="1" width="8.85546875"/>
    <col min="15616" max="15616" customWidth="1" width="8.85546875"/>
    <col min="15617" max="15617" customWidth="1" width="8.85546875"/>
    <col min="15618" max="15618" customWidth="1" width="8.85546875"/>
    <col min="15619" max="15619" customWidth="1" width="8.85546875"/>
    <col min="15620" max="15620" customWidth="1" width="8.85546875"/>
    <col min="15621" max="15621" customWidth="1" width="8.85546875"/>
    <col min="15622" max="15622" customWidth="1" width="8.85546875"/>
    <col min="15623" max="15623" customWidth="1" width="8.85546875"/>
    <col min="15624" max="15624" customWidth="1" width="8.85546875"/>
    <col min="15625" max="15625" customWidth="1" width="8.85546875"/>
    <col min="15626" max="15626" customWidth="1" width="8.85546875"/>
    <col min="15627" max="15627" customWidth="1" width="8.85546875"/>
    <col min="15628" max="15628" customWidth="1" width="8.85546875"/>
    <col min="15629" max="15629" customWidth="1" width="8.85546875"/>
    <col min="15630" max="15630" customWidth="1" width="8.85546875"/>
    <col min="15631" max="15631" customWidth="1" width="8.85546875"/>
    <col min="15632" max="15632" customWidth="1" width="8.85546875"/>
    <col min="15633" max="15633" customWidth="1" width="8.85546875"/>
    <col min="15634" max="15634" customWidth="1" width="8.85546875"/>
    <col min="15635" max="15635" customWidth="1" width="8.85546875"/>
    <col min="15636" max="15636" customWidth="1" width="8.85546875"/>
    <col min="15637" max="15637" customWidth="1" width="8.85546875"/>
    <col min="15638" max="15638" customWidth="1" width="8.85546875"/>
    <col min="15639" max="15639" customWidth="1" width="8.85546875"/>
    <col min="15640" max="15640" customWidth="1" width="8.85546875"/>
    <col min="15641" max="15641" customWidth="1" width="8.85546875"/>
    <col min="15642" max="15642" customWidth="1" width="8.85546875"/>
    <col min="15643" max="15643" customWidth="1" width="8.85546875"/>
    <col min="15644" max="15644" customWidth="1" width="8.85546875"/>
    <col min="15645" max="15645" customWidth="1" width="8.85546875"/>
    <col min="15646" max="15646" customWidth="1" width="8.85546875"/>
    <col min="15647" max="15647" customWidth="1" width="8.85546875"/>
    <col min="15648" max="15648" customWidth="1" width="8.85546875"/>
    <col min="15649" max="15649" customWidth="1" width="8.85546875"/>
    <col min="15650" max="15650" customWidth="1" width="8.85546875"/>
    <col min="15651" max="15651" customWidth="1" width="8.85546875"/>
    <col min="15652" max="15652" customWidth="1" width="8.85546875"/>
    <col min="15653" max="15653" customWidth="1" width="8.85546875"/>
    <col min="15654" max="15654" customWidth="1" width="8.85546875"/>
    <col min="15655" max="15655" customWidth="1" width="8.85546875"/>
    <col min="15656" max="15656" customWidth="1" width="8.85546875"/>
    <col min="15657" max="15657" customWidth="1" width="8.85546875"/>
    <col min="15658" max="15658" customWidth="1" width="8.85546875"/>
    <col min="15659" max="15659" customWidth="1" width="8.85546875"/>
    <col min="15660" max="15660" customWidth="1" width="8.85546875"/>
    <col min="15661" max="15661" customWidth="1" width="8.85546875"/>
    <col min="15662" max="15662" customWidth="1" width="8.85546875"/>
    <col min="15663" max="15663" customWidth="1" width="8.85546875"/>
    <col min="15664" max="15664" customWidth="1" width="8.85546875"/>
    <col min="15665" max="15665" customWidth="1" width="8.85546875"/>
    <col min="15666" max="15666" customWidth="1" width="8.85546875"/>
    <col min="15667" max="15667" customWidth="1" width="8.85546875"/>
    <col min="15668" max="15668" customWidth="1" width="8.85546875"/>
    <col min="15669" max="15669" customWidth="1" width="8.85546875"/>
    <col min="15670" max="15670" customWidth="1" width="8.85546875"/>
    <col min="15671" max="15671" customWidth="1" width="8.85546875"/>
    <col min="15672" max="15672" customWidth="1" width="8.85546875"/>
    <col min="15673" max="15673" customWidth="1" width="8.85546875"/>
    <col min="15674" max="15674" customWidth="1" width="8.85546875"/>
    <col min="15675" max="15675" customWidth="1" width="8.85546875"/>
    <col min="15676" max="15676" customWidth="1" width="8.85546875"/>
    <col min="15677" max="15677" customWidth="1" width="8.85546875"/>
    <col min="15678" max="15678" customWidth="1" width="8.85546875"/>
    <col min="15679" max="15679" customWidth="1" width="8.85546875"/>
    <col min="15680" max="15680" customWidth="1" width="8.85546875"/>
    <col min="15681" max="15681" customWidth="1" width="8.85546875"/>
    <col min="15682" max="15682" customWidth="1" width="8.85546875"/>
    <col min="15683" max="15683" customWidth="1" width="8.85546875"/>
    <col min="15684" max="15684" customWidth="1" width="8.85546875"/>
    <col min="15685" max="15685" customWidth="1" width="8.85546875"/>
    <col min="15686" max="15686" customWidth="1" width="8.85546875"/>
    <col min="15687" max="15687" customWidth="1" width="8.85546875"/>
    <col min="15688" max="15688" customWidth="1" width="8.85546875"/>
    <col min="15689" max="15689" customWidth="1" width="8.85546875"/>
    <col min="15690" max="15690" customWidth="1" width="8.85546875"/>
    <col min="15691" max="15691" customWidth="1" width="8.85546875"/>
    <col min="15692" max="15692" customWidth="1" width="8.85546875"/>
    <col min="15693" max="15693" customWidth="1" width="8.85546875"/>
    <col min="15694" max="15694" customWidth="1" width="8.85546875"/>
    <col min="15695" max="15695" customWidth="1" width="8.85546875"/>
    <col min="15696" max="15696" customWidth="1" width="8.85546875"/>
    <col min="15697" max="15697" customWidth="1" width="8.85546875"/>
    <col min="15698" max="15698" customWidth="1" width="8.85546875"/>
    <col min="15699" max="15699" customWidth="1" width="8.85546875"/>
    <col min="15700" max="15700" customWidth="1" width="8.85546875"/>
    <col min="15701" max="15701" customWidth="1" width="8.85546875"/>
    <col min="15702" max="15702" customWidth="1" width="8.85546875"/>
    <col min="15703" max="15703" customWidth="1" width="8.85546875"/>
    <col min="15704" max="15704" customWidth="1" width="8.85546875"/>
    <col min="15705" max="15705" customWidth="1" width="8.85546875"/>
    <col min="15706" max="15706" customWidth="1" width="8.85546875"/>
    <col min="15707" max="15707" customWidth="1" width="8.85546875"/>
    <col min="15708" max="15708" customWidth="1" width="8.85546875"/>
    <col min="15709" max="15709" customWidth="1" width="8.85546875"/>
    <col min="15710" max="15710" customWidth="1" width="8.85546875"/>
    <col min="15711" max="15711" customWidth="1" width="8.85546875"/>
    <col min="15712" max="15712" customWidth="1" width="8.85546875"/>
    <col min="15713" max="15713" customWidth="1" width="8.85546875"/>
    <col min="15714" max="15714" customWidth="1" width="8.85546875"/>
    <col min="15715" max="15715" customWidth="1" width="8.85546875"/>
    <col min="15716" max="15716" customWidth="1" width="8.85546875"/>
    <col min="15717" max="15717" customWidth="1" width="8.85546875"/>
    <col min="15718" max="15718" customWidth="1" width="8.85546875"/>
    <col min="15719" max="15719" customWidth="1" width="8.85546875"/>
    <col min="15720" max="15720" customWidth="1" width="8.85546875"/>
    <col min="15721" max="15721" customWidth="1" width="8.85546875"/>
    <col min="15722" max="15722" customWidth="1" width="8.85546875"/>
    <col min="15723" max="15723" customWidth="1" width="8.85546875"/>
    <col min="15724" max="15724" customWidth="1" width="8.85546875"/>
    <col min="15725" max="15725" customWidth="1" width="8.85546875"/>
    <col min="15726" max="15726" customWidth="1" width="8.85546875"/>
    <col min="15727" max="15727" customWidth="1" width="8.85546875"/>
    <col min="15728" max="15728" customWidth="1" width="8.85546875"/>
    <col min="15729" max="15729" customWidth="1" width="8.85546875"/>
    <col min="15730" max="15730" customWidth="1" width="8.85546875"/>
    <col min="15731" max="15731" customWidth="1" width="8.85546875"/>
    <col min="15732" max="15732" customWidth="1" width="8.85546875"/>
    <col min="15733" max="15733" customWidth="1" width="8.85546875"/>
    <col min="15734" max="15734" customWidth="1" width="8.85546875"/>
    <col min="15735" max="15735" customWidth="1" width="8.85546875"/>
    <col min="15736" max="15736" customWidth="1" width="8.85546875"/>
    <col min="15737" max="15737" customWidth="1" width="8.85546875"/>
    <col min="15738" max="15738" customWidth="1" width="8.85546875"/>
    <col min="15739" max="15739" customWidth="1" width="8.85546875"/>
    <col min="15740" max="15740" customWidth="1" width="8.85546875"/>
    <col min="15741" max="15741" customWidth="1" width="8.85546875"/>
    <col min="15742" max="15742" customWidth="1" width="8.85546875"/>
    <col min="15743" max="15743" customWidth="1" width="8.85546875"/>
    <col min="15744" max="15744" customWidth="1" width="8.85546875"/>
    <col min="15745" max="15745" customWidth="1" width="8.85546875"/>
    <col min="15746" max="15746" customWidth="1" width="8.85546875"/>
    <col min="15747" max="15747" customWidth="1" width="8.85546875"/>
    <col min="15748" max="15748" customWidth="1" width="8.85546875"/>
    <col min="15749" max="15749" customWidth="1" width="8.85546875"/>
    <col min="15750" max="15750" customWidth="1" width="8.85546875"/>
    <col min="15751" max="15751" customWidth="1" width="8.85546875"/>
    <col min="15752" max="15752" customWidth="1" width="8.85546875"/>
    <col min="15753" max="15753" customWidth="1" width="8.85546875"/>
    <col min="15754" max="15754" customWidth="1" width="8.85546875"/>
    <col min="15755" max="15755" customWidth="1" width="8.85546875"/>
    <col min="15756" max="15756" customWidth="1" width="8.85546875"/>
    <col min="15757" max="15757" customWidth="1" width="8.85546875"/>
    <col min="15758" max="15758" customWidth="1" width="8.85546875"/>
    <col min="15759" max="15759" customWidth="1" width="8.85546875"/>
    <col min="15760" max="15760" customWidth="1" width="8.85546875"/>
    <col min="15761" max="15761" customWidth="1" width="8.85546875"/>
    <col min="15762" max="15762" customWidth="1" width="8.85546875"/>
    <col min="15763" max="15763" customWidth="1" width="8.85546875"/>
    <col min="15764" max="15764" customWidth="1" width="8.85546875"/>
    <col min="15765" max="15765" customWidth="1" width="8.85546875"/>
    <col min="15766" max="15766" customWidth="1" width="8.85546875"/>
    <col min="15767" max="15767" customWidth="1" width="8.85546875"/>
    <col min="15768" max="15768" customWidth="1" width="8.85546875"/>
    <col min="15769" max="15769" customWidth="1" width="8.85546875"/>
    <col min="15770" max="15770" customWidth="1" width="8.85546875"/>
    <col min="15771" max="15771" customWidth="1" width="8.85546875"/>
    <col min="15772" max="15772" customWidth="1" width="8.85546875"/>
    <col min="15773" max="15773" customWidth="1" width="8.85546875"/>
    <col min="15774" max="15774" customWidth="1" width="8.85546875"/>
    <col min="15775" max="15775" customWidth="1" width="8.85546875"/>
    <col min="15776" max="15776" customWidth="1" width="8.85546875"/>
    <col min="15777" max="15777" customWidth="1" width="8.85546875"/>
    <col min="15778" max="15778" customWidth="1" width="8.85546875"/>
    <col min="15779" max="15779" customWidth="1" width="8.85546875"/>
    <col min="15780" max="15780" customWidth="1" width="8.85546875"/>
    <col min="15781" max="15781" customWidth="1" width="8.85546875"/>
    <col min="15782" max="15782" customWidth="1" width="8.85546875"/>
    <col min="15783" max="15783" customWidth="1" width="8.85546875"/>
    <col min="15784" max="15784" customWidth="1" width="8.85546875"/>
    <col min="15785" max="15785" customWidth="1" width="8.85546875"/>
    <col min="15786" max="15786" customWidth="1" width="8.85546875"/>
    <col min="15787" max="15787" customWidth="1" width="8.85546875"/>
    <col min="15788" max="15788" customWidth="1" width="8.85546875"/>
    <col min="15789" max="15789" customWidth="1" width="8.85546875"/>
    <col min="15790" max="15790" customWidth="1" width="8.85546875"/>
    <col min="15791" max="15791" customWidth="1" width="8.85546875"/>
    <col min="15792" max="15792" customWidth="1" width="8.85546875"/>
    <col min="15793" max="15793" customWidth="1" width="8.85546875"/>
    <col min="15794" max="15794" customWidth="1" width="8.85546875"/>
    <col min="15795" max="15795" customWidth="1" width="8.85546875"/>
    <col min="15796" max="15796" customWidth="1" width="8.85546875"/>
    <col min="15797" max="15797" customWidth="1" width="8.85546875"/>
    <col min="15798" max="15798" customWidth="1" width="8.85546875"/>
    <col min="15799" max="15799" customWidth="1" width="8.85546875"/>
    <col min="15800" max="15800" customWidth="1" width="8.85546875"/>
    <col min="15801" max="15801" customWidth="1" width="8.85546875"/>
    <col min="15802" max="15802" customWidth="1" width="8.85546875"/>
    <col min="15803" max="15803" customWidth="1" width="8.85546875"/>
    <col min="15804" max="15804" customWidth="1" width="8.85546875"/>
    <col min="15805" max="15805" customWidth="1" width="8.85546875"/>
    <col min="15806" max="15806" customWidth="1" width="8.85546875"/>
    <col min="15807" max="15807" customWidth="1" width="8.85546875"/>
    <col min="15808" max="15808" customWidth="1" width="8.85546875"/>
    <col min="15809" max="15809" customWidth="1" width="8.85546875"/>
    <col min="15810" max="15810" customWidth="1" width="8.85546875"/>
    <col min="15811" max="15811" customWidth="1" width="8.85546875"/>
    <col min="15812" max="15812" customWidth="1" width="8.85546875"/>
    <col min="15813" max="15813" customWidth="1" width="8.85546875"/>
    <col min="15814" max="15814" customWidth="1" width="8.85546875"/>
    <col min="15815" max="15815" customWidth="1" width="8.85546875"/>
    <col min="15816" max="15816" customWidth="1" width="8.85546875"/>
    <col min="15817" max="15817" customWidth="1" width="8.85546875"/>
    <col min="15818" max="15818" customWidth="1" width="8.85546875"/>
    <col min="15819" max="15819" customWidth="1" width="8.85546875"/>
    <col min="15820" max="15820" customWidth="1" width="8.85546875"/>
    <col min="15821" max="15821" customWidth="1" width="8.85546875"/>
    <col min="15822" max="15822" customWidth="1" width="8.85546875"/>
    <col min="15823" max="15823" customWidth="1" width="8.85546875"/>
    <col min="15824" max="15824" customWidth="1" width="8.85546875"/>
    <col min="15825" max="15825" customWidth="1" width="8.85546875"/>
    <col min="15826" max="15826" customWidth="1" width="8.85546875"/>
    <col min="15827" max="15827" customWidth="1" width="8.85546875"/>
    <col min="15828" max="15828" customWidth="1" width="8.85546875"/>
    <col min="15829" max="15829" customWidth="1" width="8.85546875"/>
    <col min="15830" max="15830" customWidth="1" width="8.85546875"/>
    <col min="15831" max="15831" customWidth="1" width="8.85546875"/>
    <col min="15832" max="15832" customWidth="1" width="8.85546875"/>
    <col min="15833" max="15833" customWidth="1" width="8.85546875"/>
    <col min="15834" max="15834" customWidth="1" width="8.85546875"/>
    <col min="15835" max="15835" customWidth="1" width="8.85546875"/>
    <col min="15836" max="15836" customWidth="1" width="8.85546875"/>
    <col min="15837" max="15837" customWidth="1" width="8.85546875"/>
    <col min="15838" max="15838" customWidth="1" width="8.85546875"/>
    <col min="15839" max="15839" customWidth="1" width="8.85546875"/>
    <col min="15840" max="15840" customWidth="1" width="8.85546875"/>
    <col min="15841" max="15841" customWidth="1" width="8.85546875"/>
    <col min="15842" max="15842" customWidth="1" width="8.85546875"/>
    <col min="15843" max="15843" customWidth="1" width="8.85546875"/>
    <col min="15844" max="15844" customWidth="1" width="8.85546875"/>
    <col min="15845" max="15845" customWidth="1" width="8.85546875"/>
    <col min="15846" max="15846" customWidth="1" width="8.85546875"/>
    <col min="15847" max="15847" customWidth="1" width="8.85546875"/>
    <col min="15848" max="15848" customWidth="1" width="8.85546875"/>
    <col min="15849" max="15849" customWidth="1" width="8.85546875"/>
    <col min="15850" max="15850" customWidth="1" width="8.85546875"/>
    <col min="15851" max="15851" customWidth="1" width="8.85546875"/>
    <col min="15852" max="15852" customWidth="1" width="8.85546875"/>
    <col min="15853" max="15853" customWidth="1" width="8.85546875"/>
    <col min="15854" max="15854" customWidth="1" width="8.85546875"/>
    <col min="15855" max="15855" customWidth="1" width="8.85546875"/>
    <col min="15856" max="15856" customWidth="1" width="8.85546875"/>
    <col min="15857" max="15857" customWidth="1" width="8.85546875"/>
    <col min="15858" max="15858" customWidth="1" width="8.85546875"/>
    <col min="15859" max="15859" customWidth="1" width="8.85546875"/>
    <col min="15860" max="15860" customWidth="1" width="8.85546875"/>
    <col min="15861" max="15861" customWidth="1" width="8.85546875"/>
    <col min="15862" max="15862" customWidth="1" width="8.85546875"/>
    <col min="15863" max="15863" customWidth="1" width="8.85546875"/>
    <col min="15864" max="15864" customWidth="1" width="8.85546875"/>
    <col min="15865" max="15865" customWidth="1" width="8.85546875"/>
    <col min="15866" max="15866" customWidth="1" width="8.85546875"/>
    <col min="15867" max="15867" customWidth="1" width="8.85546875"/>
    <col min="15868" max="15868" customWidth="1" width="8.85546875"/>
    <col min="15869" max="15869" customWidth="1" width="8.85546875"/>
    <col min="15870" max="15870" customWidth="1" width="8.85546875"/>
    <col min="15871" max="15871" customWidth="1" width="8.85546875"/>
    <col min="15872" max="15872" customWidth="1" width="8.85546875"/>
    <col min="15873" max="15873" customWidth="1" width="8.85546875"/>
    <col min="15874" max="15874" customWidth="1" width="8.85546875"/>
    <col min="15875" max="15875" customWidth="1" width="8.85546875"/>
    <col min="15876" max="15876" customWidth="1" width="8.85546875"/>
    <col min="15877" max="15877" customWidth="1" width="8.85546875"/>
    <col min="15878" max="15878" customWidth="1" width="8.85546875"/>
    <col min="15879" max="15879" customWidth="1" width="8.85546875"/>
    <col min="15880" max="15880" customWidth="1" width="8.85546875"/>
    <col min="15881" max="15881" customWidth="1" width="8.85546875"/>
    <col min="15882" max="15882" customWidth="1" width="8.85546875"/>
    <col min="15883" max="15883" customWidth="1" width="8.85546875"/>
    <col min="15884" max="15884" customWidth="1" width="8.85546875"/>
    <col min="15885" max="15885" customWidth="1" width="8.85546875"/>
    <col min="15886" max="15886" customWidth="1" width="8.85546875"/>
    <col min="15887" max="15887" customWidth="1" width="8.85546875"/>
    <col min="15888" max="15888" customWidth="1" width="8.85546875"/>
    <col min="15889" max="15889" customWidth="1" width="8.85546875"/>
    <col min="15890" max="15890" customWidth="1" width="8.85546875"/>
    <col min="15891" max="15891" customWidth="1" width="8.85546875"/>
    <col min="15892" max="15892" customWidth="1" width="8.85546875"/>
    <col min="15893" max="15893" customWidth="1" width="8.85546875"/>
    <col min="15894" max="15894" customWidth="1" width="8.85546875"/>
    <col min="15895" max="15895" customWidth="1" width="8.85546875"/>
    <col min="15896" max="15896" customWidth="1" width="8.85546875"/>
    <col min="15897" max="15897" customWidth="1" width="8.85546875"/>
    <col min="15898" max="15898" customWidth="1" width="8.85546875"/>
    <col min="15899" max="15899" customWidth="1" width="8.85546875"/>
    <col min="15900" max="15900" customWidth="1" width="8.85546875"/>
    <col min="15901" max="15901" customWidth="1" width="8.85546875"/>
    <col min="15902" max="15902" customWidth="1" width="8.85546875"/>
    <col min="15903" max="15903" customWidth="1" width="8.85546875"/>
    <col min="15904" max="15904" customWidth="1" width="8.85546875"/>
    <col min="15905" max="15905" customWidth="1" width="8.85546875"/>
    <col min="15906" max="15906" customWidth="1" width="8.85546875"/>
    <col min="15907" max="15907" customWidth="1" width="8.85546875"/>
    <col min="15908" max="15908" customWidth="1" width="8.85546875"/>
    <col min="15909" max="15909" customWidth="1" width="8.85546875"/>
    <col min="15910" max="15910" customWidth="1" width="8.85546875"/>
    <col min="15911" max="15911" customWidth="1" width="8.85546875"/>
    <col min="15912" max="15912" customWidth="1" width="8.85546875"/>
    <col min="15913" max="15913" customWidth="1" width="8.85546875"/>
    <col min="15914" max="15914" customWidth="1" width="8.85546875"/>
    <col min="15915" max="15915" customWidth="1" width="8.85546875"/>
    <col min="15916" max="15916" customWidth="1" width="8.85546875"/>
    <col min="15917" max="15917" customWidth="1" width="8.85546875"/>
    <col min="15918" max="15918" customWidth="1" width="8.85546875"/>
    <col min="15919" max="15919" customWidth="1" width="8.85546875"/>
    <col min="15920" max="15920" customWidth="1" width="8.85546875"/>
    <col min="15921" max="15921" customWidth="1" width="8.85546875"/>
    <col min="15922" max="15922" customWidth="1" width="8.85546875"/>
    <col min="15923" max="15923" customWidth="1" width="8.85546875"/>
    <col min="15924" max="15924" customWidth="1" width="8.85546875"/>
    <col min="15925" max="15925" customWidth="1" width="8.85546875"/>
    <col min="15926" max="15926" customWidth="1" width="8.85546875"/>
    <col min="15927" max="15927" customWidth="1" width="8.85546875"/>
    <col min="15928" max="15928" customWidth="1" width="8.85546875"/>
    <col min="15929" max="15929" customWidth="1" width="8.85546875"/>
    <col min="15930" max="15930" customWidth="1" width="8.85546875"/>
    <col min="15931" max="15931" customWidth="1" width="8.85546875"/>
    <col min="15932" max="15932" customWidth="1" width="8.85546875"/>
    <col min="15933" max="15933" customWidth="1" width="8.85546875"/>
    <col min="15934" max="15934" customWidth="1" width="8.85546875"/>
    <col min="15935" max="15935" customWidth="1" width="8.85546875"/>
    <col min="15936" max="15936" customWidth="1" width="8.85546875"/>
    <col min="15937" max="15937" customWidth="1" width="8.85546875"/>
    <col min="15938" max="15938" customWidth="1" width="8.85546875"/>
    <col min="15939" max="15939" customWidth="1" width="8.85546875"/>
    <col min="15940" max="15940" customWidth="1" width="8.85546875"/>
    <col min="15941" max="15941" customWidth="1" width="8.85546875"/>
    <col min="15942" max="15942" customWidth="1" width="8.85546875"/>
    <col min="15943" max="15943" customWidth="1" width="8.85546875"/>
    <col min="15944" max="15944" customWidth="1" width="8.85546875"/>
    <col min="15945" max="15945" customWidth="1" width="8.85546875"/>
    <col min="15946" max="15946" customWidth="1" width="8.85546875"/>
    <col min="15947" max="15947" customWidth="1" width="8.85546875"/>
    <col min="15948" max="15948" customWidth="1" width="8.85546875"/>
    <col min="15949" max="15949" customWidth="1" width="8.85546875"/>
    <col min="15950" max="15950" customWidth="1" width="8.85546875"/>
    <col min="15951" max="15951" customWidth="1" width="8.85546875"/>
    <col min="15952" max="15952" customWidth="1" width="8.85546875"/>
    <col min="15953" max="15953" customWidth="1" width="8.85546875"/>
    <col min="15954" max="15954" customWidth="1" width="8.85546875"/>
    <col min="15955" max="15955" customWidth="1" width="8.85546875"/>
    <col min="15956" max="15956" customWidth="1" width="8.85546875"/>
    <col min="15957" max="15957" customWidth="1" width="8.85546875"/>
    <col min="15958" max="15958" customWidth="1" width="8.85546875"/>
    <col min="15959" max="15959" customWidth="1" width="8.85546875"/>
    <col min="15960" max="15960" customWidth="1" width="8.85546875"/>
    <col min="15961" max="15961" customWidth="1" width="8.85546875"/>
    <col min="15962" max="15962" customWidth="1" width="8.85546875"/>
    <col min="15963" max="15963" customWidth="1" width="8.85546875"/>
    <col min="15964" max="15964" customWidth="1" width="8.85546875"/>
    <col min="15965" max="15965" customWidth="1" width="8.85546875"/>
    <col min="15966" max="15966" customWidth="1" width="8.85546875"/>
    <col min="15967" max="15967" customWidth="1" width="8.85546875"/>
    <col min="15968" max="15968" customWidth="1" width="8.85546875"/>
    <col min="15969" max="15969" customWidth="1" width="8.85546875"/>
    <col min="15970" max="15970" customWidth="1" width="8.85546875"/>
    <col min="15971" max="15971" customWidth="1" width="8.85546875"/>
    <col min="15972" max="15972" customWidth="1" width="8.85546875"/>
    <col min="15973" max="15973" customWidth="1" width="8.85546875"/>
    <col min="15974" max="15974" customWidth="1" width="8.85546875"/>
    <col min="15975" max="15975" customWidth="1" width="8.85546875"/>
    <col min="15976" max="15976" customWidth="1" width="8.85546875"/>
    <col min="15977" max="15977" customWidth="1" width="8.85546875"/>
    <col min="15978" max="15978" customWidth="1" width="8.85546875"/>
    <col min="15979" max="15979" customWidth="1" width="8.85546875"/>
    <col min="15980" max="15980" customWidth="1" width="8.85546875"/>
    <col min="15981" max="15981" customWidth="1" width="8.85546875"/>
    <col min="15982" max="15982" customWidth="1" width="8.85546875"/>
    <col min="15983" max="15983" customWidth="1" width="8.85546875"/>
    <col min="15984" max="15984" customWidth="1" width="8.85546875"/>
    <col min="15985" max="15985" customWidth="1" width="8.85546875"/>
    <col min="15986" max="15986" customWidth="1" width="8.85546875"/>
    <col min="15987" max="15987" customWidth="1" width="8.85546875"/>
    <col min="15988" max="15988" customWidth="1" width="8.85546875"/>
    <col min="15989" max="15989" customWidth="1" width="8.85546875"/>
    <col min="15990" max="15990" customWidth="1" width="8.85546875"/>
    <col min="15991" max="15991" customWidth="1" width="8.85546875"/>
    <col min="15992" max="15992" customWidth="1" width="8.85546875"/>
    <col min="15993" max="15993" customWidth="1" width="8.85546875"/>
    <col min="15994" max="15994" customWidth="1" width="8.85546875"/>
    <col min="15995" max="15995" customWidth="1" width="8.85546875"/>
    <col min="15996" max="15996" customWidth="1" width="8.85546875"/>
    <col min="15997" max="15997" customWidth="1" width="8.85546875"/>
    <col min="15998" max="15998" customWidth="1" width="8.85546875"/>
    <col min="15999" max="15999" customWidth="1" width="8.85546875"/>
    <col min="16000" max="16000" customWidth="1" width="8.85546875"/>
    <col min="16001" max="16001" customWidth="1" width="8.85546875"/>
    <col min="16002" max="16002" customWidth="1" width="8.85546875"/>
    <col min="16003" max="16003" customWidth="1" width="8.85546875"/>
    <col min="16004" max="16004" customWidth="1" width="8.85546875"/>
    <col min="16005" max="16005" customWidth="1" width="8.85546875"/>
    <col min="16006" max="16006" customWidth="1" width="8.85546875"/>
    <col min="16007" max="16007" customWidth="1" width="8.85546875"/>
    <col min="16008" max="16008" customWidth="1" width="8.85546875"/>
    <col min="16009" max="16009" customWidth="1" width="8.85546875"/>
    <col min="16010" max="16010" customWidth="1" width="8.85546875"/>
    <col min="16011" max="16011" customWidth="1" width="8.85546875"/>
    <col min="16012" max="16012" customWidth="1" width="8.85546875"/>
    <col min="16013" max="16013" customWidth="1" width="8.85546875"/>
    <col min="16014" max="16014" customWidth="1" width="8.85546875"/>
    <col min="16015" max="16015" customWidth="1" width="8.85546875"/>
    <col min="16016" max="16016" customWidth="1" width="8.85546875"/>
    <col min="16017" max="16017" customWidth="1" width="8.85546875"/>
    <col min="16018" max="16018" customWidth="1" width="8.85546875"/>
    <col min="16019" max="16019" customWidth="1" width="8.85546875"/>
    <col min="16020" max="16020" customWidth="1" width="8.85546875"/>
    <col min="16021" max="16021" customWidth="1" width="8.85546875"/>
    <col min="16022" max="16022" customWidth="1" width="8.85546875"/>
    <col min="16023" max="16023" customWidth="1" width="8.85546875"/>
    <col min="16024" max="16024" customWidth="1" width="8.85546875"/>
    <col min="16025" max="16025" customWidth="1" width="8.85546875"/>
    <col min="16026" max="16026" customWidth="1" width="8.85546875"/>
    <col min="16027" max="16027" customWidth="1" width="8.85546875"/>
    <col min="16028" max="16028" customWidth="1" width="8.85546875"/>
    <col min="16029" max="16029" customWidth="1" width="8.85546875"/>
    <col min="16030" max="16030" customWidth="1" width="8.85546875"/>
    <col min="16031" max="16031" customWidth="1" width="8.85546875"/>
    <col min="16032" max="16032" customWidth="1" width="8.85546875"/>
    <col min="16033" max="16033" customWidth="1" width="8.85546875"/>
    <col min="16034" max="16034" customWidth="1" width="8.85546875"/>
    <col min="16035" max="16035" customWidth="1" width="8.85546875"/>
    <col min="16036" max="16036" customWidth="1" width="8.85546875"/>
    <col min="16037" max="16037" customWidth="1" width="8.85546875"/>
    <col min="16038" max="16038" customWidth="1" width="8.85546875"/>
    <col min="16039" max="16039" customWidth="1" width="8.85546875"/>
    <col min="16040" max="16040" customWidth="1" width="8.85546875"/>
    <col min="16041" max="16041" customWidth="1" width="8.85546875"/>
    <col min="16042" max="16042" customWidth="1" width="8.85546875"/>
    <col min="16043" max="16043" customWidth="1" width="8.85546875"/>
    <col min="16044" max="16044" customWidth="1" width="8.85546875"/>
    <col min="16045" max="16045" customWidth="1" width="8.85546875"/>
    <col min="16046" max="16046" customWidth="1" width="8.85546875"/>
    <col min="16047" max="16047" customWidth="1" width="8.85546875"/>
    <col min="16048" max="16048" customWidth="1" width="8.85546875"/>
    <col min="16049" max="16049" customWidth="1" width="8.85546875"/>
    <col min="16050" max="16050" customWidth="1" width="8.85546875"/>
    <col min="16051" max="16051" customWidth="1" width="8.85546875"/>
    <col min="16052" max="16052" customWidth="1" width="8.85546875"/>
    <col min="16053" max="16053" customWidth="1" width="8.85546875"/>
    <col min="16054" max="16054" customWidth="1" width="8.85546875"/>
    <col min="16055" max="16055" customWidth="1" width="8.85546875"/>
    <col min="16056" max="16056" customWidth="1" width="8.85546875"/>
    <col min="16057" max="16057" customWidth="1" width="8.85546875"/>
    <col min="16058" max="16058" customWidth="1" width="8.85546875"/>
    <col min="16059" max="16059" customWidth="1" width="8.85546875"/>
    <col min="16060" max="16060" customWidth="1" width="8.85546875"/>
    <col min="16061" max="16061" customWidth="1" width="8.85546875"/>
    <col min="16062" max="16062" customWidth="1" width="8.85546875"/>
    <col min="16063" max="16063" customWidth="1" width="8.85546875"/>
    <col min="16064" max="16064" customWidth="1" width="8.85546875"/>
    <col min="16065" max="16065" customWidth="1" width="8.85546875"/>
    <col min="16066" max="16066" customWidth="1" width="8.85546875"/>
    <col min="16067" max="16067" customWidth="1" width="8.85546875"/>
    <col min="16068" max="16068" customWidth="1" width="8.85546875"/>
    <col min="16069" max="16069" customWidth="1" width="8.85546875"/>
    <col min="16070" max="16070" customWidth="1" width="8.85546875"/>
    <col min="16071" max="16071" customWidth="1" width="8.85546875"/>
    <col min="16072" max="16072" customWidth="1" width="8.85546875"/>
    <col min="16073" max="16073" customWidth="1" width="8.85546875"/>
    <col min="16074" max="16074" customWidth="1" width="8.85546875"/>
    <col min="16075" max="16075" customWidth="1" width="8.85546875"/>
    <col min="16076" max="16076" customWidth="1" width="8.85546875"/>
    <col min="16077" max="16077" customWidth="1" width="8.85546875"/>
    <col min="16078" max="16078" customWidth="1" width="8.85546875"/>
    <col min="16079" max="16079" customWidth="1" width="8.85546875"/>
    <col min="16080" max="16080" customWidth="1" width="8.85546875"/>
    <col min="16081" max="16081" customWidth="1" width="8.85546875"/>
    <col min="16082" max="16082" customWidth="1" width="8.85546875"/>
    <col min="16083" max="16083" customWidth="1" width="8.85546875"/>
    <col min="16084" max="16084" customWidth="1" width="8.85546875"/>
    <col min="16085" max="16085" customWidth="1" width="8.85546875"/>
    <col min="16086" max="16086" customWidth="1" width="8.85546875"/>
    <col min="16087" max="16087" customWidth="1" width="8.85546875"/>
    <col min="16088" max="16088" customWidth="1" width="8.85546875"/>
    <col min="16089" max="16089" customWidth="1" width="8.85546875"/>
    <col min="16090" max="16090" customWidth="1" width="8.85546875"/>
    <col min="16091" max="16091" customWidth="1" width="8.85546875"/>
    <col min="16092" max="16092" customWidth="1" width="8.85546875"/>
    <col min="16093" max="16093" customWidth="1" width="8.85546875"/>
    <col min="16094" max="16094" customWidth="1" width="8.85546875"/>
    <col min="16095" max="16095" customWidth="1" width="8.85546875"/>
    <col min="16096" max="16096" customWidth="1" width="8.85546875"/>
    <col min="16097" max="16097" customWidth="1" width="8.85546875"/>
    <col min="16098" max="16098" customWidth="1" width="8.85546875"/>
    <col min="16099" max="16099" customWidth="1" width="8.85546875"/>
    <col min="16100" max="16100" customWidth="1" width="8.85546875"/>
    <col min="16101" max="16101" customWidth="1" width="8.85546875"/>
    <col min="16102" max="16102" customWidth="1" width="8.85546875"/>
    <col min="16103" max="16103" customWidth="1" width="8.85546875"/>
    <col min="16104" max="16104" customWidth="1" width="8.85546875"/>
    <col min="16105" max="16105" customWidth="1" width="8.85546875"/>
    <col min="16106" max="16106" customWidth="1" width="8.85546875"/>
    <col min="16107" max="16107" customWidth="1" width="8.85546875"/>
    <col min="16108" max="16108" customWidth="1" width="8.85546875"/>
    <col min="16109" max="16109" customWidth="1" width="8.85546875"/>
    <col min="16110" max="16110" customWidth="1" width="8.85546875"/>
    <col min="16111" max="16111" customWidth="1" width="8.85546875"/>
    <col min="16112" max="16112" customWidth="1" width="8.85546875"/>
    <col min="16113" max="16113" customWidth="1" width="8.85546875"/>
    <col min="16114" max="16114" customWidth="1" width="8.85546875"/>
    <col min="16115" max="16115" customWidth="1" width="8.85546875"/>
    <col min="16116" max="16116" customWidth="1" width="8.85546875"/>
    <col min="16117" max="16117" customWidth="1" width="8.85546875"/>
    <col min="16118" max="16118" customWidth="1" width="8.85546875"/>
    <col min="16119" max="16119" customWidth="1" width="8.85546875"/>
    <col min="16120" max="16120" customWidth="1" width="8.85546875"/>
    <col min="16121" max="16121" customWidth="1" width="8.85546875"/>
    <col min="16122" max="16122" customWidth="1" width="8.85546875"/>
    <col min="16123" max="16123" customWidth="1" width="8.85546875"/>
    <col min="16124" max="16124" customWidth="1" width="8.85546875"/>
    <col min="16125" max="16125" customWidth="1" width="8.85546875"/>
    <col min="16126" max="16126" customWidth="1" width="8.85546875"/>
    <col min="16127" max="16127" customWidth="1" width="8.85546875"/>
    <col min="16128" max="16128" customWidth="1" width="8.85546875"/>
    <col min="16129" max="16129" customWidth="1" width="8.85546875"/>
    <col min="16130" max="16130" customWidth="1" width="8.85546875"/>
    <col min="16131" max="16131" customWidth="1" width="8.85546875"/>
    <col min="16132" max="16132" customWidth="1" width="8.85546875"/>
    <col min="16133" max="16133" customWidth="1" width="8.85546875"/>
    <col min="16134" max="16134" customWidth="1" width="8.85546875"/>
    <col min="16135" max="16135" customWidth="1" width="8.85546875"/>
    <col min="16136" max="16136" customWidth="1" width="8.85546875"/>
    <col min="16137" max="16137" customWidth="1" width="8.85546875"/>
    <col min="16138" max="16138" customWidth="1" width="8.85546875"/>
    <col min="16139" max="16139" customWidth="1" width="8.85546875"/>
    <col min="16140" max="16140" customWidth="1" width="8.85546875"/>
    <col min="16141" max="16141" customWidth="1" width="8.85546875"/>
    <col min="16142" max="16142" customWidth="1" width="8.85546875"/>
    <col min="16143" max="16143" customWidth="1" width="8.85546875"/>
    <col min="16144" max="16144" customWidth="1" width="8.85546875"/>
    <col min="16145" max="16145" customWidth="1" width="8.85546875"/>
    <col min="16146" max="16146" customWidth="1" width="8.85546875"/>
    <col min="16147" max="16147" customWidth="1" width="8.85546875"/>
    <col min="16148" max="16148" customWidth="1" width="8.85546875"/>
    <col min="16149" max="16149" customWidth="1" width="8.85546875"/>
    <col min="16150" max="16150" customWidth="1" width="8.85546875"/>
    <col min="16151" max="16151" customWidth="1" width="8.85546875"/>
    <col min="16152" max="16152" customWidth="1" width="8.85546875"/>
    <col min="16153" max="16153" customWidth="1" width="8.85546875"/>
    <col min="16154" max="16154" customWidth="1" width="8.85546875"/>
    <col min="16155" max="16155" customWidth="1" width="8.85546875"/>
    <col min="16156" max="16156" customWidth="1" width="8.85546875"/>
    <col min="16157" max="16157" customWidth="1" width="8.85546875"/>
    <col min="16158" max="16158" customWidth="1" width="8.85546875"/>
    <col min="16159" max="16159" customWidth="1" width="8.85546875"/>
    <col min="16160" max="16160" customWidth="1" width="8.85546875"/>
    <col min="16161" max="16161" customWidth="1" width="8.85546875"/>
    <col min="16162" max="16162" customWidth="1" width="8.85546875"/>
    <col min="16163" max="16163" customWidth="1" width="8.85546875"/>
    <col min="16164" max="16164" customWidth="1" width="8.85546875"/>
    <col min="16165" max="16165" customWidth="1" width="8.85546875"/>
    <col min="16166" max="16166" customWidth="1" width="8.85546875"/>
    <col min="16167" max="16167" customWidth="1" width="8.85546875"/>
    <col min="16168" max="16168" customWidth="1" width="8.85546875"/>
    <col min="16169" max="16169" customWidth="1" width="8.85546875"/>
    <col min="16170" max="16170" customWidth="1" width="8.85546875"/>
    <col min="16171" max="16171" customWidth="1" width="8.85546875"/>
    <col min="16172" max="16172" customWidth="1" width="8.85546875"/>
    <col min="16173" max="16173" customWidth="1" width="8.85546875"/>
    <col min="16174" max="16174" customWidth="1" width="8.85546875"/>
    <col min="16175" max="16175" customWidth="1" width="8.85546875"/>
    <col min="16176" max="16176" customWidth="1" width="8.85546875"/>
    <col min="16177" max="16177" customWidth="1" width="8.85546875"/>
    <col min="16178" max="16178" customWidth="1" width="8.85546875"/>
    <col min="16179" max="16179" customWidth="1" width="8.85546875"/>
    <col min="16180" max="16180" customWidth="1" width="8.85546875"/>
    <col min="16181" max="16181" customWidth="1" width="8.85546875"/>
    <col min="16182" max="16182" customWidth="1" width="8.85546875"/>
    <col min="16183" max="16183" customWidth="1" width="8.85546875"/>
    <col min="16184" max="16184" customWidth="1" width="8.85546875"/>
    <col min="16185" max="16185" customWidth="1" width="8.85546875"/>
    <col min="16186" max="16186" customWidth="1" width="8.85546875"/>
    <col min="16187" max="16187" customWidth="1" width="8.85546875"/>
    <col min="16188" max="16188" customWidth="1" width="8.85546875"/>
    <col min="16189" max="16189" customWidth="1" width="8.85546875"/>
    <col min="16190" max="16190" customWidth="1" width="8.85546875"/>
    <col min="16191" max="16191" customWidth="1" width="8.85546875"/>
    <col min="16192" max="16192" customWidth="1" width="8.85546875"/>
    <col min="16193" max="16193" customWidth="1" width="8.85546875"/>
    <col min="16194" max="16194" customWidth="1" width="8.85546875"/>
    <col min="16195" max="16195" customWidth="1" width="8.85546875"/>
    <col min="16196" max="16196" customWidth="1" width="8.85546875"/>
    <col min="16197" max="16197" customWidth="1" width="8.85546875"/>
    <col min="16198" max="16198" customWidth="1" width="8.85546875"/>
    <col min="16199" max="16199" customWidth="1" width="8.85546875"/>
    <col min="16200" max="16200" customWidth="1" width="8.85546875"/>
    <col min="16201" max="16201" customWidth="1" width="8.85546875"/>
    <col min="16202" max="16202" customWidth="1" width="8.85546875"/>
    <col min="16203" max="16203" customWidth="1" width="8.85546875"/>
    <col min="16204" max="16204" customWidth="1" width="8.85546875"/>
    <col min="16205" max="16205" customWidth="1" width="8.85546875"/>
    <col min="16206" max="16206" customWidth="1" width="8.85546875"/>
    <col min="16207" max="16207" customWidth="1" width="8.85546875"/>
    <col min="16208" max="16208" customWidth="1" width="8.85546875"/>
    <col min="16209" max="16209" customWidth="1" width="8.85546875"/>
    <col min="16210" max="16210" customWidth="1" width="8.85546875"/>
    <col min="16211" max="16211" customWidth="1" width="8.85546875"/>
    <col min="16212" max="16212" customWidth="1" width="8.85546875"/>
    <col min="16213" max="16213" customWidth="1" width="8.85546875"/>
    <col min="16214" max="16214" customWidth="1" width="8.85546875"/>
    <col min="16215" max="16215" customWidth="1" width="8.85546875"/>
    <col min="16216" max="16216" customWidth="1" width="8.85546875"/>
    <col min="16217" max="16217" customWidth="1" width="8.85546875"/>
    <col min="16218" max="16218" customWidth="1" width="8.85546875"/>
    <col min="16219" max="16219" customWidth="1" width="8.85546875"/>
    <col min="16220" max="16220" customWidth="1" width="8.85546875"/>
    <col min="16221" max="16221" customWidth="1" width="8.85546875"/>
    <col min="16222" max="16222" customWidth="1" width="8.85546875"/>
    <col min="16223" max="16223" customWidth="1" width="8.85546875"/>
    <col min="16224" max="16224" customWidth="1" width="8.85546875"/>
    <col min="16225" max="16225" customWidth="1" width="8.85546875"/>
    <col min="16226" max="16226" customWidth="1" width="8.85546875"/>
    <col min="16227" max="16227" customWidth="1" width="8.85546875"/>
    <col min="16228" max="16228" customWidth="1" width="8.85546875"/>
    <col min="16229" max="16229" customWidth="1" width="8.85546875"/>
    <col min="16230" max="16230" customWidth="1" width="8.85546875"/>
    <col min="16231" max="16231" customWidth="1" width="8.85546875"/>
    <col min="16232" max="16232" customWidth="1" width="8.85546875"/>
    <col min="16233" max="16233" customWidth="1" width="8.85546875"/>
    <col min="16234" max="16234" customWidth="1" width="8.85546875"/>
    <col min="16235" max="16235" customWidth="1" width="8.85546875"/>
    <col min="16236" max="16236" customWidth="1" width="8.85546875"/>
    <col min="16237" max="16237" customWidth="1" width="8.85546875"/>
    <col min="16238" max="16238" customWidth="1" width="8.85546875"/>
    <col min="16239" max="16239" customWidth="1" width="8.85546875"/>
    <col min="16240" max="16240" customWidth="1" width="8.85546875"/>
    <col min="16241" max="16241" customWidth="1" width="8.85546875"/>
    <col min="16242" max="16242" customWidth="1" width="8.85546875"/>
    <col min="16243" max="16243" customWidth="1" width="8.85546875"/>
    <col min="16244" max="16244" customWidth="1" width="8.85546875"/>
    <col min="16245" max="16245" customWidth="1" width="8.85546875"/>
    <col min="16246" max="16246" customWidth="1" width="8.85546875"/>
    <col min="16247" max="16247" customWidth="1" width="8.85546875"/>
    <col min="16248" max="16248" customWidth="1" width="8.85546875"/>
    <col min="16249" max="16249" customWidth="1" width="8.85546875"/>
    <col min="16250" max="16250" customWidth="1" width="8.85546875"/>
    <col min="16251" max="16251" customWidth="1" width="8.85546875"/>
    <col min="16252" max="16252" customWidth="1" width="8.85546875"/>
    <col min="16253" max="16253" customWidth="1" width="8.85546875"/>
    <col min="16254" max="16254" customWidth="1" width="8.85546875"/>
    <col min="16255" max="16255" customWidth="1" width="8.85546875"/>
    <col min="16256" max="16256" customWidth="1" width="8.85546875"/>
    <col min="16257" max="16257" customWidth="1" width="8.85546875"/>
    <col min="16258" max="16258" customWidth="1" width="8.85546875"/>
    <col min="16259" max="16259" customWidth="1" width="8.85546875"/>
    <col min="16260" max="16260" customWidth="1" width="8.85546875"/>
    <col min="16261" max="16261" customWidth="1" width="8.85546875"/>
    <col min="16262" max="16262" customWidth="1" width="8.85546875"/>
    <col min="16263" max="16263" customWidth="1" width="8.85546875"/>
    <col min="16264" max="16264" customWidth="1" width="8.85546875"/>
    <col min="16265" max="16265" customWidth="1" width="8.85546875"/>
    <col min="16266" max="16266" customWidth="1" width="8.85546875"/>
    <col min="16267" max="16267" customWidth="1" width="8.85546875"/>
    <col min="16268" max="16268" customWidth="1" width="8.85546875"/>
    <col min="16269" max="16269" customWidth="1" width="8.85546875"/>
    <col min="16270" max="16270" customWidth="1" width="8.85546875"/>
    <col min="16271" max="16271" customWidth="1" width="8.85546875"/>
    <col min="16272" max="16272" customWidth="1" width="8.85546875"/>
    <col min="16273" max="16273" customWidth="1" width="8.85546875"/>
    <col min="16274" max="16274" customWidth="1" width="8.85546875"/>
    <col min="16275" max="16275" customWidth="1" width="8.85546875"/>
    <col min="16276" max="16276" customWidth="1" width="8.85546875"/>
    <col min="16277" max="16277" customWidth="1" width="8.85546875"/>
    <col min="16278" max="16278" customWidth="1" width="8.85546875"/>
    <col min="16279" max="16279" customWidth="1" width="8.85546875"/>
    <col min="16280" max="16280" customWidth="1" width="8.85546875"/>
    <col min="16281" max="16281" customWidth="1" width="8.85546875"/>
    <col min="16282" max="16282" customWidth="1" width="8.85546875"/>
    <col min="16283" max="16283" customWidth="1" width="8.85546875"/>
    <col min="16284" max="16284" customWidth="1" width="8.85546875"/>
    <col min="16285" max="16285" customWidth="1" width="8.85546875"/>
    <col min="16286" max="16286" customWidth="1" width="8.85546875"/>
    <col min="16287" max="16287" customWidth="1" width="8.85546875"/>
    <col min="16288" max="16288" customWidth="1" width="8.85546875"/>
    <col min="16289" max="16289" customWidth="1" width="8.85546875"/>
    <col min="16290" max="16290" customWidth="1" width="8.85546875"/>
    <col min="16291" max="16291" customWidth="1" width="8.85546875"/>
    <col min="16292" max="16292" customWidth="1" width="8.85546875"/>
    <col min="16293" max="16293" customWidth="1" width="8.85546875"/>
    <col min="16294" max="16294" customWidth="1" width="8.85546875"/>
    <col min="16295" max="16295" customWidth="1" width="8.85546875"/>
    <col min="16296" max="16296" customWidth="1" width="8.85546875"/>
    <col min="16297" max="16297" customWidth="1" width="8.85546875"/>
    <col min="16298" max="16298" customWidth="1" width="8.85546875"/>
    <col min="16299" max="16299" customWidth="1" width="8.85546875"/>
    <col min="16300" max="16300" customWidth="1" width="8.85546875"/>
    <col min="16301" max="16301" customWidth="1" width="8.85546875"/>
    <col min="16302" max="16302" customWidth="1" width="8.85546875"/>
    <col min="16303" max="16303" customWidth="1" width="8.85546875"/>
    <col min="16304" max="16304" customWidth="1" width="8.85546875"/>
    <col min="16305" max="16305" customWidth="1" width="8.85546875"/>
    <col min="16306" max="16306" customWidth="1" width="8.85546875"/>
    <col min="16307" max="16307" customWidth="1" width="8.85546875"/>
    <col min="16308" max="16308" customWidth="1" width="8.85546875"/>
    <col min="16309" max="16309" customWidth="1" width="8.85546875"/>
    <col min="16310" max="16310" customWidth="1" width="8.85546875"/>
    <col min="16311" max="16311" customWidth="1" width="8.85546875"/>
    <col min="16312" max="16312" customWidth="1" width="8.85546875"/>
    <col min="16313" max="16313" customWidth="1" width="8.85546875"/>
    <col min="16314" max="16314" customWidth="1" width="8.85546875"/>
    <col min="16315" max="16315" customWidth="1" width="8.85546875"/>
    <col min="16316" max="16316" customWidth="1" width="8.85546875"/>
    <col min="16317" max="16317" customWidth="1" width="8.85546875"/>
    <col min="16318" max="16318" customWidth="1" width="8.85546875"/>
    <col min="16319" max="16319" customWidth="1" width="8.85546875"/>
    <col min="16320" max="16320" customWidth="1" width="8.85546875"/>
    <col min="16321" max="16321" customWidth="1" width="8.85546875"/>
    <col min="16322" max="16322" customWidth="1" width="8.85546875"/>
    <col min="16323" max="16323" customWidth="1" width="8.85546875"/>
    <col min="16324" max="16324" customWidth="1" width="8.85546875"/>
    <col min="16325" max="16325" customWidth="1" width="8.85546875"/>
    <col min="16326" max="16326" customWidth="1" width="8.85546875"/>
    <col min="16327" max="16327" customWidth="1" width="8.85546875"/>
    <col min="16328" max="16328" customWidth="1" width="8.85546875"/>
    <col min="16329" max="16329" customWidth="1" width="8.85546875"/>
    <col min="16330" max="16330" customWidth="1" width="8.85546875"/>
    <col min="16331" max="16331" customWidth="1" width="8.85546875"/>
    <col min="16332" max="16332" customWidth="1" width="8.85546875"/>
    <col min="16333" max="16333" customWidth="1" width="8.85546875"/>
    <col min="16334" max="16334" customWidth="1" width="8.85546875"/>
    <col min="16335" max="16335" customWidth="1" width="8.85546875"/>
    <col min="16336" max="16336" customWidth="1" width="8.85546875"/>
    <col min="16337" max="16337" customWidth="1" width="8.85546875"/>
    <col min="16338" max="16338" customWidth="1" width="8.85546875"/>
    <col min="16339" max="16339" customWidth="1" width="8.85546875"/>
    <col min="16340" max="16340" customWidth="1" width="8.85546875"/>
    <col min="16341" max="16341" customWidth="1" width="8.85546875"/>
    <col min="16342" max="16342" customWidth="1" width="8.85546875"/>
    <col min="16343" max="16343" customWidth="1" width="8.85546875"/>
    <col min="16344" max="16344" customWidth="1" width="8.85546875"/>
    <col min="16345" max="16345" customWidth="1" width="8.85546875"/>
    <col min="16346" max="16346" customWidth="1" width="8.85546875"/>
    <col min="16347" max="16347" customWidth="1" width="8.85546875"/>
    <col min="16348" max="16348" customWidth="1" width="8.85546875"/>
    <col min="16349" max="16349" customWidth="1" width="8.85546875"/>
    <col min="16350" max="16350" customWidth="1" width="8.85546875"/>
    <col min="16351" max="16351" customWidth="1" width="8.85546875"/>
    <col min="16352" max="16352" customWidth="1" width="8.85546875"/>
    <col min="16353" max="16353" customWidth="1" width="8.85546875"/>
    <col min="16354" max="16354" customWidth="1" width="8.85546875"/>
    <col min="16355" max="16355" customWidth="1" width="8.85546875"/>
    <col min="16356" max="16356" customWidth="1" width="8.85546875"/>
    <col min="16357" max="16357" customWidth="1" width="8.85546875"/>
    <col min="16358" max="16358" customWidth="1" width="8.85546875"/>
    <col min="16359" max="16359" customWidth="1" width="8.85546875"/>
    <col min="16360" max="16360" customWidth="1" width="8.85546875"/>
    <col min="16361" max="16361" customWidth="1" width="8.85546875"/>
    <col min="16362" max="16362" customWidth="1" width="8.85546875"/>
    <col min="16363" max="16363" customWidth="1" width="8.85546875"/>
    <col min="16364" max="16364" customWidth="1" width="8.85546875"/>
    <col min="16365" max="16365" customWidth="1" width="8.85546875"/>
    <col min="16366" max="16366" customWidth="1" width="8.85546875"/>
    <col min="16367" max="16367" customWidth="1" width="8.85546875"/>
    <col min="16368" max="16368" customWidth="1" width="8.85546875"/>
    <col min="16369" max="16369" customWidth="1" width="8.85546875"/>
    <col min="16370" max="16370" customWidth="1" width="8.85546875"/>
    <col min="16371" max="16371" customWidth="1" width="8.85546875"/>
    <col min="16372" max="16372" customWidth="1" width="8.85546875"/>
    <col min="16373" max="16373" customWidth="1" width="8.85546875"/>
    <col min="16374" max="16374" customWidth="1" width="8.85546875"/>
    <col min="16375" max="16375" customWidth="1" width="8.85546875"/>
    <col min="16376" max="16376" customWidth="1" width="8.85546875"/>
    <col min="16377" max="16377" customWidth="1" width="8.85546875"/>
    <col min="16378" max="16378" customWidth="1" width="8.85546875"/>
    <col min="16379" max="16379" customWidth="1" width="8.85546875"/>
    <col min="16380" max="16380" customWidth="1" width="8.85546875"/>
    <col min="16381" max="16381" customWidth="1" width="8.85546875"/>
    <col min="16382" max="16382" customWidth="1" width="8.85546875"/>
    <col min="16383" max="16383" customWidth="1" width="8.85546875"/>
    <col min="16384" max="16384" customWidth="1" width="8.85546875"/>
  </cols>
  <sheetData>
    <row r="1" ht="31.350000000000005" customHeight="1">
      <c r="AG1" t="str">
        <v>ORDINAL IMPACT SCORES - main functionality</v>
      </c>
      <c r="AO1" t="str">
        <v>ORDINAL IMPACT SCORES - additional functionality</v>
      </c>
      <c r="AY1" t="str">
        <v>Impact weightings by domain</v>
      </c>
      <c r="BG1" t="str">
        <v>SRI impact scores by domain</v>
      </c>
      <c r="BO1" t="str">
        <v>SRI impact scores by domain - additional functionality</v>
      </c>
      <c r="BW1" t="str">
        <v>SRI impact scores by domain after impact weightings also applied</v>
      </c>
      <c r="CG1" t="str">
        <v>MAXIMUM POSSIBLE ORDINAL IMPACT SCORES</v>
      </c>
      <c r="CO1" t="str">
        <v>Maximum possible SRI impact scores by domain</v>
      </c>
      <c r="CW1" t="str">
        <v>Maximum possible SRI impact scores by domain after impact weightings also applied</v>
      </c>
      <c r="DE1" t="str">
        <v>Normalised SRI impact scores by domain after impact weightings also applied</v>
      </c>
    </row>
    <row r="2" ht="68.45" customHeight="1">
      <c r="C2" t="str">
        <f>LINK!C949</f>
        <v>Type de bâtiment --&gt;</v>
      </c>
      <c r="D2" t="str">
        <f>'Informations sur le bâtiment'!G19</f>
        <v>Non résidentiel</v>
      </c>
      <c r="E2" t="str">
        <f>'Informations sur le bâtiment'!C46</f>
        <v>Catalogue de services</v>
      </c>
      <c r="H2" t="str">
        <f>'Informations sur le bâtiment'!G46</f>
        <v>B</v>
      </c>
      <c r="N2">
        <f>COUNTIF(N6:N59,_general!A83)</f>
        <v>0</v>
      </c>
      <c r="O2">
        <v>0</v>
      </c>
      <c r="P2">
        <v>1</v>
      </c>
      <c r="Q2">
        <v>2</v>
      </c>
      <c r="R2">
        <v>3</v>
      </c>
      <c r="S2">
        <v>4</v>
      </c>
      <c r="AE2">
        <f>overview_of_services!O1-1</f>
        <v>14</v>
      </c>
      <c r="AF2">
        <v>12</v>
      </c>
      <c r="AG2">
        <v>5</v>
      </c>
      <c r="AH2">
        <f>AG2+1</f>
        <v>6</v>
      </c>
      <c r="AI2">
        <f>AH2+1</f>
        <v>7</v>
      </c>
      <c r="AJ2">
        <f>AI2+1</f>
        <v>8</v>
      </c>
      <c r="AK2">
        <f>AJ2+1</f>
        <v>9</v>
      </c>
      <c r="AL2">
        <f>AK2+1</f>
        <v>10</v>
      </c>
      <c r="AM2">
        <f>AL2+1</f>
        <v>11</v>
      </c>
      <c r="AO2">
        <f>AG2</f>
        <v>5</v>
      </c>
      <c r="AP2">
        <f>AO2+1</f>
        <v>6</v>
      </c>
      <c r="AQ2">
        <f>AP2+1</f>
        <v>7</v>
      </c>
      <c r="AR2">
        <f>AQ2+1</f>
        <v>8</v>
      </c>
      <c r="AS2">
        <f>AR2+1</f>
        <v>9</v>
      </c>
      <c r="AT2">
        <f>AS2+1</f>
        <v>10</v>
      </c>
      <c r="AU2">
        <f>AT2+1</f>
        <v>11</v>
      </c>
      <c r="AY2" s="3">
        <f>IF(OR('Informations sur le bâtiment'!G38=_general!C62,'Informations sur le bâtiment'!G21=_general!C41),2,VLOOKUP('Informations sur le bâtiment'!G22,_general!A76:B80,2,FALSE)+1)</f>
        <v>2</v>
      </c>
      <c r="AZ2" s="3">
        <f>AY2+1</f>
        <v>3</v>
      </c>
      <c r="BA2" s="3">
        <f>AZ2+1</f>
        <v>4</v>
      </c>
      <c r="BB2" s="3">
        <f>BA2+1</f>
        <v>5</v>
      </c>
      <c r="BC2" s="3">
        <f>BB2+1</f>
        <v>6</v>
      </c>
      <c r="BD2" s="3">
        <f>BC2+1</f>
        <v>7</v>
      </c>
      <c r="BE2" s="3">
        <f>BD2+1</f>
        <v>8</v>
      </c>
      <c r="BO2">
        <v>18</v>
      </c>
      <c r="BP2">
        <f>BO2+1</f>
        <v>19</v>
      </c>
      <c r="BQ2">
        <f>BP2+1</f>
        <v>20</v>
      </c>
      <c r="BR2">
        <f>BQ2+1</f>
        <v>21</v>
      </c>
      <c r="BS2">
        <f>BR2+1</f>
        <v>22</v>
      </c>
      <c r="BT2">
        <f>BS2+1</f>
        <v>23</v>
      </c>
      <c r="BU2">
        <f>BT2+1</f>
        <v>24</v>
      </c>
      <c r="BW2">
        <f>AY2</f>
        <v>2</v>
      </c>
      <c r="BX2">
        <f>AZ2</f>
        <v>3</v>
      </c>
      <c r="BY2">
        <f>BA2</f>
        <v>4</v>
      </c>
      <c r="BZ2">
        <f>BB2</f>
        <v>5</v>
      </c>
      <c r="CA2">
        <f>BC2</f>
        <v>6</v>
      </c>
      <c r="CB2">
        <f>BD2</f>
        <v>7</v>
      </c>
      <c r="CC2">
        <f>BE2</f>
        <v>8</v>
      </c>
      <c r="CG2">
        <f>AO2</f>
        <v>5</v>
      </c>
      <c r="CH2">
        <f>AP2</f>
        <v>6</v>
      </c>
      <c r="CI2">
        <f>AQ2</f>
        <v>7</v>
      </c>
      <c r="CJ2">
        <f>AR2</f>
        <v>8</v>
      </c>
      <c r="CK2">
        <f>AS2</f>
        <v>9</v>
      </c>
      <c r="CL2">
        <f>AT2</f>
        <v>10</v>
      </c>
      <c r="CM2">
        <f>AU2</f>
        <v>11</v>
      </c>
      <c r="CW2" s="3">
        <f>BW2</f>
        <v>2</v>
      </c>
      <c r="CX2" s="3">
        <f>BX2</f>
        <v>3</v>
      </c>
      <c r="CY2" s="3">
        <f>BY2</f>
        <v>4</v>
      </c>
      <c r="CZ2" s="3">
        <f>BZ2</f>
        <v>5</v>
      </c>
      <c r="DA2" s="3">
        <f>CA2</f>
        <v>6</v>
      </c>
      <c r="DB2" s="3">
        <f>CB2</f>
        <v>7</v>
      </c>
      <c r="DC2" s="3">
        <f>CC2</f>
        <v>8</v>
      </c>
      <c r="DL2" t="str">
        <v>SRI score</v>
      </c>
    </row>
    <row r="3" ht="189.75" customHeight="1">
      <c r="A3" t="str">
        <v>Domain</v>
      </c>
      <c r="B3" t="str">
        <f>overview_of_services!B1</f>
        <v>Code</v>
      </c>
      <c r="C3" t="str">
        <f>overview_of_services!C1</f>
        <v>Groupe de services</v>
      </c>
      <c r="D3" t="str">
        <f>overview_of_services!D1</f>
        <v>Service à potentiel d'intelligence</v>
      </c>
      <c r="E3" t="str">
        <f>LINK!C942</f>
        <v>Service inclus dans la méthode sélectionnée (A, B ou sur-mesure): 0- non inclus; 1- inclus</v>
      </c>
      <c r="F3" t="str">
        <f>LINK!C979</f>
        <v>1-Ce domaine est présent    /     0-Ce domaine est absent</v>
      </c>
      <c r="G3" t="str">
        <f>LINK!C978</f>
        <v>TRIAGE : 1 - Ce service affecte le score maximum pouvant être obtenu, même si le service n'est pas applicable dans ce bâtiment ; 0 - Ce service n'affecte pas le score maximum pouvant être obtenu s'il n'est pas présent dans le bâtiment.</v>
      </c>
      <c r="I3" t="str">
        <f>LINK!C943</f>
        <v>Service applicable dans le bâtiment? - A estimer par l'évaluateur: 1- applicable; 0 - non applicable</v>
      </c>
      <c r="J3" t="str">
        <f>LINK!C944</f>
        <v>Niveau de fonctionnalité principal estimé par l'évaluateur</v>
      </c>
      <c r="K3" t="str">
        <f>LINK!C945</f>
        <v>Part (par défaut = 100%, c'est-à-dire applicable à l'ensemble du bâtiment)</v>
      </c>
      <c r="L3" t="str">
        <f>LINK!C946</f>
        <v>Facultatif: niveau additionnel de fonctionnalité dans une partie du bâtiment</v>
      </c>
      <c r="M3" t="str">
        <f>LINK!C947</f>
        <v>Part du niveau additionnel de fonctionnalité</v>
      </c>
      <c r="N3" t="str">
        <f>LINK!C948</f>
        <v>Avertissements</v>
      </c>
      <c r="O3" t="str">
        <f>overview_of_services!E1</f>
        <v>Niveau de fonctionnalité 0 (non intelligent, par défaut)</v>
      </c>
      <c r="P3" t="str">
        <f>overview_of_services!F1</f>
        <v>Niveau de fonctionnalité 1</v>
      </c>
      <c r="Q3" t="str">
        <f>overview_of_services!G1</f>
        <v>Niveau de fonctionnalité 2</v>
      </c>
      <c r="R3" t="str">
        <f>overview_of_services!H1</f>
        <v>Niveau de fonctionnalité 3</v>
      </c>
      <c r="S3" t="str">
        <f>overview_of_services!I1</f>
        <v>Niveau de fonctionnalité 4</v>
      </c>
      <c r="T3" t="str">
        <f>LINK!C950</f>
        <v>Service qui fait partie de la méthode et des domaines sélectionnés</v>
      </c>
      <c r="U3" t="str">
        <f>LINK!C953</f>
        <v>Service applicable?</v>
      </c>
      <c r="X3" t="str">
        <f>LINK!C951</f>
        <v>Facultatif: durée estimée de l'évaluation (minutes)</v>
      </c>
      <c r="Y3" t="str">
        <f>LINK!C952</f>
        <v>Facultatif: commentaires de l'évaluateur</v>
      </c>
      <c r="Z3" t="str">
        <v>Included in max. score?</v>
      </c>
      <c r="AA3" t="str">
        <v>Resulting main functionality level for this building</v>
      </c>
      <c r="AB3" t="str">
        <v>Resulting additional functionality level for this building</v>
      </c>
      <c r="AC3" t="str">
        <v>Max possible functionality level</v>
      </c>
      <c r="AD3" t="str">
        <v>Max functionality level in this building</v>
      </c>
      <c r="AE3" t="str">
        <v>tab</v>
      </c>
      <c r="AF3" t="str">
        <v>line NR</v>
      </c>
      <c r="AG3" t="str">
        <v>Energy savings on site</v>
      </c>
      <c r="AH3" t="str">
        <v>Flexibility for the grid and storage</v>
      </c>
      <c r="AI3" t="str">
        <v>Comfort</v>
      </c>
      <c r="AJ3" t="str">
        <v>Convenience</v>
      </c>
      <c r="AK3" t="str">
        <v>Wellbeing and health</v>
      </c>
      <c r="AL3" t="str">
        <v>maintenance &amp; fault prediction</v>
      </c>
      <c r="AM3" t="str">
        <v>information to occupants</v>
      </c>
      <c r="AN3" t="str">
        <v>line NR</v>
      </c>
      <c r="AO3" t="str">
        <v>Energy savings on site</v>
      </c>
      <c r="AP3" t="str">
        <v>Flexibility for the grid and storage</v>
      </c>
      <c r="AQ3" t="str">
        <v>Comfort</v>
      </c>
      <c r="AR3" t="str">
        <v>Convenience</v>
      </c>
      <c r="AS3" t="str">
        <v>Wellbeing and health</v>
      </c>
      <c r="AT3" t="str">
        <v>maintenance &amp; fault prediction</v>
      </c>
      <c r="AU3" t="str">
        <v>information to occupants</v>
      </c>
      <c r="AW3" t="str">
        <v>tab</v>
      </c>
      <c r="AX3" t="str">
        <v>line NR</v>
      </c>
      <c r="AY3" t="str">
        <v>Energy savings on site</v>
      </c>
      <c r="AZ3" t="str">
        <v>Flexibility for the grid and storage</v>
      </c>
      <c r="BA3" t="str">
        <v>Comfort</v>
      </c>
      <c r="BB3" t="str">
        <v>Convenience</v>
      </c>
      <c r="BC3" t="str">
        <v>Wellbeing and health</v>
      </c>
      <c r="BD3" t="str">
        <v>maintenance &amp; fault prediction</v>
      </c>
      <c r="BE3" t="str">
        <v>information to occupants</v>
      </c>
      <c r="BG3" t="str">
        <v>Energy savings on site</v>
      </c>
      <c r="BH3" t="str">
        <v>Flexibility for the grid and storage</v>
      </c>
      <c r="BI3" t="str">
        <v>Comfort</v>
      </c>
      <c r="BJ3" t="str">
        <v>Convenience</v>
      </c>
      <c r="BK3" t="str">
        <v>Wellbeing and health</v>
      </c>
      <c r="BL3" t="str">
        <v>maintenance &amp; fault prediction</v>
      </c>
      <c r="BM3" t="str">
        <v>information to occupants</v>
      </c>
      <c r="BO3" t="str">
        <v>Energy savings on site</v>
      </c>
      <c r="BP3" t="str">
        <v>Flexibility for the grid and storage</v>
      </c>
      <c r="BQ3" t="str">
        <v>Comfort</v>
      </c>
      <c r="BR3" t="str">
        <v>Convenience</v>
      </c>
      <c r="BS3" t="str">
        <v>Wellbeing and health</v>
      </c>
      <c r="BT3" t="str">
        <v>maintenance &amp; fault prediction</v>
      </c>
      <c r="BU3" t="str">
        <v>information to occupants</v>
      </c>
      <c r="BV3" t="str">
        <v>line NR</v>
      </c>
      <c r="BW3" t="str">
        <v>Energy savings on site</v>
      </c>
      <c r="BX3" t="str">
        <v>Flexibility for the grid and storage</v>
      </c>
      <c r="BY3" t="str">
        <v>Comfort</v>
      </c>
      <c r="BZ3" t="str">
        <v>Convenience</v>
      </c>
      <c r="CA3" t="str">
        <v>Wellbeing and health</v>
      </c>
      <c r="CB3" t="str">
        <v>maintenance &amp; fault prediction</v>
      </c>
      <c r="CC3" t="str">
        <v>information to occupants</v>
      </c>
      <c r="CD3" t="str">
        <v>Total</v>
      </c>
      <c r="CG3" t="str">
        <v>Energy savings on site</v>
      </c>
      <c r="CH3" t="str">
        <v>Flexibility for the grid and storage</v>
      </c>
      <c r="CI3" t="str">
        <v>Comfort</v>
      </c>
      <c r="CJ3" t="str">
        <v>Convenience</v>
      </c>
      <c r="CK3" t="str">
        <v>Wellbeing and health</v>
      </c>
      <c r="CL3" t="str">
        <v>maintenance &amp; fault prediction</v>
      </c>
      <c r="CM3" t="str">
        <v>information to occupants</v>
      </c>
      <c r="CO3" t="str">
        <v>Energy savings on site</v>
      </c>
      <c r="CP3" t="str">
        <v>Flexibility for the grid and storage</v>
      </c>
      <c r="CQ3" t="str">
        <v>Comfort</v>
      </c>
      <c r="CR3" t="str">
        <v>Convenience</v>
      </c>
      <c r="CS3" t="str">
        <v>Wellbeing and health</v>
      </c>
      <c r="CT3" t="str">
        <v>maintenance &amp; fault prediction</v>
      </c>
      <c r="CU3" t="str">
        <v>information to occupants</v>
      </c>
      <c r="CV3" t="str">
        <v>line NR</v>
      </c>
      <c r="CW3" t="str">
        <v>Energy savings on site</v>
      </c>
      <c r="CX3" t="str">
        <v>Flexibility for the grid and storage</v>
      </c>
      <c r="CY3" t="str">
        <v>Comfort</v>
      </c>
      <c r="CZ3" t="str">
        <v>Convenience</v>
      </c>
      <c r="DA3" t="str">
        <v>Wellbeing and health</v>
      </c>
      <c r="DB3" t="str">
        <v>maintenance &amp; fault prediction</v>
      </c>
      <c r="DC3" t="str">
        <v>information to occupants</v>
      </c>
      <c r="DD3" t="str">
        <v>Total</v>
      </c>
      <c r="DE3" t="str">
        <f>LINK!C966</f>
        <v>Efficacité énergétique</v>
      </c>
      <c r="DF3" t="str">
        <f>LINK!C967</f>
        <v>Flexibilité énergétique et stockage de l’énergie</v>
      </c>
      <c r="DG3" t="str">
        <f>LINK!C968</f>
        <v>Confort</v>
      </c>
      <c r="DH3" t="str">
        <f>LINK!C969</f>
        <v>Caractère pratique</v>
      </c>
      <c r="DI3" t="str">
        <f>LINK!C970</f>
        <v>Santé, bien-être et accessibilité</v>
      </c>
      <c r="DJ3" t="str">
        <f>LINK!C971</f>
        <v>Entretien et prédiction des pannes</v>
      </c>
      <c r="DK3" t="str">
        <f>LINK!C972</f>
        <v>Information des occupants</v>
      </c>
      <c r="DL3" s="1">
        <f>IF(N2=0,CD4/DD4,LINK!C837)</f>
        <v>0.5215585880855338</v>
      </c>
    </row>
    <row r="4" ht="16.5" customHeight="1">
      <c r="A4" t="str">
        <v>Totals</v>
      </c>
      <c r="AF4">
        <v>4</v>
      </c>
      <c r="AG4">
        <f>SUM(AG6:AG59)</f>
        <v>28</v>
      </c>
      <c r="AH4">
        <f>SUM(AH6:AH59)</f>
        <v>13</v>
      </c>
      <c r="AI4">
        <f>SUM(AI6:AI59)</f>
        <v>18</v>
      </c>
      <c r="AJ4">
        <f>SUM(AJ6:AJ59)</f>
        <v>30</v>
      </c>
      <c r="AK4">
        <f>SUM(AK6:AK59)</f>
        <v>12</v>
      </c>
      <c r="AL4">
        <f>SUM(AL6:AL59)</f>
        <v>15</v>
      </c>
      <c r="AM4">
        <f>SUM(AM6:AM59)</f>
        <v>22</v>
      </c>
      <c r="AO4" s="3">
        <f>SUMIF(AO6:AO104,"&lt;&gt;#N/A")</f>
        <v>0</v>
      </c>
      <c r="AP4" s="3">
        <f>SUMIF(AP6:AP104,"&lt;&gt;#N/A")</f>
        <v>-2</v>
      </c>
      <c r="AQ4" s="3">
        <f>SUMIF(AQ6:AQ104,"&lt;&gt;#N/A")</f>
        <v>0</v>
      </c>
      <c r="AR4" s="3">
        <f>SUMIF(AR6:AR104,"&lt;&gt;#N/A")</f>
        <v>0</v>
      </c>
      <c r="AS4" s="3">
        <f>SUMIF(AS6:AS104,"&lt;&gt;#N/A")</f>
        <v>0</v>
      </c>
      <c r="AT4" s="3">
        <f>SUMIF(AT6:AT104,"&lt;&gt;#N/A")</f>
        <v>0</v>
      </c>
      <c r="AU4" s="3">
        <f>SUMIF(AU6:AU104,"&lt;&gt;#N/A")</f>
        <v>0</v>
      </c>
      <c r="AX4">
        <f>IF('Informations sur le bâtiment'!G38=_general!C62,ROW(Weightings!A4),IF('Informations sur le bâtiment'!G19=LINK!C106,ROW(Weightings!A28),ROW(Weightings!A49)))</f>
        <v>4</v>
      </c>
      <c r="AY4" t="str">
        <f>'Informations sur le bâtiment'!G22</f>
        <v>Europe de l'Ouest</v>
      </c>
      <c r="BG4" s="4">
        <f>SUMIF(BG6:BG104,"&lt;&gt;#N/A")</f>
        <v>4.1072704043446855</v>
      </c>
      <c r="BH4" s="4">
        <f>SUMIF(BH6:BH104,"&lt;&gt;#N/A")</f>
        <v>2.6005298217391895</v>
      </c>
      <c r="BI4" s="4">
        <f>SUMIF(BI6:BI104,"&lt;&gt;#N/A")</f>
        <v>3</v>
      </c>
      <c r="BJ4" s="4">
        <f>SUMIF(BJ6:BJ104,"&lt;&gt;#N/A")</f>
        <v>3.3333333333333335</v>
      </c>
      <c r="BK4" s="4">
        <f>SUMIF(BK6:BK104,"&lt;&gt;#N/A")</f>
        <v>4.3999999999999995</v>
      </c>
      <c r="BL4" s="4">
        <f>SUMIF(BL6:BL104,"&lt;&gt;#N/A")</f>
        <v>2.217039952858934</v>
      </c>
      <c r="BM4" s="4">
        <f>SUMIF(BM6:BM104,"&lt;&gt;#N/A")</f>
        <v>2.75</v>
      </c>
      <c r="BO4" s="4">
        <f>SUMIF(BO6:BO104,"&lt;&gt;#N/A")</f>
        <v>0</v>
      </c>
      <c r="BP4" s="4">
        <f>SUMIF(BP6:BP104,"&lt;&gt;#N/A")</f>
        <v>0</v>
      </c>
      <c r="BQ4" s="4">
        <f>SUMIF(BQ6:BQ104,"&lt;&gt;#N/A")</f>
        <v>0</v>
      </c>
      <c r="BR4" s="4">
        <f>SUMIF(BR6:BR104,"&lt;&gt;#N/A")</f>
        <v>0</v>
      </c>
      <c r="BS4" s="4">
        <f>SUMIF(BS6:BS104,"&lt;&gt;#N/A")</f>
        <v>0</v>
      </c>
      <c r="BT4" s="4">
        <f>SUMIF(BT6:BT104,"&lt;&gt;#N/A")</f>
        <v>0</v>
      </c>
      <c r="BU4" s="4">
        <f>SUMIF(BU6:BU104,"&lt;&gt;#N/A")</f>
        <v>0</v>
      </c>
      <c r="BW4" s="4">
        <f>MAX(SUMIF(BW6:BW104,"&lt;&gt;#N/A"),0)</f>
        <v>0.6845450673907806</v>
      </c>
      <c r="BX4" s="4">
        <f>MAX(SUMIF(BX6:BX104,"&lt;&gt;#N/A"),0)</f>
        <v>0.8668432739130632</v>
      </c>
      <c r="BY4" s="4">
        <f>MAX(SUMIF(BY6:BY104,"&lt;&gt;#N/A"),0)</f>
        <v>0.25</v>
      </c>
      <c r="BZ4" s="4">
        <f>MAX(SUMIF(BZ6:BZ104,"&lt;&gt;#N/A"),0)</f>
        <v>0.2777777777777778</v>
      </c>
      <c r="CA4" s="4">
        <f>MAX(SUMIF(CA6:CA104,"&lt;&gt;#N/A"),0)</f>
        <v>0.36666666666666664</v>
      </c>
      <c r="CB4" s="4">
        <f>MAX(SUMIF(CB6:CB104,"&lt;&gt;#N/A"),0)</f>
        <v>0.36950665880982225</v>
      </c>
      <c r="CC4" s="4">
        <f>MAX(SUMIF(CC6:CC104,"&lt;&gt;#N/A"),0)</f>
        <v>0.22916666666666669</v>
      </c>
      <c r="CD4" s="4">
        <f>SUM(BW4:CC4)</f>
        <v>3.0445061112247767</v>
      </c>
      <c r="CG4" s="3">
        <f>SUMIF(CG6:CG104,"&lt;&gt;#N/A")</f>
        <v>51</v>
      </c>
      <c r="CH4" s="3">
        <f>SUMIF(CH6:CH104,"&lt;&gt;#N/A")</f>
        <v>28</v>
      </c>
      <c r="CI4" s="3">
        <f>SUMIF(CI6:CI104,"&lt;&gt;#N/A")</f>
        <v>33</v>
      </c>
      <c r="CJ4" s="3">
        <f>SUMIF(CJ6:CJ104,"&lt;&gt;#N/A")</f>
        <v>58</v>
      </c>
      <c r="CK4" s="3">
        <f>SUMIF(CK6:CK104,"&lt;&gt;#N/A")</f>
        <v>23</v>
      </c>
      <c r="CL4" s="3">
        <f>SUMIF(CL6:CL104,"&lt;&gt;#N/A")</f>
        <v>31</v>
      </c>
      <c r="CM4" s="3">
        <f>SUMIF(CM6:CM104,"&lt;&gt;#N/A")</f>
        <v>36</v>
      </c>
      <c r="CO4" s="4">
        <f>SUMIF(CO6:CO104,"&lt;&gt;#N/A")</f>
        <v>8.32453761466331</v>
      </c>
      <c r="CP4" s="4">
        <f>SUMIF(CP6:CP104,"&lt;&gt;#N/A")</f>
        <v>5.60158946521757</v>
      </c>
      <c r="CQ4" s="4">
        <f>SUMIF(CQ6:CQ104,"&lt;&gt;#N/A")</f>
        <v>4.999999999999999</v>
      </c>
      <c r="CR4" s="4">
        <f>SUMIF(CR6:CR104,"&lt;&gt;#N/A")</f>
        <v>6.444444444444443</v>
      </c>
      <c r="CS4" s="4">
        <f>SUMIF(CS6:CS104,"&lt;&gt;#N/A")</f>
        <v>4.8</v>
      </c>
      <c r="CT4" s="4">
        <f>SUMIF(CT6:CT104,"&lt;&gt;#N/A")</f>
        <v>5.12400117852665</v>
      </c>
      <c r="CU4" s="4">
        <f>SUMIF(CU6:CU104,"&lt;&gt;#N/A")</f>
        <v>4.5</v>
      </c>
      <c r="CW4" s="4">
        <f>SUMIF(CW6:CW104,"&lt;&gt;#N/A")</f>
        <v>1.387422935777219</v>
      </c>
      <c r="CX4" s="4">
        <f>SUMIF(CX6:CX104,"&lt;&gt;#N/A")</f>
        <v>1.867196488405856</v>
      </c>
      <c r="CY4" s="4">
        <f>SUMIF(CY6:CY104,"&lt;&gt;#N/A")</f>
        <v>0.41666666666666674</v>
      </c>
      <c r="CZ4" s="4">
        <f>SUMIF(CZ6:CZ104,"&lt;&gt;#N/A")</f>
        <v>0.5370370370370369</v>
      </c>
      <c r="DA4" s="4">
        <f>SUMIF(DA6:DA104,"&lt;&gt;#N/A")</f>
        <v>0.39999999999999997</v>
      </c>
      <c r="DB4" s="4">
        <f>SUMIF(DB6:DB104,"&lt;&gt;#N/A")</f>
        <v>0.8540001964211081</v>
      </c>
      <c r="DC4" s="4">
        <f>SUMIF(DC6:DC104,"&lt;&gt;#N/A")</f>
        <v>0.375</v>
      </c>
      <c r="DD4" s="4">
        <f>SUM(CW4:DC4)</f>
        <v>5.837323324307888</v>
      </c>
      <c r="DE4" s="4">
        <f>IF(CW4&gt;0,BW4/CW4,0)</f>
        <v>0.49339321827435845</v>
      </c>
      <c r="DF4" s="4">
        <f>IF(CX4&gt;0,BX4/CX4,0)</f>
        <v>0.4642485562154962</v>
      </c>
      <c r="DG4" s="4">
        <f>IF(CY4&gt;0,BY4/CY4,0)</f>
        <v>0.5999999999999999</v>
      </c>
      <c r="DH4" s="4">
        <f>IF(CZ4&gt;0,BZ4/CZ4,0)</f>
        <v>0.517241379310345</v>
      </c>
      <c r="DI4" s="4">
        <f>IF(DA4&gt;0,CA4/DA4,0)</f>
        <v>0.9166666666666666</v>
      </c>
      <c r="DJ4" s="4">
        <f>IF(DB4&gt;0,CB4/DB4,0)</f>
        <v>0.4326774869119799</v>
      </c>
      <c r="DK4" s="4">
        <f>IF(DC4&gt;0,CC4/DC4,0)</f>
        <v>0.6111111111111112</v>
      </c>
    </row>
    <row r="5" ht="24" customHeight="1">
      <c r="N5" t="str">
        <f>IF(N2=0,"",IF(N2=1,"1 warning!",N2&amp;" warnings!"))</f>
        <v/>
      </c>
    </row>
    <row r="6" ht="105.75" customHeight="1">
      <c r="A6" t="str">
        <v>Heating</v>
      </c>
      <c r="B6" t="str">
        <f>overview_of_services!B4</f>
        <v>H-1a</v>
      </c>
      <c r="C6" t="str">
        <f>overview_of_services!C4</f>
        <v>Régulation du chauffage - côté utilisateur</v>
      </c>
      <c r="D6" t="str">
        <f>overview_of_services!D4</f>
        <v>Régulation de l'émission</v>
      </c>
      <c r="E6">
        <f>IF($H$2="A",overview_of_services!J4,IF($H$2="B",overview_of_services!K4,overview_of_services!L4))</f>
        <v>1</v>
      </c>
      <c r="F6">
        <f>IF('Informations sur le bâtiment'!$G$55="","",'Informations sur le bâtiment'!$G$55)</f>
        <v>1</v>
      </c>
      <c r="G6">
        <f>overview_of_services!N4</f>
        <v>0</v>
      </c>
      <c r="I6">
        <v>1</v>
      </c>
      <c r="J6">
        <v>1</v>
      </c>
      <c r="K6" s="1">
        <v>1</v>
      </c>
      <c r="L6">
        <v>0</v>
      </c>
      <c r="M6" s="1">
        <f>1-K6</f>
        <v>0</v>
      </c>
      <c r="N6" s="1" t="str">
        <f>IF(AND(U6=1,NOT(F6=2),OR(J6="",J6&lt;0,J6&gt;AC6,AND(M6&gt;0,OR(L6="",L6&lt;0,L6&gt;AC6)),K6&gt;1,K6&lt;0)),_general!$A$83,"")</f>
        <v/>
      </c>
      <c r="O6" t="str">
        <f>VLOOKUP($B6,overview_of_services!$B$4:$I$111,4,)</f>
        <v>Aucune régulation automatique</v>
      </c>
      <c r="P6" t="str">
        <f>VLOOKUP($B6,overview_of_services!$B$4:$I$111,5,)</f>
        <v>Régulation centrale automatique (par exemple, thermostat centralisé)</v>
      </c>
      <c r="Q6" t="str">
        <f>VLOOKUP($B6,overview_of_services!$B$4:$I$111,6,)</f>
        <v>Régulation individuelle par pièce (par exemple robinets thermostatiques, ou thermostat électronique)</v>
      </c>
      <c r="R6" t="str">
        <f>VLOOKUP($B6,overview_of_services!$B$4:$I$111,7,)</f>
        <v>Régulation individuelle par pièce avec communication entre les régulateurs et le système de GTB</v>
      </c>
      <c r="S6" t="str">
        <f>VLOOKUP($B6,overview_of_services!$B$4:$I$111,8,)</f>
        <v>Régulation individuelle par pièce avec communication et détection d’occupation</v>
      </c>
      <c r="T6">
        <f>IF(OR(E6=0,OR(F6=0,F6=2)),0,1)</f>
        <v>1</v>
      </c>
      <c r="U6">
        <f>IF(AND(T6=1,I6=1),1,0)</f>
        <v>1</v>
      </c>
      <c r="Z6">
        <f>IF(OR(AND(F6=1,E6=1,G6=1),AND(F6=1,E6=1,G6=0,I6=1),AND(F6=2,E6=1,G6=1)),1,0)</f>
        <v>1</v>
      </c>
      <c r="AA6">
        <f>IF(U6=1,J6,0)</f>
        <v>1</v>
      </c>
      <c r="AB6">
        <f>IF(U6=1,L6,0)</f>
        <v>0</v>
      </c>
      <c r="AC6">
        <f>ISTEXT(O6)+ISTEXT(P6)+ISTEXT(Q6)+ISTEXT(R6)+ISTEXT(S6)-1</f>
        <v>4</v>
      </c>
      <c r="AD6">
        <f>IF(Z6=1,AC6,0)</f>
        <v>4</v>
      </c>
      <c r="AE6" t="str">
        <f>VLOOKUP($B6,overview_of_services!$B$4:$R$111,$AE$2,FALSE)</f>
        <v>H</v>
      </c>
      <c r="AF6">
        <f>VLOOKUP(B6,INDIRECT("'"&amp;AE6&amp;"'!"&amp;"C1:Z400"),$AF$2,0)+AA6+$AF$4</f>
        <v>9</v>
      </c>
      <c r="AG6">
        <f>IF($T6=1,INDIRECT(ADDRESS($AF6,AG$2,1,,$AE6)),0)</f>
        <v>1</v>
      </c>
      <c r="AH6">
        <f>IF($T6=1,INDIRECT(ADDRESS($AF6,AH$2,1,,$AE6)),0)</f>
        <v>0</v>
      </c>
      <c r="AI6">
        <f>IF($T6=1,INDIRECT(ADDRESS($AF6,AI$2,1,,$AE6)),0)</f>
        <v>1</v>
      </c>
      <c r="AJ6">
        <f>IF($T6=1,INDIRECT(ADDRESS($AF6,AJ$2,1,,$AE6)),0)</f>
        <v>1</v>
      </c>
      <c r="AK6">
        <f>IF($T6=1,INDIRECT(ADDRESS($AF6,AK$2,1,,$AE6)),0)</f>
        <v>1</v>
      </c>
      <c r="AL6">
        <f>IF($T6=1,INDIRECT(ADDRESS($AF6,AL$2,1,,$AE6)),0)</f>
        <v>0</v>
      </c>
      <c r="AM6">
        <f>IF($T6=1,INDIRECT(ADDRESS($AF6,AM$2,1,,$AE6)),0)</f>
        <v>0</v>
      </c>
      <c r="AN6">
        <f>VLOOKUP(B6,INDIRECT("'"&amp;AE6&amp;"'!"&amp;"C1:Z400"),$AF$2,0)+AB6+$AF$4</f>
        <v>8</v>
      </c>
      <c r="AO6">
        <f>IF($T6=1,INDIRECT(ADDRESS($AN6,AO$2,1,,$AE6)),0)</f>
        <v>0</v>
      </c>
      <c r="AP6">
        <f>IF($T6=1,INDIRECT(ADDRESS($AN6,AP$2,1,,$AE6)),0)</f>
        <v>0</v>
      </c>
      <c r="AQ6">
        <f>IF($T6=1,INDIRECT(ADDRESS($AN6,AQ$2,1,,$AE6)),0)</f>
        <v>0</v>
      </c>
      <c r="AR6">
        <f>IF($T6=1,INDIRECT(ADDRESS($AN6,AR$2,1,,$AE6)),0)</f>
        <v>0</v>
      </c>
      <c r="AS6">
        <f>IF($T6=1,INDIRECT(ADDRESS($AN6,AS$2,1,,$AE6)),0)</f>
        <v>0</v>
      </c>
      <c r="AT6">
        <f>IF($T6=1,INDIRECT(ADDRESS($AN6,AT$2,1,,$AE6)),0)</f>
        <v>0</v>
      </c>
      <c r="AU6">
        <f>IF($T6=1,INDIRECT(ADDRESS($AN6,AU$2,1,,$AE6)),0)</f>
        <v>0</v>
      </c>
      <c r="AW6" t="str">
        <v>Weightings</v>
      </c>
      <c r="AX6" s="3">
        <f>VLOOKUP(AE6,_general!$A$65:$B$73,2,FALSE)+$AX$4</f>
        <v>9</v>
      </c>
      <c r="AY6" s="1">
        <f>INDIRECT(ADDRESS($AX6,AY$2,1,,"Weightings"))</f>
        <v>0.2690901347815615</v>
      </c>
      <c r="AZ6" s="1">
        <f>INDIRECT(ADDRESS($AX6,AZ$2,1,,"Weightings"))</f>
        <v>0.3003532144927932</v>
      </c>
      <c r="BA6" s="1">
        <f>INDIRECT(ADDRESS($AX6,BA$2,1,,"Weightings"))</f>
        <v>0.16666666666666666</v>
      </c>
      <c r="BB6" s="1">
        <f>INDIRECT(ADDRESS($AX6,BB$2,1,,"Weightings"))</f>
        <v>0.1111111111111111</v>
      </c>
      <c r="BC6" s="1">
        <f>INDIRECT(ADDRESS($AX6,BC$2,1,,"Weightings"))</f>
        <v>0</v>
      </c>
      <c r="BD6" s="1">
        <f>INDIRECT(ADDRESS($AX6,BD$2,1,,"Weightings"))</f>
        <v>0.26815981143573603</v>
      </c>
      <c r="BE6" s="1">
        <f>INDIRECT(ADDRESS($AX6,BE$2,1,,"Weightings"))</f>
        <v>0.125</v>
      </c>
      <c r="BG6" s="4">
        <f>AG6*AY6</f>
        <v>0.2690901347815615</v>
      </c>
      <c r="BH6" s="4">
        <f>AH6*AZ6</f>
        <v>0</v>
      </c>
      <c r="BI6" s="4">
        <f>AI6*BA6</f>
        <v>0.16666666666666666</v>
      </c>
      <c r="BJ6" s="4">
        <f>AJ6*BB6</f>
        <v>0.1111111111111111</v>
      </c>
      <c r="BK6" s="4">
        <f>AK6*BC6</f>
        <v>0</v>
      </c>
      <c r="BL6" s="4">
        <f>AL6*BD6</f>
        <v>0</v>
      </c>
      <c r="BM6" s="4">
        <f>AM6*BE6</f>
        <v>0</v>
      </c>
      <c r="BO6" s="4">
        <f>IF($M6&gt;0,AO6*AY6,0)</f>
        <v>0</v>
      </c>
      <c r="BP6" s="4">
        <f>IF($M6&gt;0,AP6*AZ6,0)</f>
        <v>0</v>
      </c>
      <c r="BQ6" s="4">
        <f>IF($M6&gt;0,AQ6*BA6,0)</f>
        <v>0</v>
      </c>
      <c r="BR6" s="4">
        <f>IF($M6&gt;0,AR6*BB6,0)</f>
        <v>0</v>
      </c>
      <c r="BS6" s="4">
        <f>IF($M6&gt;0,AS6*BC6,0)</f>
        <v>0</v>
      </c>
      <c r="BT6" s="4">
        <f>IF($M6&gt;0,AT6*BD6,0)</f>
        <v>0</v>
      </c>
      <c r="BU6" s="4">
        <f>IF($M6&gt;0,AU6*BE6,0)</f>
        <v>0</v>
      </c>
      <c r="BV6" s="3">
        <f>$AX$4+18</f>
        <v>22</v>
      </c>
      <c r="BW6" s="4">
        <f>INDIRECT(ADDRESS($BV6,BW$2,1,,"Weightings"))*(BG6*$K6+BO6*$M6)</f>
        <v>0.04484835579692692</v>
      </c>
      <c r="BX6" s="4">
        <f>INDIRECT(ADDRESS($BV6,BX$2,1,,"Weightings"))*(BH6*$K6+BP6*$M6)</f>
        <v>0</v>
      </c>
      <c r="BY6" s="4">
        <f>INDIRECT(ADDRESS($BV6,BY$2,1,,"Weightings"))*(BI6*$K6+BQ6*$M6)</f>
        <v>0.013888888888888888</v>
      </c>
      <c r="BZ6" s="4">
        <f>INDIRECT(ADDRESS($BV6,BZ$2,1,,"Weightings"))*(BJ6*$K6+BR6*$M6)</f>
        <v>0.009259259259259259</v>
      </c>
      <c r="CA6" s="4">
        <f>INDIRECT(ADDRESS($BV6,CA$2,1,,"Weightings"))*(BK6*$K6+BS6*$M6)</f>
        <v>0</v>
      </c>
      <c r="CB6" s="4">
        <f>INDIRECT(ADDRESS($BV6,CB$2,1,,"Weightings"))*(BL6*$K6+BT6*$M6)</f>
        <v>0</v>
      </c>
      <c r="CC6" s="4">
        <f>INDIRECT(ADDRESS($BV6,CC$2,1,,"Weightings"))*(BM6*$K6+BU6*$M6)</f>
        <v>0</v>
      </c>
      <c r="CE6" t="str">
        <f>AE6</f>
        <v>H</v>
      </c>
      <c r="CF6">
        <f>VLOOKUP(B6,INDIRECT("'"&amp;AE6&amp;"'!"&amp;"C1:Z500"),$AF$2,0)+AD6+$AF$4</f>
        <v>12</v>
      </c>
      <c r="CG6">
        <f>IF(OR($T6=1,AND($F6=2,$E6=1,$G6=1)),INDIRECT(ADDRESS($CF6,CG$2,1,,$CE6)),0)</f>
        <v>3</v>
      </c>
      <c r="CH6">
        <f>IF(OR($T6=1,AND($F6=2,$E6=1,$G6=1)),INDIRECT(ADDRESS($CF6,CH$2,1,,$CE6)),0)</f>
        <v>0</v>
      </c>
      <c r="CI6">
        <f>IF(OR($T6=1,AND($F6=2,$E6=1,$G6=1)),INDIRECT(ADDRESS($CF6,CI$2,1,,$CE6)),0)</f>
        <v>2</v>
      </c>
      <c r="CJ6">
        <f>IF(OR($T6=1,AND($F6=2,$E6=1,$G6=1)),INDIRECT(ADDRESS($CF6,CJ$2,1,,$CE6)),0)</f>
        <v>3</v>
      </c>
      <c r="CK6">
        <f>IF(OR($T6=1,AND($F6=2,$E6=1,$G6=1)),INDIRECT(ADDRESS($CF6,CK$2,1,,$CE6)),0)</f>
        <v>2</v>
      </c>
      <c r="CL6">
        <f>IF(OR($T6=1,AND($F6=2,$E6=1,$G6=1)),INDIRECT(ADDRESS($CF6,CL$2,1,,$CE6)),0)</f>
        <v>1</v>
      </c>
      <c r="CM6">
        <f>IF(OR($T6=1,AND($F6=2,$E6=1,$G6=1)),INDIRECT(ADDRESS($CF6,CM$2,1,,$CE6)),0)</f>
        <v>0</v>
      </c>
      <c r="CO6" s="4">
        <f>AY6*CG6</f>
        <v>0.8072704043446846</v>
      </c>
      <c r="CP6" s="4">
        <f>AZ6*CH6</f>
        <v>0</v>
      </c>
      <c r="CQ6" s="4">
        <f>BA6*CI6</f>
        <v>0.3333333333333333</v>
      </c>
      <c r="CR6" s="4">
        <f>BB6*CJ6</f>
        <v>0.3333333333333333</v>
      </c>
      <c r="CS6" s="4">
        <f>BC6*CK6</f>
        <v>0</v>
      </c>
      <c r="CT6" s="4">
        <f>BD6*CL6</f>
        <v>0.26815981143573603</v>
      </c>
      <c r="CU6" s="4">
        <f>BE6*CM6</f>
        <v>0</v>
      </c>
      <c r="CV6" s="3">
        <f>BV6</f>
        <v>22</v>
      </c>
      <c r="CW6" s="4">
        <f>INDIRECT(ADDRESS($CV6,CW$2,1,,"Weightings"))*CO6</f>
        <v>0.13454506739078076</v>
      </c>
      <c r="CX6" s="4">
        <f>INDIRECT(ADDRESS($BV6,CX$2,1,,"Weightings"))*CP6</f>
        <v>0</v>
      </c>
      <c r="CY6" s="4">
        <f>INDIRECT(ADDRESS($BV6,CY$2,1,,"Weightings"))*CQ6</f>
        <v>0.027777777777777776</v>
      </c>
      <c r="CZ6" s="4">
        <f>INDIRECT(ADDRESS($BV6,CZ$2,1,,"Weightings"))*CR6</f>
        <v>0.027777777777777776</v>
      </c>
      <c r="DA6" s="4">
        <f>INDIRECT(ADDRESS($BV6,DA$2,1,,"Weightings"))*CS6</f>
        <v>0</v>
      </c>
      <c r="DB6" s="4">
        <f>INDIRECT(ADDRESS($BV6,DB$2,1,,"Weightings"))*CT6</f>
        <v>0.044693301905956</v>
      </c>
      <c r="DC6" s="4">
        <f>INDIRECT(ADDRESS($BV6,DC$2,1,,"Weightings"))*CU6</f>
        <v>0</v>
      </c>
    </row>
    <row r="7" ht="105.75" customHeight="1">
      <c r="A7" t="str">
        <v>Heating</v>
      </c>
      <c r="B7" t="str">
        <f>overview_of_services!B5</f>
        <v>H-1b</v>
      </c>
      <c r="C7" t="str">
        <f>overview_of_services!C5</f>
        <v>Régulation du chauffage - côté utilisateur</v>
      </c>
      <c r="D7" t="str">
        <f>overview_of_services!D5</f>
        <v>Régulation d'émission pour système thermo-actif - mode de chauffage (par exemple, plancher chauffant)</v>
      </c>
      <c r="E7">
        <f>IF($H$2="A",overview_of_services!J5,IF($H$2="B",overview_of_services!K5,overview_of_services!L5))</f>
        <v>1</v>
      </c>
      <c r="F7">
        <f>IF('Informations sur le bâtiment'!$G$55="","",'Informations sur le bâtiment'!$G$55)</f>
        <v>1</v>
      </c>
      <c r="G7">
        <f>overview_of_services!N5</f>
        <v>0</v>
      </c>
      <c r="K7" s="1">
        <v>1</v>
      </c>
      <c r="M7" s="1">
        <f>1-K7</f>
        <v>0</v>
      </c>
      <c r="N7" s="1" t="str">
        <f>IF(AND(U7=1,NOT(F7=2),OR(J7="",J7&lt;0,J7&gt;AC7,AND(M7&gt;0,OR(L7="",L7&lt;0,L7&gt;AC7)),K7&gt;1,K7&lt;0)),_general!$A$83,"")</f>
        <v/>
      </c>
      <c r="O7" t="str">
        <f>VLOOKUP($B7,overview_of_services!$B$4:$I$111,4,)</f>
        <v>Aucune régulation automatique</v>
      </c>
      <c r="P7" t="str">
        <f>VLOOKUP($B7,overview_of_services!$B$4:$I$111,5,)</f>
        <v>Régulation centrale automatique</v>
      </c>
      <c r="Q7" t="str">
        <f>VLOOKUP($B7,overview_of_services!$B$4:$I$111,6,)</f>
        <v>Régulation centrale automatique évoluée</v>
      </c>
      <c r="R7" t="str">
        <f>VLOOKUP($B7,overview_of_services!$B$4:$I$111,7,)</f>
        <v>Régulation centrale automatique évoluée avec fonctionnement par intermittence et/ou commande à rétroaction de température ambiante</v>
      </c>
      <c r="S7">
        <f>VLOOKUP($B7,overview_of_services!$B$4:$I$111,8,)</f>
        <v>0</v>
      </c>
      <c r="T7">
        <f>IF(OR(E7=0,OR(F7=0,F7=2)),0,1)</f>
        <v>1</v>
      </c>
      <c r="U7">
        <f>IF(AND(T7=1,I7=1),1,0)</f>
        <v>0</v>
      </c>
      <c r="Z7">
        <f>IF(OR(AND(F7=1,E7=1,G7=1),AND(F7=1,E7=1,G7=0,I7=1),AND(F7=2,E7=1,G7=1)),1,0)</f>
        <v>0</v>
      </c>
      <c r="AA7">
        <f>IF(U7=1,J7,0)</f>
        <v>0</v>
      </c>
      <c r="AB7">
        <f>IF(U7=1,L7,0)</f>
        <v>0</v>
      </c>
      <c r="AC7">
        <f>ISTEXT(O7)+ISTEXT(P7)+ISTEXT(Q7)+ISTEXT(R7)+ISTEXT(S7)-1</f>
        <v>3</v>
      </c>
      <c r="AD7">
        <f>IF(Z7=1,AC7,0)</f>
        <v>0</v>
      </c>
      <c r="AE7" t="str">
        <f>VLOOKUP($B7,overview_of_services!$B$4:$R$111,$AE$2,FALSE)</f>
        <v>H</v>
      </c>
      <c r="AF7">
        <f>VLOOKUP(B7,INDIRECT("'"&amp;AE7&amp;"'!"&amp;"C2:Z401"),$AF$2,0)+AA7+$AF$4</f>
        <v>25</v>
      </c>
      <c r="AG7">
        <f>IF($T7=1,INDIRECT(ADDRESS($AF7,AG$2,1,,$AE7)),0)</f>
        <v>0</v>
      </c>
      <c r="AH7">
        <f>IF($T7=1,INDIRECT(ADDRESS($AF7,AH$2,1,,$AE7)),0)</f>
        <v>0</v>
      </c>
      <c r="AI7">
        <f>IF($T7=1,INDIRECT(ADDRESS($AF7,AI$2,1,,$AE7)),0)</f>
        <v>0</v>
      </c>
      <c r="AJ7">
        <f>IF($T7=1,INDIRECT(ADDRESS($AF7,AJ$2,1,,$AE7)),0)</f>
        <v>0</v>
      </c>
      <c r="AK7">
        <f>IF($T7=1,INDIRECT(ADDRESS($AF7,AK$2,1,,$AE7)),0)</f>
        <v>0</v>
      </c>
      <c r="AL7">
        <f>IF($T7=1,INDIRECT(ADDRESS($AF7,AL$2,1,,$AE7)),0)</f>
        <v>0</v>
      </c>
      <c r="AM7">
        <f>IF($T7=1,INDIRECT(ADDRESS($AF7,AM$2,1,,$AE7)),0)</f>
        <v>0</v>
      </c>
      <c r="AN7">
        <f>VLOOKUP(B7,INDIRECT("'"&amp;AE7&amp;"'!"&amp;"C2:Z401"),$AF$2,0)+AB7+$AF$4</f>
        <v>25</v>
      </c>
      <c r="AO7">
        <f>IF($T7=1,INDIRECT(ADDRESS($AN7,AO$2,1,,$AE7)),0)</f>
        <v>0</v>
      </c>
      <c r="AP7">
        <f>IF($T7=1,INDIRECT(ADDRESS($AN7,AP$2,1,,$AE7)),0)</f>
        <v>0</v>
      </c>
      <c r="AQ7">
        <f>IF($T7=1,INDIRECT(ADDRESS($AN7,AQ$2,1,,$AE7)),0)</f>
        <v>0</v>
      </c>
      <c r="AR7">
        <f>IF($T7=1,INDIRECT(ADDRESS($AN7,AR$2,1,,$AE7)),0)</f>
        <v>0</v>
      </c>
      <c r="AS7">
        <f>IF($T7=1,INDIRECT(ADDRESS($AN7,AS$2,1,,$AE7)),0)</f>
        <v>0</v>
      </c>
      <c r="AT7">
        <f>IF($T7=1,INDIRECT(ADDRESS($AN7,AT$2,1,,$AE7)),0)</f>
        <v>0</v>
      </c>
      <c r="AU7">
        <f>IF($T7=1,INDIRECT(ADDRESS($AN7,AU$2,1,,$AE7)),0)</f>
        <v>0</v>
      </c>
      <c r="AW7" t="str">
        <v>Weightings</v>
      </c>
      <c r="AX7" s="3">
        <f>VLOOKUP(AE7,_general!$A$65:$B$73,2,FALSE)+$AX$4</f>
        <v>9</v>
      </c>
      <c r="AY7" s="1">
        <f>INDIRECT(ADDRESS($AX7,AY$2,1,,"Weightings"))</f>
        <v>0.2690901347815615</v>
      </c>
      <c r="AZ7" s="1">
        <f>INDIRECT(ADDRESS($AX7,AZ$2,1,,"Weightings"))</f>
        <v>0.3003532144927932</v>
      </c>
      <c r="BA7" s="1">
        <f>INDIRECT(ADDRESS($AX7,BA$2,1,,"Weightings"))</f>
        <v>0.16666666666666666</v>
      </c>
      <c r="BB7" s="1">
        <f>INDIRECT(ADDRESS($AX7,BB$2,1,,"Weightings"))</f>
        <v>0.1111111111111111</v>
      </c>
      <c r="BC7" s="1">
        <f>INDIRECT(ADDRESS($AX7,BC$2,1,,"Weightings"))</f>
        <v>0</v>
      </c>
      <c r="BD7" s="1">
        <f>INDIRECT(ADDRESS($AX7,BD$2,1,,"Weightings"))</f>
        <v>0.26815981143573603</v>
      </c>
      <c r="BE7" s="1">
        <f>INDIRECT(ADDRESS($AX7,BE$2,1,,"Weightings"))</f>
        <v>0.125</v>
      </c>
      <c r="BG7" s="4">
        <f>AG7*AY7</f>
        <v>0</v>
      </c>
      <c r="BH7" s="4">
        <f>AH7*AZ7</f>
        <v>0</v>
      </c>
      <c r="BI7" s="4">
        <f>AI7*BA7</f>
        <v>0</v>
      </c>
      <c r="BJ7" s="4">
        <f>AJ7*BB7</f>
        <v>0</v>
      </c>
      <c r="BK7" s="4">
        <f>AK7*BC7</f>
        <v>0</v>
      </c>
      <c r="BL7" s="4">
        <f>AL7*BD7</f>
        <v>0</v>
      </c>
      <c r="BM7" s="4">
        <f>AM7*BE7</f>
        <v>0</v>
      </c>
      <c r="BO7" s="4">
        <f>IF($M7&gt;0,AO7*AY7,0)</f>
        <v>0</v>
      </c>
      <c r="BP7" s="4">
        <f>IF($M7&gt;0,AP7*AZ7,0)</f>
        <v>0</v>
      </c>
      <c r="BQ7" s="4">
        <f>IF($M7&gt;0,AQ7*BA7,0)</f>
        <v>0</v>
      </c>
      <c r="BR7" s="4">
        <f>IF($M7&gt;0,AR7*BB7,0)</f>
        <v>0</v>
      </c>
      <c r="BS7" s="4">
        <f>IF($M7&gt;0,AS7*BC7,0)</f>
        <v>0</v>
      </c>
      <c r="BT7" s="4">
        <f>IF($M7&gt;0,AT7*BD7,0)</f>
        <v>0</v>
      </c>
      <c r="BU7" s="4">
        <f>IF($M7&gt;0,AU7*BE7,0)</f>
        <v>0</v>
      </c>
      <c r="BV7" s="3">
        <f>$AX$4+18</f>
        <v>22</v>
      </c>
      <c r="BW7" s="4">
        <f>INDIRECT(ADDRESS($BV7,BW$2,1,,"Weightings"))*(BG7*$K7+BO7*$M7)</f>
        <v>0</v>
      </c>
      <c r="BX7" s="4">
        <f>INDIRECT(ADDRESS($BV7,BX$2,1,,"Weightings"))*(BH7*$K7+BP7*$M7)</f>
        <v>0</v>
      </c>
      <c r="BY7" s="4">
        <f>INDIRECT(ADDRESS($BV7,BY$2,1,,"Weightings"))*(BI7*$K7+BQ7*$M7)</f>
        <v>0</v>
      </c>
      <c r="BZ7" s="4">
        <f>INDIRECT(ADDRESS($BV7,BZ$2,1,,"Weightings"))*(BJ7*$K7+BR7*$M7)</f>
        <v>0</v>
      </c>
      <c r="CA7" s="4">
        <f>INDIRECT(ADDRESS($BV7,CA$2,1,,"Weightings"))*(BK7*$K7+BS7*$M7)</f>
        <v>0</v>
      </c>
      <c r="CB7" s="4">
        <f>INDIRECT(ADDRESS($BV7,CB$2,1,,"Weightings"))*(BL7*$K7+BT7*$M7)</f>
        <v>0</v>
      </c>
      <c r="CC7" s="4">
        <f>INDIRECT(ADDRESS($BV7,CC$2,1,,"Weightings"))*(BM7*$K7+BU7*$M7)</f>
        <v>0</v>
      </c>
      <c r="CE7" t="str">
        <f>AE7</f>
        <v>H</v>
      </c>
      <c r="CF7">
        <f>VLOOKUP(B7,INDIRECT("'"&amp;AE7&amp;"'!"&amp;"C2:Z501"),$AF$2,0)+AD7+$AF$4</f>
        <v>25</v>
      </c>
      <c r="CG7">
        <f>IF(OR($T7=1,AND($F7=2,$E7=1,$G7=1)),INDIRECT(ADDRESS($CF7,CG$2,1,,$CE7)),0)</f>
        <v>0</v>
      </c>
      <c r="CH7">
        <f>IF(OR($T7=1,AND($F7=2,$E7=1,$G7=1)),INDIRECT(ADDRESS($CF7,CH$2,1,,$CE7)),0)</f>
        <v>0</v>
      </c>
      <c r="CI7">
        <f>IF(OR($T7=1,AND($F7=2,$E7=1,$G7=1)),INDIRECT(ADDRESS($CF7,CI$2,1,,$CE7)),0)</f>
        <v>0</v>
      </c>
      <c r="CJ7">
        <f>IF(OR($T7=1,AND($F7=2,$E7=1,$G7=1)),INDIRECT(ADDRESS($CF7,CJ$2,1,,$CE7)),0)</f>
        <v>0</v>
      </c>
      <c r="CK7">
        <f>IF(OR($T7=1,AND($F7=2,$E7=1,$G7=1)),INDIRECT(ADDRESS($CF7,CK$2,1,,$CE7)),0)</f>
        <v>0</v>
      </c>
      <c r="CL7">
        <f>IF(OR($T7=1,AND($F7=2,$E7=1,$G7=1)),INDIRECT(ADDRESS($CF7,CL$2,1,,$CE7)),0)</f>
        <v>0</v>
      </c>
      <c r="CM7">
        <f>IF(OR($T7=1,AND($F7=2,$E7=1,$G7=1)),INDIRECT(ADDRESS($CF7,CM$2,1,,$CE7)),0)</f>
        <v>0</v>
      </c>
      <c r="CO7" s="4">
        <f>AY7*CG7</f>
        <v>0</v>
      </c>
      <c r="CP7" s="4">
        <f>AZ7*CH7</f>
        <v>0</v>
      </c>
      <c r="CQ7" s="4">
        <f>BA7*CI7</f>
        <v>0</v>
      </c>
      <c r="CR7" s="4">
        <f>BB7*CJ7</f>
        <v>0</v>
      </c>
      <c r="CS7" s="4">
        <f>BC7*CK7</f>
        <v>0</v>
      </c>
      <c r="CT7" s="4">
        <f>BD7*CL7</f>
        <v>0</v>
      </c>
      <c r="CU7" s="4">
        <f>BE7*CM7</f>
        <v>0</v>
      </c>
      <c r="CV7" s="3">
        <f>BV7</f>
        <v>22</v>
      </c>
      <c r="CW7" s="4">
        <f>INDIRECT(ADDRESS($CV7,CW$2,1,,"Weightings"))*CO7</f>
        <v>0</v>
      </c>
      <c r="CX7" s="4">
        <f>INDIRECT(ADDRESS($BV7,CX$2,1,,"Weightings"))*CP7</f>
        <v>0</v>
      </c>
      <c r="CY7" s="4">
        <f>INDIRECT(ADDRESS($BV7,CY$2,1,,"Weightings"))*CQ7</f>
        <v>0</v>
      </c>
      <c r="CZ7" s="4">
        <f>INDIRECT(ADDRESS($BV7,CZ$2,1,,"Weightings"))*CR7</f>
        <v>0</v>
      </c>
      <c r="DA7" s="4">
        <f>INDIRECT(ADDRESS($BV7,DA$2,1,,"Weightings"))*CS7</f>
        <v>0</v>
      </c>
      <c r="DB7" s="4">
        <f>INDIRECT(ADDRESS($BV7,DB$2,1,,"Weightings"))*CT7</f>
        <v>0</v>
      </c>
      <c r="DC7" s="4">
        <f>INDIRECT(ADDRESS($BV7,DC$2,1,,"Weightings"))*CU7</f>
        <v>0</v>
      </c>
    </row>
    <row r="8" ht="75.75" customHeight="1">
      <c r="A8" t="str">
        <v>Heating</v>
      </c>
      <c r="B8" t="str">
        <f>overview_of_services!B6</f>
        <v>H-1c</v>
      </c>
      <c r="C8" t="str">
        <f>overview_of_services!C6</f>
        <v>Régulation du chauffage - côté utilisateur</v>
      </c>
      <c r="D8" t="str">
        <f>overview_of_services!D6</f>
        <v>Régulation de la température du fluide caloporteur (en départ ou en retour, air ou eau) .</v>
      </c>
      <c r="E8">
        <f>IF($H$2="A",overview_of_services!J6,IF($H$2="B",overview_of_services!K6,overview_of_services!L6))</f>
        <v>1</v>
      </c>
      <c r="F8">
        <f>IF('Informations sur le bâtiment'!$G$55="","",'Informations sur le bâtiment'!$G$55)</f>
        <v>1</v>
      </c>
      <c r="G8">
        <f>overview_of_services!N6</f>
        <v>0</v>
      </c>
      <c r="I8">
        <v>1</v>
      </c>
      <c r="J8">
        <v>1</v>
      </c>
      <c r="K8" s="1">
        <v>1</v>
      </c>
      <c r="M8" s="1">
        <f>1-K8</f>
        <v>0</v>
      </c>
      <c r="N8" s="1" t="str">
        <f>IF(AND(U8=1,NOT(F8=2),OR(J8="",J8&lt;0,J8&gt;AC8,AND(M8&gt;0,OR(L8="",L8&lt;0,L8&gt;AC8)),K8&gt;1,K8&lt;0)),_general!$A$83,"")</f>
        <v/>
      </c>
      <c r="O8" t="str">
        <f>VLOOKUP($B8,overview_of_services!$B$4:$I$111,4,)</f>
        <v>Aucune régulation automatique</v>
      </c>
      <c r="P8" t="str">
        <f>VLOOKUP($B8,overview_of_services!$B$4:$I$111,5,)</f>
        <v>Régulation compensée en fonction de la température extérieure</v>
      </c>
      <c r="Q8" t="str">
        <f>VLOOKUP($B8,overview_of_services!$B$4:$I$111,6,)</f>
        <v>Régulation basée sur les besoins</v>
      </c>
      <c r="R8">
        <f>VLOOKUP($B8,overview_of_services!$B$4:$I$111,7,)</f>
        <v>0</v>
      </c>
      <c r="S8">
        <f>VLOOKUP($B8,overview_of_services!$B$4:$I$111,8,)</f>
        <v>0</v>
      </c>
      <c r="T8">
        <f>IF(OR(E8=0,OR(F8=0,F8=2)),0,1)</f>
        <v>1</v>
      </c>
      <c r="U8">
        <f>IF(AND(T8=1,I8=1),1,0)</f>
        <v>1</v>
      </c>
      <c r="Z8">
        <f>IF(OR(AND(F8=1,E8=1,G8=1),AND(F8=1,E8=1,G8=0,I8=1),AND(F8=2,E8=1,G8=1)),1,0)</f>
        <v>1</v>
      </c>
      <c r="AA8">
        <f>IF(U8=1,J8,0)</f>
        <v>1</v>
      </c>
      <c r="AB8">
        <f>IF(U8=1,L8,0)</f>
        <v>0</v>
      </c>
      <c r="AC8">
        <f>ISTEXT(O8)+ISTEXT(P8)+ISTEXT(Q8)+ISTEXT(R8)+ISTEXT(S8)-1</f>
        <v>2</v>
      </c>
      <c r="AD8">
        <f>IF(Z8=1,AC8,0)</f>
        <v>2</v>
      </c>
      <c r="AE8" t="str">
        <f>VLOOKUP($B8,overview_of_services!$B$4:$R$111,$AE$2,FALSE)</f>
        <v>H</v>
      </c>
      <c r="AF8">
        <f>VLOOKUP(B8,INDIRECT("'"&amp;AE8&amp;"'!"&amp;"C3:Z402"),$AF$2,0)+AA8+$AF$4</f>
        <v>40</v>
      </c>
      <c r="AG8">
        <f>IF($T8=1,INDIRECT(ADDRESS($AF8,AG$2,1,,$AE8)),0)</f>
        <v>1</v>
      </c>
      <c r="AH8">
        <f>IF($T8=1,INDIRECT(ADDRESS($AF8,AH$2,1,,$AE8)),0)</f>
        <v>0</v>
      </c>
      <c r="AI8">
        <f>IF($T8=1,INDIRECT(ADDRESS($AF8,AI$2,1,,$AE8)),0)</f>
        <v>1</v>
      </c>
      <c r="AJ8">
        <f>IF($T8=1,INDIRECT(ADDRESS($AF8,AJ$2,1,,$AE8)),0)</f>
        <v>1</v>
      </c>
      <c r="AK8">
        <f>IF($T8=1,INDIRECT(ADDRESS($AF8,AK$2,1,,$AE8)),0)</f>
        <v>0</v>
      </c>
      <c r="AL8">
        <f>IF($T8=1,INDIRECT(ADDRESS($AF8,AL$2,1,,$AE8)),0)</f>
        <v>0</v>
      </c>
      <c r="AM8">
        <f>IF($T8=1,INDIRECT(ADDRESS($AF8,AM$2,1,,$AE8)),0)</f>
        <v>0</v>
      </c>
      <c r="AN8">
        <f>VLOOKUP(B8,INDIRECT("'"&amp;AE8&amp;"'!"&amp;"C3:Z402"),$AF$2,0)+AB8+$AF$4</f>
        <v>39</v>
      </c>
      <c r="AO8">
        <f>IF($T8=1,INDIRECT(ADDRESS($AN8,AO$2,1,,$AE8)),0)</f>
        <v>0</v>
      </c>
      <c r="AP8">
        <f>IF($T8=1,INDIRECT(ADDRESS($AN8,AP$2,1,,$AE8)),0)</f>
        <v>0</v>
      </c>
      <c r="AQ8">
        <f>IF($T8=1,INDIRECT(ADDRESS($AN8,AQ$2,1,,$AE8)),0)</f>
        <v>0</v>
      </c>
      <c r="AR8">
        <f>IF($T8=1,INDIRECT(ADDRESS($AN8,AR$2,1,,$AE8)),0)</f>
        <v>0</v>
      </c>
      <c r="AS8">
        <f>IF($T8=1,INDIRECT(ADDRESS($AN8,AS$2,1,,$AE8)),0)</f>
        <v>0</v>
      </c>
      <c r="AT8">
        <f>IF($T8=1,INDIRECT(ADDRESS($AN8,AT$2,1,,$AE8)),0)</f>
        <v>0</v>
      </c>
      <c r="AU8">
        <f>IF($T8=1,INDIRECT(ADDRESS($AN8,AU$2,1,,$AE8)),0)</f>
        <v>0</v>
      </c>
      <c r="AW8" t="str">
        <v>Weightings</v>
      </c>
      <c r="AX8" s="3">
        <f>VLOOKUP(AE8,_general!$A$65:$B$73,2,FALSE)+$AX$4</f>
        <v>9</v>
      </c>
      <c r="AY8" s="1">
        <f>INDIRECT(ADDRESS($AX8,AY$2,1,,"Weightings"))</f>
        <v>0.2690901347815615</v>
      </c>
      <c r="AZ8" s="1">
        <f>INDIRECT(ADDRESS($AX8,AZ$2,1,,"Weightings"))</f>
        <v>0.3003532144927932</v>
      </c>
      <c r="BA8" s="1">
        <f>INDIRECT(ADDRESS($AX8,BA$2,1,,"Weightings"))</f>
        <v>0.16666666666666666</v>
      </c>
      <c r="BB8" s="1">
        <f>INDIRECT(ADDRESS($AX8,BB$2,1,,"Weightings"))</f>
        <v>0.1111111111111111</v>
      </c>
      <c r="BC8" s="1">
        <f>INDIRECT(ADDRESS($AX8,BC$2,1,,"Weightings"))</f>
        <v>0</v>
      </c>
      <c r="BD8" s="1">
        <f>INDIRECT(ADDRESS($AX8,BD$2,1,,"Weightings"))</f>
        <v>0.26815981143573603</v>
      </c>
      <c r="BE8" s="1">
        <f>INDIRECT(ADDRESS($AX8,BE$2,1,,"Weightings"))</f>
        <v>0.125</v>
      </c>
      <c r="BG8" s="4">
        <f>AG8*AY8</f>
        <v>0.2690901347815615</v>
      </c>
      <c r="BH8" s="4">
        <f>AH8*AZ8</f>
        <v>0</v>
      </c>
      <c r="BI8" s="4">
        <f>AI8*BA8</f>
        <v>0.16666666666666666</v>
      </c>
      <c r="BJ8" s="4">
        <f>AJ8*BB8</f>
        <v>0.1111111111111111</v>
      </c>
      <c r="BK8" s="4">
        <f>AK8*BC8</f>
        <v>0</v>
      </c>
      <c r="BL8" s="4">
        <f>AL8*BD8</f>
        <v>0</v>
      </c>
      <c r="BM8" s="4">
        <f>AM8*BE8</f>
        <v>0</v>
      </c>
      <c r="BO8" s="4">
        <f>IF($M8&gt;0,AO8*AY8,0)</f>
        <v>0</v>
      </c>
      <c r="BP8" s="4">
        <f>IF($M8&gt;0,AP8*AZ8,0)</f>
        <v>0</v>
      </c>
      <c r="BQ8" s="4">
        <f>IF($M8&gt;0,AQ8*BA8,0)</f>
        <v>0</v>
      </c>
      <c r="BR8" s="4">
        <f>IF($M8&gt;0,AR8*BB8,0)</f>
        <v>0</v>
      </c>
      <c r="BS8" s="4">
        <f>IF($M8&gt;0,AS8*BC8,0)</f>
        <v>0</v>
      </c>
      <c r="BT8" s="4">
        <f>IF($M8&gt;0,AT8*BD8,0)</f>
        <v>0</v>
      </c>
      <c r="BU8" s="4">
        <f>IF($M8&gt;0,AU8*BE8,0)</f>
        <v>0</v>
      </c>
      <c r="BV8" s="3">
        <f>$AX$4+18</f>
        <v>22</v>
      </c>
      <c r="BW8" s="4">
        <f>INDIRECT(ADDRESS($BV8,BW$2,1,,"Weightings"))*(BG8*$K8+BO8*$M8)</f>
        <v>0.04484835579692692</v>
      </c>
      <c r="BX8" s="4">
        <f>INDIRECT(ADDRESS($BV8,BX$2,1,,"Weightings"))*(BH8*$K8+BP8*$M8)</f>
        <v>0</v>
      </c>
      <c r="BY8" s="4">
        <f>INDIRECT(ADDRESS($BV8,BY$2,1,,"Weightings"))*(BI8*$K8+BQ8*$M8)</f>
        <v>0.013888888888888888</v>
      </c>
      <c r="BZ8" s="4">
        <f>INDIRECT(ADDRESS($BV8,BZ$2,1,,"Weightings"))*(BJ8*$K8+BR8*$M8)</f>
        <v>0.009259259259259259</v>
      </c>
      <c r="CA8" s="4">
        <f>INDIRECT(ADDRESS($BV8,CA$2,1,,"Weightings"))*(BK8*$K8+BS8*$M8)</f>
        <v>0</v>
      </c>
      <c r="CB8" s="4">
        <f>INDIRECT(ADDRESS($BV8,CB$2,1,,"Weightings"))*(BL8*$K8+BT8*$M8)</f>
        <v>0</v>
      </c>
      <c r="CC8" s="4">
        <f>INDIRECT(ADDRESS($BV8,CC$2,1,,"Weightings"))*(BM8*$K8+BU8*$M8)</f>
        <v>0</v>
      </c>
      <c r="CE8" t="str">
        <f>AE8</f>
        <v>H</v>
      </c>
      <c r="CF8">
        <f>VLOOKUP(B8,INDIRECT("'"&amp;AE8&amp;"'!"&amp;"C3:Z502"),$AF$2,0)+AD8+$AF$4</f>
        <v>41</v>
      </c>
      <c r="CG8">
        <f>IF(OR($T8=1,AND($F8=2,$E8=1,$G8=1)),INDIRECT(ADDRESS($CF8,CG$2,1,,$CE8)),0)</f>
        <v>2</v>
      </c>
      <c r="CH8">
        <f>IF(OR($T8=1,AND($F8=2,$E8=1,$G8=1)),INDIRECT(ADDRESS($CF8,CH$2,1,,$CE8)),0)</f>
        <v>0</v>
      </c>
      <c r="CI8">
        <f>IF(OR($T8=1,AND($F8=2,$E8=1,$G8=1)),INDIRECT(ADDRESS($CF8,CI$2,1,,$CE8)),0)</f>
        <v>1</v>
      </c>
      <c r="CJ8">
        <f>IF(OR($T8=1,AND($F8=2,$E8=1,$G8=1)),INDIRECT(ADDRESS($CF8,CJ$2,1,,$CE8)),0)</f>
        <v>1</v>
      </c>
      <c r="CK8">
        <f>IF(OR($T8=1,AND($F8=2,$E8=1,$G8=1)),INDIRECT(ADDRESS($CF8,CK$2,1,,$CE8)),0)</f>
        <v>0</v>
      </c>
      <c r="CL8">
        <f>IF(OR($T8=1,AND($F8=2,$E8=1,$G8=1)),INDIRECT(ADDRESS($CF8,CL$2,1,,$CE8)),0)</f>
        <v>0</v>
      </c>
      <c r="CM8">
        <f>IF(OR($T8=1,AND($F8=2,$E8=1,$G8=1)),INDIRECT(ADDRESS($CF8,CM$2,1,,$CE8)),0)</f>
        <v>0</v>
      </c>
      <c r="CO8" s="4">
        <f>AY8*CG8</f>
        <v>0.538180269563123</v>
      </c>
      <c r="CP8" s="4">
        <f>AZ8*CH8</f>
        <v>0</v>
      </c>
      <c r="CQ8" s="4">
        <f>BA8*CI8</f>
        <v>0.16666666666666666</v>
      </c>
      <c r="CR8" s="4">
        <f>BB8*CJ8</f>
        <v>0.1111111111111111</v>
      </c>
      <c r="CS8" s="4">
        <f>BC8*CK8</f>
        <v>0</v>
      </c>
      <c r="CT8" s="4">
        <f>BD8*CL8</f>
        <v>0</v>
      </c>
      <c r="CU8" s="4">
        <f>BE8*CM8</f>
        <v>0</v>
      </c>
      <c r="CV8" s="3">
        <f>BV8</f>
        <v>22</v>
      </c>
      <c r="CW8" s="4">
        <f>INDIRECT(ADDRESS($CV8,CW$2,1,,"Weightings"))*CO8</f>
        <v>0.08969671159385384</v>
      </c>
      <c r="CX8" s="4">
        <f>INDIRECT(ADDRESS($BV8,CX$2,1,,"Weightings"))*CP8</f>
        <v>0</v>
      </c>
      <c r="CY8" s="4">
        <f>INDIRECT(ADDRESS($BV8,CY$2,1,,"Weightings"))*CQ8</f>
        <v>0.013888888888888888</v>
      </c>
      <c r="CZ8" s="4">
        <f>INDIRECT(ADDRESS($BV8,CZ$2,1,,"Weightings"))*CR8</f>
        <v>0.009259259259259259</v>
      </c>
      <c r="DA8" s="4">
        <f>INDIRECT(ADDRESS($BV8,DA$2,1,,"Weightings"))*CS8</f>
        <v>0</v>
      </c>
      <c r="DB8" s="4">
        <f>INDIRECT(ADDRESS($BV8,DB$2,1,,"Weightings"))*CT8</f>
        <v>0</v>
      </c>
      <c r="DC8" s="4">
        <f>INDIRECT(ADDRESS($BV8,DC$2,1,,"Weightings"))*CU8</f>
        <v>0</v>
      </c>
    </row>
    <row r="9" ht="75.75" customHeight="1">
      <c r="A9" t="str">
        <v>Heating</v>
      </c>
      <c r="B9" t="str">
        <f>overview_of_services!B7</f>
        <v>H-1d</v>
      </c>
      <c r="C9" t="str">
        <f>overview_of_services!C7</f>
        <v>Régulation du chauffage - côté utilisateur</v>
      </c>
      <c r="D9" t="str">
        <f>overview_of_services!D7</f>
        <v>Commande des pompes de distribution dans les réseaux</v>
      </c>
      <c r="E9">
        <f>IF($H$2="A",overview_of_services!J7,IF($H$2="B",overview_of_services!K7,overview_of_services!L7))</f>
        <v>1</v>
      </c>
      <c r="F9">
        <f>IF('Informations sur le bâtiment'!$G$55="","",'Informations sur le bâtiment'!$G$55)</f>
        <v>1</v>
      </c>
      <c r="G9">
        <f>overview_of_services!N7</f>
        <v>0</v>
      </c>
      <c r="K9" s="1">
        <v>1</v>
      </c>
      <c r="M9" s="1">
        <f>1-K9</f>
        <v>0</v>
      </c>
      <c r="N9" s="1" t="str">
        <f>IF(AND(U9=1,NOT(F9=2),OR(J9="",J9&lt;0,J9&gt;AC9,AND(M9&gt;0,OR(L9="",L9&lt;0,L9&gt;AC9)),K9&gt;1,K9&lt;0)),_general!$A$83,"")</f>
        <v/>
      </c>
      <c r="O9" t="str">
        <f>VLOOKUP($B9,overview_of_services!$B$4:$I$111,4,)</f>
        <v>Aucune régulation automatique</v>
      </c>
      <c r="P9" t="str">
        <f>VLOOKUP($B9,overview_of_services!$B$4:$I$111,5,)</f>
        <v>Commande automatique de mise en marche/arrêt</v>
      </c>
      <c r="Q9" t="str">
        <f>VLOOKUP($B9,overview_of_services!$B$4:$I$111,6,)</f>
        <v>Commande multi-vitesse</v>
      </c>
      <c r="R9" t="str">
        <f>VLOOKUP($B9,overview_of_services!$B$4:$I$111,7,)</f>
        <v>Commande des pompes à vitesse variable (régulation intégrée aux pompes)</v>
      </c>
      <c r="S9" t="str">
        <f>VLOOKUP($B9,overview_of_services!$B$4:$I$111,8,)</f>
        <v>Commande des pompes à vitesse variable (signal de commande externe)</v>
      </c>
      <c r="T9">
        <f>IF(OR(E9=0,OR(F9=0,F9=2)),0,1)</f>
        <v>1</v>
      </c>
      <c r="U9">
        <f>IF(AND(T9=1,I9=1),1,0)</f>
        <v>0</v>
      </c>
      <c r="Z9">
        <f>IF(OR(AND(F9=1,E9=1,G9=1),AND(F9=1,E9=1,G9=0,I9=1),AND(F9=2,E9=1,G9=1)),1,0)</f>
        <v>0</v>
      </c>
      <c r="AA9">
        <f>IF(U9=1,J9,0)</f>
        <v>0</v>
      </c>
      <c r="AB9">
        <f>IF(U9=1,L9,0)</f>
        <v>0</v>
      </c>
      <c r="AC9">
        <f>ISTEXT(O9)+ISTEXT(P9)+ISTEXT(Q9)+ISTEXT(R9)+ISTEXT(S9)-1</f>
        <v>4</v>
      </c>
      <c r="AD9">
        <f>IF(Z9=1,AC9,0)</f>
        <v>0</v>
      </c>
      <c r="AE9" t="str">
        <f>VLOOKUP($B9,overview_of_services!$B$4:$R$111,$AE$2,FALSE)</f>
        <v>H</v>
      </c>
      <c r="AF9">
        <f>VLOOKUP(B9,INDIRECT("'"&amp;AE9&amp;"'!"&amp;"C4:Z403"),$AF$2,0)+AA9+$AF$4</f>
        <v>53</v>
      </c>
      <c r="AG9">
        <f>IF($T9=1,INDIRECT(ADDRESS($AF9,AG$2,1,,$AE9)),0)</f>
        <v>0</v>
      </c>
      <c r="AH9">
        <f>IF($T9=1,INDIRECT(ADDRESS($AF9,AH$2,1,,$AE9)),0)</f>
        <v>0</v>
      </c>
      <c r="AI9">
        <f>IF($T9=1,INDIRECT(ADDRESS($AF9,AI$2,1,,$AE9)),0)</f>
        <v>0</v>
      </c>
      <c r="AJ9">
        <f>IF($T9=1,INDIRECT(ADDRESS($AF9,AJ$2,1,,$AE9)),0)</f>
        <v>0</v>
      </c>
      <c r="AK9">
        <f>IF($T9=1,INDIRECT(ADDRESS($AF9,AK$2,1,,$AE9)),0)</f>
        <v>0</v>
      </c>
      <c r="AL9">
        <f>IF($T9=1,INDIRECT(ADDRESS($AF9,AL$2,1,,$AE9)),0)</f>
        <v>0</v>
      </c>
      <c r="AM9">
        <f>IF($T9=1,INDIRECT(ADDRESS($AF9,AM$2,1,,$AE9)),0)</f>
        <v>0</v>
      </c>
      <c r="AN9">
        <f>VLOOKUP(B9,INDIRECT("'"&amp;AE9&amp;"'!"&amp;"C4:Z403"),$AF$2,0)+AB9+$AF$4</f>
        <v>53</v>
      </c>
      <c r="AO9">
        <f>IF($T9=1,INDIRECT(ADDRESS($AN9,AO$2,1,,$AE9)),0)</f>
        <v>0</v>
      </c>
      <c r="AP9">
        <f>IF($T9=1,INDIRECT(ADDRESS($AN9,AP$2,1,,$AE9)),0)</f>
        <v>0</v>
      </c>
      <c r="AQ9">
        <f>IF($T9=1,INDIRECT(ADDRESS($AN9,AQ$2,1,,$AE9)),0)</f>
        <v>0</v>
      </c>
      <c r="AR9">
        <f>IF($T9=1,INDIRECT(ADDRESS($AN9,AR$2,1,,$AE9)),0)</f>
        <v>0</v>
      </c>
      <c r="AS9">
        <f>IF($T9=1,INDIRECT(ADDRESS($AN9,AS$2,1,,$AE9)),0)</f>
        <v>0</v>
      </c>
      <c r="AT9">
        <f>IF($T9=1,INDIRECT(ADDRESS($AN9,AT$2,1,,$AE9)),0)</f>
        <v>0</v>
      </c>
      <c r="AU9">
        <f>IF($T9=1,INDIRECT(ADDRESS($AN9,AU$2,1,,$AE9)),0)</f>
        <v>0</v>
      </c>
      <c r="AW9" t="str">
        <v>Weightings</v>
      </c>
      <c r="AX9" s="3">
        <f>VLOOKUP(AE9,_general!$A$65:$B$73,2,FALSE)+$AX$4</f>
        <v>9</v>
      </c>
      <c r="AY9" s="1">
        <f>INDIRECT(ADDRESS($AX9,AY$2,1,,"Weightings"))</f>
        <v>0.2690901347815615</v>
      </c>
      <c r="AZ9" s="1">
        <f>INDIRECT(ADDRESS($AX9,AZ$2,1,,"Weightings"))</f>
        <v>0.3003532144927932</v>
      </c>
      <c r="BA9" s="1">
        <f>INDIRECT(ADDRESS($AX9,BA$2,1,,"Weightings"))</f>
        <v>0.16666666666666666</v>
      </c>
      <c r="BB9" s="1">
        <f>INDIRECT(ADDRESS($AX9,BB$2,1,,"Weightings"))</f>
        <v>0.1111111111111111</v>
      </c>
      <c r="BC9" s="1">
        <f>INDIRECT(ADDRESS($AX9,BC$2,1,,"Weightings"))</f>
        <v>0</v>
      </c>
      <c r="BD9" s="1">
        <f>INDIRECT(ADDRESS($AX9,BD$2,1,,"Weightings"))</f>
        <v>0.26815981143573603</v>
      </c>
      <c r="BE9" s="1">
        <f>INDIRECT(ADDRESS($AX9,BE$2,1,,"Weightings"))</f>
        <v>0.125</v>
      </c>
      <c r="BG9" s="4">
        <f>AG9*AY9</f>
        <v>0</v>
      </c>
      <c r="BH9" s="4">
        <f>AH9*AZ9</f>
        <v>0</v>
      </c>
      <c r="BI9" s="4">
        <f>AI9*BA9</f>
        <v>0</v>
      </c>
      <c r="BJ9" s="4">
        <f>AJ9*BB9</f>
        <v>0</v>
      </c>
      <c r="BK9" s="4">
        <f>AK9*BC9</f>
        <v>0</v>
      </c>
      <c r="BL9" s="4">
        <f>AL9*BD9</f>
        <v>0</v>
      </c>
      <c r="BM9" s="4">
        <f>AM9*BE9</f>
        <v>0</v>
      </c>
      <c r="BO9" s="4">
        <f>IF($M9&gt;0,AO9*AY9,0)</f>
        <v>0</v>
      </c>
      <c r="BP9" s="4">
        <f>IF($M9&gt;0,AP9*AZ9,0)</f>
        <v>0</v>
      </c>
      <c r="BQ9" s="4">
        <f>IF($M9&gt;0,AQ9*BA9,0)</f>
        <v>0</v>
      </c>
      <c r="BR9" s="4">
        <f>IF($M9&gt;0,AR9*BB9,0)</f>
        <v>0</v>
      </c>
      <c r="BS9" s="4">
        <f>IF($M9&gt;0,AS9*BC9,0)</f>
        <v>0</v>
      </c>
      <c r="BT9" s="4">
        <f>IF($M9&gt;0,AT9*BD9,0)</f>
        <v>0</v>
      </c>
      <c r="BU9" s="4">
        <f>IF($M9&gt;0,AU9*BE9,0)</f>
        <v>0</v>
      </c>
      <c r="BV9" s="3">
        <f>$AX$4+18</f>
        <v>22</v>
      </c>
      <c r="BW9" s="4">
        <f>INDIRECT(ADDRESS($BV9,BW$2,1,,"Weightings"))*(BG9*$K9+BO9*$M9)</f>
        <v>0</v>
      </c>
      <c r="BX9" s="4">
        <f>INDIRECT(ADDRESS($BV9,BX$2,1,,"Weightings"))*(BH9*$K9+BP9*$M9)</f>
        <v>0</v>
      </c>
      <c r="BY9" s="4">
        <f>INDIRECT(ADDRESS($BV9,BY$2,1,,"Weightings"))*(BI9*$K9+BQ9*$M9)</f>
        <v>0</v>
      </c>
      <c r="BZ9" s="4">
        <f>INDIRECT(ADDRESS($BV9,BZ$2,1,,"Weightings"))*(BJ9*$K9+BR9*$M9)</f>
        <v>0</v>
      </c>
      <c r="CA9" s="4">
        <f>INDIRECT(ADDRESS($BV9,CA$2,1,,"Weightings"))*(BK9*$K9+BS9*$M9)</f>
        <v>0</v>
      </c>
      <c r="CB9" s="4">
        <f>INDIRECT(ADDRESS($BV9,CB$2,1,,"Weightings"))*(BL9*$K9+BT9*$M9)</f>
        <v>0</v>
      </c>
      <c r="CC9" s="4">
        <f>INDIRECT(ADDRESS($BV9,CC$2,1,,"Weightings"))*(BM9*$K9+BU9*$M9)</f>
        <v>0</v>
      </c>
      <c r="CE9" t="str">
        <f>AE9</f>
        <v>H</v>
      </c>
      <c r="CF9">
        <f>VLOOKUP(B9,INDIRECT("'"&amp;AE9&amp;"'!"&amp;"C4:Z503"),$AF$2,0)+AD9+$AF$4</f>
        <v>53</v>
      </c>
      <c r="CG9">
        <f>IF(OR($T9=1,AND($F9=2,$E9=1,$G9=1)),INDIRECT(ADDRESS($CF9,CG$2,1,,$CE9)),0)</f>
        <v>0</v>
      </c>
      <c r="CH9">
        <f>IF(OR($T9=1,AND($F9=2,$E9=1,$G9=1)),INDIRECT(ADDRESS($CF9,CH$2,1,,$CE9)),0)</f>
        <v>0</v>
      </c>
      <c r="CI9">
        <f>IF(OR($T9=1,AND($F9=2,$E9=1,$G9=1)),INDIRECT(ADDRESS($CF9,CI$2,1,,$CE9)),0)</f>
        <v>0</v>
      </c>
      <c r="CJ9">
        <f>IF(OR($T9=1,AND($F9=2,$E9=1,$G9=1)),INDIRECT(ADDRESS($CF9,CJ$2,1,,$CE9)),0)</f>
        <v>0</v>
      </c>
      <c r="CK9">
        <f>IF(OR($T9=1,AND($F9=2,$E9=1,$G9=1)),INDIRECT(ADDRESS($CF9,CK$2,1,,$CE9)),0)</f>
        <v>0</v>
      </c>
      <c r="CL9">
        <f>IF(OR($T9=1,AND($F9=2,$E9=1,$G9=1)),INDIRECT(ADDRESS($CF9,CL$2,1,,$CE9)),0)</f>
        <v>0</v>
      </c>
      <c r="CM9">
        <f>IF(OR($T9=1,AND($F9=2,$E9=1,$G9=1)),INDIRECT(ADDRESS($CF9,CM$2,1,,$CE9)),0)</f>
        <v>0</v>
      </c>
      <c r="CO9" s="4">
        <f>AY9*CG9</f>
        <v>0</v>
      </c>
      <c r="CP9" s="4">
        <f>AZ9*CH9</f>
        <v>0</v>
      </c>
      <c r="CQ9" s="4">
        <f>BA9*CI9</f>
        <v>0</v>
      </c>
      <c r="CR9" s="4">
        <f>BB9*CJ9</f>
        <v>0</v>
      </c>
      <c r="CS9" s="4">
        <f>BC9*CK9</f>
        <v>0</v>
      </c>
      <c r="CT9" s="4">
        <f>BD9*CL9</f>
        <v>0</v>
      </c>
      <c r="CU9" s="4">
        <f>BE9*CM9</f>
        <v>0</v>
      </c>
      <c r="CV9" s="3">
        <f>BV9</f>
        <v>22</v>
      </c>
      <c r="CW9" s="4">
        <f>INDIRECT(ADDRESS($CV9,CW$2,1,,"Weightings"))*CO9</f>
        <v>0</v>
      </c>
      <c r="CX9" s="4">
        <f>INDIRECT(ADDRESS($BV9,CX$2,1,,"Weightings"))*CP9</f>
        <v>0</v>
      </c>
      <c r="CY9" s="4">
        <f>INDIRECT(ADDRESS($BV9,CY$2,1,,"Weightings"))*CQ9</f>
        <v>0</v>
      </c>
      <c r="CZ9" s="4">
        <f>INDIRECT(ADDRESS($BV9,CZ$2,1,,"Weightings"))*CR9</f>
        <v>0</v>
      </c>
      <c r="DA9" s="4">
        <f>INDIRECT(ADDRESS($BV9,DA$2,1,,"Weightings"))*CS9</f>
        <v>0</v>
      </c>
      <c r="DB9" s="4">
        <f>INDIRECT(ADDRESS($BV9,DB$2,1,,"Weightings"))*CT9</f>
        <v>0</v>
      </c>
      <c r="DC9" s="4">
        <f>INDIRECT(ADDRESS($BV9,DC$2,1,,"Weightings"))*CU9</f>
        <v>0</v>
      </c>
    </row>
    <row r="10" ht="75.75" customHeight="1">
      <c r="A10" t="str">
        <v>Heating</v>
      </c>
      <c r="B10" t="str">
        <f>overview_of_services!B8</f>
        <v>H-1f</v>
      </c>
      <c r="C10" t="str">
        <f>overview_of_services!C8</f>
        <v>Régulation du chauffage - côté utilisateur</v>
      </c>
      <c r="D10" t="str">
        <f>overview_of_services!D8</f>
        <v>Stockage d'énergie thermique pour le chauffage du bâtiment (hors systèmes thermoactifs - TABS)</v>
      </c>
      <c r="E10">
        <f>IF($H$2="A",overview_of_services!J8,IF($H$2="B",overview_of_services!K8,overview_of_services!L8))</f>
        <v>1</v>
      </c>
      <c r="F10">
        <f>IF('Informations sur le bâtiment'!$G$55="","",'Informations sur le bâtiment'!$G$55)</f>
        <v>1</v>
      </c>
      <c r="G10">
        <f>overview_of_services!N8</f>
        <v>0</v>
      </c>
      <c r="K10" s="1">
        <v>1</v>
      </c>
      <c r="M10" s="1">
        <f>1-K10</f>
        <v>0</v>
      </c>
      <c r="N10" s="1" t="str">
        <f>IF(AND(U10=1,NOT(F10=2),OR(J10="",J10&lt;0,J10&gt;AC10,AND(M10&gt;0,OR(L10="",L10&lt;0,L10&gt;AC10)),K10&gt;1,K10&lt;0)),_general!$A$83,"")</f>
        <v/>
      </c>
      <c r="O10" t="str">
        <f>VLOOKUP($B10,overview_of_services!$B$4:$I$111,4,)</f>
        <v>Stockage continu</v>
      </c>
      <c r="P10" t="str">
        <f>VLOOKUP($B10,overview_of_services!$B$4:$I$111,5,)</f>
        <v>Stockage géré par plage horaire</v>
      </c>
      <c r="Q10" t="str">
        <f>VLOOKUP($B10,overview_of_services!$B$4:$I$111,6,)</f>
        <v>Stockage géré selon des prévisions de consommation</v>
      </c>
      <c r="R10" t="str">
        <f>VLOOKUP($B10,overview_of_services!$B$4:$I$111,7,)</f>
        <v>Pilotage possible selon les ordres reçus du réseau (par exemple, effacements)</v>
      </c>
      <c r="S10">
        <f>VLOOKUP($B10,overview_of_services!$B$4:$I$111,8,)</f>
        <v>0</v>
      </c>
      <c r="T10">
        <f>IF(OR(E10=0,OR(F10=0,F10=2)),0,1)</f>
        <v>1</v>
      </c>
      <c r="U10">
        <f>IF(AND(T10=1,I10=1),1,0)</f>
        <v>0</v>
      </c>
      <c r="Z10">
        <f>IF(OR(AND(F10=1,E10=1,G10=1),AND(F10=1,E10=1,G10=0,I10=1),AND(F10=2,E10=1,G10=1)),1,0)</f>
        <v>0</v>
      </c>
      <c r="AA10">
        <f>IF(U10=1,J10,0)</f>
        <v>0</v>
      </c>
      <c r="AB10">
        <f>IF(U10=1,L10,0)</f>
        <v>0</v>
      </c>
      <c r="AC10">
        <f>ISTEXT(O10)+ISTEXT(P10)+ISTEXT(Q10)+ISTEXT(R10)+ISTEXT(S10)-1</f>
        <v>3</v>
      </c>
      <c r="AD10">
        <f>IF(Z10=1,AC10,0)</f>
        <v>0</v>
      </c>
      <c r="AE10" t="str">
        <f>VLOOKUP($B10,overview_of_services!$B$4:$R$111,$AE$2,FALSE)</f>
        <v>H</v>
      </c>
      <c r="AF10">
        <f>VLOOKUP(B10,INDIRECT("'"&amp;AE10&amp;"'!"&amp;"C5:Z404"),$AF$2,0)+AA10+$AF$4</f>
        <v>68</v>
      </c>
      <c r="AG10">
        <f>IF($T10=1,INDIRECT(ADDRESS($AF10,AG$2,1,,$AE10)),0)</f>
        <v>0</v>
      </c>
      <c r="AH10">
        <f>IF($T10=1,INDIRECT(ADDRESS($AF10,AH$2,1,,$AE10)),0)</f>
        <v>0</v>
      </c>
      <c r="AI10">
        <f>IF($T10=1,INDIRECT(ADDRESS($AF10,AI$2,1,,$AE10)),0)</f>
        <v>0</v>
      </c>
      <c r="AJ10">
        <f>IF($T10=1,INDIRECT(ADDRESS($AF10,AJ$2,1,,$AE10)),0)</f>
        <v>0</v>
      </c>
      <c r="AK10">
        <f>IF($T10=1,INDIRECT(ADDRESS($AF10,AK$2,1,,$AE10)),0)</f>
        <v>0</v>
      </c>
      <c r="AL10">
        <f>IF($T10=1,INDIRECT(ADDRESS($AF10,AL$2,1,,$AE10)),0)</f>
        <v>0</v>
      </c>
      <c r="AM10">
        <f>IF($T10=1,INDIRECT(ADDRESS($AF10,AM$2,1,,$AE10)),0)</f>
        <v>0</v>
      </c>
      <c r="AN10">
        <f>VLOOKUP(B10,INDIRECT("'"&amp;AE10&amp;"'!"&amp;"C5:Z404"),$AF$2,0)+AB10+$AF$4</f>
        <v>68</v>
      </c>
      <c r="AO10">
        <f>IF($T10=1,INDIRECT(ADDRESS($AN10,AO$2,1,,$AE10)),0)</f>
        <v>0</v>
      </c>
      <c r="AP10">
        <f>IF($T10=1,INDIRECT(ADDRESS($AN10,AP$2,1,,$AE10)),0)</f>
        <v>0</v>
      </c>
      <c r="AQ10">
        <f>IF($T10=1,INDIRECT(ADDRESS($AN10,AQ$2,1,,$AE10)),0)</f>
        <v>0</v>
      </c>
      <c r="AR10">
        <f>IF($T10=1,INDIRECT(ADDRESS($AN10,AR$2,1,,$AE10)),0)</f>
        <v>0</v>
      </c>
      <c r="AS10">
        <f>IF($T10=1,INDIRECT(ADDRESS($AN10,AS$2,1,,$AE10)),0)</f>
        <v>0</v>
      </c>
      <c r="AT10">
        <f>IF($T10=1,INDIRECT(ADDRESS($AN10,AT$2,1,,$AE10)),0)</f>
        <v>0</v>
      </c>
      <c r="AU10">
        <f>IF($T10=1,INDIRECT(ADDRESS($AN10,AU$2,1,,$AE10)),0)</f>
        <v>0</v>
      </c>
      <c r="AW10" t="str">
        <v>Weightings</v>
      </c>
      <c r="AX10" s="3">
        <f>VLOOKUP(AE10,_general!$A$65:$B$73,2,FALSE)+$AX$4</f>
        <v>9</v>
      </c>
      <c r="AY10" s="1">
        <f>INDIRECT(ADDRESS($AX10,AY$2,1,,"Weightings"))</f>
        <v>0.2690901347815615</v>
      </c>
      <c r="AZ10" s="1">
        <f>INDIRECT(ADDRESS($AX10,AZ$2,1,,"Weightings"))</f>
        <v>0.3003532144927932</v>
      </c>
      <c r="BA10" s="1">
        <f>INDIRECT(ADDRESS($AX10,BA$2,1,,"Weightings"))</f>
        <v>0.16666666666666666</v>
      </c>
      <c r="BB10" s="1">
        <f>INDIRECT(ADDRESS($AX10,BB$2,1,,"Weightings"))</f>
        <v>0.1111111111111111</v>
      </c>
      <c r="BC10" s="1">
        <f>INDIRECT(ADDRESS($AX10,BC$2,1,,"Weightings"))</f>
        <v>0</v>
      </c>
      <c r="BD10" s="1">
        <f>INDIRECT(ADDRESS($AX10,BD$2,1,,"Weightings"))</f>
        <v>0.26815981143573603</v>
      </c>
      <c r="BE10" s="1">
        <f>INDIRECT(ADDRESS($AX10,BE$2,1,,"Weightings"))</f>
        <v>0.125</v>
      </c>
      <c r="BG10" s="4">
        <f>AG10*AY10</f>
        <v>0</v>
      </c>
      <c r="BH10" s="4">
        <f>AH10*AZ10</f>
        <v>0</v>
      </c>
      <c r="BI10" s="4">
        <f>AI10*BA10</f>
        <v>0</v>
      </c>
      <c r="BJ10" s="4">
        <f>AJ10*BB10</f>
        <v>0</v>
      </c>
      <c r="BK10" s="4">
        <f>AK10*BC10</f>
        <v>0</v>
      </c>
      <c r="BL10" s="4">
        <f>AL10*BD10</f>
        <v>0</v>
      </c>
      <c r="BM10" s="4">
        <f>AM10*BE10</f>
        <v>0</v>
      </c>
      <c r="BO10" s="4">
        <f>IF($M10&gt;0,AO10*AY10,0)</f>
        <v>0</v>
      </c>
      <c r="BP10" s="4">
        <f>IF($M10&gt;0,AP10*AZ10,0)</f>
        <v>0</v>
      </c>
      <c r="BQ10" s="4">
        <f>IF($M10&gt;0,AQ10*BA10,0)</f>
        <v>0</v>
      </c>
      <c r="BR10" s="4">
        <f>IF($M10&gt;0,AR10*BB10,0)</f>
        <v>0</v>
      </c>
      <c r="BS10" s="4">
        <f>IF($M10&gt;0,AS10*BC10,0)</f>
        <v>0</v>
      </c>
      <c r="BT10" s="4">
        <f>IF($M10&gt;0,AT10*BD10,0)</f>
        <v>0</v>
      </c>
      <c r="BU10" s="4">
        <f>IF($M10&gt;0,AU10*BE10,0)</f>
        <v>0</v>
      </c>
      <c r="BV10" s="3">
        <f>$AX$4+18</f>
        <v>22</v>
      </c>
      <c r="BW10" s="4">
        <f>INDIRECT(ADDRESS($BV10,BW$2,1,,"Weightings"))*(BG10*$K10+BO10*$M10)</f>
        <v>0</v>
      </c>
      <c r="BX10" s="4">
        <f>INDIRECT(ADDRESS($BV10,BX$2,1,,"Weightings"))*(BH10*$K10+BP10*$M10)</f>
        <v>0</v>
      </c>
      <c r="BY10" s="4">
        <f>INDIRECT(ADDRESS($BV10,BY$2,1,,"Weightings"))*(BI10*$K10+BQ10*$M10)</f>
        <v>0</v>
      </c>
      <c r="BZ10" s="4">
        <f>INDIRECT(ADDRESS($BV10,BZ$2,1,,"Weightings"))*(BJ10*$K10+BR10*$M10)</f>
        <v>0</v>
      </c>
      <c r="CA10" s="4">
        <f>INDIRECT(ADDRESS($BV10,CA$2,1,,"Weightings"))*(BK10*$K10+BS10*$M10)</f>
        <v>0</v>
      </c>
      <c r="CB10" s="4">
        <f>INDIRECT(ADDRESS($BV10,CB$2,1,,"Weightings"))*(BL10*$K10+BT10*$M10)</f>
        <v>0</v>
      </c>
      <c r="CC10" s="4">
        <f>INDIRECT(ADDRESS($BV10,CC$2,1,,"Weightings"))*(BM10*$K10+BU10*$M10)</f>
        <v>0</v>
      </c>
      <c r="CE10" t="str">
        <f>AE10</f>
        <v>H</v>
      </c>
      <c r="CF10">
        <f>VLOOKUP(B10,INDIRECT("'"&amp;AE10&amp;"'!"&amp;"C5:Z504"),$AF$2,0)+AD10+$AF$4</f>
        <v>68</v>
      </c>
      <c r="CG10">
        <f>IF(OR($T10=1,AND($F10=2,$E10=1,$G10=1)),INDIRECT(ADDRESS($CF10,CG$2,1,,$CE10)),0)</f>
        <v>0</v>
      </c>
      <c r="CH10">
        <f>IF(OR($T10=1,AND($F10=2,$E10=1,$G10=1)),INDIRECT(ADDRESS($CF10,CH$2,1,,$CE10)),0)</f>
        <v>0</v>
      </c>
      <c r="CI10">
        <f>IF(OR($T10=1,AND($F10=2,$E10=1,$G10=1)),INDIRECT(ADDRESS($CF10,CI$2,1,,$CE10)),0)</f>
        <v>0</v>
      </c>
      <c r="CJ10">
        <f>IF(OR($T10=1,AND($F10=2,$E10=1,$G10=1)),INDIRECT(ADDRESS($CF10,CJ$2,1,,$CE10)),0)</f>
        <v>0</v>
      </c>
      <c r="CK10">
        <f>IF(OR($T10=1,AND($F10=2,$E10=1,$G10=1)),INDIRECT(ADDRESS($CF10,CK$2,1,,$CE10)),0)</f>
        <v>0</v>
      </c>
      <c r="CL10">
        <f>IF(OR($T10=1,AND($F10=2,$E10=1,$G10=1)),INDIRECT(ADDRESS($CF10,CL$2,1,,$CE10)),0)</f>
        <v>0</v>
      </c>
      <c r="CM10">
        <f>IF(OR($T10=1,AND($F10=2,$E10=1,$G10=1)),INDIRECT(ADDRESS($CF10,CM$2,1,,$CE10)),0)</f>
        <v>0</v>
      </c>
      <c r="CO10" s="4">
        <f>AY10*CG10</f>
        <v>0</v>
      </c>
      <c r="CP10" s="4">
        <f>AZ10*CH10</f>
        <v>0</v>
      </c>
      <c r="CQ10" s="4">
        <f>BA10*CI10</f>
        <v>0</v>
      </c>
      <c r="CR10" s="4">
        <f>BB10*CJ10</f>
        <v>0</v>
      </c>
      <c r="CS10" s="4">
        <f>BC10*CK10</f>
        <v>0</v>
      </c>
      <c r="CT10" s="4">
        <f>BD10*CL10</f>
        <v>0</v>
      </c>
      <c r="CU10" s="4">
        <f>BE10*CM10</f>
        <v>0</v>
      </c>
      <c r="CV10" s="3">
        <f>BV10</f>
        <v>22</v>
      </c>
      <c r="CW10" s="4">
        <f>INDIRECT(ADDRESS($CV10,CW$2,1,,"Weightings"))*CO10</f>
        <v>0</v>
      </c>
      <c r="CX10" s="4">
        <f>INDIRECT(ADDRESS($BV10,CX$2,1,,"Weightings"))*CP10</f>
        <v>0</v>
      </c>
      <c r="CY10" s="4">
        <f>INDIRECT(ADDRESS($BV10,CY$2,1,,"Weightings"))*CQ10</f>
        <v>0</v>
      </c>
      <c r="CZ10" s="4">
        <f>INDIRECT(ADDRESS($BV10,CZ$2,1,,"Weightings"))*CR10</f>
        <v>0</v>
      </c>
      <c r="DA10" s="4">
        <f>INDIRECT(ADDRESS($BV10,DA$2,1,,"Weightings"))*CS10</f>
        <v>0</v>
      </c>
      <c r="DB10" s="4">
        <f>INDIRECT(ADDRESS($BV10,DB$2,1,,"Weightings"))*CT10</f>
        <v>0</v>
      </c>
      <c r="DC10" s="4">
        <f>INDIRECT(ADDRESS($BV10,DC$2,1,,"Weightings"))*CU10</f>
        <v>0</v>
      </c>
    </row>
    <row r="11" ht="120.75" customHeight="1">
      <c r="A11" t="str">
        <v>Heating</v>
      </c>
      <c r="B11" t="str">
        <f>overview_of_services!B9</f>
        <v>H-2a</v>
      </c>
      <c r="C11" t="str">
        <f>overview_of_services!C9</f>
        <v>Régulation des installations de production de chaleur</v>
      </c>
      <c r="D11" t="str">
        <f>overview_of_services!D9</f>
        <v>Commande de générateurs de chaleur (PAC exceptées)</v>
      </c>
      <c r="E11">
        <f>IF($H$2="A",overview_of_services!J9,IF($H$2="B",overview_of_services!K9,overview_of_services!L9))</f>
        <v>1</v>
      </c>
      <c r="F11">
        <f>IF('Informations sur le bâtiment'!$G$55="","",'Informations sur le bâtiment'!$G$55)</f>
        <v>1</v>
      </c>
      <c r="G11">
        <f>overview_of_services!N9</f>
        <v>0</v>
      </c>
      <c r="I11">
        <v>1</v>
      </c>
      <c r="J11">
        <v>0</v>
      </c>
      <c r="K11" s="1">
        <v>1</v>
      </c>
      <c r="L11">
        <v>0</v>
      </c>
      <c r="M11" s="1">
        <f>1-K11</f>
        <v>0</v>
      </c>
      <c r="N11" s="1" t="str">
        <f>IF(AND(U11=1,NOT(F11=2),OR(J11="",J11&lt;0,J11&gt;AC11,AND(M11&gt;0,OR(L11="",L11&lt;0,L11&gt;AC11)),K11&gt;1,K11&lt;0)),_general!$A$83,"")</f>
        <v/>
      </c>
      <c r="O11" t="str">
        <f>VLOOKUP($B11,overview_of_services!$B$4:$I$111,4,)</f>
        <v>Régulation de température constante</v>
      </c>
      <c r="P11" t="str">
        <f>VLOOKUP($B11,overview_of_services!$B$4:$I$111,5,)</f>
        <v>Régulation de température variable en fonction de la température extérieure</v>
      </c>
      <c r="Q11" t="str">
        <f>VLOOKUP($B11,overview_of_services!$B$4:$I$111,6,)</f>
        <v>Régulation de température variable en fonction de la charge : par exemple en fonction du point de consigne de température d'eau distribuée</v>
      </c>
      <c r="R11">
        <f>VLOOKUP($B11,overview_of_services!$B$4:$I$111,7,)</f>
        <v>0</v>
      </c>
      <c r="S11">
        <f>VLOOKUP($B11,overview_of_services!$B$4:$I$111,8,)</f>
        <v>0</v>
      </c>
      <c r="T11">
        <f>IF(OR(E11=0,OR(F11=0,F11=2)),0,1)</f>
        <v>1</v>
      </c>
      <c r="U11">
        <f>IF(AND(T11=1,I11=1),1,0)</f>
        <v>1</v>
      </c>
      <c r="Z11">
        <f>IF(OR(AND(F11=1,E11=1,G11=1),AND(F11=1,E11=1,G11=0,I11=1),AND(F11=2,E11=1,G11=1)),1,0)</f>
        <v>1</v>
      </c>
      <c r="AA11">
        <f>IF(U11=1,J11,0)</f>
        <v>0</v>
      </c>
      <c r="AB11">
        <f>IF(U11=1,L11,0)</f>
        <v>0</v>
      </c>
      <c r="AC11">
        <f>ISTEXT(O11)+ISTEXT(P11)+ISTEXT(Q11)+ISTEXT(R11)+ISTEXT(S11)-1</f>
        <v>2</v>
      </c>
      <c r="AD11">
        <f>IF(Z11=1,AC11,0)</f>
        <v>2</v>
      </c>
      <c r="AE11" t="str">
        <f>VLOOKUP($B11,overview_of_services!$B$4:$R$111,$AE$2,FALSE)</f>
        <v>H</v>
      </c>
      <c r="AF11">
        <f>VLOOKUP(B11,INDIRECT("'"&amp;AE11&amp;"'!"&amp;"C6:Z405"),$AF$2,0)+AA11+$AF$4</f>
        <v>84</v>
      </c>
      <c r="AG11">
        <f>IF($T11=1,INDIRECT(ADDRESS($AF11,AG$2,1,,$AE11)),0)</f>
        <v>0</v>
      </c>
      <c r="AH11">
        <f>IF($T11=1,INDIRECT(ADDRESS($AF11,AH$2,1,,$AE11)),0)</f>
        <v>0</v>
      </c>
      <c r="AI11">
        <f>IF($T11=1,INDIRECT(ADDRESS($AF11,AI$2,1,,$AE11)),0)</f>
        <v>0</v>
      </c>
      <c r="AJ11">
        <f>IF($T11=1,INDIRECT(ADDRESS($AF11,AJ$2,1,,$AE11)),0)</f>
        <v>0</v>
      </c>
      <c r="AK11">
        <f>IF($T11=1,INDIRECT(ADDRESS($AF11,AK$2,1,,$AE11)),0)</f>
        <v>0</v>
      </c>
      <c r="AL11">
        <f>IF($T11=1,INDIRECT(ADDRESS($AF11,AL$2,1,,$AE11)),0)</f>
        <v>0</v>
      </c>
      <c r="AM11">
        <f>IF($T11=1,INDIRECT(ADDRESS($AF11,AM$2,1,,$AE11)),0)</f>
        <v>0</v>
      </c>
      <c r="AN11">
        <f>VLOOKUP(B11,INDIRECT("'"&amp;AE11&amp;"'!"&amp;"C6:Z405"),$AF$2,0)+AB11+$AF$4</f>
        <v>84</v>
      </c>
      <c r="AO11">
        <f>IF($T11=1,INDIRECT(ADDRESS($AN11,AO$2,1,,$AE11)),0)</f>
        <v>0</v>
      </c>
      <c r="AP11">
        <f>IF($T11=1,INDIRECT(ADDRESS($AN11,AP$2,1,,$AE11)),0)</f>
        <v>0</v>
      </c>
      <c r="AQ11">
        <f>IF($T11=1,INDIRECT(ADDRESS($AN11,AQ$2,1,,$AE11)),0)</f>
        <v>0</v>
      </c>
      <c r="AR11">
        <f>IF($T11=1,INDIRECT(ADDRESS($AN11,AR$2,1,,$AE11)),0)</f>
        <v>0</v>
      </c>
      <c r="AS11">
        <f>IF($T11=1,INDIRECT(ADDRESS($AN11,AS$2,1,,$AE11)),0)</f>
        <v>0</v>
      </c>
      <c r="AT11">
        <f>IF($T11=1,INDIRECT(ADDRESS($AN11,AT$2,1,,$AE11)),0)</f>
        <v>0</v>
      </c>
      <c r="AU11">
        <f>IF($T11=1,INDIRECT(ADDRESS($AN11,AU$2,1,,$AE11)),0)</f>
        <v>0</v>
      </c>
      <c r="AW11" t="str">
        <v>Weightings</v>
      </c>
      <c r="AX11" s="3">
        <f>VLOOKUP(AE11,_general!$A$65:$B$73,2,FALSE)+$AX$4</f>
        <v>9</v>
      </c>
      <c r="AY11" s="1">
        <f>INDIRECT(ADDRESS($AX11,AY$2,1,,"Weightings"))</f>
        <v>0.2690901347815615</v>
      </c>
      <c r="AZ11" s="1">
        <f>INDIRECT(ADDRESS($AX11,AZ$2,1,,"Weightings"))</f>
        <v>0.3003532144927932</v>
      </c>
      <c r="BA11" s="1">
        <f>INDIRECT(ADDRESS($AX11,BA$2,1,,"Weightings"))</f>
        <v>0.16666666666666666</v>
      </c>
      <c r="BB11" s="1">
        <f>INDIRECT(ADDRESS($AX11,BB$2,1,,"Weightings"))</f>
        <v>0.1111111111111111</v>
      </c>
      <c r="BC11" s="1">
        <f>INDIRECT(ADDRESS($AX11,BC$2,1,,"Weightings"))</f>
        <v>0</v>
      </c>
      <c r="BD11" s="1">
        <f>INDIRECT(ADDRESS($AX11,BD$2,1,,"Weightings"))</f>
        <v>0.26815981143573603</v>
      </c>
      <c r="BE11" s="1">
        <f>INDIRECT(ADDRESS($AX11,BE$2,1,,"Weightings"))</f>
        <v>0.125</v>
      </c>
      <c r="BG11" s="4">
        <f>AG11*AY11</f>
        <v>0</v>
      </c>
      <c r="BH11" s="4">
        <f>AH11*AZ11</f>
        <v>0</v>
      </c>
      <c r="BI11" s="4">
        <f>AI11*BA11</f>
        <v>0</v>
      </c>
      <c r="BJ11" s="4">
        <f>AJ11*BB11</f>
        <v>0</v>
      </c>
      <c r="BK11" s="4">
        <f>AK11*BC11</f>
        <v>0</v>
      </c>
      <c r="BL11" s="4">
        <f>AL11*BD11</f>
        <v>0</v>
      </c>
      <c r="BM11" s="4">
        <f>AM11*BE11</f>
        <v>0</v>
      </c>
      <c r="BO11" s="4">
        <f>IF($M11&gt;0,AO11*AY11,0)</f>
        <v>0</v>
      </c>
      <c r="BP11" s="4">
        <f>IF($M11&gt;0,AP11*AZ11,0)</f>
        <v>0</v>
      </c>
      <c r="BQ11" s="4">
        <f>IF($M11&gt;0,AQ11*BA11,0)</f>
        <v>0</v>
      </c>
      <c r="BR11" s="4">
        <f>IF($M11&gt;0,AR11*BB11,0)</f>
        <v>0</v>
      </c>
      <c r="BS11" s="4">
        <f>IF($M11&gt;0,AS11*BC11,0)</f>
        <v>0</v>
      </c>
      <c r="BT11" s="4">
        <f>IF($M11&gt;0,AT11*BD11,0)</f>
        <v>0</v>
      </c>
      <c r="BU11" s="4">
        <f>IF($M11&gt;0,AU11*BE11,0)</f>
        <v>0</v>
      </c>
      <c r="BV11" s="3">
        <f>$AX$4+18</f>
        <v>22</v>
      </c>
      <c r="BW11" s="4">
        <f>INDIRECT(ADDRESS($BV11,BW$2,1,,"Weightings"))*(BG11*$K11+BO11*$M11)</f>
        <v>0</v>
      </c>
      <c r="BX11" s="4">
        <f>INDIRECT(ADDRESS($BV11,BX$2,1,,"Weightings"))*(BH11*$K11+BP11*$M11)</f>
        <v>0</v>
      </c>
      <c r="BY11" s="4">
        <f>INDIRECT(ADDRESS($BV11,BY$2,1,,"Weightings"))*(BI11*$K11+BQ11*$M11)</f>
        <v>0</v>
      </c>
      <c r="BZ11" s="4">
        <f>INDIRECT(ADDRESS($BV11,BZ$2,1,,"Weightings"))*(BJ11*$K11+BR11*$M11)</f>
        <v>0</v>
      </c>
      <c r="CA11" s="4">
        <f>INDIRECT(ADDRESS($BV11,CA$2,1,,"Weightings"))*(BK11*$K11+BS11*$M11)</f>
        <v>0</v>
      </c>
      <c r="CB11" s="4">
        <f>INDIRECT(ADDRESS($BV11,CB$2,1,,"Weightings"))*(BL11*$K11+BT11*$M11)</f>
        <v>0</v>
      </c>
      <c r="CC11" s="4">
        <f>INDIRECT(ADDRESS($BV11,CC$2,1,,"Weightings"))*(BM11*$K11+BU11*$M11)</f>
        <v>0</v>
      </c>
      <c r="CE11" t="str">
        <f>AE11</f>
        <v>H</v>
      </c>
      <c r="CF11">
        <f>VLOOKUP(B11,INDIRECT("'"&amp;AE11&amp;"'!"&amp;"C6:Z505"),$AF$2,0)+AD11+$AF$4</f>
        <v>86</v>
      </c>
      <c r="CG11">
        <f>IF(OR($T11=1,AND($F11=2,$E11=1,$G11=1)),INDIRECT(ADDRESS($CF11,CG$2,1,,$CE11)),0)</f>
        <v>2</v>
      </c>
      <c r="CH11">
        <f>IF(OR($T11=1,AND($F11=2,$E11=1,$G11=1)),INDIRECT(ADDRESS($CF11,CH$2,1,,$CE11)),0)</f>
        <v>0</v>
      </c>
      <c r="CI11">
        <f>IF(OR($T11=1,AND($F11=2,$E11=1,$G11=1)),INDIRECT(ADDRESS($CF11,CI$2,1,,$CE11)),0)</f>
        <v>2</v>
      </c>
      <c r="CJ11">
        <f>IF(OR($T11=1,AND($F11=2,$E11=1,$G11=1)),INDIRECT(ADDRESS($CF11,CJ$2,1,,$CE11)),0)</f>
        <v>0</v>
      </c>
      <c r="CK11">
        <f>IF(OR($T11=1,AND($F11=2,$E11=1,$G11=1)),INDIRECT(ADDRESS($CF11,CK$2,1,,$CE11)),0)</f>
        <v>0</v>
      </c>
      <c r="CL11">
        <f>IF(OR($T11=1,AND($F11=2,$E11=1,$G11=1)),INDIRECT(ADDRESS($CF11,CL$2,1,,$CE11)),0)</f>
        <v>0</v>
      </c>
      <c r="CM11">
        <f>IF(OR($T11=1,AND($F11=2,$E11=1,$G11=1)),INDIRECT(ADDRESS($CF11,CM$2,1,,$CE11)),0)</f>
        <v>0</v>
      </c>
      <c r="CO11" s="4">
        <f>AY11*CG11</f>
        <v>0.538180269563123</v>
      </c>
      <c r="CP11" s="4">
        <f>AZ11*CH11</f>
        <v>0</v>
      </c>
      <c r="CQ11" s="4">
        <f>BA11*CI11</f>
        <v>0.3333333333333333</v>
      </c>
      <c r="CR11" s="4">
        <f>BB11*CJ11</f>
        <v>0</v>
      </c>
      <c r="CS11" s="4">
        <f>BC11*CK11</f>
        <v>0</v>
      </c>
      <c r="CT11" s="4">
        <f>BD11*CL11</f>
        <v>0</v>
      </c>
      <c r="CU11" s="4">
        <f>BE11*CM11</f>
        <v>0</v>
      </c>
      <c r="CV11" s="3">
        <f>BV11</f>
        <v>22</v>
      </c>
      <c r="CW11" s="4">
        <f>INDIRECT(ADDRESS($CV11,CW$2,1,,"Weightings"))*CO11</f>
        <v>0.08969671159385384</v>
      </c>
      <c r="CX11" s="4">
        <f>INDIRECT(ADDRESS($BV11,CX$2,1,,"Weightings"))*CP11</f>
        <v>0</v>
      </c>
      <c r="CY11" s="4">
        <f>INDIRECT(ADDRESS($BV11,CY$2,1,,"Weightings"))*CQ11</f>
        <v>0.027777777777777776</v>
      </c>
      <c r="CZ11" s="4">
        <f>INDIRECT(ADDRESS($BV11,CZ$2,1,,"Weightings"))*CR11</f>
        <v>0</v>
      </c>
      <c r="DA11" s="4">
        <f>INDIRECT(ADDRESS($BV11,DA$2,1,,"Weightings"))*CS11</f>
        <v>0</v>
      </c>
      <c r="DB11" s="4">
        <f>INDIRECT(ADDRESS($BV11,DB$2,1,,"Weightings"))*CT11</f>
        <v>0</v>
      </c>
      <c r="DC11" s="4">
        <f>INDIRECT(ADDRESS($BV11,DC$2,1,,"Weightings"))*CU11</f>
        <v>0</v>
      </c>
    </row>
    <row r="12" ht="180.75" customHeight="1">
      <c r="A12" t="str">
        <v>Heating</v>
      </c>
      <c r="B12" t="str">
        <f>overview_of_services!B10</f>
        <v>H-2b</v>
      </c>
      <c r="C12" t="str">
        <f>overview_of_services!C10</f>
        <v>Régulation des installations de production de chaleur</v>
      </c>
      <c r="D12" t="str">
        <f>overview_of_services!D10</f>
        <v>Commande de la production de chaleur par les PAC</v>
      </c>
      <c r="E12">
        <f>IF($H$2="A",overview_of_services!J10,IF($H$2="B",overview_of_services!K10,overview_of_services!L10))</f>
        <v>1</v>
      </c>
      <c r="F12">
        <f>IF('Informations sur le bâtiment'!$G$55="","",'Informations sur le bâtiment'!$G$55)</f>
        <v>1</v>
      </c>
      <c r="G12">
        <f>overview_of_services!N10</f>
        <v>0</v>
      </c>
      <c r="I12">
        <v>1</v>
      </c>
      <c r="J12">
        <v>1</v>
      </c>
      <c r="K12" s="1">
        <v>1</v>
      </c>
      <c r="M12" s="1">
        <f>1-K12</f>
        <v>0</v>
      </c>
      <c r="N12" s="1" t="str">
        <f>IF(AND(U12=1,NOT(F12=2),OR(J12="",J12&lt;0,J12&gt;AC12,AND(M12&gt;0,OR(L12="",L12&lt;0,L12&gt;AC12)),K12&gt;1,K12&lt;0)),_general!$A$83,"")</f>
        <v/>
      </c>
      <c r="O12" t="str">
        <f>VLOOKUP($B12,overview_of_services!$B$4:$I$111,4,)</f>
        <v>Commande de mise en marche/arrêt du générateur de chaleur</v>
      </c>
      <c r="P12" t="str">
        <f>VLOOKUP($B12,overview_of_services!$B$4:$I$111,5,)</f>
        <v>Régulation multi-niveaux de la capacité des générateurs de chaleur en fonction de la charge ou de la demande (par exemple marche/arrêt de plusieurs compresseurs)</v>
      </c>
      <c r="Q12" t="str">
        <f>VLOOKUP($B12,overview_of_services!$B$4:$I$111,6,)</f>
        <v>Régulation variable de la capacité des générateurs de chaleur en fonction de la charge ou de la demande (par exemple contournement des gaz chauds, régulation de fréquence de l'onduleur)</v>
      </c>
      <c r="R12" t="str">
        <f>VLOOKUP($B12,overview_of_services!$B$4:$I$111,7,)</f>
        <v>Régulation variable de la capacité des générateurs de chaleur en fonction de la charge ou de la demande ET selon les ordres reçus du réseau</v>
      </c>
      <c r="S12">
        <f>VLOOKUP($B12,overview_of_services!$B$4:$I$111,8,)</f>
        <v>0</v>
      </c>
      <c r="T12">
        <f>IF(OR(E12=0,OR(F12=0,F12=2)),0,1)</f>
        <v>1</v>
      </c>
      <c r="U12">
        <f>IF(AND(T12=1,I12=1),1,0)</f>
        <v>1</v>
      </c>
      <c r="Z12">
        <f>IF(OR(AND(F12=1,E12=1,G12=1),AND(F12=1,E12=1,G12=0,I12=1),AND(F12=2,E12=1,G12=1)),1,0)</f>
        <v>1</v>
      </c>
      <c r="AA12">
        <f>IF(U12=1,J12,0)</f>
        <v>1</v>
      </c>
      <c r="AB12">
        <f>IF(U12=1,L12,0)</f>
        <v>0</v>
      </c>
      <c r="AC12">
        <f>ISTEXT(O12)+ISTEXT(P12)+ISTEXT(Q12)+ISTEXT(R12)+ISTEXT(S12)-1</f>
        <v>3</v>
      </c>
      <c r="AD12">
        <f>IF(Z12=1,AC12,0)</f>
        <v>3</v>
      </c>
      <c r="AE12" t="str">
        <f>VLOOKUP($B12,overview_of_services!$B$4:$R$111,$AE$2,FALSE)</f>
        <v>H</v>
      </c>
      <c r="AF12">
        <f>VLOOKUP(B12,INDIRECT("'"&amp;AE12&amp;"'!"&amp;"C7:Z406"),$AF$2,0)+AA12+$AF$4</f>
        <v>99</v>
      </c>
      <c r="AG12">
        <f>IF($T12=1,INDIRECT(ADDRESS($AF12,AG$2,1,,$AE12)),0)</f>
        <v>1</v>
      </c>
      <c r="AH12">
        <f>IF($T12=1,INDIRECT(ADDRESS($AF12,AH$2,1,,$AE12)),0)</f>
        <v>1</v>
      </c>
      <c r="AI12">
        <f>IF($T12=1,INDIRECT(ADDRESS($AF12,AI$2,1,,$AE12)),0)</f>
        <v>1</v>
      </c>
      <c r="AJ12">
        <f>IF($T12=1,INDIRECT(ADDRESS($AF12,AJ$2,1,,$AE12)),0)</f>
        <v>0</v>
      </c>
      <c r="AK12">
        <f>IF($T12=1,INDIRECT(ADDRESS($AF12,AK$2,1,,$AE12)),0)</f>
        <v>0</v>
      </c>
      <c r="AL12">
        <f>IF($T12=1,INDIRECT(ADDRESS($AF12,AL$2,1,,$AE12)),0)</f>
        <v>0</v>
      </c>
      <c r="AM12">
        <f>IF($T12=1,INDIRECT(ADDRESS($AF12,AM$2,1,,$AE12)),0)</f>
        <v>0</v>
      </c>
      <c r="AN12">
        <f>VLOOKUP(B12,INDIRECT("'"&amp;AE12&amp;"'!"&amp;"C7:Z406"),$AF$2,0)+AB12+$AF$4</f>
        <v>98</v>
      </c>
      <c r="AO12">
        <f>IF($T12=1,INDIRECT(ADDRESS($AN12,AO$2,1,,$AE12)),0)</f>
        <v>0</v>
      </c>
      <c r="AP12">
        <f>IF($T12=1,INDIRECT(ADDRESS($AN12,AP$2,1,,$AE12)),0)</f>
        <v>0</v>
      </c>
      <c r="AQ12">
        <f>IF($T12=1,INDIRECT(ADDRESS($AN12,AQ$2,1,,$AE12)),0)</f>
        <v>0</v>
      </c>
      <c r="AR12">
        <f>IF($T12=1,INDIRECT(ADDRESS($AN12,AR$2,1,,$AE12)),0)</f>
        <v>0</v>
      </c>
      <c r="AS12">
        <f>IF($T12=1,INDIRECT(ADDRESS($AN12,AS$2,1,,$AE12)),0)</f>
        <v>0</v>
      </c>
      <c r="AT12">
        <f>IF($T12=1,INDIRECT(ADDRESS($AN12,AT$2,1,,$AE12)),0)</f>
        <v>0</v>
      </c>
      <c r="AU12">
        <f>IF($T12=1,INDIRECT(ADDRESS($AN12,AU$2,1,,$AE12)),0)</f>
        <v>0</v>
      </c>
      <c r="AW12" t="str">
        <v>Weightings</v>
      </c>
      <c r="AX12" s="3">
        <f>VLOOKUP(AE12,_general!$A$65:$B$73,2,FALSE)+$AX$4</f>
        <v>9</v>
      </c>
      <c r="AY12" s="1">
        <f>INDIRECT(ADDRESS($AX12,AY$2,1,,"Weightings"))</f>
        <v>0.2690901347815615</v>
      </c>
      <c r="AZ12" s="1">
        <f>INDIRECT(ADDRESS($AX12,AZ$2,1,,"Weightings"))</f>
        <v>0.3003532144927932</v>
      </c>
      <c r="BA12" s="1">
        <f>INDIRECT(ADDRESS($AX12,BA$2,1,,"Weightings"))</f>
        <v>0.16666666666666666</v>
      </c>
      <c r="BB12" s="1">
        <f>INDIRECT(ADDRESS($AX12,BB$2,1,,"Weightings"))</f>
        <v>0.1111111111111111</v>
      </c>
      <c r="BC12" s="1">
        <f>INDIRECT(ADDRESS($AX12,BC$2,1,,"Weightings"))</f>
        <v>0</v>
      </c>
      <c r="BD12" s="1">
        <f>INDIRECT(ADDRESS($AX12,BD$2,1,,"Weightings"))</f>
        <v>0.26815981143573603</v>
      </c>
      <c r="BE12" s="1">
        <f>INDIRECT(ADDRESS($AX12,BE$2,1,,"Weightings"))</f>
        <v>0.125</v>
      </c>
      <c r="BG12" s="4">
        <f>AG12*AY12</f>
        <v>0.2690901347815615</v>
      </c>
      <c r="BH12" s="4">
        <f>AH12*AZ12</f>
        <v>0.3003532144927932</v>
      </c>
      <c r="BI12" s="4">
        <f>AI12*BA12</f>
        <v>0.16666666666666666</v>
      </c>
      <c r="BJ12" s="4">
        <f>AJ12*BB12</f>
        <v>0</v>
      </c>
      <c r="BK12" s="4">
        <f>AK12*BC12</f>
        <v>0</v>
      </c>
      <c r="BL12" s="4">
        <f>AL12*BD12</f>
        <v>0</v>
      </c>
      <c r="BM12" s="4">
        <f>AM12*BE12</f>
        <v>0</v>
      </c>
      <c r="BO12" s="4">
        <f>IF($M12&gt;0,AO12*AY12,0)</f>
        <v>0</v>
      </c>
      <c r="BP12" s="4">
        <f>IF($M12&gt;0,AP12*AZ12,0)</f>
        <v>0</v>
      </c>
      <c r="BQ12" s="4">
        <f>IF($M12&gt;0,AQ12*BA12,0)</f>
        <v>0</v>
      </c>
      <c r="BR12" s="4">
        <f>IF($M12&gt;0,AR12*BB12,0)</f>
        <v>0</v>
      </c>
      <c r="BS12" s="4">
        <f>IF($M12&gt;0,AS12*BC12,0)</f>
        <v>0</v>
      </c>
      <c r="BT12" s="4">
        <f>IF($M12&gt;0,AT12*BD12,0)</f>
        <v>0</v>
      </c>
      <c r="BU12" s="4">
        <f>IF($M12&gt;0,AU12*BE12,0)</f>
        <v>0</v>
      </c>
      <c r="BV12" s="3">
        <f>$AX$4+18</f>
        <v>22</v>
      </c>
      <c r="BW12" s="4">
        <f>INDIRECT(ADDRESS($BV12,BW$2,1,,"Weightings"))*(BG12*$K12+BO12*$M12)</f>
        <v>0.04484835579692692</v>
      </c>
      <c r="BX12" s="4">
        <f>INDIRECT(ADDRESS($BV12,BX$2,1,,"Weightings"))*(BH12*$K12+BP12*$M12)</f>
        <v>0.10011773816426439</v>
      </c>
      <c r="BY12" s="4">
        <f>INDIRECT(ADDRESS($BV12,BY$2,1,,"Weightings"))*(BI12*$K12+BQ12*$M12)</f>
        <v>0.013888888888888888</v>
      </c>
      <c r="BZ12" s="4">
        <f>INDIRECT(ADDRESS($BV12,BZ$2,1,,"Weightings"))*(BJ12*$K12+BR12*$M12)</f>
        <v>0</v>
      </c>
      <c r="CA12" s="4">
        <f>INDIRECT(ADDRESS($BV12,CA$2,1,,"Weightings"))*(BK12*$K12+BS12*$M12)</f>
        <v>0</v>
      </c>
      <c r="CB12" s="4">
        <f>INDIRECT(ADDRESS($BV12,CB$2,1,,"Weightings"))*(BL12*$K12+BT12*$M12)</f>
        <v>0</v>
      </c>
      <c r="CC12" s="4">
        <f>INDIRECT(ADDRESS($BV12,CC$2,1,,"Weightings"))*(BM12*$K12+BU12*$M12)</f>
        <v>0</v>
      </c>
      <c r="CE12" t="str">
        <f>AE12</f>
        <v>H</v>
      </c>
      <c r="CF12">
        <f>VLOOKUP(B12,INDIRECT("'"&amp;AE12&amp;"'!"&amp;"C7:Z506"),$AF$2,0)+AD12+$AF$4</f>
        <v>101</v>
      </c>
      <c r="CG12">
        <f>IF(OR($T12=1,AND($F12=2,$E12=1,$G12=1)),INDIRECT(ADDRESS($CF12,CG$2,1,,$CE12)),0)</f>
        <v>2</v>
      </c>
      <c r="CH12">
        <f>IF(OR($T12=1,AND($F12=2,$E12=1,$G12=1)),INDIRECT(ADDRESS($CF12,CH$2,1,,$CE12)),0)</f>
        <v>3</v>
      </c>
      <c r="CI12">
        <f>IF(OR($T12=1,AND($F12=2,$E12=1,$G12=1)),INDIRECT(ADDRESS($CF12,CI$2,1,,$CE12)),0)</f>
        <v>2</v>
      </c>
      <c r="CJ12">
        <f>IF(OR($T12=1,AND($F12=2,$E12=1,$G12=1)),INDIRECT(ADDRESS($CF12,CJ$2,1,,$CE12)),0)</f>
        <v>0</v>
      </c>
      <c r="CK12">
        <f>IF(OR($T12=1,AND($F12=2,$E12=1,$G12=1)),INDIRECT(ADDRESS($CF12,CK$2,1,,$CE12)),0)</f>
        <v>0</v>
      </c>
      <c r="CL12">
        <f>IF(OR($T12=1,AND($F12=2,$E12=1,$G12=1)),INDIRECT(ADDRESS($CF12,CL$2,1,,$CE12)),0)</f>
        <v>0</v>
      </c>
      <c r="CM12">
        <f>IF(OR($T12=1,AND($F12=2,$E12=1,$G12=1)),INDIRECT(ADDRESS($CF12,CM$2,1,,$CE12)),0)</f>
        <v>0</v>
      </c>
      <c r="CO12" s="4">
        <f>AY12*CG12</f>
        <v>0.538180269563123</v>
      </c>
      <c r="CP12" s="4">
        <f>AZ12*CH12</f>
        <v>0.9010596434783795</v>
      </c>
      <c r="CQ12" s="4">
        <f>BA12*CI12</f>
        <v>0.3333333333333333</v>
      </c>
      <c r="CR12" s="4">
        <f>BB12*CJ12</f>
        <v>0</v>
      </c>
      <c r="CS12" s="4">
        <f>BC12*CK12</f>
        <v>0</v>
      </c>
      <c r="CT12" s="4">
        <f>BD12*CL12</f>
        <v>0</v>
      </c>
      <c r="CU12" s="4">
        <f>BE12*CM12</f>
        <v>0</v>
      </c>
      <c r="CV12" s="3">
        <f>BV12</f>
        <v>22</v>
      </c>
      <c r="CW12" s="4">
        <f>INDIRECT(ADDRESS($CV12,CW$2,1,,"Weightings"))*CO12</f>
        <v>0.08969671159385384</v>
      </c>
      <c r="CX12" s="4">
        <f>INDIRECT(ADDRESS($BV12,CX$2,1,,"Weightings"))*CP12</f>
        <v>0.3003532144927932</v>
      </c>
      <c r="CY12" s="4">
        <f>INDIRECT(ADDRESS($BV12,CY$2,1,,"Weightings"))*CQ12</f>
        <v>0.027777777777777776</v>
      </c>
      <c r="CZ12" s="4">
        <f>INDIRECT(ADDRESS($BV12,CZ$2,1,,"Weightings"))*CR12</f>
        <v>0</v>
      </c>
      <c r="DA12" s="4">
        <f>INDIRECT(ADDRESS($BV12,DA$2,1,,"Weightings"))*CS12</f>
        <v>0</v>
      </c>
      <c r="DB12" s="4">
        <f>INDIRECT(ADDRESS($BV12,DB$2,1,,"Weightings"))*CT12</f>
        <v>0</v>
      </c>
      <c r="DC12" s="4">
        <f>INDIRECT(ADDRESS($BV12,DC$2,1,,"Weightings"))*CU12</f>
        <v>0</v>
      </c>
    </row>
    <row r="13" ht="195.75" customHeight="1">
      <c r="A13" t="str">
        <v>Heating</v>
      </c>
      <c r="B13" t="str">
        <f>overview_of_services!B11</f>
        <v>H-2d</v>
      </c>
      <c r="C13" t="str">
        <f>overview_of_services!C11</f>
        <v>Régulation des installations de production de chaleur</v>
      </c>
      <c r="D13" t="str">
        <f>overview_of_services!D11</f>
        <v>Régulation en cascade (ordre de priorité) des différentes sources de production de chaleur</v>
      </c>
      <c r="E13">
        <f>IF($H$2="A",overview_of_services!J11,IF($H$2="B",overview_of_services!K11,overview_of_services!L11))</f>
        <v>1</v>
      </c>
      <c r="F13">
        <f>IF('Informations sur le bâtiment'!$G$55="","",'Informations sur le bâtiment'!$G$55)</f>
        <v>1</v>
      </c>
      <c r="G13">
        <f>overview_of_services!N11</f>
        <v>0</v>
      </c>
      <c r="K13" s="1">
        <v>1</v>
      </c>
      <c r="L13">
        <v>0</v>
      </c>
      <c r="M13" s="1">
        <f>1-K13</f>
        <v>0</v>
      </c>
      <c r="N13" s="1" t="str">
        <f>IF(AND(U13=1,NOT(F13=2),OR(J13="",J13&lt;0,J13&gt;AC13,AND(M13&gt;0,OR(L13="",L13&lt;0,L13&gt;AC13)),K13&gt;1,K13&lt;0)),_general!$A$83,"")</f>
        <v/>
      </c>
      <c r="O13" t="str">
        <f>VLOOKUP($B13,overview_of_services!$B$4:$I$111,4,)</f>
        <v>Priorités uniquement basées sur le temps de fonctionnement</v>
      </c>
      <c r="P13" t="str">
        <f>VLOOKUP($B13,overview_of_services!$B$4:$I$111,5,)</f>
        <v>Régulation basée sur une liste de priorités (par exemple, selon l'efficacité énergétique)</v>
      </c>
      <c r="Q13" t="str">
        <f>VLOOKUP($B13,overview_of_services!$B$4:$I$111,6,)</f>
        <v>Régulation basée sur une liste dynamique des priorités basée sur le rendement et les capacités actuelles des générateurs : par exemple : chaleur solaire, chaleur géothermique, installation de cogénération, combustibles fossiles</v>
      </c>
      <c r="R13" t="str">
        <f>VLOOKUP($B13,overview_of_services!$B$4:$I$111,7,)</f>
        <v>Régulation selon priorités calculées dynamiquement en fonction de critères temps réel et de prévisions (efficacité énergétique, émissions de CO2, capacité des générateurs)</v>
      </c>
      <c r="S13" t="str">
        <f>VLOOKUP($B13,overview_of_services!$B$4:$I$111,8,)</f>
        <v>Régulation selon priorités calculées dynamiquement en fonction de critères temps réel et de prévisions (efficacité énergétique, émissions de CO2, capacité des générateurs) ET selon les ordres reçus du réseau</v>
      </c>
      <c r="T13">
        <f>IF(OR(E13=0,OR(F13=0,F13=2)),0,1)</f>
        <v>1</v>
      </c>
      <c r="U13">
        <f>IF(AND(T13=1,I13=1),1,0)</f>
        <v>0</v>
      </c>
      <c r="Z13">
        <f>IF(OR(AND(F13=1,E13=1,G13=1),AND(F13=1,E13=1,G13=0,I13=1),AND(F13=2,E13=1,G13=1)),1,0)</f>
        <v>0</v>
      </c>
      <c r="AA13">
        <f>IF(U13=1,J13,0)</f>
        <v>0</v>
      </c>
      <c r="AB13">
        <f>IF(U13=1,L13,0)</f>
        <v>0</v>
      </c>
      <c r="AC13">
        <f>ISTEXT(O13)+ISTEXT(P13)+ISTEXT(Q13)+ISTEXT(R13)+ISTEXT(S13)-1</f>
        <v>4</v>
      </c>
      <c r="AD13">
        <f>IF(Z13=1,AC13,0)</f>
        <v>0</v>
      </c>
      <c r="AE13" t="str">
        <f>VLOOKUP($B13,overview_of_services!$B$4:$R$111,$AE$2,FALSE)</f>
        <v>H</v>
      </c>
      <c r="AF13">
        <f>VLOOKUP(B13,INDIRECT("'"&amp;AE13&amp;"'!"&amp;"C8:Z407"),$AF$2,0)+AA13+$AF$4</f>
        <v>113</v>
      </c>
      <c r="AG13">
        <f>IF($T13=1,INDIRECT(ADDRESS($AF13,AG$2,1,,$AE13)),0)</f>
        <v>0</v>
      </c>
      <c r="AH13">
        <f>IF($T13=1,INDIRECT(ADDRESS($AF13,AH$2,1,,$AE13)),0)</f>
        <v>0</v>
      </c>
      <c r="AI13">
        <f>IF($T13=1,INDIRECT(ADDRESS($AF13,AI$2,1,,$AE13)),0)</f>
        <v>0</v>
      </c>
      <c r="AJ13">
        <f>IF($T13=1,INDIRECT(ADDRESS($AF13,AJ$2,1,,$AE13)),0)</f>
        <v>0</v>
      </c>
      <c r="AK13">
        <f>IF($T13=1,INDIRECT(ADDRESS($AF13,AK$2,1,,$AE13)),0)</f>
        <v>0</v>
      </c>
      <c r="AL13">
        <f>IF($T13=1,INDIRECT(ADDRESS($AF13,AL$2,1,,$AE13)),0)</f>
        <v>0</v>
      </c>
      <c r="AM13">
        <f>IF($T13=1,INDIRECT(ADDRESS($AF13,AM$2,1,,$AE13)),0)</f>
        <v>0</v>
      </c>
      <c r="AN13">
        <f>VLOOKUP(B13,INDIRECT("'"&amp;AE13&amp;"'!"&amp;"C8:Z407"),$AF$2,0)+AB13+$AF$4</f>
        <v>113</v>
      </c>
      <c r="AO13">
        <f>IF($T13=1,INDIRECT(ADDRESS($AN13,AO$2,1,,$AE13)),0)</f>
        <v>0</v>
      </c>
      <c r="AP13">
        <f>IF($T13=1,INDIRECT(ADDRESS($AN13,AP$2,1,,$AE13)),0)</f>
        <v>0</v>
      </c>
      <c r="AQ13">
        <f>IF($T13=1,INDIRECT(ADDRESS($AN13,AQ$2,1,,$AE13)),0)</f>
        <v>0</v>
      </c>
      <c r="AR13">
        <f>IF($T13=1,INDIRECT(ADDRESS($AN13,AR$2,1,,$AE13)),0)</f>
        <v>0</v>
      </c>
      <c r="AS13">
        <f>IF($T13=1,INDIRECT(ADDRESS($AN13,AS$2,1,,$AE13)),0)</f>
        <v>0</v>
      </c>
      <c r="AT13">
        <f>IF($T13=1,INDIRECT(ADDRESS($AN13,AT$2,1,,$AE13)),0)</f>
        <v>0</v>
      </c>
      <c r="AU13">
        <f>IF($T13=1,INDIRECT(ADDRESS($AN13,AU$2,1,,$AE13)),0)</f>
        <v>0</v>
      </c>
      <c r="AW13" t="str">
        <v>Weightings</v>
      </c>
      <c r="AX13" s="3">
        <f>VLOOKUP(AE13,_general!$A$65:$B$73,2,FALSE)+$AX$4</f>
        <v>9</v>
      </c>
      <c r="AY13" s="1">
        <f>INDIRECT(ADDRESS($AX13,AY$2,1,,"Weightings"))</f>
        <v>0.2690901347815615</v>
      </c>
      <c r="AZ13" s="1">
        <f>INDIRECT(ADDRESS($AX13,AZ$2,1,,"Weightings"))</f>
        <v>0.3003532144927932</v>
      </c>
      <c r="BA13" s="1">
        <f>INDIRECT(ADDRESS($AX13,BA$2,1,,"Weightings"))</f>
        <v>0.16666666666666666</v>
      </c>
      <c r="BB13" s="1">
        <f>INDIRECT(ADDRESS($AX13,BB$2,1,,"Weightings"))</f>
        <v>0.1111111111111111</v>
      </c>
      <c r="BC13" s="1">
        <f>INDIRECT(ADDRESS($AX13,BC$2,1,,"Weightings"))</f>
        <v>0</v>
      </c>
      <c r="BD13" s="1">
        <f>INDIRECT(ADDRESS($AX13,BD$2,1,,"Weightings"))</f>
        <v>0.26815981143573603</v>
      </c>
      <c r="BE13" s="1">
        <f>INDIRECT(ADDRESS($AX13,BE$2,1,,"Weightings"))</f>
        <v>0.125</v>
      </c>
      <c r="BG13" s="4">
        <f>AG13*AY13</f>
        <v>0</v>
      </c>
      <c r="BH13" s="4">
        <f>AH13*AZ13</f>
        <v>0</v>
      </c>
      <c r="BI13" s="4">
        <f>AI13*BA13</f>
        <v>0</v>
      </c>
      <c r="BJ13" s="4">
        <f>AJ13*BB13</f>
        <v>0</v>
      </c>
      <c r="BK13" s="4">
        <f>AK13*BC13</f>
        <v>0</v>
      </c>
      <c r="BL13" s="4">
        <f>AL13*BD13</f>
        <v>0</v>
      </c>
      <c r="BM13" s="4">
        <f>AM13*BE13</f>
        <v>0</v>
      </c>
      <c r="BO13" s="4">
        <f>IF($M13&gt;0,AO13*AY13,0)</f>
        <v>0</v>
      </c>
      <c r="BP13" s="4">
        <f>IF($M13&gt;0,AP13*AZ13,0)</f>
        <v>0</v>
      </c>
      <c r="BQ13" s="4">
        <f>IF($M13&gt;0,AQ13*BA13,0)</f>
        <v>0</v>
      </c>
      <c r="BR13" s="4">
        <f>IF($M13&gt;0,AR13*BB13,0)</f>
        <v>0</v>
      </c>
      <c r="BS13" s="4">
        <f>IF($M13&gt;0,AS13*BC13,0)</f>
        <v>0</v>
      </c>
      <c r="BT13" s="4">
        <f>IF($M13&gt;0,AT13*BD13,0)</f>
        <v>0</v>
      </c>
      <c r="BU13" s="4">
        <f>IF($M13&gt;0,AU13*BE13,0)</f>
        <v>0</v>
      </c>
      <c r="BV13" s="3">
        <f>$AX$4+18</f>
        <v>22</v>
      </c>
      <c r="BW13" s="4">
        <f>INDIRECT(ADDRESS($BV13,BW$2,1,,"Weightings"))*(BG13*$K13+BO13*$M13)</f>
        <v>0</v>
      </c>
      <c r="BX13" s="4">
        <f>INDIRECT(ADDRESS($BV13,BX$2,1,,"Weightings"))*(BH13*$K13+BP13*$M13)</f>
        <v>0</v>
      </c>
      <c r="BY13" s="4">
        <f>INDIRECT(ADDRESS($BV13,BY$2,1,,"Weightings"))*(BI13*$K13+BQ13*$M13)</f>
        <v>0</v>
      </c>
      <c r="BZ13" s="4">
        <f>INDIRECT(ADDRESS($BV13,BZ$2,1,,"Weightings"))*(BJ13*$K13+BR13*$M13)</f>
        <v>0</v>
      </c>
      <c r="CA13" s="4">
        <f>INDIRECT(ADDRESS($BV13,CA$2,1,,"Weightings"))*(BK13*$K13+BS13*$M13)</f>
        <v>0</v>
      </c>
      <c r="CB13" s="4">
        <f>INDIRECT(ADDRESS($BV13,CB$2,1,,"Weightings"))*(BL13*$K13+BT13*$M13)</f>
        <v>0</v>
      </c>
      <c r="CC13" s="4">
        <f>INDIRECT(ADDRESS($BV13,CC$2,1,,"Weightings"))*(BM13*$K13+BU13*$M13)</f>
        <v>0</v>
      </c>
      <c r="CE13" t="str">
        <f>AE13</f>
        <v>H</v>
      </c>
      <c r="CF13">
        <f>VLOOKUP(B13,INDIRECT("'"&amp;AE13&amp;"'!"&amp;"C8:Z507"),$AF$2,0)+AD13+$AF$4</f>
        <v>113</v>
      </c>
      <c r="CG13">
        <f>IF(OR($T13=1,AND($F13=2,$E13=1,$G13=1)),INDIRECT(ADDRESS($CF13,CG$2,1,,$CE13)),0)</f>
        <v>0</v>
      </c>
      <c r="CH13">
        <f>IF(OR($T13=1,AND($F13=2,$E13=1,$G13=1)),INDIRECT(ADDRESS($CF13,CH$2,1,,$CE13)),0)</f>
        <v>0</v>
      </c>
      <c r="CI13">
        <f>IF(OR($T13=1,AND($F13=2,$E13=1,$G13=1)),INDIRECT(ADDRESS($CF13,CI$2,1,,$CE13)),0)</f>
        <v>0</v>
      </c>
      <c r="CJ13">
        <f>IF(OR($T13=1,AND($F13=2,$E13=1,$G13=1)),INDIRECT(ADDRESS($CF13,CJ$2,1,,$CE13)),0)</f>
        <v>0</v>
      </c>
      <c r="CK13">
        <f>IF(OR($T13=1,AND($F13=2,$E13=1,$G13=1)),INDIRECT(ADDRESS($CF13,CK$2,1,,$CE13)),0)</f>
        <v>0</v>
      </c>
      <c r="CL13">
        <f>IF(OR($T13=1,AND($F13=2,$E13=1,$G13=1)),INDIRECT(ADDRESS($CF13,CL$2,1,,$CE13)),0)</f>
        <v>0</v>
      </c>
      <c r="CM13">
        <f>IF(OR($T13=1,AND($F13=2,$E13=1,$G13=1)),INDIRECT(ADDRESS($CF13,CM$2,1,,$CE13)),0)</f>
        <v>0</v>
      </c>
      <c r="CO13" s="4">
        <f>AY13*CG13</f>
        <v>0</v>
      </c>
      <c r="CP13" s="4">
        <f>AZ13*CH13</f>
        <v>0</v>
      </c>
      <c r="CQ13" s="4">
        <f>BA13*CI13</f>
        <v>0</v>
      </c>
      <c r="CR13" s="4">
        <f>BB13*CJ13</f>
        <v>0</v>
      </c>
      <c r="CS13" s="4">
        <f>BC13*CK13</f>
        <v>0</v>
      </c>
      <c r="CT13" s="4">
        <f>BD13*CL13</f>
        <v>0</v>
      </c>
      <c r="CU13" s="4">
        <f>BE13*CM13</f>
        <v>0</v>
      </c>
      <c r="CV13" s="3">
        <f>BV13</f>
        <v>22</v>
      </c>
      <c r="CW13" s="4">
        <f>INDIRECT(ADDRESS($CV13,CW$2,1,,"Weightings"))*CO13</f>
        <v>0</v>
      </c>
      <c r="CX13" s="4">
        <f>INDIRECT(ADDRESS($BV13,CX$2,1,,"Weightings"))*CP13</f>
        <v>0</v>
      </c>
      <c r="CY13" s="4">
        <f>INDIRECT(ADDRESS($BV13,CY$2,1,,"Weightings"))*CQ13</f>
        <v>0</v>
      </c>
      <c r="CZ13" s="4">
        <f>INDIRECT(ADDRESS($BV13,CZ$2,1,,"Weightings"))*CR13</f>
        <v>0</v>
      </c>
      <c r="DA13" s="4">
        <f>INDIRECT(ADDRESS($BV13,DA$2,1,,"Weightings"))*CS13</f>
        <v>0</v>
      </c>
      <c r="DB13" s="4">
        <f>INDIRECT(ADDRESS($BV13,DB$2,1,,"Weightings"))*CT13</f>
        <v>0</v>
      </c>
      <c r="DC13" s="4">
        <f>INDIRECT(ADDRESS($BV13,DC$2,1,,"Weightings"))*CU13</f>
        <v>0</v>
      </c>
    </row>
    <row r="14" ht="150.75" customHeight="1">
      <c r="A14" t="str">
        <v>Heating</v>
      </c>
      <c r="B14" t="str">
        <f>overview_of_services!B12</f>
        <v>H-3</v>
      </c>
      <c r="C14" t="str">
        <f>overview_of_services!C12</f>
        <v>Information aux occupants et au gestionnaire du bâtiment</v>
      </c>
      <c r="D14" t="str">
        <f>overview_of_services!D12</f>
        <v>Remontée d'informations sur la performance du système de chauffage</v>
      </c>
      <c r="E14">
        <f>IF($H$2="A",overview_of_services!J12,IF($H$2="B",overview_of_services!K12,overview_of_services!L12))</f>
        <v>1</v>
      </c>
      <c r="F14">
        <f>IF('Informations sur le bâtiment'!$G$55="","",'Informations sur le bâtiment'!$G$55)</f>
        <v>1</v>
      </c>
      <c r="G14">
        <f>overview_of_services!N12</f>
        <v>1</v>
      </c>
      <c r="I14">
        <v>1</v>
      </c>
      <c r="J14">
        <v>1</v>
      </c>
      <c r="K14" s="1">
        <v>1</v>
      </c>
      <c r="L14">
        <v>0</v>
      </c>
      <c r="M14" s="1">
        <f>1-K14</f>
        <v>0</v>
      </c>
      <c r="N14" s="1" t="str">
        <f>IF(AND(U14=1,NOT(F14=2),OR(J14="",J14&lt;0,J14&gt;AC14,AND(M14&gt;0,OR(L14="",L14&lt;0,L14&gt;AC14)),K14&gt;1,K14&lt;0)),_general!$A$83,"")</f>
        <v/>
      </c>
      <c r="O14" t="str">
        <f>VLOOKUP($B14,overview_of_services!$B$4:$I$111,4,)</f>
        <v>Aucune</v>
      </c>
      <c r="P14" t="str">
        <f>VLOOKUP($B14,overview_of_services!$B$4:$I$111,5,)</f>
        <v>Remontée centralisée ou déportée d'indicateurs temps réel de performance (température, sous-comptage)</v>
      </c>
      <c r="Q14" t="str">
        <f>VLOOKUP($B14,overview_of_services!$B$4:$I$111,6,)</f>
        <v>Remontée centralisée ou déportée d'indicateurs temps réel de performance et des données historisées</v>
      </c>
      <c r="R14" t="str">
        <f>VLOOKUP($B14,overview_of_services!$B$4:$I$111,7,)</f>
        <v>Remontée centralisée ou déportée d'indicateurs temps réel incluant prévisions et comparaisons</v>
      </c>
      <c r="S14" t="str">
        <f>VLOOKUP($B14,overview_of_services!$B$4:$I$111,8,)</f>
        <v>Remontée centralisée ou déportée d'indicateurs incluant prévisions, comparaisons, identification de dérives et gestion prévisionnelle</v>
      </c>
      <c r="T14">
        <f>IF(OR(E14=0,OR(F14=0,F14=2)),0,1)</f>
        <v>1</v>
      </c>
      <c r="U14">
        <f>IF(AND(T14=1,I14=1),1,0)</f>
        <v>1</v>
      </c>
      <c r="Z14">
        <f>IF(OR(AND(F14=1,E14=1,G14=1),AND(F14=1,E14=1,G14=0,I14=1),AND(F14=2,E14=1,G14=1)),1,0)</f>
        <v>1</v>
      </c>
      <c r="AA14">
        <f>IF(U14=1,J14,0)</f>
        <v>1</v>
      </c>
      <c r="AB14">
        <f>IF(U14=1,L14,0)</f>
        <v>0</v>
      </c>
      <c r="AC14">
        <f>ISTEXT(O14)+ISTEXT(P14)+ISTEXT(Q14)+ISTEXT(R14)+ISTEXT(S14)-1</f>
        <v>4</v>
      </c>
      <c r="AD14">
        <f>IF(Z14=1,AC14,0)</f>
        <v>4</v>
      </c>
      <c r="AE14" t="str">
        <f>VLOOKUP($B14,overview_of_services!$B$4:$R$111,$AE$2,FALSE)</f>
        <v>H</v>
      </c>
      <c r="AF14">
        <f>VLOOKUP(B14,INDIRECT("'"&amp;AE14&amp;"'!"&amp;"C9:Z408"),$AF$2,0)+AA14+$AF$4</f>
        <v>130</v>
      </c>
      <c r="AG14">
        <f>IF($T14=1,INDIRECT(ADDRESS($AF14,AG$2,1,,$AE14)),0)</f>
        <v>1</v>
      </c>
      <c r="AH14">
        <f>IF($T14=1,INDIRECT(ADDRESS($AF14,AH$2,1,,$AE14)),0)</f>
        <v>0</v>
      </c>
      <c r="AI14">
        <f>IF($T14=1,INDIRECT(ADDRESS($AF14,AI$2,1,,$AE14)),0)</f>
        <v>0</v>
      </c>
      <c r="AJ14">
        <f>IF($T14=1,INDIRECT(ADDRESS($AF14,AJ$2,1,,$AE14)),0)</f>
        <v>0</v>
      </c>
      <c r="AK14">
        <f>IF($T14=1,INDIRECT(ADDRESS($AF14,AK$2,1,,$AE14)),0)</f>
        <v>0</v>
      </c>
      <c r="AL14">
        <f>IF($T14=1,INDIRECT(ADDRESS($AF14,AL$2,1,,$AE14)),0)</f>
        <v>1</v>
      </c>
      <c r="AM14">
        <f>IF($T14=1,INDIRECT(ADDRESS($AF14,AM$2,1,,$AE14)),0)</f>
        <v>1</v>
      </c>
      <c r="AN14">
        <f>VLOOKUP(B14,INDIRECT("'"&amp;AE14&amp;"'!"&amp;"C9:Z408"),$AF$2,0)+AB14+$AF$4</f>
        <v>129</v>
      </c>
      <c r="AO14">
        <f>IF($T14=1,INDIRECT(ADDRESS($AN14,AO$2,1,,$AE14)),0)</f>
        <v>0</v>
      </c>
      <c r="AP14">
        <f>IF($T14=1,INDIRECT(ADDRESS($AN14,AP$2,1,,$AE14)),0)</f>
        <v>0</v>
      </c>
      <c r="AQ14">
        <f>IF($T14=1,INDIRECT(ADDRESS($AN14,AQ$2,1,,$AE14)),0)</f>
        <v>0</v>
      </c>
      <c r="AR14">
        <f>IF($T14=1,INDIRECT(ADDRESS($AN14,AR$2,1,,$AE14)),0)</f>
        <v>0</v>
      </c>
      <c r="AS14">
        <f>IF($T14=1,INDIRECT(ADDRESS($AN14,AS$2,1,,$AE14)),0)</f>
        <v>0</v>
      </c>
      <c r="AT14">
        <f>IF($T14=1,INDIRECT(ADDRESS($AN14,AT$2,1,,$AE14)),0)</f>
        <v>0</v>
      </c>
      <c r="AU14">
        <f>IF($T14=1,INDIRECT(ADDRESS($AN14,AU$2,1,,$AE14)),0)</f>
        <v>0</v>
      </c>
      <c r="AW14" t="str">
        <v>Weightings</v>
      </c>
      <c r="AX14" s="3">
        <f>VLOOKUP(AE14,_general!$A$65:$B$73,2,FALSE)+$AX$4</f>
        <v>9</v>
      </c>
      <c r="AY14" s="1">
        <f>INDIRECT(ADDRESS($AX14,AY$2,1,,"Weightings"))</f>
        <v>0.2690901347815615</v>
      </c>
      <c r="AZ14" s="1">
        <f>INDIRECT(ADDRESS($AX14,AZ$2,1,,"Weightings"))</f>
        <v>0.3003532144927932</v>
      </c>
      <c r="BA14" s="1">
        <f>INDIRECT(ADDRESS($AX14,BA$2,1,,"Weightings"))</f>
        <v>0.16666666666666666</v>
      </c>
      <c r="BB14" s="1">
        <f>INDIRECT(ADDRESS($AX14,BB$2,1,,"Weightings"))</f>
        <v>0.1111111111111111</v>
      </c>
      <c r="BC14" s="1">
        <f>INDIRECT(ADDRESS($AX14,BC$2,1,,"Weightings"))</f>
        <v>0</v>
      </c>
      <c r="BD14" s="1">
        <f>INDIRECT(ADDRESS($AX14,BD$2,1,,"Weightings"))</f>
        <v>0.26815981143573603</v>
      </c>
      <c r="BE14" s="1">
        <f>INDIRECT(ADDRESS($AX14,BE$2,1,,"Weightings"))</f>
        <v>0.125</v>
      </c>
      <c r="BG14" s="4">
        <f>AG14*AY14</f>
        <v>0.2690901347815615</v>
      </c>
      <c r="BH14" s="4">
        <f>AH14*AZ14</f>
        <v>0</v>
      </c>
      <c r="BI14" s="4">
        <f>AI14*BA14</f>
        <v>0</v>
      </c>
      <c r="BJ14" s="4">
        <f>AJ14*BB14</f>
        <v>0</v>
      </c>
      <c r="BK14" s="4">
        <f>AK14*BC14</f>
        <v>0</v>
      </c>
      <c r="BL14" s="4">
        <f>AL14*BD14</f>
        <v>0.26815981143573603</v>
      </c>
      <c r="BM14" s="4">
        <f>AM14*BE14</f>
        <v>0.125</v>
      </c>
      <c r="BO14" s="4">
        <f>IF($M14&gt;0,AO14*AY14,0)</f>
        <v>0</v>
      </c>
      <c r="BP14" s="4">
        <f>IF($M14&gt;0,AP14*AZ14,0)</f>
        <v>0</v>
      </c>
      <c r="BQ14" s="4">
        <f>IF($M14&gt;0,AQ14*BA14,0)</f>
        <v>0</v>
      </c>
      <c r="BR14" s="4">
        <f>IF($M14&gt;0,AR14*BB14,0)</f>
        <v>0</v>
      </c>
      <c r="BS14" s="4">
        <f>IF($M14&gt;0,AS14*BC14,0)</f>
        <v>0</v>
      </c>
      <c r="BT14" s="4">
        <f>IF($M14&gt;0,AT14*BD14,0)</f>
        <v>0</v>
      </c>
      <c r="BU14" s="4">
        <f>IF($M14&gt;0,AU14*BE14,0)</f>
        <v>0</v>
      </c>
      <c r="BV14" s="3">
        <f>$AX$4+18</f>
        <v>22</v>
      </c>
      <c r="BW14" s="4">
        <f>INDIRECT(ADDRESS($BV14,BW$2,1,,"Weightings"))*(BG14*$K14+BO14*$M14)</f>
        <v>0.04484835579692692</v>
      </c>
      <c r="BX14" s="4">
        <f>INDIRECT(ADDRESS($BV14,BX$2,1,,"Weightings"))*(BH14*$K14+BP14*$M14)</f>
        <v>0</v>
      </c>
      <c r="BY14" s="4">
        <f>INDIRECT(ADDRESS($BV14,BY$2,1,,"Weightings"))*(BI14*$K14+BQ14*$M14)</f>
        <v>0</v>
      </c>
      <c r="BZ14" s="4">
        <f>INDIRECT(ADDRESS($BV14,BZ$2,1,,"Weightings"))*(BJ14*$K14+BR14*$M14)</f>
        <v>0</v>
      </c>
      <c r="CA14" s="4">
        <f>INDIRECT(ADDRESS($BV14,CA$2,1,,"Weightings"))*(BK14*$K14+BS14*$M14)</f>
        <v>0</v>
      </c>
      <c r="CB14" s="4">
        <f>INDIRECT(ADDRESS($BV14,CB$2,1,,"Weightings"))*(BL14*$K14+BT14*$M14)</f>
        <v>0.044693301905956</v>
      </c>
      <c r="CC14" s="4">
        <f>INDIRECT(ADDRESS($BV14,CC$2,1,,"Weightings"))*(BM14*$K14+BU14*$M14)</f>
        <v>0.010416666666666666</v>
      </c>
      <c r="CE14" t="str">
        <f>AE14</f>
        <v>H</v>
      </c>
      <c r="CF14">
        <f>VLOOKUP(B14,INDIRECT("'"&amp;AE14&amp;"'!"&amp;"C9:Z508"),$AF$2,0)+AD14+$AF$4</f>
        <v>133</v>
      </c>
      <c r="CG14">
        <f>IF(OR($T14=1,AND($F14=2,$E14=1,$G14=1)),INDIRECT(ADDRESS($CF14,CG$2,1,,$CE14)),0)</f>
        <v>1</v>
      </c>
      <c r="CH14">
        <f>IF(OR($T14=1,AND($F14=2,$E14=1,$G14=1)),INDIRECT(ADDRESS($CF14,CH$2,1,,$CE14)),0)</f>
        <v>0</v>
      </c>
      <c r="CI14">
        <f>IF(OR($T14=1,AND($F14=2,$E14=1,$G14=1)),INDIRECT(ADDRESS($CF14,CI$2,1,,$CE14)),0)</f>
        <v>0</v>
      </c>
      <c r="CJ14">
        <f>IF(OR($T14=1,AND($F14=2,$E14=1,$G14=1)),INDIRECT(ADDRESS($CF14,CJ$2,1,,$CE14)),0)</f>
        <v>1</v>
      </c>
      <c r="CK14">
        <f>IF(OR($T14=1,AND($F14=2,$E14=1,$G14=1)),INDIRECT(ADDRESS($CF14,CK$2,1,,$CE14)),0)</f>
        <v>0</v>
      </c>
      <c r="CL14">
        <f>IF(OR($T14=1,AND($F14=2,$E14=1,$G14=1)),INDIRECT(ADDRESS($CF14,CL$2,1,,$CE14)),0)</f>
        <v>3</v>
      </c>
      <c r="CM14">
        <f>IF(OR($T14=1,AND($F14=2,$E14=1,$G14=1)),INDIRECT(ADDRESS($CF14,CM$2,1,,$CE14)),0)</f>
        <v>3</v>
      </c>
      <c r="CO14" s="4">
        <f>AY14*CG14</f>
        <v>0.2690901347815615</v>
      </c>
      <c r="CP14" s="4">
        <f>AZ14*CH14</f>
        <v>0</v>
      </c>
      <c r="CQ14" s="4">
        <f>BA14*CI14</f>
        <v>0</v>
      </c>
      <c r="CR14" s="4">
        <f>BB14*CJ14</f>
        <v>0.1111111111111111</v>
      </c>
      <c r="CS14" s="4">
        <f>BC14*CK14</f>
        <v>0</v>
      </c>
      <c r="CT14" s="4">
        <f>BD14*CL14</f>
        <v>0.8044794343072081</v>
      </c>
      <c r="CU14" s="4">
        <f>BE14*CM14</f>
        <v>0.375</v>
      </c>
      <c r="CV14" s="3">
        <f>BV14</f>
        <v>22</v>
      </c>
      <c r="CW14" s="4">
        <f>INDIRECT(ADDRESS($CV14,CW$2,1,,"Weightings"))*CO14</f>
        <v>0.04484835579692692</v>
      </c>
      <c r="CX14" s="4">
        <f>INDIRECT(ADDRESS($BV14,CX$2,1,,"Weightings"))*CP14</f>
        <v>0</v>
      </c>
      <c r="CY14" s="4">
        <f>INDIRECT(ADDRESS($BV14,CY$2,1,,"Weightings"))*CQ14</f>
        <v>0</v>
      </c>
      <c r="CZ14" s="4">
        <f>INDIRECT(ADDRESS($BV14,CZ$2,1,,"Weightings"))*CR14</f>
        <v>0.009259259259259259</v>
      </c>
      <c r="DA14" s="4">
        <f>INDIRECT(ADDRESS($BV14,DA$2,1,,"Weightings"))*CS14</f>
        <v>0</v>
      </c>
      <c r="DB14" s="4">
        <f>INDIRECT(ADDRESS($BV14,DB$2,1,,"Weightings"))*CT14</f>
        <v>0.13407990571786801</v>
      </c>
      <c r="DC14" s="4">
        <f>INDIRECT(ADDRESS($BV14,DC$2,1,,"Weightings"))*CU14</f>
        <v>0.03125</v>
      </c>
    </row>
    <row r="15" ht="105.75" customHeight="1">
      <c r="A15" t="str">
        <v>Heating</v>
      </c>
      <c r="B15" t="str">
        <f>overview_of_services!B13</f>
        <v>H-4</v>
      </c>
      <c r="C15" t="str">
        <f>overview_of_services!C13</f>
        <v>Flexibilité et interaction avec le réseau</v>
      </c>
      <c r="D15" t="str">
        <f>overview_of_services!D13</f>
        <v>Flexibilité et intéraction avec le réseau</v>
      </c>
      <c r="E15">
        <f>IF($H$2="A",overview_of_services!J13,IF($H$2="B",overview_of_services!K13,overview_of_services!L13))</f>
        <v>1</v>
      </c>
      <c r="F15">
        <f>IF('Informations sur le bâtiment'!$G$55="","",'Informations sur le bâtiment'!$G$55)</f>
        <v>1</v>
      </c>
      <c r="G15">
        <f>overview_of_services!N13</f>
        <v>1</v>
      </c>
      <c r="K15" s="1">
        <v>1</v>
      </c>
      <c r="L15">
        <v>0</v>
      </c>
      <c r="M15" s="1">
        <f>1-K15</f>
        <v>0</v>
      </c>
      <c r="N15" s="1" t="str">
        <f>IF(AND(U15=1,NOT(F15=2),OR(J15="",J15&lt;0,J15&gt;AC15,AND(M15&gt;0,OR(L15="",L15&lt;0,L15&gt;AC15)),K15&gt;1,K15&lt;0)),_general!$A$83,"")</f>
        <v/>
      </c>
      <c r="O15" t="str">
        <f>VLOOKUP($B15,overview_of_services!$B$4:$I$111,4,)</f>
        <v>Aucune régulation automatique</v>
      </c>
      <c r="P15" t="str">
        <f>VLOOKUP($B15,overview_of_services!$B$4:$I$111,5,)</f>
        <v>Programmation des plages de fonctionnement du système de chauffage</v>
      </c>
      <c r="Q15" t="str">
        <f>VLOOKUP($B15,overview_of_services!$B$4:$I$111,6,)</f>
        <v>Pilotage par auto-apprentissage du système de chauffage</v>
      </c>
      <c r="R15" t="str">
        <f>VLOOKUP($B15,overview_of_services!$B$4:$I$111,7,)</f>
        <v>Pilotage du système de chauffage en fonction d'ordres reçus de la part du réseau</v>
      </c>
      <c r="S15" t="str">
        <f>VLOOKUP($B15,overview_of_services!$B$4:$I$111,8,)</f>
        <v>Pilotage optimisé du système de chauffage selon des prévisions locales et des ordres de la part du réseau</v>
      </c>
      <c r="T15">
        <f>IF(OR(E15=0,OR(F15=0,F15=2)),0,1)</f>
        <v>1</v>
      </c>
      <c r="U15">
        <f>IF(AND(T15=1,I15=1),1,0)</f>
        <v>0</v>
      </c>
      <c r="Z15">
        <f>IF(OR(AND(F15=1,E15=1,G15=1),AND(F15=1,E15=1,G15=0,I15=1),AND(F15=2,E15=1,G15=1)),1,0)</f>
        <v>1</v>
      </c>
      <c r="AA15">
        <f>IF(U15=1,J15,0)</f>
        <v>0</v>
      </c>
      <c r="AB15">
        <f>IF(U15=1,L15,0)</f>
        <v>0</v>
      </c>
      <c r="AC15">
        <f>ISTEXT(O15)+ISTEXT(P15)+ISTEXT(Q15)+ISTEXT(R15)+ISTEXT(S15)-1</f>
        <v>4</v>
      </c>
      <c r="AD15">
        <f>IF(Z15=1,AC15,0)</f>
        <v>4</v>
      </c>
      <c r="AE15" t="str">
        <f>VLOOKUP($B15,overview_of_services!$B$4:$R$111,$AE$2,FALSE)</f>
        <v>H</v>
      </c>
      <c r="AF15">
        <f>VLOOKUP(B15,INDIRECT("'"&amp;AE15&amp;"'!"&amp;"C10:Z409"),$AF$2,0)+AA15+$AF$4</f>
        <v>143</v>
      </c>
      <c r="AG15">
        <f>IF($T15=1,INDIRECT(ADDRESS($AF15,AG$2,1,,$AE15)),0)</f>
        <v>0</v>
      </c>
      <c r="AH15">
        <f>IF($T15=1,INDIRECT(ADDRESS($AF15,AH$2,1,,$AE15)),0)</f>
        <v>0</v>
      </c>
      <c r="AI15">
        <f>IF($T15=1,INDIRECT(ADDRESS($AF15,AI$2,1,,$AE15)),0)</f>
        <v>0</v>
      </c>
      <c r="AJ15">
        <f>IF($T15=1,INDIRECT(ADDRESS($AF15,AJ$2,1,,$AE15)),0)</f>
        <v>0</v>
      </c>
      <c r="AK15">
        <f>IF($T15=1,INDIRECT(ADDRESS($AF15,AK$2,1,,$AE15)),0)</f>
        <v>0</v>
      </c>
      <c r="AL15">
        <f>IF($T15=1,INDIRECT(ADDRESS($AF15,AL$2,1,,$AE15)),0)</f>
        <v>0</v>
      </c>
      <c r="AM15">
        <f>IF($T15=1,INDIRECT(ADDRESS($AF15,AM$2,1,,$AE15)),0)</f>
        <v>0</v>
      </c>
      <c r="AN15">
        <f>VLOOKUP(B15,INDIRECT("'"&amp;AE15&amp;"'!"&amp;"C10:Z409"),$AF$2,0)+AB15+$AF$4</f>
        <v>143</v>
      </c>
      <c r="AO15">
        <f>IF($T15=1,INDIRECT(ADDRESS($AN15,AO$2,1,,$AE15)),0)</f>
        <v>0</v>
      </c>
      <c r="AP15">
        <f>IF($T15=1,INDIRECT(ADDRESS($AN15,AP$2,1,,$AE15)),0)</f>
        <v>0</v>
      </c>
      <c r="AQ15">
        <f>IF($T15=1,INDIRECT(ADDRESS($AN15,AQ$2,1,,$AE15)),0)</f>
        <v>0</v>
      </c>
      <c r="AR15">
        <f>IF($T15=1,INDIRECT(ADDRESS($AN15,AR$2,1,,$AE15)),0)</f>
        <v>0</v>
      </c>
      <c r="AS15">
        <f>IF($T15=1,INDIRECT(ADDRESS($AN15,AS$2,1,,$AE15)),0)</f>
        <v>0</v>
      </c>
      <c r="AT15">
        <f>IF($T15=1,INDIRECT(ADDRESS($AN15,AT$2,1,,$AE15)),0)</f>
        <v>0</v>
      </c>
      <c r="AU15">
        <f>IF($T15=1,INDIRECT(ADDRESS($AN15,AU$2,1,,$AE15)),0)</f>
        <v>0</v>
      </c>
      <c r="AW15" t="str">
        <v>Weightings</v>
      </c>
      <c r="AX15" s="3">
        <f>VLOOKUP(AE15,_general!$A$65:$B$73,2,FALSE)+$AX$4</f>
        <v>9</v>
      </c>
      <c r="AY15" s="1">
        <f>INDIRECT(ADDRESS($AX15,AY$2,1,,"Weightings"))</f>
        <v>0.2690901347815615</v>
      </c>
      <c r="AZ15" s="1">
        <f>INDIRECT(ADDRESS($AX15,AZ$2,1,,"Weightings"))</f>
        <v>0.3003532144927932</v>
      </c>
      <c r="BA15" s="1">
        <f>INDIRECT(ADDRESS($AX15,BA$2,1,,"Weightings"))</f>
        <v>0.16666666666666666</v>
      </c>
      <c r="BB15" s="1">
        <f>INDIRECT(ADDRESS($AX15,BB$2,1,,"Weightings"))</f>
        <v>0.1111111111111111</v>
      </c>
      <c r="BC15" s="1">
        <f>INDIRECT(ADDRESS($AX15,BC$2,1,,"Weightings"))</f>
        <v>0</v>
      </c>
      <c r="BD15" s="1">
        <f>INDIRECT(ADDRESS($AX15,BD$2,1,,"Weightings"))</f>
        <v>0.26815981143573603</v>
      </c>
      <c r="BE15" s="1">
        <f>INDIRECT(ADDRESS($AX15,BE$2,1,,"Weightings"))</f>
        <v>0.125</v>
      </c>
      <c r="BG15" s="4">
        <f>AG15*AY15</f>
        <v>0</v>
      </c>
      <c r="BH15" s="4">
        <f>AH15*AZ15</f>
        <v>0</v>
      </c>
      <c r="BI15" s="4">
        <f>AI15*BA15</f>
        <v>0</v>
      </c>
      <c r="BJ15" s="4">
        <f>AJ15*BB15</f>
        <v>0</v>
      </c>
      <c r="BK15" s="4">
        <f>AK15*BC15</f>
        <v>0</v>
      </c>
      <c r="BL15" s="4">
        <f>AL15*BD15</f>
        <v>0</v>
      </c>
      <c r="BM15" s="4">
        <f>AM15*BE15</f>
        <v>0</v>
      </c>
      <c r="BO15" s="4">
        <f>IF($M15&gt;0,AO15*AY15,0)</f>
        <v>0</v>
      </c>
      <c r="BP15" s="4">
        <f>IF($M15&gt;0,AP15*AZ15,0)</f>
        <v>0</v>
      </c>
      <c r="BQ15" s="4">
        <f>IF($M15&gt;0,AQ15*BA15,0)</f>
        <v>0</v>
      </c>
      <c r="BR15" s="4">
        <f>IF($M15&gt;0,AR15*BB15,0)</f>
        <v>0</v>
      </c>
      <c r="BS15" s="4">
        <f>IF($M15&gt;0,AS15*BC15,0)</f>
        <v>0</v>
      </c>
      <c r="BT15" s="4">
        <f>IF($M15&gt;0,AT15*BD15,0)</f>
        <v>0</v>
      </c>
      <c r="BU15" s="4">
        <f>IF($M15&gt;0,AU15*BE15,0)</f>
        <v>0</v>
      </c>
      <c r="BV15" s="3">
        <f>$AX$4+18</f>
        <v>22</v>
      </c>
      <c r="BW15" s="4">
        <f>INDIRECT(ADDRESS($BV15,BW$2,1,,"Weightings"))*(BG15*$K15+BO15*$M15)</f>
        <v>0</v>
      </c>
      <c r="BX15" s="4">
        <f>INDIRECT(ADDRESS($BV15,BX$2,1,,"Weightings"))*(BH15*$K15+BP15*$M15)</f>
        <v>0</v>
      </c>
      <c r="BY15" s="4">
        <f>INDIRECT(ADDRESS($BV15,BY$2,1,,"Weightings"))*(BI15*$K15+BQ15*$M15)</f>
        <v>0</v>
      </c>
      <c r="BZ15" s="4">
        <f>INDIRECT(ADDRESS($BV15,BZ$2,1,,"Weightings"))*(BJ15*$K15+BR15*$M15)</f>
        <v>0</v>
      </c>
      <c r="CA15" s="4">
        <f>INDIRECT(ADDRESS($BV15,CA$2,1,,"Weightings"))*(BK15*$K15+BS15*$M15)</f>
        <v>0</v>
      </c>
      <c r="CB15" s="4">
        <f>INDIRECT(ADDRESS($BV15,CB$2,1,,"Weightings"))*(BL15*$K15+BT15*$M15)</f>
        <v>0</v>
      </c>
      <c r="CC15" s="4">
        <f>INDIRECT(ADDRESS($BV15,CC$2,1,,"Weightings"))*(BM15*$K15+BU15*$M15)</f>
        <v>0</v>
      </c>
      <c r="CE15" t="str">
        <f>AE15</f>
        <v>H</v>
      </c>
      <c r="CF15">
        <f>VLOOKUP(B15,INDIRECT("'"&amp;AE15&amp;"'!"&amp;"C10:Z509"),$AF$2,0)+AD15+$AF$4</f>
        <v>147</v>
      </c>
      <c r="CG15">
        <f>IF(OR($T15=1,AND($F15=2,$E15=1,$G15=1)),INDIRECT(ADDRESS($CF15,CG$2,1,,$CE15)),0)</f>
        <v>2</v>
      </c>
      <c r="CH15">
        <f>IF(OR($T15=1,AND($F15=2,$E15=1,$G15=1)),INDIRECT(ADDRESS($CF15,CH$2,1,,$CE15)),0)</f>
        <v>3</v>
      </c>
      <c r="CI15">
        <f>IF(OR($T15=1,AND($F15=2,$E15=1,$G15=1)),INDIRECT(ADDRESS($CF15,CI$2,1,,$CE15)),0)</f>
        <v>3</v>
      </c>
      <c r="CJ15">
        <f>IF(OR($T15=1,AND($F15=2,$E15=1,$G15=1)),INDIRECT(ADDRESS($CF15,CJ$2,1,,$CE15)),0)</f>
        <v>3</v>
      </c>
      <c r="CK15">
        <f>IF(OR($T15=1,AND($F15=2,$E15=1,$G15=1)),INDIRECT(ADDRESS($CF15,CK$2,1,,$CE15)),0)</f>
        <v>1</v>
      </c>
      <c r="CL15">
        <f>IF(OR($T15=1,AND($F15=2,$E15=1,$G15=1)),INDIRECT(ADDRESS($CF15,CL$2,1,,$CE15)),0)</f>
        <v>0</v>
      </c>
      <c r="CM15">
        <f>IF(OR($T15=1,AND($F15=2,$E15=1,$G15=1)),INDIRECT(ADDRESS($CF15,CM$2,1,,$CE15)),0)</f>
        <v>0</v>
      </c>
      <c r="CO15" s="4">
        <f>AY15*CG15</f>
        <v>0.538180269563123</v>
      </c>
      <c r="CP15" s="4">
        <f>AZ15*CH15</f>
        <v>0.9010596434783795</v>
      </c>
      <c r="CQ15" s="4">
        <f>BA15*CI15</f>
        <v>0.5</v>
      </c>
      <c r="CR15" s="4">
        <f>BB15*CJ15</f>
        <v>0.3333333333333333</v>
      </c>
      <c r="CS15" s="4">
        <f>BC15*CK15</f>
        <v>0</v>
      </c>
      <c r="CT15" s="4">
        <f>BD15*CL15</f>
        <v>0</v>
      </c>
      <c r="CU15" s="4">
        <f>BE15*CM15</f>
        <v>0</v>
      </c>
      <c r="CV15" s="3">
        <f>BV15</f>
        <v>22</v>
      </c>
      <c r="CW15" s="4">
        <f>INDIRECT(ADDRESS($CV15,CW$2,1,,"Weightings"))*CO15</f>
        <v>0.08969671159385384</v>
      </c>
      <c r="CX15" s="4">
        <f>INDIRECT(ADDRESS($BV15,CX$2,1,,"Weightings"))*CP15</f>
        <v>0.3003532144927932</v>
      </c>
      <c r="CY15" s="4">
        <f>INDIRECT(ADDRESS($BV15,CY$2,1,,"Weightings"))*CQ15</f>
        <v>0.041666666666666664</v>
      </c>
      <c r="CZ15" s="4">
        <f>INDIRECT(ADDRESS($BV15,CZ$2,1,,"Weightings"))*CR15</f>
        <v>0.027777777777777776</v>
      </c>
      <c r="DA15" s="4">
        <f>INDIRECT(ADDRESS($BV15,DA$2,1,,"Weightings"))*CS15</f>
        <v>0</v>
      </c>
      <c r="DB15" s="4">
        <f>INDIRECT(ADDRESS($BV15,DB$2,1,,"Weightings"))*CT15</f>
        <v>0</v>
      </c>
      <c r="DC15" s="4">
        <f>INDIRECT(ADDRESS($BV15,DC$2,1,,"Weightings"))*CU15</f>
        <v>0</v>
      </c>
    </row>
    <row r="16" ht="135.75" customHeight="1">
      <c r="A16" t="str">
        <v>Heating</v>
      </c>
      <c r="B16" t="str">
        <f>overview_of_services!B14</f>
        <v>DHW-1a</v>
      </c>
      <c r="C16" t="str">
        <f>overview_of_services!C14</f>
        <v>Régulation des installations de production d'eau chaude sanitaire</v>
      </c>
      <c r="D16" t="str">
        <f>overview_of_services!D14</f>
        <v>Régulation de la température de stockage de l’eau chaude sanitaire avec chauffage électrique intégré ou pompe à chaleur électrique</v>
      </c>
      <c r="E16">
        <f>IF($H$2="A",overview_of_services!J14,IF($H$2="B",overview_of_services!K14,overview_of_services!L14))</f>
        <v>1</v>
      </c>
      <c r="F16">
        <f>IF('Informations sur le bâtiment'!$G$56="","",'Informations sur le bâtiment'!$G$56)</f>
        <v>1</v>
      </c>
      <c r="G16">
        <f>overview_of_services!N14</f>
        <v>0</v>
      </c>
      <c r="I16">
        <v>0</v>
      </c>
      <c r="J16">
        <v>3</v>
      </c>
      <c r="K16" s="1">
        <v>1</v>
      </c>
      <c r="L16">
        <v>0</v>
      </c>
      <c r="M16" s="1">
        <f>1-K16</f>
        <v>0</v>
      </c>
      <c r="N16" s="1" t="str">
        <f>IF(AND(U16=1,NOT(F16=2),OR(J16="",J16&lt;0,J16&gt;AC16,AND(M16&gt;0,OR(L16="",L16&lt;0,L16&gt;AC16)),K16&gt;1,K16&lt;0)),_general!$A$83,"")</f>
        <v/>
      </c>
      <c r="O16" t="str">
        <f>VLOOKUP($B16,overview_of_services!$B$4:$I$111,4,)</f>
        <v>Commande automatique de mise en marche/arrêt</v>
      </c>
      <c r="P16" t="str">
        <f>VLOOKUP($B16,overview_of_services!$B$4:$I$111,5,)</f>
        <v>Commande automatique de mise en marche/arrêt et programmation du temps de charge</v>
      </c>
      <c r="Q16" t="str">
        <f>VLOOKUP($B16,overview_of_services!$B$4:$I$111,6,)</f>
        <v>Commande automatique de mise en marche/arrêt et déclenchement du temps de charge et gestion de stockage avec plusieurs capteurs</v>
      </c>
      <c r="R16" t="str">
        <f>VLOOKUP($B16,overview_of_services!$B$4:$I$111,7,)</f>
        <v>Commande du système de chauffage en fonction de la production locale d'énergie renouvelable ou d'ordres reçus de la part du réseau (effacement)</v>
      </c>
      <c r="S16">
        <f>VLOOKUP($B16,overview_of_services!$B$4:$I$111,8,)</f>
        <v>0</v>
      </c>
      <c r="T16">
        <f>IF(OR(E16=0,OR(F16=0,F16=2)),0,1)</f>
        <v>1</v>
      </c>
      <c r="U16">
        <f>IF(AND(T16=1,I16=1),1,0)</f>
        <v>0</v>
      </c>
      <c r="Z16">
        <f>IF(OR(AND(F16=1,E16=1,G16=1),AND(F16=1,E16=1,G16=0,I16=1),AND(F16=2,E16=1,G16=1)),1,0)</f>
        <v>0</v>
      </c>
      <c r="AA16">
        <f>IF(U16=1,J16,0)</f>
        <v>0</v>
      </c>
      <c r="AB16">
        <f>IF(U16=1,L16,0)</f>
        <v>0</v>
      </c>
      <c r="AC16">
        <f>ISTEXT(O16)+ISTEXT(P16)+ISTEXT(Q16)+ISTEXT(R16)+ISTEXT(S16)-1</f>
        <v>3</v>
      </c>
      <c r="AD16">
        <f>IF(Z16=1,AC16,0)</f>
        <v>0</v>
      </c>
      <c r="AE16" t="str">
        <f>VLOOKUP($B16,overview_of_services!$B$4:$R$111,$AE$2,FALSE)</f>
        <v>DHW</v>
      </c>
      <c r="AF16">
        <f>VLOOKUP(B16,INDIRECT("'"&amp;AE16&amp;"'!"&amp;"C11:Z410"),$AF$2,0)+AA16+$AF$4</f>
        <v>8</v>
      </c>
      <c r="AG16">
        <f>IF($T16=1,INDIRECT(ADDRESS($AF16,AG$2,1,,$AE16)),0)</f>
        <v>0</v>
      </c>
      <c r="AH16">
        <f>IF($T16=1,INDIRECT(ADDRESS($AF16,AH$2,1,,$AE16)),0)</f>
        <v>0</v>
      </c>
      <c r="AI16">
        <f>IF($T16=1,INDIRECT(ADDRESS($AF16,AI$2,1,,$AE16)),0)</f>
        <v>0</v>
      </c>
      <c r="AJ16">
        <f>IF($T16=1,INDIRECT(ADDRESS($AF16,AJ$2,1,,$AE16)),0)</f>
        <v>0</v>
      </c>
      <c r="AK16">
        <f>IF($T16=1,INDIRECT(ADDRESS($AF16,AK$2,1,,$AE16)),0)</f>
        <v>0</v>
      </c>
      <c r="AL16">
        <f>IF($T16=1,INDIRECT(ADDRESS($AF16,AL$2,1,,$AE16)),0)</f>
        <v>0</v>
      </c>
      <c r="AM16">
        <f>IF($T16=1,INDIRECT(ADDRESS($AF16,AM$2,1,,$AE16)),0)</f>
        <v>0</v>
      </c>
      <c r="AN16">
        <f>VLOOKUP(B16,INDIRECT("'"&amp;AE16&amp;"'!"&amp;"C11:Z410"),$AF$2,0)+AB16+$AF$4</f>
        <v>8</v>
      </c>
      <c r="AO16">
        <f>IF($T16=1,INDIRECT(ADDRESS($AN16,AO$2,1,,$AE16)),0)</f>
        <v>0</v>
      </c>
      <c r="AP16">
        <f>IF($T16=1,INDIRECT(ADDRESS($AN16,AP$2,1,,$AE16)),0)</f>
        <v>0</v>
      </c>
      <c r="AQ16">
        <f>IF($T16=1,INDIRECT(ADDRESS($AN16,AQ$2,1,,$AE16)),0)</f>
        <v>0</v>
      </c>
      <c r="AR16">
        <f>IF($T16=1,INDIRECT(ADDRESS($AN16,AR$2,1,,$AE16)),0)</f>
        <v>0</v>
      </c>
      <c r="AS16">
        <f>IF($T16=1,INDIRECT(ADDRESS($AN16,AS$2,1,,$AE16)),0)</f>
        <v>0</v>
      </c>
      <c r="AT16">
        <f>IF($T16=1,INDIRECT(ADDRESS($AN16,AT$2,1,,$AE16)),0)</f>
        <v>0</v>
      </c>
      <c r="AU16">
        <f>IF($T16=1,INDIRECT(ADDRESS($AN16,AU$2,1,,$AE16)),0)</f>
        <v>0</v>
      </c>
      <c r="AW16" t="str">
        <v>Weightings</v>
      </c>
      <c r="AX16" s="3">
        <f>VLOOKUP(AE16,_general!$A$65:$B$73,2,FALSE)+$AX$4</f>
        <v>10</v>
      </c>
      <c r="AY16" s="1">
        <f>INDIRECT(ADDRESS($AX16,AY$2,1,,"Weightings"))</f>
        <v>0.06727253369539038</v>
      </c>
      <c r="AZ16" s="1">
        <f>INDIRECT(ADDRESS($AX16,AZ$2,1,,"Weightings"))</f>
        <v>0.0750883036231983</v>
      </c>
      <c r="BA16" s="1">
        <f>INDIRECT(ADDRESS($AX16,BA$2,1,,"Weightings"))</f>
        <v>0.16666666666666666</v>
      </c>
      <c r="BB16" s="1">
        <f>INDIRECT(ADDRESS($AX16,BB$2,1,,"Weightings"))</f>
        <v>0.1111111111111111</v>
      </c>
      <c r="BC16" s="1">
        <f>INDIRECT(ADDRESS($AX16,BC$2,1,,"Weightings"))</f>
        <v>0</v>
      </c>
      <c r="BD16" s="1">
        <f>INDIRECT(ADDRESS($AX16,BD$2,1,,"Weightings"))</f>
        <v>0.06703995285893401</v>
      </c>
      <c r="BE16" s="1">
        <f>INDIRECT(ADDRESS($AX16,BE$2,1,,"Weightings"))</f>
        <v>0.125</v>
      </c>
      <c r="BG16" s="4">
        <f>AG16*AY16</f>
        <v>0</v>
      </c>
      <c r="BH16" s="4">
        <f>AH16*AZ16</f>
        <v>0</v>
      </c>
      <c r="BI16" s="4">
        <f>AI16*BA16</f>
        <v>0</v>
      </c>
      <c r="BJ16" s="4">
        <f>AJ16*BB16</f>
        <v>0</v>
      </c>
      <c r="BK16" s="4">
        <f>AK16*BC16</f>
        <v>0</v>
      </c>
      <c r="BL16" s="4">
        <f>AL16*BD16</f>
        <v>0</v>
      </c>
      <c r="BM16" s="4">
        <f>AM16*BE16</f>
        <v>0</v>
      </c>
      <c r="BO16" s="4">
        <f>IF($M16&gt;0,AO16*AY16,0)</f>
        <v>0</v>
      </c>
      <c r="BP16" s="4">
        <f>IF($M16&gt;0,AP16*AZ16,0)</f>
        <v>0</v>
      </c>
      <c r="BQ16" s="4">
        <f>IF($M16&gt;0,AQ16*BA16,0)</f>
        <v>0</v>
      </c>
      <c r="BR16" s="4">
        <f>IF($M16&gt;0,AR16*BB16,0)</f>
        <v>0</v>
      </c>
      <c r="BS16" s="4">
        <f>IF($M16&gt;0,AS16*BC16,0)</f>
        <v>0</v>
      </c>
      <c r="BT16" s="4">
        <f>IF($M16&gt;0,AT16*BD16,0)</f>
        <v>0</v>
      </c>
      <c r="BU16" s="4">
        <f>IF($M16&gt;0,AU16*BE16,0)</f>
        <v>0</v>
      </c>
      <c r="BV16" s="3">
        <f>$AX$4+18</f>
        <v>22</v>
      </c>
      <c r="BW16" s="4">
        <f>INDIRECT(ADDRESS($BV16,BW$2,1,,"Weightings"))*(BG16*$K16+BO16*$M16)</f>
        <v>0</v>
      </c>
      <c r="BX16" s="4">
        <f>INDIRECT(ADDRESS($BV16,BX$2,1,,"Weightings"))*(BH16*$K16+BP16*$M16)</f>
        <v>0</v>
      </c>
      <c r="BY16" s="4">
        <f>INDIRECT(ADDRESS($BV16,BY$2,1,,"Weightings"))*(BI16*$K16+BQ16*$M16)</f>
        <v>0</v>
      </c>
      <c r="BZ16" s="4">
        <f>INDIRECT(ADDRESS($BV16,BZ$2,1,,"Weightings"))*(BJ16*$K16+BR16*$M16)</f>
        <v>0</v>
      </c>
      <c r="CA16" s="4">
        <f>INDIRECT(ADDRESS($BV16,CA$2,1,,"Weightings"))*(BK16*$K16+BS16*$M16)</f>
        <v>0</v>
      </c>
      <c r="CB16" s="4">
        <f>INDIRECT(ADDRESS($BV16,CB$2,1,,"Weightings"))*(BL16*$K16+BT16*$M16)</f>
        <v>0</v>
      </c>
      <c r="CC16" s="4">
        <f>INDIRECT(ADDRESS($BV16,CC$2,1,,"Weightings"))*(BM16*$K16+BU16*$M16)</f>
        <v>0</v>
      </c>
      <c r="CE16" t="str">
        <f>AE16</f>
        <v>DHW</v>
      </c>
      <c r="CF16">
        <f>VLOOKUP(B16,INDIRECT("'"&amp;AE16&amp;"'!"&amp;"C1:Z500"),$AF$2,0)+AD16+$AF$4</f>
        <v>8</v>
      </c>
      <c r="CG16">
        <f>IF(OR($T16=1,AND($F16=2,$E16=1,$G16=1)),INDIRECT(ADDRESS($CF16,CG$2,1,,$CE16)),0)</f>
        <v>0</v>
      </c>
      <c r="CH16">
        <f>IF(OR($T16=1,AND($F16=2,$E16=1,$G16=1)),INDIRECT(ADDRESS($CF16,CH$2,1,,$CE16)),0)</f>
        <v>0</v>
      </c>
      <c r="CI16">
        <f>IF(OR($T16=1,AND($F16=2,$E16=1,$G16=1)),INDIRECT(ADDRESS($CF16,CI$2,1,,$CE16)),0)</f>
        <v>0</v>
      </c>
      <c r="CJ16">
        <f>IF(OR($T16=1,AND($F16=2,$E16=1,$G16=1)),INDIRECT(ADDRESS($CF16,CJ$2,1,,$CE16)),0)</f>
        <v>0</v>
      </c>
      <c r="CK16">
        <f>IF(OR($T16=1,AND($F16=2,$E16=1,$G16=1)),INDIRECT(ADDRESS($CF16,CK$2,1,,$CE16)),0)</f>
        <v>0</v>
      </c>
      <c r="CL16">
        <f>IF(OR($T16=1,AND($F16=2,$E16=1,$G16=1)),INDIRECT(ADDRESS($CF16,CL$2,1,,$CE16)),0)</f>
        <v>0</v>
      </c>
      <c r="CM16">
        <f>IF(OR($T16=1,AND($F16=2,$E16=1,$G16=1)),INDIRECT(ADDRESS($CF16,CM$2,1,,$CE16)),0)</f>
        <v>0</v>
      </c>
      <c r="CO16" s="4">
        <f>AY16*CG16</f>
        <v>0</v>
      </c>
      <c r="CP16" s="4">
        <f>AZ16*CH16</f>
        <v>0</v>
      </c>
      <c r="CQ16" s="4">
        <f>BA16*CI16</f>
        <v>0</v>
      </c>
      <c r="CR16" s="4">
        <f>BB16*CJ16</f>
        <v>0</v>
      </c>
      <c r="CS16" s="4">
        <f>BC16*CK16</f>
        <v>0</v>
      </c>
      <c r="CT16" s="4">
        <f>BD16*CL16</f>
        <v>0</v>
      </c>
      <c r="CU16" s="4">
        <f>BE16*CM16</f>
        <v>0</v>
      </c>
      <c r="CV16" s="3">
        <f>BV16</f>
        <v>22</v>
      </c>
      <c r="CW16" s="4">
        <f>INDIRECT(ADDRESS($CV16,CW$2,1,,"Weightings"))*CO16</f>
        <v>0</v>
      </c>
      <c r="CX16" s="4">
        <f>INDIRECT(ADDRESS($BV16,CX$2,1,,"Weightings"))*CP16</f>
        <v>0</v>
      </c>
      <c r="CY16" s="4">
        <f>INDIRECT(ADDRESS($BV16,CY$2,1,,"Weightings"))*CQ16</f>
        <v>0</v>
      </c>
      <c r="CZ16" s="4">
        <f>INDIRECT(ADDRESS($BV16,CZ$2,1,,"Weightings"))*CR16</f>
        <v>0</v>
      </c>
      <c r="DA16" s="4">
        <f>INDIRECT(ADDRESS($BV16,DA$2,1,,"Weightings"))*CS16</f>
        <v>0</v>
      </c>
      <c r="DB16" s="4">
        <f>INDIRECT(ADDRESS($BV16,DB$2,1,,"Weightings"))*CT16</f>
        <v>0</v>
      </c>
      <c r="DC16" s="4">
        <f>INDIRECT(ADDRESS($BV16,DC$2,1,,"Weightings"))*CU16</f>
        <v>0</v>
      </c>
    </row>
    <row r="17" ht="180.75" customHeight="1">
      <c r="A17" t="str">
        <v>Heating</v>
      </c>
      <c r="B17" t="str">
        <f>overview_of_services!B15</f>
        <v>DHW-1b</v>
      </c>
      <c r="C17" t="str">
        <f>overview_of_services!C15</f>
        <v>Régulation des installations de production d'eau chaude sanitaire</v>
      </c>
      <c r="D17" t="str">
        <f>overview_of_services!D15</f>
        <v>Régulation de la température de stockage d’eau chaude sanitaire en utilisant un générateur d’eau chaude</v>
      </c>
      <c r="E17">
        <f>IF($H$2="A",overview_of_services!J15,IF($H$2="B",overview_of_services!K15,overview_of_services!L15))</f>
        <v>1</v>
      </c>
      <c r="F17">
        <f>IF('Informations sur le bâtiment'!$G$56="","",'Informations sur le bâtiment'!$G$56)</f>
        <v>1</v>
      </c>
      <c r="G17">
        <f>overview_of_services!N15</f>
        <v>0</v>
      </c>
      <c r="I17">
        <v>0</v>
      </c>
      <c r="J17">
        <v>3</v>
      </c>
      <c r="K17" s="1">
        <v>1</v>
      </c>
      <c r="L17">
        <v>0</v>
      </c>
      <c r="M17" s="1">
        <f>1-K17</f>
        <v>0</v>
      </c>
      <c r="N17" s="1" t="str">
        <f>IF(AND(U17=1,NOT(F17=2),OR(J17="",J17&lt;0,J17&gt;AC17,AND(M17&gt;0,OR(L17="",L17&lt;0,L17&gt;AC17)),K17&gt;1,K17&lt;0)),_general!$A$83,"")</f>
        <v/>
      </c>
      <c r="O17" t="str">
        <f>VLOOKUP($B17,overview_of_services!$B$4:$I$111,4,)</f>
        <v>Commande automatique de mise en marche/arrêt</v>
      </c>
      <c r="P17" t="str">
        <f>VLOOKUP($B17,overview_of_services!$B$4:$I$111,5,)</f>
        <v>Commande automatique de mise en marche/arrêt et programmation du temps de charge</v>
      </c>
      <c r="Q17" t="str">
        <f>VLOOKUP($B17,overview_of_services!$B$4:$I$111,6,)</f>
        <v>Commande automatique de mise en marche/arrêt, déclenchement du temps de charge et régulation de la température d'alimentation selon les besoins ou gestion de stockage avec plusieurs capteurs</v>
      </c>
      <c r="R17" t="str">
        <f>VLOOKUP($B17,overview_of_services!$B$4:$I$111,7,)</f>
        <v>Système de production d'eau chaude piloté par des informations extérieures (par exemple, de la part du réseau de chaleur)</v>
      </c>
      <c r="S17">
        <f>VLOOKUP($B17,overview_of_services!$B$4:$I$111,8,)</f>
        <v>0</v>
      </c>
      <c r="T17">
        <f>IF(OR(E17=0,OR(F17=0,F17=2)),0,1)</f>
        <v>1</v>
      </c>
      <c r="U17">
        <f>IF(AND(T17=1,I17=1),1,0)</f>
        <v>0</v>
      </c>
      <c r="Z17">
        <f>IF(OR(AND(F17=1,E17=1,G17=1),AND(F17=1,E17=1,G17=0,I17=1),AND(F17=2,E17=1,G17=1)),1,0)</f>
        <v>0</v>
      </c>
      <c r="AA17">
        <f>IF(U17=1,J17,0)</f>
        <v>0</v>
      </c>
      <c r="AB17">
        <f>IF(U17=1,L17,0)</f>
        <v>0</v>
      </c>
      <c r="AC17">
        <f>ISTEXT(O17)+ISTEXT(P17)+ISTEXT(Q17)+ISTEXT(R17)+ISTEXT(S17)-1</f>
        <v>3</v>
      </c>
      <c r="AD17">
        <f>IF(Z17=1,AC17,0)</f>
        <v>0</v>
      </c>
      <c r="AE17" t="str">
        <f>VLOOKUP($B17,overview_of_services!$B$4:$R$111,$AE$2,FALSE)</f>
        <v>DHW</v>
      </c>
      <c r="AF17">
        <f>VLOOKUP(B17,INDIRECT("'"&amp;AE17&amp;"'!"&amp;"C12:Z411"),$AF$2,0)+AA17+$AF$4</f>
        <v>22</v>
      </c>
      <c r="AG17">
        <f>IF($T17=1,INDIRECT(ADDRESS($AF17,AG$2,1,,$AE17)),0)</f>
        <v>0</v>
      </c>
      <c r="AH17">
        <f>IF($T17=1,INDIRECT(ADDRESS($AF17,AH$2,1,,$AE17)),0)</f>
        <v>0</v>
      </c>
      <c r="AI17">
        <f>IF($T17=1,INDIRECT(ADDRESS($AF17,AI$2,1,,$AE17)),0)</f>
        <v>0</v>
      </c>
      <c r="AJ17">
        <f>IF($T17=1,INDIRECT(ADDRESS($AF17,AJ$2,1,,$AE17)),0)</f>
        <v>0</v>
      </c>
      <c r="AK17">
        <f>IF($T17=1,INDIRECT(ADDRESS($AF17,AK$2,1,,$AE17)),0)</f>
        <v>0</v>
      </c>
      <c r="AL17">
        <f>IF($T17=1,INDIRECT(ADDRESS($AF17,AL$2,1,,$AE17)),0)</f>
        <v>0</v>
      </c>
      <c r="AM17">
        <f>IF($T17=1,INDIRECT(ADDRESS($AF17,AM$2,1,,$AE17)),0)</f>
        <v>0</v>
      </c>
      <c r="AN17">
        <f>VLOOKUP(B17,INDIRECT("'"&amp;AE17&amp;"'!"&amp;"C12:Z411"),$AF$2,0)+AB17+$AF$4</f>
        <v>22</v>
      </c>
      <c r="AO17">
        <f>IF($T17=1,INDIRECT(ADDRESS($AN17,AO$2,1,,$AE17)),0)</f>
        <v>0</v>
      </c>
      <c r="AP17">
        <f>IF($T17=1,INDIRECT(ADDRESS($AN17,AP$2,1,,$AE17)),0)</f>
        <v>0</v>
      </c>
      <c r="AQ17">
        <f>IF($T17=1,INDIRECT(ADDRESS($AN17,AQ$2,1,,$AE17)),0)</f>
        <v>0</v>
      </c>
      <c r="AR17">
        <f>IF($T17=1,INDIRECT(ADDRESS($AN17,AR$2,1,,$AE17)),0)</f>
        <v>0</v>
      </c>
      <c r="AS17">
        <f>IF($T17=1,INDIRECT(ADDRESS($AN17,AS$2,1,,$AE17)),0)</f>
        <v>0</v>
      </c>
      <c r="AT17">
        <f>IF($T17=1,INDIRECT(ADDRESS($AN17,AT$2,1,,$AE17)),0)</f>
        <v>0</v>
      </c>
      <c r="AU17">
        <f>IF($T17=1,INDIRECT(ADDRESS($AN17,AU$2,1,,$AE17)),0)</f>
        <v>0</v>
      </c>
      <c r="AW17" t="str">
        <v>Weightings</v>
      </c>
      <c r="AX17" s="3">
        <f>VLOOKUP(AE17,_general!$A$65:$B$73,2,FALSE)+$AX$4</f>
        <v>10</v>
      </c>
      <c r="AY17" s="1">
        <f>INDIRECT(ADDRESS($AX17,AY$2,1,,"Weightings"))</f>
        <v>0.06727253369539038</v>
      </c>
      <c r="AZ17" s="1">
        <f>INDIRECT(ADDRESS($AX17,AZ$2,1,,"Weightings"))</f>
        <v>0.0750883036231983</v>
      </c>
      <c r="BA17" s="1">
        <f>INDIRECT(ADDRESS($AX17,BA$2,1,,"Weightings"))</f>
        <v>0.16666666666666666</v>
      </c>
      <c r="BB17" s="1">
        <f>INDIRECT(ADDRESS($AX17,BB$2,1,,"Weightings"))</f>
        <v>0.1111111111111111</v>
      </c>
      <c r="BC17" s="1">
        <f>INDIRECT(ADDRESS($AX17,BC$2,1,,"Weightings"))</f>
        <v>0</v>
      </c>
      <c r="BD17" s="1">
        <f>INDIRECT(ADDRESS($AX17,BD$2,1,,"Weightings"))</f>
        <v>0.06703995285893401</v>
      </c>
      <c r="BE17" s="1">
        <f>INDIRECT(ADDRESS($AX17,BE$2,1,,"Weightings"))</f>
        <v>0.125</v>
      </c>
      <c r="BG17" s="4">
        <f>AG17*AY17</f>
        <v>0</v>
      </c>
      <c r="BH17" s="4">
        <f>AH17*AZ17</f>
        <v>0</v>
      </c>
      <c r="BI17" s="4">
        <f>AI17*BA17</f>
        <v>0</v>
      </c>
      <c r="BJ17" s="4">
        <f>AJ17*BB17</f>
        <v>0</v>
      </c>
      <c r="BK17" s="4">
        <f>AK17*BC17</f>
        <v>0</v>
      </c>
      <c r="BL17" s="4">
        <f>AL17*BD17</f>
        <v>0</v>
      </c>
      <c r="BM17" s="4">
        <f>AM17*BE17</f>
        <v>0</v>
      </c>
      <c r="BO17" s="4">
        <f>IF($M17&gt;0,AO17*AY17,0)</f>
        <v>0</v>
      </c>
      <c r="BP17" s="4">
        <f>IF($M17&gt;0,AP17*AZ17,0)</f>
        <v>0</v>
      </c>
      <c r="BQ17" s="4">
        <f>IF($M17&gt;0,AQ17*BA17,0)</f>
        <v>0</v>
      </c>
      <c r="BR17" s="4">
        <f>IF($M17&gt;0,AR17*BB17,0)</f>
        <v>0</v>
      </c>
      <c r="BS17" s="4">
        <f>IF($M17&gt;0,AS17*BC17,0)</f>
        <v>0</v>
      </c>
      <c r="BT17" s="4">
        <f>IF($M17&gt;0,AT17*BD17,0)</f>
        <v>0</v>
      </c>
      <c r="BU17" s="4">
        <f>IF($M17&gt;0,AU17*BE17,0)</f>
        <v>0</v>
      </c>
      <c r="BV17" s="3">
        <f>$AX$4+18</f>
        <v>22</v>
      </c>
      <c r="BW17" s="4">
        <f>INDIRECT(ADDRESS($BV17,BW$2,1,,"Weightings"))*(BG17*$K17+BO17*$M17)</f>
        <v>0</v>
      </c>
      <c r="BX17" s="4">
        <f>INDIRECT(ADDRESS($BV17,BX$2,1,,"Weightings"))*(BH17*$K17+BP17*$M17)</f>
        <v>0</v>
      </c>
      <c r="BY17" s="4">
        <f>INDIRECT(ADDRESS($BV17,BY$2,1,,"Weightings"))*(BI17*$K17+BQ17*$M17)</f>
        <v>0</v>
      </c>
      <c r="BZ17" s="4">
        <f>INDIRECT(ADDRESS($BV17,BZ$2,1,,"Weightings"))*(BJ17*$K17+BR17*$M17)</f>
        <v>0</v>
      </c>
      <c r="CA17" s="4">
        <f>INDIRECT(ADDRESS($BV17,CA$2,1,,"Weightings"))*(BK17*$K17+BS17*$M17)</f>
        <v>0</v>
      </c>
      <c r="CB17" s="4">
        <f>INDIRECT(ADDRESS($BV17,CB$2,1,,"Weightings"))*(BL17*$K17+BT17*$M17)</f>
        <v>0</v>
      </c>
      <c r="CC17" s="4">
        <f>INDIRECT(ADDRESS($BV17,CC$2,1,,"Weightings"))*(BM17*$K17+BU17*$M17)</f>
        <v>0</v>
      </c>
      <c r="CE17" t="str">
        <f>AE17</f>
        <v>DHW</v>
      </c>
      <c r="CF17">
        <f>VLOOKUP(B17,INDIRECT("'"&amp;AE17&amp;"'!"&amp;"C2:Z501"),$AF$2,0)+AD17+$AF$4</f>
        <v>22</v>
      </c>
      <c r="CG17">
        <f>IF(OR($T17=1,AND($F17=2,$E17=1,$G17=1)),INDIRECT(ADDRESS($CF17,CG$2,1,,$CE17)),0)</f>
        <v>0</v>
      </c>
      <c r="CH17">
        <f>IF(OR($T17=1,AND($F17=2,$E17=1,$G17=1)),INDIRECT(ADDRESS($CF17,CH$2,1,,$CE17)),0)</f>
        <v>0</v>
      </c>
      <c r="CI17">
        <f>IF(OR($T17=1,AND($F17=2,$E17=1,$G17=1)),INDIRECT(ADDRESS($CF17,CI$2,1,,$CE17)),0)</f>
        <v>0</v>
      </c>
      <c r="CJ17">
        <f>IF(OR($T17=1,AND($F17=2,$E17=1,$G17=1)),INDIRECT(ADDRESS($CF17,CJ$2,1,,$CE17)),0)</f>
        <v>0</v>
      </c>
      <c r="CK17">
        <f>IF(OR($T17=1,AND($F17=2,$E17=1,$G17=1)),INDIRECT(ADDRESS($CF17,CK$2,1,,$CE17)),0)</f>
        <v>0</v>
      </c>
      <c r="CL17">
        <f>IF(OR($T17=1,AND($F17=2,$E17=1,$G17=1)),INDIRECT(ADDRESS($CF17,CL$2,1,,$CE17)),0)</f>
        <v>0</v>
      </c>
      <c r="CM17">
        <f>IF(OR($T17=1,AND($F17=2,$E17=1,$G17=1)),INDIRECT(ADDRESS($CF17,CM$2,1,,$CE17)),0)</f>
        <v>0</v>
      </c>
      <c r="CO17" s="4">
        <f>AY17*CG17</f>
        <v>0</v>
      </c>
      <c r="CP17" s="4">
        <f>AZ17*CH17</f>
        <v>0</v>
      </c>
      <c r="CQ17" s="4">
        <f>BA17*CI17</f>
        <v>0</v>
      </c>
      <c r="CR17" s="4">
        <f>BB17*CJ17</f>
        <v>0</v>
      </c>
      <c r="CS17" s="4">
        <f>BC17*CK17</f>
        <v>0</v>
      </c>
      <c r="CT17" s="4">
        <f>BD17*CL17</f>
        <v>0</v>
      </c>
      <c r="CU17" s="4">
        <f>BE17*CM17</f>
        <v>0</v>
      </c>
      <c r="CV17" s="3">
        <f>BV17</f>
        <v>22</v>
      </c>
      <c r="CW17" s="4">
        <f>INDIRECT(ADDRESS($CV17,CW$2,1,,"Weightings"))*CO17</f>
        <v>0</v>
      </c>
      <c r="CX17" s="4">
        <f>INDIRECT(ADDRESS($BV17,CX$2,1,,"Weightings"))*CP17</f>
        <v>0</v>
      </c>
      <c r="CY17" s="4">
        <f>INDIRECT(ADDRESS($BV17,CY$2,1,,"Weightings"))*CQ17</f>
        <v>0</v>
      </c>
      <c r="CZ17" s="4">
        <f>INDIRECT(ADDRESS($BV17,CZ$2,1,,"Weightings"))*CR17</f>
        <v>0</v>
      </c>
      <c r="DA17" s="4">
        <f>INDIRECT(ADDRESS($BV17,DA$2,1,,"Weightings"))*CS17</f>
        <v>0</v>
      </c>
      <c r="DB17" s="4">
        <f>INDIRECT(ADDRESS($BV17,DB$2,1,,"Weightings"))*CT17</f>
        <v>0</v>
      </c>
      <c r="DC17" s="4">
        <f>INDIRECT(ADDRESS($BV17,DC$2,1,,"Weightings"))*CU17</f>
        <v>0</v>
      </c>
    </row>
    <row r="18" ht="225.75" customHeight="1">
      <c r="B18" t="str">
        <f>overview_of_services!B16</f>
        <v>DHW-1d</v>
      </c>
      <c r="C18" t="str">
        <f>overview_of_services!C16</f>
        <v>Régulation des installations de production d'eau chaude sanitaire</v>
      </c>
      <c r="D18" t="str">
        <f>overview_of_services!D16</f>
        <v>Régulation de la température de stockage d’eau chaude sanitaire avec collecteur d’énergie solaire et génération de chaleur complémentaire</v>
      </c>
      <c r="E18">
        <f>IF($H$2="A",overview_of_services!J16,IF($H$2="B",overview_of_services!K16,overview_of_services!L16))</f>
        <v>1</v>
      </c>
      <c r="F18">
        <f>IF('Informations sur le bâtiment'!$G$56="","",'Informations sur le bâtiment'!$G$56)</f>
        <v>1</v>
      </c>
      <c r="G18">
        <f>overview_of_services!N16</f>
        <v>0</v>
      </c>
      <c r="K18" s="1">
        <v>1</v>
      </c>
      <c r="L18">
        <v>0</v>
      </c>
      <c r="M18" s="1">
        <f>1-K18</f>
        <v>0</v>
      </c>
      <c r="N18" s="1" t="str">
        <f>IF(AND(U18=1,NOT(F18=2),OR(J18="",J18&lt;0,J18&gt;AC18,AND(M18&gt;0,OR(L18="",L18&lt;0,L18&gt;AC18)),K18&gt;1,K18&lt;0)),_general!$A$83,"")</f>
        <v/>
      </c>
      <c r="O18" t="str">
        <f>VLOOKUP($B18,overview_of_services!$B$4:$I$111,4,)</f>
        <v>Commande manuelle de la source de chauffe</v>
      </c>
      <c r="P18" t="str">
        <f>VLOOKUP($B18,overview_of_services!$B$4:$I$111,5,)</f>
        <v>Commande automatique de la charge de stockage d’énergie solaire (Priorité 1) et charge de stockage supplémentaire (priorité 2)</v>
      </c>
      <c r="Q18" t="str">
        <f>VLOOKUP($B18,overview_of_services!$B$4:$I$111,6,)</f>
        <v>Commande automatique de la charge de stockage d’énergie solaire (Priorité 1) et charge de stockage supplémentaire (priorité 2) et régulation de la température d'alimentation selon les besoins ou gestion de stockage avec plusieurs capteurs</v>
      </c>
      <c r="R18" t="str">
        <f>VLOOKUP($B18,overview_of_services!$B$4:$I$111,7,)</f>
        <v>Commande automatique de la charge de stockage d’énergie solaire (Priorité 1) et charge de stockage supplémentaire (priorité 2)et régulation de la température d'alimentation selon les besoins ou gestion de stockage avec plusieurs capteurs</v>
      </c>
      <c r="S18">
        <f>VLOOKUP($B18,overview_of_services!$B$4:$I$111,8,)</f>
        <v>0</v>
      </c>
      <c r="T18">
        <f>IF(OR(E18=0,OR(F18=0,F18=2)),0,1)</f>
        <v>1</v>
      </c>
      <c r="U18">
        <f>IF(AND(T18=1,I18=1),1,0)</f>
        <v>0</v>
      </c>
      <c r="Z18">
        <f>IF(OR(AND(F18=1,E18=1,G18=1),AND(F18=1,E18=1,G18=0,I18=1),AND(F18=2,E18=1,G18=1)),1,0)</f>
        <v>0</v>
      </c>
      <c r="AA18">
        <f>IF(U18=1,J18,0)</f>
        <v>0</v>
      </c>
      <c r="AB18">
        <f>IF(U18=1,L18,0)</f>
        <v>0</v>
      </c>
      <c r="AC18">
        <f>ISTEXT(O18)+ISTEXT(P18)+ISTEXT(Q18)+ISTEXT(R18)+ISTEXT(S18)-1</f>
        <v>3</v>
      </c>
      <c r="AD18">
        <f>IF(Z18=1,AC18,0)</f>
        <v>0</v>
      </c>
      <c r="AE18" t="str">
        <f>VLOOKUP($B18,overview_of_services!$B$4:$R$111,$AE$2,FALSE)</f>
        <v>DHW</v>
      </c>
      <c r="AF18">
        <f>VLOOKUP(B18,INDIRECT("'"&amp;AE18&amp;"'!"&amp;"C13:Z412"),$AF$2,0)+AA18+$AF$4</f>
        <v>38</v>
      </c>
      <c r="AG18">
        <f>IF($T18=1,INDIRECT(ADDRESS($AF18,AG$2,1,,$AE18)),0)</f>
        <v>0</v>
      </c>
      <c r="AH18">
        <f>IF($T18=1,INDIRECT(ADDRESS($AF18,AH$2,1,,$AE18)),0)</f>
        <v>0</v>
      </c>
      <c r="AI18">
        <f>IF($T18=1,INDIRECT(ADDRESS($AF18,AI$2,1,,$AE18)),0)</f>
        <v>0</v>
      </c>
      <c r="AJ18">
        <f>IF($T18=1,INDIRECT(ADDRESS($AF18,AJ$2,1,,$AE18)),0)</f>
        <v>0</v>
      </c>
      <c r="AK18">
        <f>IF($T18=1,INDIRECT(ADDRESS($AF18,AK$2,1,,$AE18)),0)</f>
        <v>0</v>
      </c>
      <c r="AL18">
        <f>IF($T18=1,INDIRECT(ADDRESS($AF18,AL$2,1,,$AE18)),0)</f>
        <v>0</v>
      </c>
      <c r="AM18">
        <f>IF($T18=1,INDIRECT(ADDRESS($AF18,AM$2,1,,$AE18)),0)</f>
        <v>0</v>
      </c>
      <c r="AN18">
        <f>VLOOKUP(B18,INDIRECT("'"&amp;AE18&amp;"'!"&amp;"C13:Z412"),$AF$2,0)+AB18+$AF$4</f>
        <v>38</v>
      </c>
      <c r="AO18">
        <f>IF($T18=1,INDIRECT(ADDRESS($AN18,AO$2,1,,$AE18)),0)</f>
        <v>0</v>
      </c>
      <c r="AP18">
        <f>IF($T18=1,INDIRECT(ADDRESS($AN18,AP$2,1,,$AE18)),0)</f>
        <v>0</v>
      </c>
      <c r="AQ18">
        <f>IF($T18=1,INDIRECT(ADDRESS($AN18,AQ$2,1,,$AE18)),0)</f>
        <v>0</v>
      </c>
      <c r="AR18">
        <f>IF($T18=1,INDIRECT(ADDRESS($AN18,AR$2,1,,$AE18)),0)</f>
        <v>0</v>
      </c>
      <c r="AS18">
        <f>IF($T18=1,INDIRECT(ADDRESS($AN18,AS$2,1,,$AE18)),0)</f>
        <v>0</v>
      </c>
      <c r="AT18">
        <f>IF($T18=1,INDIRECT(ADDRESS($AN18,AT$2,1,,$AE18)),0)</f>
        <v>0</v>
      </c>
      <c r="AU18">
        <f>IF($T18=1,INDIRECT(ADDRESS($AN18,AU$2,1,,$AE18)),0)</f>
        <v>0</v>
      </c>
      <c r="AW18" t="str">
        <v>Weightings</v>
      </c>
      <c r="AX18" s="3">
        <f>VLOOKUP(AE18,_general!$A$65:$B$73,2,FALSE)+$AX$4</f>
        <v>10</v>
      </c>
      <c r="AY18" s="1">
        <f>INDIRECT(ADDRESS($AX18,AY$2,1,,"Weightings"))</f>
        <v>0.06727253369539038</v>
      </c>
      <c r="AZ18" s="1">
        <f>INDIRECT(ADDRESS($AX18,AZ$2,1,,"Weightings"))</f>
        <v>0.0750883036231983</v>
      </c>
      <c r="BA18" s="1">
        <f>INDIRECT(ADDRESS($AX18,BA$2,1,,"Weightings"))</f>
        <v>0.16666666666666666</v>
      </c>
      <c r="BB18" s="1">
        <f>INDIRECT(ADDRESS($AX18,BB$2,1,,"Weightings"))</f>
        <v>0.1111111111111111</v>
      </c>
      <c r="BC18" s="1">
        <f>INDIRECT(ADDRESS($AX18,BC$2,1,,"Weightings"))</f>
        <v>0</v>
      </c>
      <c r="BD18" s="1">
        <f>INDIRECT(ADDRESS($AX18,BD$2,1,,"Weightings"))</f>
        <v>0.06703995285893401</v>
      </c>
      <c r="BE18" s="1">
        <f>INDIRECT(ADDRESS($AX18,BE$2,1,,"Weightings"))</f>
        <v>0.125</v>
      </c>
      <c r="BG18" s="4">
        <f>AG18*AY18</f>
        <v>0</v>
      </c>
      <c r="BH18" s="4">
        <f>AH18*AZ18</f>
        <v>0</v>
      </c>
      <c r="BI18" s="4">
        <f>AI18*BA18</f>
        <v>0</v>
      </c>
      <c r="BJ18" s="4">
        <f>AJ18*BB18</f>
        <v>0</v>
      </c>
      <c r="BK18" s="4">
        <f>AK18*BC18</f>
        <v>0</v>
      </c>
      <c r="BL18" s="4">
        <f>AL18*BD18</f>
        <v>0</v>
      </c>
      <c r="BM18" s="4">
        <f>AM18*BE18</f>
        <v>0</v>
      </c>
      <c r="BO18" s="4">
        <f>IF($M18&gt;0,AO18*AY18,0)</f>
        <v>0</v>
      </c>
      <c r="BP18" s="4">
        <f>IF($M18&gt;0,AP18*AZ18,0)</f>
        <v>0</v>
      </c>
      <c r="BQ18" s="4">
        <f>IF($M18&gt;0,AQ18*BA18,0)</f>
        <v>0</v>
      </c>
      <c r="BR18" s="4">
        <f>IF($M18&gt;0,AR18*BB18,0)</f>
        <v>0</v>
      </c>
      <c r="BS18" s="4">
        <f>IF($M18&gt;0,AS18*BC18,0)</f>
        <v>0</v>
      </c>
      <c r="BT18" s="4">
        <f>IF($M18&gt;0,AT18*BD18,0)</f>
        <v>0</v>
      </c>
      <c r="BU18" s="4">
        <f>IF($M18&gt;0,AU18*BE18,0)</f>
        <v>0</v>
      </c>
      <c r="BV18" s="3">
        <f>$AX$4+18</f>
        <v>22</v>
      </c>
      <c r="BW18" s="4">
        <f>INDIRECT(ADDRESS($BV18,BW$2,1,,"Weightings"))*(BG18*$K18+BO18*$M18)</f>
        <v>0</v>
      </c>
      <c r="BX18" s="4">
        <f>INDIRECT(ADDRESS($BV18,BX$2,1,,"Weightings"))*(BH18*$K18+BP18*$M18)</f>
        <v>0</v>
      </c>
      <c r="BY18" s="4">
        <f>INDIRECT(ADDRESS($BV18,BY$2,1,,"Weightings"))*(BI18*$K18+BQ18*$M18)</f>
        <v>0</v>
      </c>
      <c r="BZ18" s="4">
        <f>INDIRECT(ADDRESS($BV18,BZ$2,1,,"Weightings"))*(BJ18*$K18+BR18*$M18)</f>
        <v>0</v>
      </c>
      <c r="CA18" s="4">
        <f>INDIRECT(ADDRESS($BV18,CA$2,1,,"Weightings"))*(BK18*$K18+BS18*$M18)</f>
        <v>0</v>
      </c>
      <c r="CB18" s="4">
        <f>INDIRECT(ADDRESS($BV18,CB$2,1,,"Weightings"))*(BL18*$K18+BT18*$M18)</f>
        <v>0</v>
      </c>
      <c r="CC18" s="4">
        <f>INDIRECT(ADDRESS($BV18,CC$2,1,,"Weightings"))*(BM18*$K18+BU18*$M18)</f>
        <v>0</v>
      </c>
      <c r="CE18" t="str">
        <f>AE18</f>
        <v>DHW</v>
      </c>
      <c r="CF18">
        <f>VLOOKUP(B18,INDIRECT("'"&amp;AE18&amp;"'!"&amp;"C1:Z500"),$AF$2,0)+AD18+$AF$4</f>
        <v>38</v>
      </c>
      <c r="CG18">
        <f>IF(OR($T18=1,AND($F18=2,$E18=1,$G18=1)),INDIRECT(ADDRESS($CF18,CG$2,1,,$CE18)),0)</f>
        <v>0</v>
      </c>
      <c r="CH18">
        <f>IF(OR($T18=1,AND($F18=2,$E18=1,$G18=1)),INDIRECT(ADDRESS($CF18,CH$2,1,,$CE18)),0)</f>
        <v>0</v>
      </c>
      <c r="CI18">
        <f>IF(OR($T18=1,AND($F18=2,$E18=1,$G18=1)),INDIRECT(ADDRESS($CF18,CI$2,1,,$CE18)),0)</f>
        <v>0</v>
      </c>
      <c r="CJ18">
        <f>IF(OR($T18=1,AND($F18=2,$E18=1,$G18=1)),INDIRECT(ADDRESS($CF18,CJ$2,1,,$CE18)),0)</f>
        <v>0</v>
      </c>
      <c r="CK18">
        <f>IF(OR($T18=1,AND($F18=2,$E18=1,$G18=1)),INDIRECT(ADDRESS($CF18,CK$2,1,,$CE18)),0)</f>
        <v>0</v>
      </c>
      <c r="CL18">
        <f>IF(OR($T18=1,AND($F18=2,$E18=1,$G18=1)),INDIRECT(ADDRESS($CF18,CL$2,1,,$CE18)),0)</f>
        <v>0</v>
      </c>
      <c r="CM18">
        <f>IF(OR($T18=1,AND($F18=2,$E18=1,$G18=1)),INDIRECT(ADDRESS($CF18,CM$2,1,,$CE18)),0)</f>
        <v>0</v>
      </c>
      <c r="CO18" s="4">
        <f>AY18*CG18</f>
        <v>0</v>
      </c>
      <c r="CP18" s="4">
        <f>AZ18*CH18</f>
        <v>0</v>
      </c>
      <c r="CQ18" s="4">
        <f>BA18*CI18</f>
        <v>0</v>
      </c>
      <c r="CR18" s="4">
        <f>BB18*CJ18</f>
        <v>0</v>
      </c>
      <c r="CS18" s="4">
        <f>BC18*CK18</f>
        <v>0</v>
      </c>
      <c r="CT18" s="4">
        <f>BD18*CL18</f>
        <v>0</v>
      </c>
      <c r="CU18" s="4">
        <f>BE18*CM18</f>
        <v>0</v>
      </c>
      <c r="CV18" s="3">
        <f>BV18</f>
        <v>22</v>
      </c>
      <c r="CW18" s="4">
        <f>INDIRECT(ADDRESS($CV18,CW$2,1,,"Weightings"))*CO18</f>
        <v>0</v>
      </c>
      <c r="CX18" s="4">
        <f>INDIRECT(ADDRESS($BV18,CX$2,1,,"Weightings"))*CP18</f>
        <v>0</v>
      </c>
      <c r="CY18" s="4">
        <f>INDIRECT(ADDRESS($BV18,CY$2,1,,"Weightings"))*CQ18</f>
        <v>0</v>
      </c>
      <c r="CZ18" s="4">
        <f>INDIRECT(ADDRESS($BV18,CZ$2,1,,"Weightings"))*CR18</f>
        <v>0</v>
      </c>
      <c r="DA18" s="4">
        <f>INDIRECT(ADDRESS($BV18,DA$2,1,,"Weightings"))*CS18</f>
        <v>0</v>
      </c>
      <c r="DB18" s="4">
        <f>INDIRECT(ADDRESS($BV18,DB$2,1,,"Weightings"))*CT18</f>
        <v>0</v>
      </c>
      <c r="DC18" s="4">
        <f>INDIRECT(ADDRESS($BV18,DC$2,1,,"Weightings"))*CU18</f>
        <v>0</v>
      </c>
    </row>
    <row r="19" ht="195.75" customHeight="1">
      <c r="B19" t="str">
        <f>overview_of_services!B17</f>
        <v>DHW-2b</v>
      </c>
      <c r="C19" t="str">
        <f>overview_of_services!C17</f>
        <v>Régulation des installations de production d'eau chaude sanitaire</v>
      </c>
      <c r="D19" t="str">
        <f>overview_of_services!D17</f>
        <v>Régulation en cascade des différentes sources de production d'eau chaude sanitaire</v>
      </c>
      <c r="E19">
        <f>IF($H$2="A",overview_of_services!J17,IF($H$2="B",overview_of_services!K17,overview_of_services!L17))</f>
        <v>1</v>
      </c>
      <c r="F19">
        <f>IF('Informations sur le bâtiment'!$G$56="","",'Informations sur le bâtiment'!$G$56)</f>
        <v>1</v>
      </c>
      <c r="G19">
        <f>overview_of_services!N17</f>
        <v>0</v>
      </c>
      <c r="K19" s="1">
        <v>1</v>
      </c>
      <c r="L19">
        <v>0</v>
      </c>
      <c r="M19" s="1">
        <f>1-K19</f>
        <v>0</v>
      </c>
      <c r="N19" s="1" t="str">
        <f>IF(AND(U19=1,NOT(F19=2),OR(J19="",J19&lt;0,J19&gt;AC19,AND(M19&gt;0,OR(L19="",L19&lt;0,L19&gt;AC19)),K19&gt;1,K19&lt;0)),_general!$A$83,"")</f>
        <v/>
      </c>
      <c r="O19" t="str">
        <f>VLOOKUP($B19,overview_of_services!$B$4:$I$111,4,)</f>
        <v>Priorités uniquement basées sur le temps de fonctionnement</v>
      </c>
      <c r="P19" t="str">
        <f>VLOOKUP($B19,overview_of_services!$B$4:$I$111,5,)</f>
        <v>Régulation basée sur une liste de priorités (par exemple, selon l'efficacité énergétique)</v>
      </c>
      <c r="Q19" t="str">
        <f>VLOOKUP($B19,overview_of_services!$B$4:$I$111,6,)</f>
        <v>Régulation basée sur une liste dynamique des priorités basée sur le rendement et les capacités actuelles des générateurs : par exemple : chaleur solaire, chaleur géothermique, installation de cogénération, combustibles fossiles</v>
      </c>
      <c r="R19" t="str">
        <f>VLOOKUP($B19,overview_of_services!$B$4:$I$111,7,)</f>
        <v>Régulation selon priorités calculées dynamiquement en fonction de critères temps réel et de prévisions (efficacité énergétique, émissions de CO2, capacité des générateurs)</v>
      </c>
      <c r="S19" t="str">
        <f>VLOOKUP($B19,overview_of_services!$B$4:$I$111,8,)</f>
        <v>Régulation selon priorités calculées dynamiquement en fonction de critères temps réel et de prévisions (efficacité énergétique, émissions de CO2, capacité des générateurs) et des ordres de la part du réseau</v>
      </c>
      <c r="T19">
        <f>IF(OR(E19=0,OR(F19=0,F19=2)),0,1)</f>
        <v>1</v>
      </c>
      <c r="U19">
        <f>IF(AND(T19=1,I19=1),1,0)</f>
        <v>0</v>
      </c>
      <c r="Z19">
        <f>IF(OR(AND(F19=1,E19=1,G19=1),AND(F19=1,E19=1,G19=0,I19=1),AND(F19=2,E19=1,G19=1)),1,0)</f>
        <v>0</v>
      </c>
      <c r="AA19">
        <f>IF(U19=1,J19,0)</f>
        <v>0</v>
      </c>
      <c r="AB19">
        <f>IF(U19=1,L19,0)</f>
        <v>0</v>
      </c>
      <c r="AC19">
        <f>ISTEXT(O19)+ISTEXT(P19)+ISTEXT(Q19)+ISTEXT(R19)+ISTEXT(S19)-1</f>
        <v>4</v>
      </c>
      <c r="AD19">
        <f>IF(Z19=1,AC19,0)</f>
        <v>0</v>
      </c>
      <c r="AE19" t="str">
        <f>VLOOKUP($B19,overview_of_services!$B$4:$R$111,$AE$2,FALSE)</f>
        <v>DHW</v>
      </c>
      <c r="AF19">
        <f>VLOOKUP(B19,INDIRECT("'"&amp;AE19&amp;"'!"&amp;"C14:Z413"),$AF$2,0)+AA19+$AF$4</f>
        <v>52</v>
      </c>
      <c r="AG19">
        <f>IF($T19=1,INDIRECT(ADDRESS($AF19,AG$2,1,,$AE19)),0)</f>
        <v>0</v>
      </c>
      <c r="AH19">
        <f>IF($T19=1,INDIRECT(ADDRESS($AF19,AH$2,1,,$AE19)),0)</f>
        <v>0</v>
      </c>
      <c r="AI19">
        <f>IF($T19=1,INDIRECT(ADDRESS($AF19,AI$2,1,,$AE19)),0)</f>
        <v>0</v>
      </c>
      <c r="AJ19">
        <f>IF($T19=1,INDIRECT(ADDRESS($AF19,AJ$2,1,,$AE19)),0)</f>
        <v>0</v>
      </c>
      <c r="AK19">
        <f>IF($T19=1,INDIRECT(ADDRESS($AF19,AK$2,1,,$AE19)),0)</f>
        <v>0</v>
      </c>
      <c r="AL19">
        <f>IF($T19=1,INDIRECT(ADDRESS($AF19,AL$2,1,,$AE19)),0)</f>
        <v>0</v>
      </c>
      <c r="AM19">
        <f>IF($T19=1,INDIRECT(ADDRESS($AF19,AM$2,1,,$AE19)),0)</f>
        <v>0</v>
      </c>
      <c r="AN19">
        <f>VLOOKUP(B19,INDIRECT("'"&amp;AE19&amp;"'!"&amp;"C14:Z413"),$AF$2,0)+AB19+$AF$4</f>
        <v>52</v>
      </c>
      <c r="AO19">
        <f>IF($T19=1,INDIRECT(ADDRESS($AN19,AO$2,1,,$AE19)),0)</f>
        <v>0</v>
      </c>
      <c r="AP19">
        <f>IF($T19=1,INDIRECT(ADDRESS($AN19,AP$2,1,,$AE19)),0)</f>
        <v>0</v>
      </c>
      <c r="AQ19">
        <f>IF($T19=1,INDIRECT(ADDRESS($AN19,AQ$2,1,,$AE19)),0)</f>
        <v>0</v>
      </c>
      <c r="AR19">
        <f>IF($T19=1,INDIRECT(ADDRESS($AN19,AR$2,1,,$AE19)),0)</f>
        <v>0</v>
      </c>
      <c r="AS19">
        <f>IF($T19=1,INDIRECT(ADDRESS($AN19,AS$2,1,,$AE19)),0)</f>
        <v>0</v>
      </c>
      <c r="AT19">
        <f>IF($T19=1,INDIRECT(ADDRESS($AN19,AT$2,1,,$AE19)),0)</f>
        <v>0</v>
      </c>
      <c r="AU19">
        <f>IF($T19=1,INDIRECT(ADDRESS($AN19,AU$2,1,,$AE19)),0)</f>
        <v>0</v>
      </c>
      <c r="AW19" t="str">
        <v>Weightings</v>
      </c>
      <c r="AX19" s="3">
        <f>VLOOKUP(AE19,_general!$A$65:$B$73,2,FALSE)+$AX$4</f>
        <v>10</v>
      </c>
      <c r="AY19" s="1">
        <f>INDIRECT(ADDRESS($AX19,AY$2,1,,"Weightings"))</f>
        <v>0.06727253369539038</v>
      </c>
      <c r="AZ19" s="1">
        <f>INDIRECT(ADDRESS($AX19,AZ$2,1,,"Weightings"))</f>
        <v>0.0750883036231983</v>
      </c>
      <c r="BA19" s="1">
        <f>INDIRECT(ADDRESS($AX19,BA$2,1,,"Weightings"))</f>
        <v>0.16666666666666666</v>
      </c>
      <c r="BB19" s="1">
        <f>INDIRECT(ADDRESS($AX19,BB$2,1,,"Weightings"))</f>
        <v>0.1111111111111111</v>
      </c>
      <c r="BC19" s="1">
        <f>INDIRECT(ADDRESS($AX19,BC$2,1,,"Weightings"))</f>
        <v>0</v>
      </c>
      <c r="BD19" s="1">
        <f>INDIRECT(ADDRESS($AX19,BD$2,1,,"Weightings"))</f>
        <v>0.06703995285893401</v>
      </c>
      <c r="BE19" s="1">
        <f>INDIRECT(ADDRESS($AX19,BE$2,1,,"Weightings"))</f>
        <v>0.125</v>
      </c>
      <c r="BG19" s="4">
        <f>AG19*AY19</f>
        <v>0</v>
      </c>
      <c r="BH19" s="4">
        <f>AH19*AZ19</f>
        <v>0</v>
      </c>
      <c r="BI19" s="4">
        <f>AI19*BA19</f>
        <v>0</v>
      </c>
      <c r="BJ19" s="4">
        <f>AJ19*BB19</f>
        <v>0</v>
      </c>
      <c r="BK19" s="4">
        <f>AK19*BC19</f>
        <v>0</v>
      </c>
      <c r="BL19" s="4">
        <f>AL19*BD19</f>
        <v>0</v>
      </c>
      <c r="BM19" s="4">
        <f>AM19*BE19</f>
        <v>0</v>
      </c>
      <c r="BO19" s="4">
        <f>IF($M19&gt;0,AO19*AY19,0)</f>
        <v>0</v>
      </c>
      <c r="BP19" s="4">
        <f>IF($M19&gt;0,AP19*AZ19,0)</f>
        <v>0</v>
      </c>
      <c r="BQ19" s="4">
        <f>IF($M19&gt;0,AQ19*BA19,0)</f>
        <v>0</v>
      </c>
      <c r="BR19" s="4">
        <f>IF($M19&gt;0,AR19*BB19,0)</f>
        <v>0</v>
      </c>
      <c r="BS19" s="4">
        <f>IF($M19&gt;0,AS19*BC19,0)</f>
        <v>0</v>
      </c>
      <c r="BT19" s="4">
        <f>IF($M19&gt;0,AT19*BD19,0)</f>
        <v>0</v>
      </c>
      <c r="BU19" s="4">
        <f>IF($M19&gt;0,AU19*BE19,0)</f>
        <v>0</v>
      </c>
      <c r="BV19" s="3">
        <f>$AX$4+18</f>
        <v>22</v>
      </c>
      <c r="BW19" s="4">
        <f>INDIRECT(ADDRESS($BV19,BW$2,1,,"Weightings"))*(BG19*$K19+BO19*$M19)</f>
        <v>0</v>
      </c>
      <c r="BX19" s="4">
        <f>INDIRECT(ADDRESS($BV19,BX$2,1,,"Weightings"))*(BH19*$K19+BP19*$M19)</f>
        <v>0</v>
      </c>
      <c r="BY19" s="4">
        <f>INDIRECT(ADDRESS($BV19,BY$2,1,,"Weightings"))*(BI19*$K19+BQ19*$M19)</f>
        <v>0</v>
      </c>
      <c r="BZ19" s="4">
        <f>INDIRECT(ADDRESS($BV19,BZ$2,1,,"Weightings"))*(BJ19*$K19+BR19*$M19)</f>
        <v>0</v>
      </c>
      <c r="CA19" s="4">
        <f>INDIRECT(ADDRESS($BV19,CA$2,1,,"Weightings"))*(BK19*$K19+BS19*$M19)</f>
        <v>0</v>
      </c>
      <c r="CB19" s="4">
        <f>INDIRECT(ADDRESS($BV19,CB$2,1,,"Weightings"))*(BL19*$K19+BT19*$M19)</f>
        <v>0</v>
      </c>
      <c r="CC19" s="4">
        <f>INDIRECT(ADDRESS($BV19,CC$2,1,,"Weightings"))*(BM19*$K19+BU19*$M19)</f>
        <v>0</v>
      </c>
      <c r="CE19" t="str">
        <f>AE19</f>
        <v>DHW</v>
      </c>
      <c r="CF19">
        <f>VLOOKUP(B19,INDIRECT("'"&amp;AE19&amp;"'!"&amp;"C2:Z501"),$AF$2,0)+AD19+$AF$4</f>
        <v>52</v>
      </c>
      <c r="CG19">
        <f>IF(OR($T19=1,AND($F19=2,$E19=1,$G19=1)),INDIRECT(ADDRESS($CF19,CG$2,1,,$CE19)),0)</f>
        <v>0</v>
      </c>
      <c r="CH19">
        <f>IF(OR($T19=1,AND($F19=2,$E19=1,$G19=1)),INDIRECT(ADDRESS($CF19,CH$2,1,,$CE19)),0)</f>
        <v>0</v>
      </c>
      <c r="CI19">
        <f>IF(OR($T19=1,AND($F19=2,$E19=1,$G19=1)),INDIRECT(ADDRESS($CF19,CI$2,1,,$CE19)),0)</f>
        <v>0</v>
      </c>
      <c r="CJ19">
        <f>IF(OR($T19=1,AND($F19=2,$E19=1,$G19=1)),INDIRECT(ADDRESS($CF19,CJ$2,1,,$CE19)),0)</f>
        <v>0</v>
      </c>
      <c r="CK19">
        <f>IF(OR($T19=1,AND($F19=2,$E19=1,$G19=1)),INDIRECT(ADDRESS($CF19,CK$2,1,,$CE19)),0)</f>
        <v>0</v>
      </c>
      <c r="CL19">
        <f>IF(OR($T19=1,AND($F19=2,$E19=1,$G19=1)),INDIRECT(ADDRESS($CF19,CL$2,1,,$CE19)),0)</f>
        <v>0</v>
      </c>
      <c r="CM19">
        <f>IF(OR($T19=1,AND($F19=2,$E19=1,$G19=1)),INDIRECT(ADDRESS($CF19,CM$2,1,,$CE19)),0)</f>
        <v>0</v>
      </c>
      <c r="CO19" s="4">
        <f>AY19*CG19</f>
        <v>0</v>
      </c>
      <c r="CP19" s="4">
        <f>AZ19*CH19</f>
        <v>0</v>
      </c>
      <c r="CQ19" s="4">
        <f>BA19*CI19</f>
        <v>0</v>
      </c>
      <c r="CR19" s="4">
        <f>BB19*CJ19</f>
        <v>0</v>
      </c>
      <c r="CS19" s="4">
        <f>BC19*CK19</f>
        <v>0</v>
      </c>
      <c r="CT19" s="4">
        <f>BD19*CL19</f>
        <v>0</v>
      </c>
      <c r="CU19" s="4">
        <f>BE19*CM19</f>
        <v>0</v>
      </c>
      <c r="CV19" s="3">
        <f>BV19</f>
        <v>22</v>
      </c>
      <c r="CW19" s="4">
        <f>INDIRECT(ADDRESS($CV19,CW$2,1,,"Weightings"))*CO19</f>
        <v>0</v>
      </c>
      <c r="CX19" s="4">
        <f>INDIRECT(ADDRESS($BV19,CX$2,1,,"Weightings"))*CP19</f>
        <v>0</v>
      </c>
      <c r="CY19" s="4">
        <f>INDIRECT(ADDRESS($BV19,CY$2,1,,"Weightings"))*CQ19</f>
        <v>0</v>
      </c>
      <c r="CZ19" s="4">
        <f>INDIRECT(ADDRESS($BV19,CZ$2,1,,"Weightings"))*CR19</f>
        <v>0</v>
      </c>
      <c r="DA19" s="4">
        <f>INDIRECT(ADDRESS($BV19,DA$2,1,,"Weightings"))*CS19</f>
        <v>0</v>
      </c>
      <c r="DB19" s="4">
        <f>INDIRECT(ADDRESS($BV19,DB$2,1,,"Weightings"))*CT19</f>
        <v>0</v>
      </c>
      <c r="DC19" s="4">
        <f>INDIRECT(ADDRESS($BV19,DC$2,1,,"Weightings"))*CU19</f>
        <v>0</v>
      </c>
    </row>
    <row r="20" ht="120.75" customHeight="1">
      <c r="A20" t="str">
        <v>Domestic hot water</v>
      </c>
      <c r="B20" t="str">
        <f>overview_of_services!B18</f>
        <v>DHW-3</v>
      </c>
      <c r="C20" t="str">
        <f>overview_of_services!C18</f>
        <v>Information aux occupants et au gestionnaire du bâtiment</v>
      </c>
      <c r="D20" t="str">
        <f>overview_of_services!D18</f>
        <v>Remontée d'informations sur la performance du système d'eau chaude sanitaire</v>
      </c>
      <c r="E20">
        <f>IF($H$2="A",overview_of_services!J18,IF($H$2="B",overview_of_services!K18,overview_of_services!L18))</f>
        <v>1</v>
      </c>
      <c r="F20">
        <f>IF('Informations sur le bâtiment'!$G$56="","",'Informations sur le bâtiment'!$G$56)</f>
        <v>1</v>
      </c>
      <c r="G20">
        <f>overview_of_services!N18</f>
        <v>1</v>
      </c>
      <c r="I20">
        <v>1</v>
      </c>
      <c r="J20">
        <v>4</v>
      </c>
      <c r="K20" s="1">
        <v>1</v>
      </c>
      <c r="L20">
        <v>0</v>
      </c>
      <c r="M20" s="1">
        <f>1-K20</f>
        <v>0</v>
      </c>
      <c r="N20" s="1" t="str">
        <f>IF(AND(U20=1,NOT(F20=2),OR(J20="",J20&lt;0,J20&gt;AC20,AND(M20&gt;0,OR(L20="",L20&lt;0,L20&gt;AC20)),K20&gt;1,K20&lt;0)),_general!$A$83,"")</f>
        <v/>
      </c>
      <c r="O20" t="str">
        <f>VLOOKUP($B20,overview_of_services!$B$4:$I$111,4,)</f>
        <v>Aucune</v>
      </c>
      <c r="P20" t="str">
        <f>VLOOKUP($B20,overview_of_services!$B$4:$I$111,5,)</f>
        <v>Indication des valeurs réelles uniquement (par exemple, températures, valeurs mesurées)</v>
      </c>
      <c r="Q20" t="str">
        <f>VLOOKUP($B20,overview_of_services!$B$4:$I$111,6,)</f>
        <v>Indication des valeurs réelles et données historisées</v>
      </c>
      <c r="R20" t="str">
        <f>VLOOKUP($B20,overview_of_services!$B$4:$I$111,7,)</f>
        <v>Evaluation de la performance incluant prévisions et/ou comparaisons</v>
      </c>
      <c r="S20" t="str">
        <f>VLOOKUP($B20,overview_of_services!$B$4:$I$111,8,)</f>
        <v>Evaluation de performance incluant prévisions et/ou comparaisons, identification de dérives et gestion prévisionnelle</v>
      </c>
      <c r="T20">
        <f>IF(OR(E20=0,OR(F20=0,F20=2)),0,1)</f>
        <v>1</v>
      </c>
      <c r="U20">
        <f>IF(AND(T20=1,I20=1),1,0)</f>
        <v>1</v>
      </c>
      <c r="Z20">
        <f>IF(OR(AND(F20=1,E20=1,G20=1),AND(F20=1,E20=1,G20=0,I20=1),AND(F20=2,E20=1,G20=1)),1,0)</f>
        <v>1</v>
      </c>
      <c r="AA20">
        <f>IF(U20=1,J20,0)</f>
        <v>4</v>
      </c>
      <c r="AB20">
        <f>IF(U20=1,L20,0)</f>
        <v>0</v>
      </c>
      <c r="AC20">
        <f>ISTEXT(O20)+ISTEXT(P20)+ISTEXT(Q20)+ISTEXT(R20)+ISTEXT(S20)-1</f>
        <v>4</v>
      </c>
      <c r="AD20">
        <f>IF(Z20=1,AC20,0)</f>
        <v>4</v>
      </c>
      <c r="AE20" t="str">
        <f>VLOOKUP($B20,overview_of_services!$B$4:$R$111,$AE$2,FALSE)</f>
        <v>DHW</v>
      </c>
      <c r="AF20">
        <f>VLOOKUP(B20,INDIRECT("'"&amp;AE20&amp;"'!"&amp;"C15:Z414"),$AF$2,0)+AA20+$AF$4</f>
        <v>71</v>
      </c>
      <c r="AG20">
        <f>IF($T20=1,INDIRECT(ADDRESS($AF20,AG$2,1,,$AE20)),0)</f>
        <v>1</v>
      </c>
      <c r="AH20">
        <f>IF($T20=1,INDIRECT(ADDRESS($AF20,AH$2,1,,$AE20)),0)</f>
        <v>0</v>
      </c>
      <c r="AI20">
        <f>IF($T20=1,INDIRECT(ADDRESS($AF20,AI$2,1,,$AE20)),0)</f>
        <v>0</v>
      </c>
      <c r="AJ20">
        <f>IF($T20=1,INDIRECT(ADDRESS($AF20,AJ$2,1,,$AE20)),0)</f>
        <v>1</v>
      </c>
      <c r="AK20">
        <f>IF($T20=1,INDIRECT(ADDRESS($AF20,AK$2,1,,$AE20)),0)</f>
        <v>0</v>
      </c>
      <c r="AL20">
        <f>IF($T20=1,INDIRECT(ADDRESS($AF20,AL$2,1,,$AE20)),0)</f>
        <v>2</v>
      </c>
      <c r="AM20">
        <f>IF($T20=1,INDIRECT(ADDRESS($AF20,AM$2,1,,$AE20)),0)</f>
        <v>3</v>
      </c>
      <c r="AN20">
        <f>VLOOKUP(B20,INDIRECT("'"&amp;AE20&amp;"'!"&amp;"C15:Z414"),$AF$2,0)+AB20+$AF$4</f>
        <v>67</v>
      </c>
      <c r="AO20">
        <f>IF($T20=1,INDIRECT(ADDRESS($AN20,AO$2,1,,$AE20)),0)</f>
        <v>0</v>
      </c>
      <c r="AP20">
        <f>IF($T20=1,INDIRECT(ADDRESS($AN20,AP$2,1,,$AE20)),0)</f>
        <v>0</v>
      </c>
      <c r="AQ20">
        <f>IF($T20=1,INDIRECT(ADDRESS($AN20,AQ$2,1,,$AE20)),0)</f>
        <v>0</v>
      </c>
      <c r="AR20">
        <f>IF($T20=1,INDIRECT(ADDRESS($AN20,AR$2,1,,$AE20)),0)</f>
        <v>0</v>
      </c>
      <c r="AS20">
        <f>IF($T20=1,INDIRECT(ADDRESS($AN20,AS$2,1,,$AE20)),0)</f>
        <v>0</v>
      </c>
      <c r="AT20">
        <f>IF($T20=1,INDIRECT(ADDRESS($AN20,AT$2,1,,$AE20)),0)</f>
        <v>0</v>
      </c>
      <c r="AU20">
        <f>IF($T20=1,INDIRECT(ADDRESS($AN20,AU$2,1,,$AE20)),0)</f>
        <v>0</v>
      </c>
      <c r="AW20" t="str">
        <v>Weightings</v>
      </c>
      <c r="AX20" s="3">
        <f>VLOOKUP(AE20,_general!$A$65:$B$73,2,FALSE)+$AX$4</f>
        <v>10</v>
      </c>
      <c r="AY20" s="1">
        <f>INDIRECT(ADDRESS($AX20,AY$2,1,,"Weightings"))</f>
        <v>0.06727253369539038</v>
      </c>
      <c r="AZ20" s="1">
        <f>INDIRECT(ADDRESS($AX20,AZ$2,1,,"Weightings"))</f>
        <v>0.0750883036231983</v>
      </c>
      <c r="BA20" s="1">
        <f>INDIRECT(ADDRESS($AX20,BA$2,1,,"Weightings"))</f>
        <v>0.16666666666666666</v>
      </c>
      <c r="BB20" s="1">
        <f>INDIRECT(ADDRESS($AX20,BB$2,1,,"Weightings"))</f>
        <v>0.1111111111111111</v>
      </c>
      <c r="BC20" s="1">
        <f>INDIRECT(ADDRESS($AX20,BC$2,1,,"Weightings"))</f>
        <v>0</v>
      </c>
      <c r="BD20" s="1">
        <f>INDIRECT(ADDRESS($AX20,BD$2,1,,"Weightings"))</f>
        <v>0.06703995285893401</v>
      </c>
      <c r="BE20" s="1">
        <f>INDIRECT(ADDRESS($AX20,BE$2,1,,"Weightings"))</f>
        <v>0.125</v>
      </c>
      <c r="BG20" s="4">
        <f>AG20*AY20</f>
        <v>0.06727253369539038</v>
      </c>
      <c r="BH20" s="4">
        <f>AH20*AZ20</f>
        <v>0</v>
      </c>
      <c r="BI20" s="4">
        <f>AI20*BA20</f>
        <v>0</v>
      </c>
      <c r="BJ20" s="4">
        <f>AJ20*BB20</f>
        <v>0.1111111111111111</v>
      </c>
      <c r="BK20" s="4">
        <f>AK20*BC20</f>
        <v>0</v>
      </c>
      <c r="BL20" s="4">
        <f>AL20*BD20</f>
        <v>0.13407990571786801</v>
      </c>
      <c r="BM20" s="4">
        <f>AM20*BE20</f>
        <v>0.375</v>
      </c>
      <c r="BO20" s="4">
        <f>IF($M20&gt;0,AO20*AY20,0)</f>
        <v>0</v>
      </c>
      <c r="BP20" s="4">
        <f>IF($M20&gt;0,AP20*AZ20,0)</f>
        <v>0</v>
      </c>
      <c r="BQ20" s="4">
        <f>IF($M20&gt;0,AQ20*BA20,0)</f>
        <v>0</v>
      </c>
      <c r="BR20" s="4">
        <f>IF($M20&gt;0,AR20*BB20,0)</f>
        <v>0</v>
      </c>
      <c r="BS20" s="4">
        <f>IF($M20&gt;0,AS20*BC20,0)</f>
        <v>0</v>
      </c>
      <c r="BT20" s="4">
        <f>IF($M20&gt;0,AT20*BD20,0)</f>
        <v>0</v>
      </c>
      <c r="BU20" s="4">
        <f>IF($M20&gt;0,AU20*BE20,0)</f>
        <v>0</v>
      </c>
      <c r="BV20" s="3">
        <f>$AX$4+18</f>
        <v>22</v>
      </c>
      <c r="BW20" s="4">
        <f>INDIRECT(ADDRESS($BV20,BW$2,1,,"Weightings"))*(BG20*$K20+BO20*$M20)</f>
        <v>0.01121208894923173</v>
      </c>
      <c r="BX20" s="4">
        <f>INDIRECT(ADDRESS($BV20,BX$2,1,,"Weightings"))*(BH20*$K20+BP20*$M20)</f>
        <v>0</v>
      </c>
      <c r="BY20" s="4">
        <f>INDIRECT(ADDRESS($BV20,BY$2,1,,"Weightings"))*(BI20*$K20+BQ20*$M20)</f>
        <v>0</v>
      </c>
      <c r="BZ20" s="4">
        <f>INDIRECT(ADDRESS($BV20,BZ$2,1,,"Weightings"))*(BJ20*$K20+BR20*$M20)</f>
        <v>0.009259259259259259</v>
      </c>
      <c r="CA20" s="4">
        <f>INDIRECT(ADDRESS($BV20,CA$2,1,,"Weightings"))*(BK20*$K20+BS20*$M20)</f>
        <v>0</v>
      </c>
      <c r="CB20" s="4">
        <f>INDIRECT(ADDRESS($BV20,CB$2,1,,"Weightings"))*(BL20*$K20+BT20*$M20)</f>
        <v>0.022346650952978</v>
      </c>
      <c r="CC20" s="4">
        <f>INDIRECT(ADDRESS($BV20,CC$2,1,,"Weightings"))*(BM20*$K20+BU20*$M20)</f>
        <v>0.03125</v>
      </c>
      <c r="CE20" t="str">
        <f>AE20</f>
        <v>DHW</v>
      </c>
      <c r="CF20">
        <f>VLOOKUP(B20,INDIRECT("'"&amp;AE20&amp;"'!"&amp;"C3:Z502"),$AF$2,0)+AD20+$AF$4</f>
        <v>71</v>
      </c>
      <c r="CG20">
        <f>IF(OR($T20=1,AND($F20=2,$E20=1,$G20=1)),INDIRECT(ADDRESS($CF20,CG$2,1,,$CE20)),0)</f>
        <v>1</v>
      </c>
      <c r="CH20">
        <f>IF(OR($T20=1,AND($F20=2,$E20=1,$G20=1)),INDIRECT(ADDRESS($CF20,CH$2,1,,$CE20)),0)</f>
        <v>0</v>
      </c>
      <c r="CI20">
        <f>IF(OR($T20=1,AND($F20=2,$E20=1,$G20=1)),INDIRECT(ADDRESS($CF20,CI$2,1,,$CE20)),0)</f>
        <v>0</v>
      </c>
      <c r="CJ20">
        <f>IF(OR($T20=1,AND($F20=2,$E20=1,$G20=1)),INDIRECT(ADDRESS($CF20,CJ$2,1,,$CE20)),0)</f>
        <v>1</v>
      </c>
      <c r="CK20">
        <f>IF(OR($T20=1,AND($F20=2,$E20=1,$G20=1)),INDIRECT(ADDRESS($CF20,CK$2,1,,$CE20)),0)</f>
        <v>0</v>
      </c>
      <c r="CL20">
        <f>IF(OR($T20=1,AND($F20=2,$E20=1,$G20=1)),INDIRECT(ADDRESS($CF20,CL$2,1,,$CE20)),0)</f>
        <v>2</v>
      </c>
      <c r="CM20">
        <f>IF(OR($T20=1,AND($F20=2,$E20=1,$G20=1)),INDIRECT(ADDRESS($CF20,CM$2,1,,$CE20)),0)</f>
        <v>3</v>
      </c>
      <c r="CO20" s="4">
        <f>AY20*CG20</f>
        <v>0.06727253369539038</v>
      </c>
      <c r="CP20" s="4">
        <f>AZ20*CH20</f>
        <v>0</v>
      </c>
      <c r="CQ20" s="4">
        <f>BA20*CI20</f>
        <v>0</v>
      </c>
      <c r="CR20" s="4">
        <f>BB20*CJ20</f>
        <v>0.1111111111111111</v>
      </c>
      <c r="CS20" s="4">
        <f>BC20*CK20</f>
        <v>0</v>
      </c>
      <c r="CT20" s="4">
        <f>BD20*CL20</f>
        <v>0.13407990571786801</v>
      </c>
      <c r="CU20" s="4">
        <f>BE20*CM20</f>
        <v>0.375</v>
      </c>
      <c r="CV20" s="3">
        <f>BV20</f>
        <v>22</v>
      </c>
      <c r="CW20" s="4">
        <f>INDIRECT(ADDRESS($CV20,CW$2,1,,"Weightings"))*CO20</f>
        <v>0.01121208894923173</v>
      </c>
      <c r="CX20" s="4">
        <f>INDIRECT(ADDRESS($BV20,CX$2,1,,"Weightings"))*CP20</f>
        <v>0</v>
      </c>
      <c r="CY20" s="4">
        <f>INDIRECT(ADDRESS($BV20,CY$2,1,,"Weightings"))*CQ20</f>
        <v>0</v>
      </c>
      <c r="CZ20" s="4">
        <f>INDIRECT(ADDRESS($BV20,CZ$2,1,,"Weightings"))*CR20</f>
        <v>0.009259259259259259</v>
      </c>
      <c r="DA20" s="4">
        <f>INDIRECT(ADDRESS($BV20,DA$2,1,,"Weightings"))*CS20</f>
        <v>0</v>
      </c>
      <c r="DB20" s="4">
        <f>INDIRECT(ADDRESS($BV20,DB$2,1,,"Weightings"))*CT20</f>
        <v>0.022346650952978</v>
      </c>
      <c r="DC20" s="4">
        <f>INDIRECT(ADDRESS($BV20,DC$2,1,,"Weightings"))*CU20</f>
        <v>0.03125</v>
      </c>
    </row>
    <row r="21" ht="90.75" customHeight="1">
      <c r="A21" t="str">
        <v>Domestic hot water</v>
      </c>
      <c r="B21" t="str">
        <f>overview_of_services!B19</f>
        <v>C-1a</v>
      </c>
      <c r="C21" t="str">
        <f>overview_of_services!C19</f>
        <v>Régulation du refroidissement - côté utilisateur</v>
      </c>
      <c r="D21" t="str">
        <f>overview_of_services!D19</f>
        <v>Régulation de l'émission</v>
      </c>
      <c r="E21">
        <f>IF($H$2="A",overview_of_services!J19,IF($H$2="B",overview_of_services!K19,overview_of_services!L19))</f>
        <v>1</v>
      </c>
      <c r="F21">
        <f>IF('Informations sur le bâtiment'!$G$57="","",'Informations sur le bâtiment'!$G$57)</f>
        <v>1</v>
      </c>
      <c r="G21">
        <f>overview_of_services!N19</f>
        <v>0</v>
      </c>
      <c r="I21">
        <v>1</v>
      </c>
      <c r="J21">
        <v>3</v>
      </c>
      <c r="K21" s="1">
        <v>1</v>
      </c>
      <c r="L21">
        <v>0</v>
      </c>
      <c r="M21" s="1">
        <f>1-K21</f>
        <v>0</v>
      </c>
      <c r="N21" s="1" t="str">
        <f>IF(AND(U21=1,NOT(F21=2),OR(J21="",J21&lt;0,J21&gt;AC21,AND(M21&gt;0,OR(L21="",L21&lt;0,L21&gt;AC21)),K21&gt;1,K21&lt;0)),_general!$A$83,"")</f>
        <v/>
      </c>
      <c r="O21" t="str">
        <f>VLOOKUP($B21,overview_of_services!$B$4:$I$111,4,)</f>
        <v>Aucune régulation automatique</v>
      </c>
      <c r="P21" t="str">
        <f>VLOOKUP($B21,overview_of_services!$B$4:$I$111,5,)</f>
        <v>Régulation centrale automatique</v>
      </c>
      <c r="Q21" t="str">
        <f>VLOOKUP($B21,overview_of_services!$B$4:$I$111,6,)</f>
        <v>Régulation individuelle par pièce</v>
      </c>
      <c r="R21" t="str">
        <f>VLOOKUP($B21,overview_of_services!$B$4:$I$111,7,)</f>
        <v>Régulation individuelle par pièce avec communication entre les régulateurs et le système de GTB</v>
      </c>
      <c r="S21" t="str">
        <f>VLOOKUP($B21,overview_of_services!$B$4:$I$111,8,)</f>
        <v>Régulation individuelle par pièce avec communication et détection d’occupation</v>
      </c>
      <c r="T21">
        <f>IF(OR(E21=0,OR(F21=0,F21=2)),0,1)</f>
        <v>1</v>
      </c>
      <c r="U21">
        <f>IF(AND(T21=1,I21=1),1,0)</f>
        <v>1</v>
      </c>
      <c r="Z21">
        <f>IF(OR(AND(F21=1,E21=1,G21=1),AND(F21=1,E21=1,G21=0,I21=1),AND(F21=2,E21=1,G21=1)),1,0)</f>
        <v>1</v>
      </c>
      <c r="AA21">
        <f>IF(U21=1,J21,0)</f>
        <v>3</v>
      </c>
      <c r="AB21">
        <f>IF(U21=1,L21,0)</f>
        <v>0</v>
      </c>
      <c r="AC21">
        <f>ISTEXT(O21)+ISTEXT(P21)+ISTEXT(Q21)+ISTEXT(R21)+ISTEXT(S21)-1</f>
        <v>4</v>
      </c>
      <c r="AD21">
        <f>IF(Z21=1,AC21,0)</f>
        <v>4</v>
      </c>
      <c r="AE21" t="str">
        <f>VLOOKUP($B21,overview_of_services!$B$4:$R$111,$AE$2,FALSE)</f>
        <v>C</v>
      </c>
      <c r="AF21">
        <f>VLOOKUP(B21,INDIRECT("'"&amp;AE21&amp;"'!"&amp;"C16:Z415"),$AF$2,0)+AA21+$AF$4</f>
        <v>11</v>
      </c>
      <c r="AG21">
        <f>IF($T21=1,INDIRECT(ADDRESS($AF21,AG$2,1,,$AE21)),0)</f>
        <v>2</v>
      </c>
      <c r="AH21">
        <f>IF($T21=1,INDIRECT(ADDRESS($AF21,AH$2,1,,$AE21)),0)</f>
        <v>0</v>
      </c>
      <c r="AI21">
        <f>IF($T21=1,INDIRECT(ADDRESS($AF21,AI$2,1,,$AE21)),0)</f>
        <v>2</v>
      </c>
      <c r="AJ21">
        <f>IF($T21=1,INDIRECT(ADDRESS($AF21,AJ$2,1,,$AE21)),0)</f>
        <v>3</v>
      </c>
      <c r="AK21">
        <f>IF($T21=1,INDIRECT(ADDRESS($AF21,AK$2,1,,$AE21)),0)</f>
        <v>2</v>
      </c>
      <c r="AL21">
        <f>IF($T21=1,INDIRECT(ADDRESS($AF21,AL$2,1,,$AE21)),0)</f>
        <v>1</v>
      </c>
      <c r="AM21">
        <f>IF($T21=1,INDIRECT(ADDRESS($AF21,AM$2,1,,$AE21)),0)</f>
        <v>0</v>
      </c>
      <c r="AN21">
        <f>VLOOKUP(B21,INDIRECT("'"&amp;AE21&amp;"'!"&amp;"C16:Z415"),$AF$2,0)+AB21+$AF$4</f>
        <v>8</v>
      </c>
      <c r="AO21">
        <f>IF($T21=1,INDIRECT(ADDRESS($AN21,AO$2,1,,$AE21)),0)</f>
        <v>0</v>
      </c>
      <c r="AP21">
        <f>IF($T21=1,INDIRECT(ADDRESS($AN21,AP$2,1,,$AE21)),0)</f>
        <v>0</v>
      </c>
      <c r="AQ21">
        <f>IF($T21=1,INDIRECT(ADDRESS($AN21,AQ$2,1,,$AE21)),0)</f>
        <v>0</v>
      </c>
      <c r="AR21">
        <f>IF($T21=1,INDIRECT(ADDRESS($AN21,AR$2,1,,$AE21)),0)</f>
        <v>0</v>
      </c>
      <c r="AS21">
        <f>IF($T21=1,INDIRECT(ADDRESS($AN21,AS$2,1,,$AE21)),0)</f>
        <v>0</v>
      </c>
      <c r="AT21">
        <f>IF($T21=1,INDIRECT(ADDRESS($AN21,AT$2,1,,$AE21)),0)</f>
        <v>0</v>
      </c>
      <c r="AU21">
        <f>IF($T21=1,INDIRECT(ADDRESS($AN21,AU$2,1,,$AE21)),0)</f>
        <v>0</v>
      </c>
      <c r="AW21" t="str">
        <v>Weightings</v>
      </c>
      <c r="AX21" s="3">
        <f>VLOOKUP(AE21,_general!$A$65:$B$73,2,FALSE)+$AX$4</f>
        <v>11</v>
      </c>
      <c r="AY21" s="1">
        <f>INDIRECT(ADDRESS($AX21,AY$2,1,,"Weightings"))</f>
        <v>0.20181760108617114</v>
      </c>
      <c r="AZ21" s="1">
        <f>INDIRECT(ADDRESS($AX21,AZ$2,1,,"Weightings"))</f>
        <v>0.22526491086959488</v>
      </c>
      <c r="BA21" s="1">
        <f>INDIRECT(ADDRESS($AX21,BA$2,1,,"Weightings"))</f>
        <v>0.16666666666666666</v>
      </c>
      <c r="BB21" s="1">
        <f>INDIRECT(ADDRESS($AX21,BB$2,1,,"Weightings"))</f>
        <v>0.1111111111111111</v>
      </c>
      <c r="BC21" s="1">
        <f>INDIRECT(ADDRESS($AX21,BC$2,1,,"Weightings"))</f>
        <v>0</v>
      </c>
      <c r="BD21" s="1">
        <f>INDIRECT(ADDRESS($AX21,BD$2,1,,"Weightings"))</f>
        <v>0.20111985857680204</v>
      </c>
      <c r="BE21" s="1">
        <f>INDIRECT(ADDRESS($AX21,BE$2,1,,"Weightings"))</f>
        <v>0.125</v>
      </c>
      <c r="BG21" s="4">
        <f>AG21*AY21</f>
        <v>0.4036352021723423</v>
      </c>
      <c r="BH21" s="4">
        <f>AH21*AZ21</f>
        <v>0</v>
      </c>
      <c r="BI21" s="4">
        <f>AI21*BA21</f>
        <v>0.3333333333333333</v>
      </c>
      <c r="BJ21" s="4">
        <f>AJ21*BB21</f>
        <v>0.3333333333333333</v>
      </c>
      <c r="BK21" s="4">
        <f>AK21*BC21</f>
        <v>0</v>
      </c>
      <c r="BL21" s="4">
        <f>AL21*BD21</f>
        <v>0.20111985857680204</v>
      </c>
      <c r="BM21" s="4">
        <f>AM21*BE21</f>
        <v>0</v>
      </c>
      <c r="BO21" s="4">
        <f>IF($M21&gt;0,AO21*AY21,0)</f>
        <v>0</v>
      </c>
      <c r="BP21" s="4">
        <f>IF($M21&gt;0,AP21*AZ21,0)</f>
        <v>0</v>
      </c>
      <c r="BQ21" s="4">
        <f>IF($M21&gt;0,AQ21*BA21,0)</f>
        <v>0</v>
      </c>
      <c r="BR21" s="4">
        <f>IF($M21&gt;0,AR21*BB21,0)</f>
        <v>0</v>
      </c>
      <c r="BS21" s="4">
        <f>IF($M21&gt;0,AS21*BC21,0)</f>
        <v>0</v>
      </c>
      <c r="BT21" s="4">
        <f>IF($M21&gt;0,AT21*BD21,0)</f>
        <v>0</v>
      </c>
      <c r="BU21" s="4">
        <f>IF($M21&gt;0,AU21*BE21,0)</f>
        <v>0</v>
      </c>
      <c r="BV21" s="3">
        <f>$AX$4+18</f>
        <v>22</v>
      </c>
      <c r="BW21" s="4">
        <f>INDIRECT(ADDRESS($BV21,BW$2,1,,"Weightings"))*(BG21*$K21+BO21*$M21)</f>
        <v>0.06727253369539038</v>
      </c>
      <c r="BX21" s="4">
        <f>INDIRECT(ADDRESS($BV21,BX$2,1,,"Weightings"))*(BH21*$K21+BP21*$M21)</f>
        <v>0</v>
      </c>
      <c r="BY21" s="4">
        <f>INDIRECT(ADDRESS($BV21,BY$2,1,,"Weightings"))*(BI21*$K21+BQ21*$M21)</f>
        <v>0.027777777777777776</v>
      </c>
      <c r="BZ21" s="4">
        <f>INDIRECT(ADDRESS($BV21,BZ$2,1,,"Weightings"))*(BJ21*$K21+BR21*$M21)</f>
        <v>0.027777777777777776</v>
      </c>
      <c r="CA21" s="4">
        <f>INDIRECT(ADDRESS($BV21,CA$2,1,,"Weightings"))*(BK21*$K21+BS21*$M21)</f>
        <v>0</v>
      </c>
      <c r="CB21" s="4">
        <f>INDIRECT(ADDRESS($BV21,CB$2,1,,"Weightings"))*(BL21*$K21+BT21*$M21)</f>
        <v>0.033519976429467004</v>
      </c>
      <c r="CC21" s="4">
        <f>INDIRECT(ADDRESS($BV21,CC$2,1,,"Weightings"))*(BM21*$K21+BU21*$M21)</f>
        <v>0</v>
      </c>
      <c r="CE21" t="str">
        <f>AE21</f>
        <v>C</v>
      </c>
      <c r="CF21">
        <f>VLOOKUP(B21,INDIRECT("'"&amp;AE21&amp;"'!"&amp;"C4:Z503"),$AF$2,0)+AD21+$AF$4</f>
        <v>12</v>
      </c>
      <c r="CG21">
        <f>IF(OR($T21=1,AND($F21=2,$E21=1,$G21=1)),INDIRECT(ADDRESS($CF21,CG$2,1,,$CE21)),0)</f>
        <v>3</v>
      </c>
      <c r="CH21">
        <f>IF(OR($T21=1,AND($F21=2,$E21=1,$G21=1)),INDIRECT(ADDRESS($CF21,CH$2,1,,$CE21)),0)</f>
        <v>0</v>
      </c>
      <c r="CI21">
        <f>IF(OR($T21=1,AND($F21=2,$E21=1,$G21=1)),INDIRECT(ADDRESS($CF21,CI$2,1,,$CE21)),0)</f>
        <v>2</v>
      </c>
      <c r="CJ21">
        <f>IF(OR($T21=1,AND($F21=2,$E21=1,$G21=1)),INDIRECT(ADDRESS($CF21,CJ$2,1,,$CE21)),0)</f>
        <v>3</v>
      </c>
      <c r="CK21">
        <f>IF(OR($T21=1,AND($F21=2,$E21=1,$G21=1)),INDIRECT(ADDRESS($CF21,CK$2,1,,$CE21)),0)</f>
        <v>2</v>
      </c>
      <c r="CL21">
        <f>IF(OR($T21=1,AND($F21=2,$E21=1,$G21=1)),INDIRECT(ADDRESS($CF21,CL$2,1,,$CE21)),0)</f>
        <v>1</v>
      </c>
      <c r="CM21">
        <f>IF(OR($T21=1,AND($F21=2,$E21=1,$G21=1)),INDIRECT(ADDRESS($CF21,CM$2,1,,$CE21)),0)</f>
        <v>0</v>
      </c>
      <c r="CO21" s="4">
        <f>AY21*CG21</f>
        <v>0.6054528032585134</v>
      </c>
      <c r="CP21" s="4">
        <f>AZ21*CH21</f>
        <v>0</v>
      </c>
      <c r="CQ21" s="4">
        <f>BA21*CI21</f>
        <v>0.3333333333333333</v>
      </c>
      <c r="CR21" s="4">
        <f>BB21*CJ21</f>
        <v>0.3333333333333333</v>
      </c>
      <c r="CS21" s="4">
        <f>BC21*CK21</f>
        <v>0</v>
      </c>
      <c r="CT21" s="4">
        <f>BD21*CL21</f>
        <v>0.20111985857680204</v>
      </c>
      <c r="CU21" s="4">
        <f>BE21*CM21</f>
        <v>0</v>
      </c>
      <c r="CV21" s="3">
        <f>BV21</f>
        <v>22</v>
      </c>
      <c r="CW21" s="4">
        <f>INDIRECT(ADDRESS($CV21,CW$2,1,,"Weightings"))*CO21</f>
        <v>0.10090880054308556</v>
      </c>
      <c r="CX21" s="4">
        <f>INDIRECT(ADDRESS($BV21,CX$2,1,,"Weightings"))*CP21</f>
        <v>0</v>
      </c>
      <c r="CY21" s="4">
        <f>INDIRECT(ADDRESS($BV21,CY$2,1,,"Weightings"))*CQ21</f>
        <v>0.027777777777777776</v>
      </c>
      <c r="CZ21" s="4">
        <f>INDIRECT(ADDRESS($BV21,CZ$2,1,,"Weightings"))*CR21</f>
        <v>0.027777777777777776</v>
      </c>
      <c r="DA21" s="4">
        <f>INDIRECT(ADDRESS($BV21,DA$2,1,,"Weightings"))*CS21</f>
        <v>0</v>
      </c>
      <c r="DB21" s="4">
        <f>INDIRECT(ADDRESS($BV21,DB$2,1,,"Weightings"))*CT21</f>
        <v>0.033519976429467004</v>
      </c>
      <c r="DC21" s="4">
        <f>INDIRECT(ADDRESS($BV21,DC$2,1,,"Weightings"))*CU21</f>
        <v>0</v>
      </c>
    </row>
    <row r="22" ht="105.75" customHeight="1">
      <c r="A22" t="str">
        <v>Domestic hot water</v>
      </c>
      <c r="B22" t="str">
        <f>overview_of_services!B20</f>
        <v>C-1b</v>
      </c>
      <c r="C22" t="str">
        <f>overview_of_services!C20</f>
        <v>Régulation du refroidissement - côté utilisateur</v>
      </c>
      <c r="D22" t="str">
        <f>overview_of_services!D20</f>
        <v>Régulation d'émission pour système thermo-actif - mode refroidissement</v>
      </c>
      <c r="E22">
        <f>IF($H$2="A",overview_of_services!J20,IF($H$2="B",overview_of_services!K20,overview_of_services!L20))</f>
        <v>1</v>
      </c>
      <c r="F22">
        <f>IF('Informations sur le bâtiment'!$G$57="","",'Informations sur le bâtiment'!$G$57)</f>
        <v>1</v>
      </c>
      <c r="G22">
        <f>overview_of_services!N20</f>
        <v>0</v>
      </c>
      <c r="K22" s="1">
        <v>1</v>
      </c>
      <c r="L22">
        <v>0</v>
      </c>
      <c r="M22" s="1">
        <f>1-K22</f>
        <v>0</v>
      </c>
      <c r="N22" s="1" t="str">
        <f>IF(AND(U22=1,NOT(F22=2),OR(J22="",J22&lt;0,J22&gt;AC22,AND(M22&gt;0,OR(L22="",L22&lt;0,L22&gt;AC22)),K22&gt;1,K22&lt;0)),_general!$A$83,"")</f>
        <v/>
      </c>
      <c r="O22" t="str">
        <f>VLOOKUP($B22,overview_of_services!$B$4:$I$111,4,)</f>
        <v>Aucune régulation automatique</v>
      </c>
      <c r="P22" t="str">
        <f>VLOOKUP($B22,overview_of_services!$B$4:$I$111,5,)</f>
        <v>Régulation centrale automatique</v>
      </c>
      <c r="Q22" t="str">
        <f>VLOOKUP($B22,overview_of_services!$B$4:$I$111,6,)</f>
        <v>Régulation centrale automatique évoluée</v>
      </c>
      <c r="R22" t="str">
        <f>VLOOKUP($B22,overview_of_services!$B$4:$I$111,7,)</f>
        <v>Régulation centrale automatique évoluée avec fonctionnement par intermittence et/ou commande à rétroaction de température ambiante</v>
      </c>
      <c r="S22">
        <f>VLOOKUP($B22,overview_of_services!$B$4:$I$111,8,)</f>
        <v>0</v>
      </c>
      <c r="T22">
        <f>IF(OR(E22=0,OR(F22=0,F22=2)),0,1)</f>
        <v>1</v>
      </c>
      <c r="U22">
        <f>IF(AND(T22=1,I22=1),1,0)</f>
        <v>0</v>
      </c>
      <c r="Z22">
        <f>IF(OR(AND(F22=1,E22=1,G22=1),AND(F22=1,E22=1,G22=0,I22=1),AND(F22=2,E22=1,G22=1)),1,0)</f>
        <v>0</v>
      </c>
      <c r="AA22">
        <f>IF(U22=1,J22,0)</f>
        <v>0</v>
      </c>
      <c r="AB22">
        <f>IF(U22=1,L22,0)</f>
        <v>0</v>
      </c>
      <c r="AC22">
        <f>ISTEXT(O22)+ISTEXT(P22)+ISTEXT(Q22)+ISTEXT(R22)+ISTEXT(S22)-1</f>
        <v>3</v>
      </c>
      <c r="AD22">
        <f>IF(Z22=1,AC22,0)</f>
        <v>0</v>
      </c>
      <c r="AE22" t="str">
        <f>VLOOKUP($B22,overview_of_services!$B$4:$R$111,$AE$2,FALSE)</f>
        <v>C</v>
      </c>
      <c r="AF22">
        <f>VLOOKUP(B22,INDIRECT("'"&amp;AE22&amp;"'!"&amp;"C17:Z416"),$AF$2,0)+AA22+$AF$4</f>
        <v>22</v>
      </c>
      <c r="AG22">
        <f>IF($T22=1,INDIRECT(ADDRESS($AF22,AG$2,1,,$AE22)),0)</f>
        <v>0</v>
      </c>
      <c r="AH22">
        <f>IF($T22=1,INDIRECT(ADDRESS($AF22,AH$2,1,,$AE22)),0)</f>
        <v>0</v>
      </c>
      <c r="AI22">
        <f>IF($T22=1,INDIRECT(ADDRESS($AF22,AI$2,1,,$AE22)),0)</f>
        <v>0</v>
      </c>
      <c r="AJ22">
        <f>IF($T22=1,INDIRECT(ADDRESS($AF22,AJ$2,1,,$AE22)),0)</f>
        <v>0</v>
      </c>
      <c r="AK22">
        <f>IF($T22=1,INDIRECT(ADDRESS($AF22,AK$2,1,,$AE22)),0)</f>
        <v>0</v>
      </c>
      <c r="AL22">
        <f>IF($T22=1,INDIRECT(ADDRESS($AF22,AL$2,1,,$AE22)),0)</f>
        <v>0</v>
      </c>
      <c r="AM22">
        <f>IF($T22=1,INDIRECT(ADDRESS($AF22,AM$2,1,,$AE22)),0)</f>
        <v>0</v>
      </c>
      <c r="AN22">
        <f>VLOOKUP(B22,INDIRECT("'"&amp;AE22&amp;"'!"&amp;"C17:Z416"),$AF$2,0)+AB22+$AF$4</f>
        <v>22</v>
      </c>
      <c r="AO22">
        <f>IF($T22=1,INDIRECT(ADDRESS($AN22,AO$2,1,,$AE22)),0)</f>
        <v>0</v>
      </c>
      <c r="AP22">
        <f>IF($T22=1,INDIRECT(ADDRESS($AN22,AP$2,1,,$AE22)),0)</f>
        <v>0</v>
      </c>
      <c r="AQ22">
        <f>IF($T22=1,INDIRECT(ADDRESS($AN22,AQ$2,1,,$AE22)),0)</f>
        <v>0</v>
      </c>
      <c r="AR22">
        <f>IF($T22=1,INDIRECT(ADDRESS($AN22,AR$2,1,,$AE22)),0)</f>
        <v>0</v>
      </c>
      <c r="AS22">
        <f>IF($T22=1,INDIRECT(ADDRESS($AN22,AS$2,1,,$AE22)),0)</f>
        <v>0</v>
      </c>
      <c r="AT22">
        <f>IF($T22=1,INDIRECT(ADDRESS($AN22,AT$2,1,,$AE22)),0)</f>
        <v>0</v>
      </c>
      <c r="AU22">
        <f>IF($T22=1,INDIRECT(ADDRESS($AN22,AU$2,1,,$AE22)),0)</f>
        <v>0</v>
      </c>
      <c r="AW22" t="str">
        <v>Weightings</v>
      </c>
      <c r="AX22" s="3">
        <f>VLOOKUP(AE22,_general!$A$65:$B$73,2,FALSE)+$AX$4</f>
        <v>11</v>
      </c>
      <c r="AY22" s="1">
        <f>INDIRECT(ADDRESS($AX22,AY$2,1,,"Weightings"))</f>
        <v>0.20181760108617114</v>
      </c>
      <c r="AZ22" s="1">
        <f>INDIRECT(ADDRESS($AX22,AZ$2,1,,"Weightings"))</f>
        <v>0.22526491086959488</v>
      </c>
      <c r="BA22" s="1">
        <f>INDIRECT(ADDRESS($AX22,BA$2,1,,"Weightings"))</f>
        <v>0.16666666666666666</v>
      </c>
      <c r="BB22" s="1">
        <f>INDIRECT(ADDRESS($AX22,BB$2,1,,"Weightings"))</f>
        <v>0.1111111111111111</v>
      </c>
      <c r="BC22" s="1">
        <f>INDIRECT(ADDRESS($AX22,BC$2,1,,"Weightings"))</f>
        <v>0</v>
      </c>
      <c r="BD22" s="1">
        <f>INDIRECT(ADDRESS($AX22,BD$2,1,,"Weightings"))</f>
        <v>0.20111985857680204</v>
      </c>
      <c r="BE22" s="1">
        <f>INDIRECT(ADDRESS($AX22,BE$2,1,,"Weightings"))</f>
        <v>0.125</v>
      </c>
      <c r="BG22" s="4">
        <f>AG22*AY22</f>
        <v>0</v>
      </c>
      <c r="BH22" s="4">
        <f>AH22*AZ22</f>
        <v>0</v>
      </c>
      <c r="BI22" s="4">
        <f>AI22*BA22</f>
        <v>0</v>
      </c>
      <c r="BJ22" s="4">
        <f>AJ22*BB22</f>
        <v>0</v>
      </c>
      <c r="BK22" s="4">
        <f>AK22*BC22</f>
        <v>0</v>
      </c>
      <c r="BL22" s="4">
        <f>AL22*BD22</f>
        <v>0</v>
      </c>
      <c r="BM22" s="4">
        <f>AM22*BE22</f>
        <v>0</v>
      </c>
      <c r="BO22" s="4">
        <f>IF($M22&gt;0,AO22*AY22,0)</f>
        <v>0</v>
      </c>
      <c r="BP22" s="4">
        <f>IF($M22&gt;0,AP22*AZ22,0)</f>
        <v>0</v>
      </c>
      <c r="BQ22" s="4">
        <f>IF($M22&gt;0,AQ22*BA22,0)</f>
        <v>0</v>
      </c>
      <c r="BR22" s="4">
        <f>IF($M22&gt;0,AR22*BB22,0)</f>
        <v>0</v>
      </c>
      <c r="BS22" s="4">
        <f>IF($M22&gt;0,AS22*BC22,0)</f>
        <v>0</v>
      </c>
      <c r="BT22" s="4">
        <f>IF($M22&gt;0,AT22*BD22,0)</f>
        <v>0</v>
      </c>
      <c r="BU22" s="4">
        <f>IF($M22&gt;0,AU22*BE22,0)</f>
        <v>0</v>
      </c>
      <c r="BV22" s="3">
        <f>$AX$4+18</f>
        <v>22</v>
      </c>
      <c r="BW22" s="4">
        <f>INDIRECT(ADDRESS($BV22,BW$2,1,,"Weightings"))*(BG22*$K22+BO22*$M22)</f>
        <v>0</v>
      </c>
      <c r="BX22" s="4">
        <f>INDIRECT(ADDRESS($BV22,BX$2,1,,"Weightings"))*(BH22*$K22+BP22*$M22)</f>
        <v>0</v>
      </c>
      <c r="BY22" s="4">
        <f>INDIRECT(ADDRESS($BV22,BY$2,1,,"Weightings"))*(BI22*$K22+BQ22*$M22)</f>
        <v>0</v>
      </c>
      <c r="BZ22" s="4">
        <f>INDIRECT(ADDRESS($BV22,BZ$2,1,,"Weightings"))*(BJ22*$K22+BR22*$M22)</f>
        <v>0</v>
      </c>
      <c r="CA22" s="4">
        <f>INDIRECT(ADDRESS($BV22,CA$2,1,,"Weightings"))*(BK22*$K22+BS22*$M22)</f>
        <v>0</v>
      </c>
      <c r="CB22" s="4">
        <f>INDIRECT(ADDRESS($BV22,CB$2,1,,"Weightings"))*(BL22*$K22+BT22*$M22)</f>
        <v>0</v>
      </c>
      <c r="CC22" s="4">
        <f>INDIRECT(ADDRESS($BV22,CC$2,1,,"Weightings"))*(BM22*$K22+BU22*$M22)</f>
        <v>0</v>
      </c>
      <c r="CE22" t="str">
        <f>AE22</f>
        <v>C</v>
      </c>
      <c r="CF22">
        <f>VLOOKUP(B22,INDIRECT("'"&amp;AE22&amp;"'!"&amp;"C5:Z504"),$AF$2,0)+AD22+$AF$4</f>
        <v>22</v>
      </c>
      <c r="CG22">
        <f>IF(OR($T22=1,AND($F22=2,$E22=1,$G22=1)),INDIRECT(ADDRESS($CF22,CG$2,1,,$CE22)),0)</f>
        <v>0</v>
      </c>
      <c r="CH22">
        <f>IF(OR($T22=1,AND($F22=2,$E22=1,$G22=1)),INDIRECT(ADDRESS($CF22,CH$2,1,,$CE22)),0)</f>
        <v>0</v>
      </c>
      <c r="CI22">
        <f>IF(OR($T22=1,AND($F22=2,$E22=1,$G22=1)),INDIRECT(ADDRESS($CF22,CI$2,1,,$CE22)),0)</f>
        <v>0</v>
      </c>
      <c r="CJ22">
        <f>IF(OR($T22=1,AND($F22=2,$E22=1,$G22=1)),INDIRECT(ADDRESS($CF22,CJ$2,1,,$CE22)),0)</f>
        <v>0</v>
      </c>
      <c r="CK22">
        <f>IF(OR($T22=1,AND($F22=2,$E22=1,$G22=1)),INDIRECT(ADDRESS($CF22,CK$2,1,,$CE22)),0)</f>
        <v>0</v>
      </c>
      <c r="CL22">
        <f>IF(OR($T22=1,AND($F22=2,$E22=1,$G22=1)),INDIRECT(ADDRESS($CF22,CL$2,1,,$CE22)),0)</f>
        <v>0</v>
      </c>
      <c r="CM22">
        <f>IF(OR($T22=1,AND($F22=2,$E22=1,$G22=1)),INDIRECT(ADDRESS($CF22,CM$2,1,,$CE22)),0)</f>
        <v>0</v>
      </c>
      <c r="CO22" s="4">
        <f>AY22*CG22</f>
        <v>0</v>
      </c>
      <c r="CP22" s="4">
        <f>AZ22*CH22</f>
        <v>0</v>
      </c>
      <c r="CQ22" s="4">
        <f>BA22*CI22</f>
        <v>0</v>
      </c>
      <c r="CR22" s="4">
        <f>BB22*CJ22</f>
        <v>0</v>
      </c>
      <c r="CS22" s="4">
        <f>BC22*CK22</f>
        <v>0</v>
      </c>
      <c r="CT22" s="4">
        <f>BD22*CL22</f>
        <v>0</v>
      </c>
      <c r="CU22" s="4">
        <f>BE22*CM22</f>
        <v>0</v>
      </c>
      <c r="CV22" s="3">
        <f>BV22</f>
        <v>22</v>
      </c>
      <c r="CW22" s="4">
        <f>INDIRECT(ADDRESS($CV22,CW$2,1,,"Weightings"))*CO22</f>
        <v>0</v>
      </c>
      <c r="CX22" s="4">
        <f>INDIRECT(ADDRESS($BV22,CX$2,1,,"Weightings"))*CP22</f>
        <v>0</v>
      </c>
      <c r="CY22" s="4">
        <f>INDIRECT(ADDRESS($BV22,CY$2,1,,"Weightings"))*CQ22</f>
        <v>0</v>
      </c>
      <c r="CZ22" s="4">
        <f>INDIRECT(ADDRESS($BV22,CZ$2,1,,"Weightings"))*CR22</f>
        <v>0</v>
      </c>
      <c r="DA22" s="4">
        <f>INDIRECT(ADDRESS($BV22,DA$2,1,,"Weightings"))*CS22</f>
        <v>0</v>
      </c>
      <c r="DB22" s="4">
        <f>INDIRECT(ADDRESS($BV22,DB$2,1,,"Weightings"))*CT22</f>
        <v>0</v>
      </c>
      <c r="DC22" s="4">
        <f>INDIRECT(ADDRESS($BV22,DC$2,1,,"Weightings"))*CU22</f>
        <v>0</v>
      </c>
    </row>
    <row r="23" ht="75.75" customHeight="1">
      <c r="A23" t="str">
        <v>Domestic hot water</v>
      </c>
      <c r="B23" t="str">
        <f>overview_of_services!B21</f>
        <v>C-1c</v>
      </c>
      <c r="C23" t="str">
        <f>overview_of_services!C21</f>
        <v>Régulation du refroidissement - côté utilisateur</v>
      </c>
      <c r="D23" t="str">
        <f>overview_of_services!D21</f>
        <v>Régulation de la température de l’eau glacée du réseau de distribution (en départ ou en retour)</v>
      </c>
      <c r="E23">
        <f>IF($H$2="A",overview_of_services!J21,IF($H$2="B",overview_of_services!K21,overview_of_services!L21))</f>
        <v>1</v>
      </c>
      <c r="F23">
        <f>IF('Informations sur le bâtiment'!$G$57="","",'Informations sur le bâtiment'!$G$57)</f>
        <v>1</v>
      </c>
      <c r="G23">
        <f>overview_of_services!N21</f>
        <v>0</v>
      </c>
      <c r="K23" s="1">
        <v>1</v>
      </c>
      <c r="L23">
        <v>0</v>
      </c>
      <c r="M23" s="1">
        <f>1-K23</f>
        <v>0</v>
      </c>
      <c r="N23" s="1" t="str">
        <f>IF(AND(U23=1,NOT(F23=2),OR(J23="",J23&lt;0,J23&gt;AC23,AND(M23&gt;0,OR(L23="",L23&lt;0,L23&gt;AC23)),K23&gt;1,K23&lt;0)),_general!$A$83,"")</f>
        <v/>
      </c>
      <c r="O23" t="str">
        <f>VLOOKUP($B23,overview_of_services!$B$4:$I$111,4,)</f>
        <v>Régulation de température constante</v>
      </c>
      <c r="P23" t="str">
        <f>VLOOKUP($B23,overview_of_services!$B$4:$I$111,5,)</f>
        <v>Régulation compensée en fonction de la température extérieure</v>
      </c>
      <c r="Q23" t="str">
        <f>VLOOKUP($B23,overview_of_services!$B$4:$I$111,6,)</f>
        <v>Régulation basée sur les besoins</v>
      </c>
      <c r="R23">
        <f>VLOOKUP($B23,overview_of_services!$B$4:$I$111,7,)</f>
        <v>0</v>
      </c>
      <c r="S23">
        <f>VLOOKUP($B23,overview_of_services!$B$4:$I$111,8,)</f>
        <v>0</v>
      </c>
      <c r="T23">
        <f>IF(OR(E23=0,OR(F23=0,F23=2)),0,1)</f>
        <v>1</v>
      </c>
      <c r="U23">
        <f>IF(AND(T23=1,I23=1),1,0)</f>
        <v>0</v>
      </c>
      <c r="Z23">
        <f>IF(OR(AND(F23=1,E23=1,G23=1),AND(F23=1,E23=1,G23=0,I23=1),AND(F23=2,E23=1,G23=1)),1,0)</f>
        <v>0</v>
      </c>
      <c r="AA23">
        <f>IF(U23=1,J23,0)</f>
        <v>0</v>
      </c>
      <c r="AB23">
        <f>IF(U23=1,L23,0)</f>
        <v>0</v>
      </c>
      <c r="AC23">
        <f>ISTEXT(O23)+ISTEXT(P23)+ISTEXT(Q23)+ISTEXT(R23)+ISTEXT(S23)-1</f>
        <v>2</v>
      </c>
      <c r="AD23">
        <f>IF(Z23=1,AC23,0)</f>
        <v>0</v>
      </c>
      <c r="AE23" t="str">
        <f>VLOOKUP($B23,overview_of_services!$B$4:$R$111,$AE$2,FALSE)</f>
        <v>C</v>
      </c>
      <c r="AF23">
        <f>VLOOKUP(B23,INDIRECT("'"&amp;AE23&amp;"'!"&amp;"C18:Z417"),$AF$2,0)+AA23+$AF$4</f>
        <v>36</v>
      </c>
      <c r="AG23">
        <f>IF($T23=1,INDIRECT(ADDRESS($AF23,AG$2,1,,$AE23)),0)</f>
        <v>0</v>
      </c>
      <c r="AH23">
        <f>IF($T23=1,INDIRECT(ADDRESS($AF23,AH$2,1,,$AE23)),0)</f>
        <v>0</v>
      </c>
      <c r="AI23">
        <f>IF($T23=1,INDIRECT(ADDRESS($AF23,AI$2,1,,$AE23)),0)</f>
        <v>0</v>
      </c>
      <c r="AJ23">
        <f>IF($T23=1,INDIRECT(ADDRESS($AF23,AJ$2,1,,$AE23)),0)</f>
        <v>0</v>
      </c>
      <c r="AK23">
        <f>IF($T23=1,INDIRECT(ADDRESS($AF23,AK$2,1,,$AE23)),0)</f>
        <v>0</v>
      </c>
      <c r="AL23">
        <f>IF($T23=1,INDIRECT(ADDRESS($AF23,AL$2,1,,$AE23)),0)</f>
        <v>0</v>
      </c>
      <c r="AM23">
        <f>IF($T23=1,INDIRECT(ADDRESS($AF23,AM$2,1,,$AE23)),0)</f>
        <v>0</v>
      </c>
      <c r="AN23">
        <f>VLOOKUP(B23,INDIRECT("'"&amp;AE23&amp;"'!"&amp;"C18:Z417"),$AF$2,0)+AB23+$AF$4</f>
        <v>36</v>
      </c>
      <c r="AO23">
        <f>IF($T23=1,INDIRECT(ADDRESS($AN23,AO$2,1,,$AE23)),0)</f>
        <v>0</v>
      </c>
      <c r="AP23">
        <f>IF($T23=1,INDIRECT(ADDRESS($AN23,AP$2,1,,$AE23)),0)</f>
        <v>0</v>
      </c>
      <c r="AQ23">
        <f>IF($T23=1,INDIRECT(ADDRESS($AN23,AQ$2,1,,$AE23)),0)</f>
        <v>0</v>
      </c>
      <c r="AR23">
        <f>IF($T23=1,INDIRECT(ADDRESS($AN23,AR$2,1,,$AE23)),0)</f>
        <v>0</v>
      </c>
      <c r="AS23">
        <f>IF($T23=1,INDIRECT(ADDRESS($AN23,AS$2,1,,$AE23)),0)</f>
        <v>0</v>
      </c>
      <c r="AT23">
        <f>IF($T23=1,INDIRECT(ADDRESS($AN23,AT$2,1,,$AE23)),0)</f>
        <v>0</v>
      </c>
      <c r="AU23">
        <f>IF($T23=1,INDIRECT(ADDRESS($AN23,AU$2,1,,$AE23)),0)</f>
        <v>0</v>
      </c>
      <c r="AW23" t="str">
        <v>Weightings</v>
      </c>
      <c r="AX23" s="3">
        <f>VLOOKUP(AE23,_general!$A$65:$B$73,2,FALSE)+$AX$4</f>
        <v>11</v>
      </c>
      <c r="AY23" s="1">
        <f>INDIRECT(ADDRESS($AX23,AY$2,1,,"Weightings"))</f>
        <v>0.20181760108617114</v>
      </c>
      <c r="AZ23" s="1">
        <f>INDIRECT(ADDRESS($AX23,AZ$2,1,,"Weightings"))</f>
        <v>0.22526491086959488</v>
      </c>
      <c r="BA23" s="1">
        <f>INDIRECT(ADDRESS($AX23,BA$2,1,,"Weightings"))</f>
        <v>0.16666666666666666</v>
      </c>
      <c r="BB23" s="1">
        <f>INDIRECT(ADDRESS($AX23,BB$2,1,,"Weightings"))</f>
        <v>0.1111111111111111</v>
      </c>
      <c r="BC23" s="1">
        <f>INDIRECT(ADDRESS($AX23,BC$2,1,,"Weightings"))</f>
        <v>0</v>
      </c>
      <c r="BD23" s="1">
        <f>INDIRECT(ADDRESS($AX23,BD$2,1,,"Weightings"))</f>
        <v>0.20111985857680204</v>
      </c>
      <c r="BE23" s="1">
        <f>INDIRECT(ADDRESS($AX23,BE$2,1,,"Weightings"))</f>
        <v>0.125</v>
      </c>
      <c r="BG23" s="4">
        <f>AG23*AY23</f>
        <v>0</v>
      </c>
      <c r="BH23" s="4">
        <f>AH23*AZ23</f>
        <v>0</v>
      </c>
      <c r="BI23" s="4">
        <f>AI23*BA23</f>
        <v>0</v>
      </c>
      <c r="BJ23" s="4">
        <f>AJ23*BB23</f>
        <v>0</v>
      </c>
      <c r="BK23" s="4">
        <f>AK23*BC23</f>
        <v>0</v>
      </c>
      <c r="BL23" s="4">
        <f>AL23*BD23</f>
        <v>0</v>
      </c>
      <c r="BM23" s="4">
        <f>AM23*BE23</f>
        <v>0</v>
      </c>
      <c r="BO23" s="4">
        <f>IF($M23&gt;0,AO23*AY23,0)</f>
        <v>0</v>
      </c>
      <c r="BP23" s="4">
        <f>IF($M23&gt;0,AP23*AZ23,0)</f>
        <v>0</v>
      </c>
      <c r="BQ23" s="4">
        <f>IF($M23&gt;0,AQ23*BA23,0)</f>
        <v>0</v>
      </c>
      <c r="BR23" s="4">
        <f>IF($M23&gt;0,AR23*BB23,0)</f>
        <v>0</v>
      </c>
      <c r="BS23" s="4">
        <f>IF($M23&gt;0,AS23*BC23,0)</f>
        <v>0</v>
      </c>
      <c r="BT23" s="4">
        <f>IF($M23&gt;0,AT23*BD23,0)</f>
        <v>0</v>
      </c>
      <c r="BU23" s="4">
        <f>IF($M23&gt;0,AU23*BE23,0)</f>
        <v>0</v>
      </c>
      <c r="BV23" s="3">
        <f>$AX$4+18</f>
        <v>22</v>
      </c>
      <c r="BW23" s="4">
        <f>INDIRECT(ADDRESS($BV23,BW$2,1,,"Weightings"))*(BG23*$K23+BO23*$M23)</f>
        <v>0</v>
      </c>
      <c r="BX23" s="4">
        <f>INDIRECT(ADDRESS($BV23,BX$2,1,,"Weightings"))*(BH23*$K23+BP23*$M23)</f>
        <v>0</v>
      </c>
      <c r="BY23" s="4">
        <f>INDIRECT(ADDRESS($BV23,BY$2,1,,"Weightings"))*(BI23*$K23+BQ23*$M23)</f>
        <v>0</v>
      </c>
      <c r="BZ23" s="4">
        <f>INDIRECT(ADDRESS($BV23,BZ$2,1,,"Weightings"))*(BJ23*$K23+BR23*$M23)</f>
        <v>0</v>
      </c>
      <c r="CA23" s="4">
        <f>INDIRECT(ADDRESS($BV23,CA$2,1,,"Weightings"))*(BK23*$K23+BS23*$M23)</f>
        <v>0</v>
      </c>
      <c r="CB23" s="4">
        <f>INDIRECT(ADDRESS($BV23,CB$2,1,,"Weightings"))*(BL23*$K23+BT23*$M23)</f>
        <v>0</v>
      </c>
      <c r="CC23" s="4">
        <f>INDIRECT(ADDRESS($BV23,CC$2,1,,"Weightings"))*(BM23*$K23+BU23*$M23)</f>
        <v>0</v>
      </c>
      <c r="CE23" t="str">
        <f>AE23</f>
        <v>C</v>
      </c>
      <c r="CF23">
        <f>VLOOKUP(B23,INDIRECT("'"&amp;AE23&amp;"'!"&amp;"C6:Z505"),$AF$2,0)+AD23+$AF$4</f>
        <v>36</v>
      </c>
      <c r="CG23">
        <f>IF(OR($T23=1,AND($F23=2,$E23=1,$G23=1)),INDIRECT(ADDRESS($CF23,CG$2,1,,$CE23)),0)</f>
        <v>0</v>
      </c>
      <c r="CH23">
        <f>IF(OR($T23=1,AND($F23=2,$E23=1,$G23=1)),INDIRECT(ADDRESS($CF23,CH$2,1,,$CE23)),0)</f>
        <v>0</v>
      </c>
      <c r="CI23">
        <f>IF(OR($T23=1,AND($F23=2,$E23=1,$G23=1)),INDIRECT(ADDRESS($CF23,CI$2,1,,$CE23)),0)</f>
        <v>0</v>
      </c>
      <c r="CJ23">
        <f>IF(OR($T23=1,AND($F23=2,$E23=1,$G23=1)),INDIRECT(ADDRESS($CF23,CJ$2,1,,$CE23)),0)</f>
        <v>0</v>
      </c>
      <c r="CK23">
        <f>IF(OR($T23=1,AND($F23=2,$E23=1,$G23=1)),INDIRECT(ADDRESS($CF23,CK$2,1,,$CE23)),0)</f>
        <v>0</v>
      </c>
      <c r="CL23">
        <f>IF(OR($T23=1,AND($F23=2,$E23=1,$G23=1)),INDIRECT(ADDRESS($CF23,CL$2,1,,$CE23)),0)</f>
        <v>0</v>
      </c>
      <c r="CM23">
        <f>IF(OR($T23=1,AND($F23=2,$E23=1,$G23=1)),INDIRECT(ADDRESS($CF23,CM$2,1,,$CE23)),0)</f>
        <v>0</v>
      </c>
      <c r="CO23" s="4">
        <f>AY23*CG23</f>
        <v>0</v>
      </c>
      <c r="CP23" s="4">
        <f>AZ23*CH23</f>
        <v>0</v>
      </c>
      <c r="CQ23" s="4">
        <f>BA23*CI23</f>
        <v>0</v>
      </c>
      <c r="CR23" s="4">
        <f>BB23*CJ23</f>
        <v>0</v>
      </c>
      <c r="CS23" s="4">
        <f>BC23*CK23</f>
        <v>0</v>
      </c>
      <c r="CT23" s="4">
        <f>BD23*CL23</f>
        <v>0</v>
      </c>
      <c r="CU23" s="4">
        <f>BE23*CM23</f>
        <v>0</v>
      </c>
      <c r="CV23" s="3">
        <f>BV23</f>
        <v>22</v>
      </c>
      <c r="CW23" s="4">
        <f>INDIRECT(ADDRESS($CV23,CW$2,1,,"Weightings"))*CO23</f>
        <v>0</v>
      </c>
      <c r="CX23" s="4">
        <f>INDIRECT(ADDRESS($BV23,CX$2,1,,"Weightings"))*CP23</f>
        <v>0</v>
      </c>
      <c r="CY23" s="4">
        <f>INDIRECT(ADDRESS($BV23,CY$2,1,,"Weightings"))*CQ23</f>
        <v>0</v>
      </c>
      <c r="CZ23" s="4">
        <f>INDIRECT(ADDRESS($BV23,CZ$2,1,,"Weightings"))*CR23</f>
        <v>0</v>
      </c>
      <c r="DA23" s="4">
        <f>INDIRECT(ADDRESS($BV23,DA$2,1,,"Weightings"))*CS23</f>
        <v>0</v>
      </c>
      <c r="DB23" s="4">
        <f>INDIRECT(ADDRESS($BV23,DB$2,1,,"Weightings"))*CT23</f>
        <v>0</v>
      </c>
      <c r="DC23" s="4">
        <f>INDIRECT(ADDRESS($BV23,DC$2,1,,"Weightings"))*CU23</f>
        <v>0</v>
      </c>
    </row>
    <row r="24" ht="60.75" customHeight="1">
      <c r="B24" t="str">
        <f>overview_of_services!B22</f>
        <v>C-1d</v>
      </c>
      <c r="C24" t="str">
        <f>overview_of_services!C22</f>
        <v>Régulation du refroidissement - côté utilisateur</v>
      </c>
      <c r="D24" t="str">
        <f>overview_of_services!D22</f>
        <v>Commande des pompes de distribution dans les réseaux</v>
      </c>
      <c r="E24">
        <f>IF($H$2="A",overview_of_services!J22,IF($H$2="B",overview_of_services!K22,overview_of_services!L22))</f>
        <v>1</v>
      </c>
      <c r="F24">
        <f>IF('Informations sur le bâtiment'!$G$57="","",'Informations sur le bâtiment'!$G$57)</f>
        <v>1</v>
      </c>
      <c r="G24">
        <f>overview_of_services!N22</f>
        <v>0</v>
      </c>
      <c r="K24" s="1">
        <v>1</v>
      </c>
      <c r="L24">
        <v>0</v>
      </c>
      <c r="M24" s="1">
        <f>1-K24</f>
        <v>0</v>
      </c>
      <c r="N24" s="1" t="str">
        <f>IF(AND(U24=1,NOT(F24=2),OR(J24="",J24&lt;0,J24&gt;AC24,AND(M24&gt;0,OR(L24="",L24&lt;0,L24&gt;AC24)),K24&gt;1,K24&lt;0)),_general!$A$83,"")</f>
        <v/>
      </c>
      <c r="O24" t="str">
        <f>VLOOKUP($B24,overview_of_services!$B$4:$I$111,4,)</f>
        <v>Aucune régulation automatique</v>
      </c>
      <c r="P24" t="str">
        <f>VLOOKUP($B24,overview_of_services!$B$4:$I$111,5,)</f>
        <v>Commande automatique de mise en marche/arrêt</v>
      </c>
      <c r="Q24" t="str">
        <f>VLOOKUP($B24,overview_of_services!$B$4:$I$111,6,)</f>
        <v>Commande multi-vitesse</v>
      </c>
      <c r="R24" t="str">
        <f>VLOOKUP($B24,overview_of_services!$B$4:$I$111,7,)</f>
        <v>Commande des pompes à vitesse variable (régulation intégrée aux pompes)</v>
      </c>
      <c r="S24" t="str">
        <f>VLOOKUP($B24,overview_of_services!$B$4:$I$111,8,)</f>
        <v>Commande des pompes à vitesse variable (signal de demande externe)</v>
      </c>
      <c r="T24">
        <f>IF(OR(E24=0,OR(F24=0,F24=2)),0,1)</f>
        <v>1</v>
      </c>
      <c r="U24">
        <f>IF(AND(T24=1,I24=1),1,0)</f>
        <v>0</v>
      </c>
      <c r="Z24">
        <f>IF(OR(AND(F24=1,E24=1,G24=1),AND(F24=1,E24=1,G24=0,I24=1),AND(F24=2,E24=1,G24=1)),1,0)</f>
        <v>0</v>
      </c>
      <c r="AA24">
        <f>IF(U24=1,J24,0)</f>
        <v>0</v>
      </c>
      <c r="AB24">
        <f>IF(U24=1,L24,0)</f>
        <v>0</v>
      </c>
      <c r="AC24">
        <f>ISTEXT(O24)+ISTEXT(P24)+ISTEXT(Q24)+ISTEXT(R24)+ISTEXT(S24)-1</f>
        <v>4</v>
      </c>
      <c r="AD24">
        <f>IF(Z24=1,AC24,0)</f>
        <v>0</v>
      </c>
      <c r="AE24" t="str">
        <f>VLOOKUP($B24,overview_of_services!$B$4:$R$111,$AE$2,FALSE)</f>
        <v>C</v>
      </c>
      <c r="AF24">
        <f>VLOOKUP(B24,INDIRECT("'"&amp;AE24&amp;"'!"&amp;"C19:Z418"),$AF$2,0)+AA24+$AF$4</f>
        <v>50</v>
      </c>
      <c r="AG24">
        <f>IF($T24=1,INDIRECT(ADDRESS($AF24,AG$2,1,,$AE24)),0)</f>
        <v>0</v>
      </c>
      <c r="AH24">
        <f>IF($T24=1,INDIRECT(ADDRESS($AF24,AH$2,1,,$AE24)),0)</f>
        <v>0</v>
      </c>
      <c r="AI24">
        <f>IF($T24=1,INDIRECT(ADDRESS($AF24,AI$2,1,,$AE24)),0)</f>
        <v>0</v>
      </c>
      <c r="AJ24">
        <f>IF($T24=1,INDIRECT(ADDRESS($AF24,AJ$2,1,,$AE24)),0)</f>
        <v>0</v>
      </c>
      <c r="AK24">
        <f>IF($T24=1,INDIRECT(ADDRESS($AF24,AK$2,1,,$AE24)),0)</f>
        <v>0</v>
      </c>
      <c r="AL24">
        <f>IF($T24=1,INDIRECT(ADDRESS($AF24,AL$2,1,,$AE24)),0)</f>
        <v>0</v>
      </c>
      <c r="AM24">
        <f>IF($T24=1,INDIRECT(ADDRESS($AF24,AM$2,1,,$AE24)),0)</f>
        <v>0</v>
      </c>
      <c r="AN24">
        <f>VLOOKUP(B24,INDIRECT("'"&amp;AE24&amp;"'!"&amp;"C19:Z418"),$AF$2,0)+AB24+$AF$4</f>
        <v>50</v>
      </c>
      <c r="AO24">
        <f>IF($T24=1,INDIRECT(ADDRESS($AN24,AO$2,1,,$AE24)),0)</f>
        <v>0</v>
      </c>
      <c r="AP24">
        <f>IF($T24=1,INDIRECT(ADDRESS($AN24,AP$2,1,,$AE24)),0)</f>
        <v>0</v>
      </c>
      <c r="AQ24">
        <f>IF($T24=1,INDIRECT(ADDRESS($AN24,AQ$2,1,,$AE24)),0)</f>
        <v>0</v>
      </c>
      <c r="AR24">
        <f>IF($T24=1,INDIRECT(ADDRESS($AN24,AR$2,1,,$AE24)),0)</f>
        <v>0</v>
      </c>
      <c r="AS24">
        <f>IF($T24=1,INDIRECT(ADDRESS($AN24,AS$2,1,,$AE24)),0)</f>
        <v>0</v>
      </c>
      <c r="AT24">
        <f>IF($T24=1,INDIRECT(ADDRESS($AN24,AT$2,1,,$AE24)),0)</f>
        <v>0</v>
      </c>
      <c r="AU24">
        <f>IF($T24=1,INDIRECT(ADDRESS($AN24,AU$2,1,,$AE24)),0)</f>
        <v>0</v>
      </c>
      <c r="AW24" t="str">
        <v>Weightings</v>
      </c>
      <c r="AX24" s="3">
        <f>VLOOKUP(AE24,_general!$A$65:$B$73,2,FALSE)+$AX$4</f>
        <v>11</v>
      </c>
      <c r="AY24" s="1">
        <f>INDIRECT(ADDRESS($AX24,AY$2,1,,"Weightings"))</f>
        <v>0.20181760108617114</v>
      </c>
      <c r="AZ24" s="1">
        <f>INDIRECT(ADDRESS($AX24,AZ$2,1,,"Weightings"))</f>
        <v>0.22526491086959488</v>
      </c>
      <c r="BA24" s="1">
        <f>INDIRECT(ADDRESS($AX24,BA$2,1,,"Weightings"))</f>
        <v>0.16666666666666666</v>
      </c>
      <c r="BB24" s="1">
        <f>INDIRECT(ADDRESS($AX24,BB$2,1,,"Weightings"))</f>
        <v>0.1111111111111111</v>
      </c>
      <c r="BC24" s="1">
        <f>INDIRECT(ADDRESS($AX24,BC$2,1,,"Weightings"))</f>
        <v>0</v>
      </c>
      <c r="BD24" s="1">
        <f>INDIRECT(ADDRESS($AX24,BD$2,1,,"Weightings"))</f>
        <v>0.20111985857680204</v>
      </c>
      <c r="BE24" s="1">
        <f>INDIRECT(ADDRESS($AX24,BE$2,1,,"Weightings"))</f>
        <v>0.125</v>
      </c>
      <c r="BG24" s="4">
        <f>AG24*AY24</f>
        <v>0</v>
      </c>
      <c r="BH24" s="4">
        <f>AH24*AZ24</f>
        <v>0</v>
      </c>
      <c r="BI24" s="4">
        <f>AI24*BA24</f>
        <v>0</v>
      </c>
      <c r="BJ24" s="4">
        <f>AJ24*BB24</f>
        <v>0</v>
      </c>
      <c r="BK24" s="4">
        <f>AK24*BC24</f>
        <v>0</v>
      </c>
      <c r="BL24" s="4">
        <f>AL24*BD24</f>
        <v>0</v>
      </c>
      <c r="BM24" s="4">
        <f>AM24*BE24</f>
        <v>0</v>
      </c>
      <c r="BO24" s="4">
        <f>IF($M24&gt;0,AO24*AY24,0)</f>
        <v>0</v>
      </c>
      <c r="BP24" s="4">
        <f>IF($M24&gt;0,AP24*AZ24,0)</f>
        <v>0</v>
      </c>
      <c r="BQ24" s="4">
        <f>IF($M24&gt;0,AQ24*BA24,0)</f>
        <v>0</v>
      </c>
      <c r="BR24" s="4">
        <f>IF($M24&gt;0,AR24*BB24,0)</f>
        <v>0</v>
      </c>
      <c r="BS24" s="4">
        <f>IF($M24&gt;0,AS24*BC24,0)</f>
        <v>0</v>
      </c>
      <c r="BT24" s="4">
        <f>IF($M24&gt;0,AT24*BD24,0)</f>
        <v>0</v>
      </c>
      <c r="BU24" s="4">
        <f>IF($M24&gt;0,AU24*BE24,0)</f>
        <v>0</v>
      </c>
      <c r="BV24" s="3">
        <f>$AX$4+18</f>
        <v>22</v>
      </c>
      <c r="BW24" s="4">
        <f>INDIRECT(ADDRESS($BV24,BW$2,1,,"Weightings"))*(BG24*$K24+BO24*$M24)</f>
        <v>0</v>
      </c>
      <c r="BX24" s="4">
        <f>INDIRECT(ADDRESS($BV24,BX$2,1,,"Weightings"))*(BH24*$K24+BP24*$M24)</f>
        <v>0</v>
      </c>
      <c r="BY24" s="4">
        <f>INDIRECT(ADDRESS($BV24,BY$2,1,,"Weightings"))*(BI24*$K24+BQ24*$M24)</f>
        <v>0</v>
      </c>
      <c r="BZ24" s="4">
        <f>INDIRECT(ADDRESS($BV24,BZ$2,1,,"Weightings"))*(BJ24*$K24+BR24*$M24)</f>
        <v>0</v>
      </c>
      <c r="CA24" s="4">
        <f>INDIRECT(ADDRESS($BV24,CA$2,1,,"Weightings"))*(BK24*$K24+BS24*$M24)</f>
        <v>0</v>
      </c>
      <c r="CB24" s="4">
        <f>INDIRECT(ADDRESS($BV24,CB$2,1,,"Weightings"))*(BL24*$K24+BT24*$M24)</f>
        <v>0</v>
      </c>
      <c r="CC24" s="4">
        <f>INDIRECT(ADDRESS($BV24,CC$2,1,,"Weightings"))*(BM24*$K24+BU24*$M24)</f>
        <v>0</v>
      </c>
      <c r="CE24" t="str">
        <f>AE24</f>
        <v>C</v>
      </c>
      <c r="CF24">
        <f>VLOOKUP(B24,INDIRECT("'"&amp;AE24&amp;"'!"&amp;"C7:Z506"),$AF$2,0)+AD24+$AF$4</f>
        <v>50</v>
      </c>
      <c r="CG24">
        <f>IF(OR($T24=1,AND($F24=2,$E24=1,$G24=1)),INDIRECT(ADDRESS($CF24,CG$2,1,,$CE24)),0)</f>
        <v>0</v>
      </c>
      <c r="CH24">
        <f>IF(OR($T24=1,AND($F24=2,$E24=1,$G24=1)),INDIRECT(ADDRESS($CF24,CH$2,1,,$CE24)),0)</f>
        <v>0</v>
      </c>
      <c r="CI24">
        <f>IF(OR($T24=1,AND($F24=2,$E24=1,$G24=1)),INDIRECT(ADDRESS($CF24,CI$2,1,,$CE24)),0)</f>
        <v>0</v>
      </c>
      <c r="CJ24">
        <f>IF(OR($T24=1,AND($F24=2,$E24=1,$G24=1)),INDIRECT(ADDRESS($CF24,CJ$2,1,,$CE24)),0)</f>
        <v>0</v>
      </c>
      <c r="CK24">
        <f>IF(OR($T24=1,AND($F24=2,$E24=1,$G24=1)),INDIRECT(ADDRESS($CF24,CK$2,1,,$CE24)),0)</f>
        <v>0</v>
      </c>
      <c r="CL24">
        <f>IF(OR($T24=1,AND($F24=2,$E24=1,$G24=1)),INDIRECT(ADDRESS($CF24,CL$2,1,,$CE24)),0)</f>
        <v>0</v>
      </c>
      <c r="CM24">
        <f>IF(OR($T24=1,AND($F24=2,$E24=1,$G24=1)),INDIRECT(ADDRESS($CF24,CM$2,1,,$CE24)),0)</f>
        <v>0</v>
      </c>
      <c r="CO24" s="4">
        <f>AY24*CG24</f>
        <v>0</v>
      </c>
      <c r="CP24" s="4">
        <f>AZ24*CH24</f>
        <v>0</v>
      </c>
      <c r="CQ24" s="4">
        <f>BA24*CI24</f>
        <v>0</v>
      </c>
      <c r="CR24" s="4">
        <f>BB24*CJ24</f>
        <v>0</v>
      </c>
      <c r="CS24" s="4">
        <f>BC24*CK24</f>
        <v>0</v>
      </c>
      <c r="CT24" s="4">
        <f>BD24*CL24</f>
        <v>0</v>
      </c>
      <c r="CU24" s="4">
        <f>BE24*CM24</f>
        <v>0</v>
      </c>
      <c r="CV24" s="3">
        <f>BV24</f>
        <v>22</v>
      </c>
      <c r="CW24" s="4">
        <f>INDIRECT(ADDRESS($CV24,CW$2,1,,"Weightings"))*CO24</f>
        <v>0</v>
      </c>
      <c r="CX24" s="4">
        <f>INDIRECT(ADDRESS($BV24,CX$2,1,,"Weightings"))*CP24</f>
        <v>0</v>
      </c>
      <c r="CY24" s="4">
        <f>INDIRECT(ADDRESS($BV24,CY$2,1,,"Weightings"))*CQ24</f>
        <v>0</v>
      </c>
      <c r="CZ24" s="4">
        <f>INDIRECT(ADDRESS($BV24,CZ$2,1,,"Weightings"))*CR24</f>
        <v>0</v>
      </c>
      <c r="DA24" s="4">
        <f>INDIRECT(ADDRESS($BV24,DA$2,1,,"Weightings"))*CS24</f>
        <v>0</v>
      </c>
      <c r="DB24" s="4">
        <f>INDIRECT(ADDRESS($BV24,DB$2,1,,"Weightings"))*CT24</f>
        <v>0</v>
      </c>
      <c r="DC24" s="4">
        <f>INDIRECT(ADDRESS($BV24,DC$2,1,,"Weightings"))*CU24</f>
        <v>0</v>
      </c>
    </row>
    <row r="25" ht="135.75" customHeight="1">
      <c r="B25" t="str">
        <f>overview_of_services!B23</f>
        <v>C-1f</v>
      </c>
      <c r="C25" t="str">
        <f>overview_of_services!C23</f>
        <v>Régulation du refroidissement - côté utilisateur</v>
      </c>
      <c r="D25" t="str">
        <f>overview_of_services!D23</f>
        <v>Asservissement entre la régulation du chauffage et celle du refroidissement (pour éviter de chauffer et refroidir simultanément la même pièce)</v>
      </c>
      <c r="E25">
        <f>IF($H$2="A",overview_of_services!J23,IF($H$2="B",overview_of_services!K23,overview_of_services!L23))</f>
        <v>1</v>
      </c>
      <c r="F25">
        <f>IF('Informations sur le bâtiment'!$G$57="","",'Informations sur le bâtiment'!$G$57)</f>
        <v>1</v>
      </c>
      <c r="G25">
        <f>overview_of_services!N23</f>
        <v>1</v>
      </c>
      <c r="K25" s="1">
        <v>1</v>
      </c>
      <c r="L25">
        <v>0</v>
      </c>
      <c r="M25" s="1">
        <f>1-K25</f>
        <v>0</v>
      </c>
      <c r="N25" s="1" t="str">
        <f>IF(AND(U25=1,NOT(F25=2),OR(J25="",J25&lt;0,J25&gt;AC25,AND(M25&gt;0,OR(L25="",L25&lt;0,L25&gt;AC25)),K25&gt;1,K25&lt;0)),_general!$A$83,"")</f>
        <v/>
      </c>
      <c r="O25" t="str">
        <f>VLOOKUP($B25,overview_of_services!$B$4:$I$111,4,)</f>
        <v>Aucun asservissement</v>
      </c>
      <c r="P25" t="str">
        <f>VLOOKUP($B25,overview_of_services!$B$4:$I$111,5,)</f>
        <v>Asservissement partiel (minimisant la possibilité d'un chauffage et d'un refroidissement simultanés, par exemple en définissant un point de consigne variable)</v>
      </c>
      <c r="Q25" t="str">
        <f>VLOOKUP($B25,overview_of_services!$B$4:$I$111,6,)</f>
        <v>Asservissement total : La fonction de régulation permet de garantir qu'il n'y aura aucun chauffage et refroidissement simultanés</v>
      </c>
      <c r="R25">
        <f>VLOOKUP($B25,overview_of_services!$B$4:$I$111,7,)</f>
        <v>0</v>
      </c>
      <c r="S25">
        <f>VLOOKUP($B25,overview_of_services!$B$4:$I$111,8,)</f>
        <v>0</v>
      </c>
      <c r="T25">
        <f>IF(OR(E25=0,OR(F25=0,F25=2)),0,1)</f>
        <v>1</v>
      </c>
      <c r="U25">
        <f>IF(AND(T25=1,I25=1),1,0)</f>
        <v>0</v>
      </c>
      <c r="Z25">
        <f>IF(OR(AND(F25=1,E25=1,G25=1),AND(F25=1,E25=1,G25=0,I25=1),AND(F25=2,E25=1,G25=1)),1,0)</f>
        <v>1</v>
      </c>
      <c r="AA25">
        <f>IF(U25=1,J25,0)</f>
        <v>0</v>
      </c>
      <c r="AB25">
        <f>IF(U25=1,L25,0)</f>
        <v>0</v>
      </c>
      <c r="AC25">
        <f>ISTEXT(O25)+ISTEXT(P25)+ISTEXT(Q25)+ISTEXT(R25)+ISTEXT(S25)-1</f>
        <v>2</v>
      </c>
      <c r="AD25">
        <f>IF(Z25=1,AC25,0)</f>
        <v>2</v>
      </c>
      <c r="AE25" t="str">
        <f>VLOOKUP($B25,overview_of_services!$B$4:$R$111,$AE$2,FALSE)</f>
        <v>C</v>
      </c>
      <c r="AF25">
        <f>VLOOKUP(B25,INDIRECT("'"&amp;AE25&amp;"'!"&amp;"C20:Z419"),$AF$2,0)+AA25+$AF$4</f>
        <v>76</v>
      </c>
      <c r="AG25">
        <f>IF($T25=1,INDIRECT(ADDRESS($AF25,AG$2,1,,$AE25)),0)</f>
        <v>0</v>
      </c>
      <c r="AH25">
        <f>IF($T25=1,INDIRECT(ADDRESS($AF25,AH$2,1,,$AE25)),0)</f>
        <v>0</v>
      </c>
      <c r="AI25">
        <f>IF($T25=1,INDIRECT(ADDRESS($AF25,AI$2,1,,$AE25)),0)</f>
        <v>0</v>
      </c>
      <c r="AJ25">
        <f>IF($T25=1,INDIRECT(ADDRESS($AF25,AJ$2,1,,$AE25)),0)</f>
        <v>0</v>
      </c>
      <c r="AK25">
        <f>IF($T25=1,INDIRECT(ADDRESS($AF25,AK$2,1,,$AE25)),0)</f>
        <v>0</v>
      </c>
      <c r="AL25">
        <f>IF($T25=1,INDIRECT(ADDRESS($AF25,AL$2,1,,$AE25)),0)</f>
        <v>0</v>
      </c>
      <c r="AM25">
        <f>IF($T25=1,INDIRECT(ADDRESS($AF25,AM$2,1,,$AE25)),0)</f>
        <v>0</v>
      </c>
      <c r="AN25">
        <f>VLOOKUP(B25,INDIRECT("'"&amp;AE25&amp;"'!"&amp;"C20:Z419"),$AF$2,0)+AB25+$AF$4</f>
        <v>76</v>
      </c>
      <c r="AO25">
        <f>IF($T25=1,INDIRECT(ADDRESS($AN25,AO$2,1,,$AE25)),0)</f>
        <v>0</v>
      </c>
      <c r="AP25">
        <f>IF($T25=1,INDIRECT(ADDRESS($AN25,AP$2,1,,$AE25)),0)</f>
        <v>0</v>
      </c>
      <c r="AQ25">
        <f>IF($T25=1,INDIRECT(ADDRESS($AN25,AQ$2,1,,$AE25)),0)</f>
        <v>0</v>
      </c>
      <c r="AR25">
        <f>IF($T25=1,INDIRECT(ADDRESS($AN25,AR$2,1,,$AE25)),0)</f>
        <v>0</v>
      </c>
      <c r="AS25">
        <f>IF($T25=1,INDIRECT(ADDRESS($AN25,AS$2,1,,$AE25)),0)</f>
        <v>0</v>
      </c>
      <c r="AT25">
        <f>IF($T25=1,INDIRECT(ADDRESS($AN25,AT$2,1,,$AE25)),0)</f>
        <v>0</v>
      </c>
      <c r="AU25">
        <f>IF($T25=1,INDIRECT(ADDRESS($AN25,AU$2,1,,$AE25)),0)</f>
        <v>0</v>
      </c>
      <c r="AW25" t="str">
        <v>Weightings</v>
      </c>
      <c r="AX25" s="3">
        <f>VLOOKUP(AE25,_general!$A$65:$B$73,2,FALSE)+$AX$4</f>
        <v>11</v>
      </c>
      <c r="AY25" s="1">
        <f>INDIRECT(ADDRESS($AX25,AY$2,1,,"Weightings"))</f>
        <v>0.20181760108617114</v>
      </c>
      <c r="AZ25" s="1">
        <f>INDIRECT(ADDRESS($AX25,AZ$2,1,,"Weightings"))</f>
        <v>0.22526491086959488</v>
      </c>
      <c r="BA25" s="1">
        <f>INDIRECT(ADDRESS($AX25,BA$2,1,,"Weightings"))</f>
        <v>0.16666666666666666</v>
      </c>
      <c r="BB25" s="1">
        <f>INDIRECT(ADDRESS($AX25,BB$2,1,,"Weightings"))</f>
        <v>0.1111111111111111</v>
      </c>
      <c r="BC25" s="1">
        <f>INDIRECT(ADDRESS($AX25,BC$2,1,,"Weightings"))</f>
        <v>0</v>
      </c>
      <c r="BD25" s="1">
        <f>INDIRECT(ADDRESS($AX25,BD$2,1,,"Weightings"))</f>
        <v>0.20111985857680204</v>
      </c>
      <c r="BE25" s="1">
        <f>INDIRECT(ADDRESS($AX25,BE$2,1,,"Weightings"))</f>
        <v>0.125</v>
      </c>
      <c r="BG25" s="4">
        <f>AG25*AY25</f>
        <v>0</v>
      </c>
      <c r="BH25" s="4">
        <f>AH25*AZ25</f>
        <v>0</v>
      </c>
      <c r="BI25" s="4">
        <f>AI25*BA25</f>
        <v>0</v>
      </c>
      <c r="BJ25" s="4">
        <f>AJ25*BB25</f>
        <v>0</v>
      </c>
      <c r="BK25" s="4">
        <f>AK25*BC25</f>
        <v>0</v>
      </c>
      <c r="BL25" s="4">
        <f>AL25*BD25</f>
        <v>0</v>
      </c>
      <c r="BM25" s="4">
        <f>AM25*BE25</f>
        <v>0</v>
      </c>
      <c r="BO25" s="4">
        <f>IF($M25&gt;0,AO25*AY25,0)</f>
        <v>0</v>
      </c>
      <c r="BP25" s="4">
        <f>IF($M25&gt;0,AP25*AZ25,0)</f>
        <v>0</v>
      </c>
      <c r="BQ25" s="4">
        <f>IF($M25&gt;0,AQ25*BA25,0)</f>
        <v>0</v>
      </c>
      <c r="BR25" s="4">
        <f>IF($M25&gt;0,AR25*BB25,0)</f>
        <v>0</v>
      </c>
      <c r="BS25" s="4">
        <f>IF($M25&gt;0,AS25*BC25,0)</f>
        <v>0</v>
      </c>
      <c r="BT25" s="4">
        <f>IF($M25&gt;0,AT25*BD25,0)</f>
        <v>0</v>
      </c>
      <c r="BU25" s="4">
        <f>IF($M25&gt;0,AU25*BE25,0)</f>
        <v>0</v>
      </c>
      <c r="BV25" s="3">
        <f>$AX$4+18</f>
        <v>22</v>
      </c>
      <c r="BW25" s="4">
        <f>INDIRECT(ADDRESS($BV25,BW$2,1,,"Weightings"))*(BG25*$K25+BO25*$M25)</f>
        <v>0</v>
      </c>
      <c r="BX25" s="4">
        <f>INDIRECT(ADDRESS($BV25,BX$2,1,,"Weightings"))*(BH25*$K25+BP25*$M25)</f>
        <v>0</v>
      </c>
      <c r="BY25" s="4">
        <f>INDIRECT(ADDRESS($BV25,BY$2,1,,"Weightings"))*(BI25*$K25+BQ25*$M25)</f>
        <v>0</v>
      </c>
      <c r="BZ25" s="4">
        <f>INDIRECT(ADDRESS($BV25,BZ$2,1,,"Weightings"))*(BJ25*$K25+BR25*$M25)</f>
        <v>0</v>
      </c>
      <c r="CA25" s="4">
        <f>INDIRECT(ADDRESS($BV25,CA$2,1,,"Weightings"))*(BK25*$K25+BS25*$M25)</f>
        <v>0</v>
      </c>
      <c r="CB25" s="4">
        <f>INDIRECT(ADDRESS($BV25,CB$2,1,,"Weightings"))*(BL25*$K25+BT25*$M25)</f>
        <v>0</v>
      </c>
      <c r="CC25" s="4">
        <f>INDIRECT(ADDRESS($BV25,CC$2,1,,"Weightings"))*(BM25*$K25+BU25*$M25)</f>
        <v>0</v>
      </c>
      <c r="CE25" t="str">
        <f>AE25</f>
        <v>C</v>
      </c>
      <c r="CF25">
        <f>VLOOKUP(B25,INDIRECT("'"&amp;AE25&amp;"'!"&amp;"C8:Z507"),$AF$2,0)+AD25+$AF$4</f>
        <v>78</v>
      </c>
      <c r="CG25">
        <f>IF(OR($T25=1,AND($F25=2,$E25=1,$G25=1)),INDIRECT(ADDRESS($CF25,CG$2,1,,$CE25)),0)</f>
        <v>3</v>
      </c>
      <c r="CH25">
        <f>IF(OR($T25=1,AND($F25=2,$E25=1,$G25=1)),INDIRECT(ADDRESS($CF25,CH$2,1,,$CE25)),0)</f>
        <v>0</v>
      </c>
      <c r="CI25">
        <f>IF(OR($T25=1,AND($F25=2,$E25=1,$G25=1)),INDIRECT(ADDRESS($CF25,CI$2,1,,$CE25)),0)</f>
        <v>0</v>
      </c>
      <c r="CJ25">
        <f>IF(OR($T25=1,AND($F25=2,$E25=1,$G25=1)),INDIRECT(ADDRESS($CF25,CJ$2,1,,$CE25)),0)</f>
        <v>0</v>
      </c>
      <c r="CK25">
        <f>IF(OR($T25=1,AND($F25=2,$E25=1,$G25=1)),INDIRECT(ADDRESS($CF25,CK$2,1,,$CE25)),0)</f>
        <v>0</v>
      </c>
      <c r="CL25">
        <f>IF(OR($T25=1,AND($F25=2,$E25=1,$G25=1)),INDIRECT(ADDRESS($CF25,CL$2,1,,$CE25)),0)</f>
        <v>0</v>
      </c>
      <c r="CM25">
        <f>IF(OR($T25=1,AND($F25=2,$E25=1,$G25=1)),INDIRECT(ADDRESS($CF25,CM$2,1,,$CE25)),0)</f>
        <v>0</v>
      </c>
      <c r="CO25" s="4">
        <f>AY25*CG25</f>
        <v>0.6054528032585134</v>
      </c>
      <c r="CP25" s="4">
        <f>AZ25*CH25</f>
        <v>0</v>
      </c>
      <c r="CQ25" s="4">
        <f>BA25*CI25</f>
        <v>0</v>
      </c>
      <c r="CR25" s="4">
        <f>BB25*CJ25</f>
        <v>0</v>
      </c>
      <c r="CS25" s="4">
        <f>BC25*CK25</f>
        <v>0</v>
      </c>
      <c r="CT25" s="4">
        <f>BD25*CL25</f>
        <v>0</v>
      </c>
      <c r="CU25" s="4">
        <f>BE25*CM25</f>
        <v>0</v>
      </c>
      <c r="CV25" s="3">
        <f>BV25</f>
        <v>22</v>
      </c>
      <c r="CW25" s="4">
        <f>INDIRECT(ADDRESS($CV25,CW$2,1,,"Weightings"))*CO25</f>
        <v>0.10090880054308556</v>
      </c>
      <c r="CX25" s="4">
        <f>INDIRECT(ADDRESS($BV25,CX$2,1,,"Weightings"))*CP25</f>
        <v>0</v>
      </c>
      <c r="CY25" s="4">
        <f>INDIRECT(ADDRESS($BV25,CY$2,1,,"Weightings"))*CQ25</f>
        <v>0</v>
      </c>
      <c r="CZ25" s="4">
        <f>INDIRECT(ADDRESS($BV25,CZ$2,1,,"Weightings"))*CR25</f>
        <v>0</v>
      </c>
      <c r="DA25" s="4">
        <f>INDIRECT(ADDRESS($BV25,DA$2,1,,"Weightings"))*CS25</f>
        <v>0</v>
      </c>
      <c r="DB25" s="4">
        <f>INDIRECT(ADDRESS($BV25,DB$2,1,,"Weightings"))*CT25</f>
        <v>0</v>
      </c>
      <c r="DC25" s="4">
        <f>INDIRECT(ADDRESS($BV25,DC$2,1,,"Weightings"))*CU25</f>
        <v>0</v>
      </c>
    </row>
    <row r="26" ht="75.75" customHeight="1">
      <c r="A26" t="str">
        <v>Cooling</v>
      </c>
      <c r="B26" t="str">
        <f>overview_of_services!B24</f>
        <v>C-1g</v>
      </c>
      <c r="C26" t="str">
        <f>overview_of_services!C24</f>
        <v>Régulation du refroidissement - côté utilisateur</v>
      </c>
      <c r="D26" t="str">
        <f>overview_of_services!D24</f>
        <v>Régulation du stockage d'énergie thermique</v>
      </c>
      <c r="E26">
        <f>IF($H$2="A",overview_of_services!J24,IF($H$2="B",overview_of_services!K24,overview_of_services!L24))</f>
        <v>1</v>
      </c>
      <c r="F26">
        <f>IF('Informations sur le bâtiment'!$G$57="","",'Informations sur le bâtiment'!$G$57)</f>
        <v>1</v>
      </c>
      <c r="G26">
        <f>overview_of_services!N24</f>
        <v>0</v>
      </c>
      <c r="K26" s="1">
        <v>1</v>
      </c>
      <c r="L26">
        <v>0</v>
      </c>
      <c r="M26" s="1">
        <f>1-K26</f>
        <v>0</v>
      </c>
      <c r="N26" s="1" t="str">
        <f>IF(AND(U26=1,NOT(F26=2),OR(J26="",J26&lt;0,J26&gt;AC26,AND(M26&gt;0,OR(L26="",L26&lt;0,L26&gt;AC26)),K26&gt;1,K26&lt;0)),_general!$A$83,"")</f>
        <v/>
      </c>
      <c r="O26" t="str">
        <f>VLOOKUP($B26,overview_of_services!$B$4:$I$111,4,)</f>
        <v>Stockage continu</v>
      </c>
      <c r="P26" t="str">
        <f>VLOOKUP($B26,overview_of_services!$B$4:$I$111,5,)</f>
        <v>Stockage géré par plage horaire</v>
      </c>
      <c r="Q26" t="str">
        <f>VLOOKUP($B26,overview_of_services!$B$4:$I$111,6,)</f>
        <v>Stockage géré selon des prévisions de consommation</v>
      </c>
      <c r="R26" t="str">
        <f>VLOOKUP($B26,overview_of_services!$B$4:$I$111,7,)</f>
        <v>Pilotage possible selon les ordres reçus du réseau (par exemple, effacements)</v>
      </c>
      <c r="S26">
        <f>VLOOKUP($B26,overview_of_services!$B$4:$I$111,8,)</f>
        <v>0</v>
      </c>
      <c r="T26">
        <f>IF(OR(E26=0,OR(F26=0,F26=2)),0,1)</f>
        <v>1</v>
      </c>
      <c r="U26">
        <f>IF(AND(T26=1,I26=1),1,0)</f>
        <v>0</v>
      </c>
      <c r="Z26">
        <f>IF(OR(AND(F26=1,E26=1,G26=1),AND(F26=1,E26=1,G26=0,I26=1),AND(F26=2,E26=1,G26=1)),1,0)</f>
        <v>0</v>
      </c>
      <c r="AA26">
        <f>IF(U26=1,J26,0)</f>
        <v>0</v>
      </c>
      <c r="AB26">
        <f>IF(U26=1,L26,0)</f>
        <v>0</v>
      </c>
      <c r="AC26">
        <f>ISTEXT(O26)+ISTEXT(P26)+ISTEXT(Q26)+ISTEXT(R26)+ISTEXT(S26)-1</f>
        <v>3</v>
      </c>
      <c r="AD26">
        <f>IF(Z26=1,AC26,0)</f>
        <v>0</v>
      </c>
      <c r="AE26" t="str">
        <f>VLOOKUP($B26,overview_of_services!$B$4:$R$111,$AE$2,FALSE)</f>
        <v>C</v>
      </c>
      <c r="AF26">
        <f>VLOOKUP(B26,INDIRECT("'"&amp;AE26&amp;"'!"&amp;"C21:Z420"),$AF$2,0)+AA26+$AF$4</f>
        <v>90</v>
      </c>
      <c r="AG26">
        <f>IF($T26=1,INDIRECT(ADDRESS($AF26,AG$2,1,,$AE26)),0)</f>
        <v>0</v>
      </c>
      <c r="AH26">
        <f>IF($T26=1,INDIRECT(ADDRESS($AF26,AH$2,1,,$AE26)),0)</f>
        <v>0</v>
      </c>
      <c r="AI26">
        <f>IF($T26=1,INDIRECT(ADDRESS($AF26,AI$2,1,,$AE26)),0)</f>
        <v>0</v>
      </c>
      <c r="AJ26">
        <f>IF($T26=1,INDIRECT(ADDRESS($AF26,AJ$2,1,,$AE26)),0)</f>
        <v>0</v>
      </c>
      <c r="AK26">
        <f>IF($T26=1,INDIRECT(ADDRESS($AF26,AK$2,1,,$AE26)),0)</f>
        <v>0</v>
      </c>
      <c r="AL26">
        <f>IF($T26=1,INDIRECT(ADDRESS($AF26,AL$2,1,,$AE26)),0)</f>
        <v>0</v>
      </c>
      <c r="AM26">
        <f>IF($T26=1,INDIRECT(ADDRESS($AF26,AM$2,1,,$AE26)),0)</f>
        <v>0</v>
      </c>
      <c r="AN26">
        <f>VLOOKUP(B26,INDIRECT("'"&amp;AE26&amp;"'!"&amp;"C21:Z420"),$AF$2,0)+AB26+$AF$4</f>
        <v>90</v>
      </c>
      <c r="AO26">
        <f>IF($T26=1,INDIRECT(ADDRESS($AN26,AO$2,1,,$AE26)),0)</f>
        <v>0</v>
      </c>
      <c r="AP26">
        <f>IF($T26=1,INDIRECT(ADDRESS($AN26,AP$2,1,,$AE26)),0)</f>
        <v>0</v>
      </c>
      <c r="AQ26">
        <f>IF($T26=1,INDIRECT(ADDRESS($AN26,AQ$2,1,,$AE26)),0)</f>
        <v>0</v>
      </c>
      <c r="AR26">
        <f>IF($T26=1,INDIRECT(ADDRESS($AN26,AR$2,1,,$AE26)),0)</f>
        <v>0</v>
      </c>
      <c r="AS26">
        <f>IF($T26=1,INDIRECT(ADDRESS($AN26,AS$2,1,,$AE26)),0)</f>
        <v>0</v>
      </c>
      <c r="AT26">
        <f>IF($T26=1,INDIRECT(ADDRESS($AN26,AT$2,1,,$AE26)),0)</f>
        <v>0</v>
      </c>
      <c r="AU26">
        <f>IF($T26=1,INDIRECT(ADDRESS($AN26,AU$2,1,,$AE26)),0)</f>
        <v>0</v>
      </c>
      <c r="AW26" t="str">
        <v>Weightings</v>
      </c>
      <c r="AX26" s="3">
        <f>VLOOKUP(AE26,_general!$A$65:$B$73,2,FALSE)+$AX$4</f>
        <v>11</v>
      </c>
      <c r="AY26" s="1">
        <f>INDIRECT(ADDRESS($AX26,AY$2,1,,"Weightings"))</f>
        <v>0.20181760108617114</v>
      </c>
      <c r="AZ26" s="1">
        <f>INDIRECT(ADDRESS($AX26,AZ$2,1,,"Weightings"))</f>
        <v>0.22526491086959488</v>
      </c>
      <c r="BA26" s="1">
        <f>INDIRECT(ADDRESS($AX26,BA$2,1,,"Weightings"))</f>
        <v>0.16666666666666666</v>
      </c>
      <c r="BB26" s="1">
        <f>INDIRECT(ADDRESS($AX26,BB$2,1,,"Weightings"))</f>
        <v>0.1111111111111111</v>
      </c>
      <c r="BC26" s="1">
        <f>INDIRECT(ADDRESS($AX26,BC$2,1,,"Weightings"))</f>
        <v>0</v>
      </c>
      <c r="BD26" s="1">
        <f>INDIRECT(ADDRESS($AX26,BD$2,1,,"Weightings"))</f>
        <v>0.20111985857680204</v>
      </c>
      <c r="BE26" s="1">
        <f>INDIRECT(ADDRESS($AX26,BE$2,1,,"Weightings"))</f>
        <v>0.125</v>
      </c>
      <c r="BG26" s="4">
        <f>AG26*AY26</f>
        <v>0</v>
      </c>
      <c r="BH26" s="4">
        <f>AH26*AZ26</f>
        <v>0</v>
      </c>
      <c r="BI26" s="4">
        <f>AI26*BA26</f>
        <v>0</v>
      </c>
      <c r="BJ26" s="4">
        <f>AJ26*BB26</f>
        <v>0</v>
      </c>
      <c r="BK26" s="4">
        <f>AK26*BC26</f>
        <v>0</v>
      </c>
      <c r="BL26" s="4">
        <f>AL26*BD26</f>
        <v>0</v>
      </c>
      <c r="BM26" s="4">
        <f>AM26*BE26</f>
        <v>0</v>
      </c>
      <c r="BO26" s="4">
        <f>IF($M26&gt;0,AO26*AY26,0)</f>
        <v>0</v>
      </c>
      <c r="BP26" s="4">
        <f>IF($M26&gt;0,AP26*AZ26,0)</f>
        <v>0</v>
      </c>
      <c r="BQ26" s="4">
        <f>IF($M26&gt;0,AQ26*BA26,0)</f>
        <v>0</v>
      </c>
      <c r="BR26" s="4">
        <f>IF($M26&gt;0,AR26*BB26,0)</f>
        <v>0</v>
      </c>
      <c r="BS26" s="4">
        <f>IF($M26&gt;0,AS26*BC26,0)</f>
        <v>0</v>
      </c>
      <c r="BT26" s="4">
        <f>IF($M26&gt;0,AT26*BD26,0)</f>
        <v>0</v>
      </c>
      <c r="BU26" s="4">
        <f>IF($M26&gt;0,AU26*BE26,0)</f>
        <v>0</v>
      </c>
      <c r="BV26" s="3">
        <f>$AX$4+18</f>
        <v>22</v>
      </c>
      <c r="BW26" s="4">
        <f>INDIRECT(ADDRESS($BV26,BW$2,1,,"Weightings"))*(BG26*$K26+BO26*$M26)</f>
        <v>0</v>
      </c>
      <c r="BX26" s="4">
        <f>INDIRECT(ADDRESS($BV26,BX$2,1,,"Weightings"))*(BH26*$K26+BP26*$M26)</f>
        <v>0</v>
      </c>
      <c r="BY26" s="4">
        <f>INDIRECT(ADDRESS($BV26,BY$2,1,,"Weightings"))*(BI26*$K26+BQ26*$M26)</f>
        <v>0</v>
      </c>
      <c r="BZ26" s="4">
        <f>INDIRECT(ADDRESS($BV26,BZ$2,1,,"Weightings"))*(BJ26*$K26+BR26*$M26)</f>
        <v>0</v>
      </c>
      <c r="CA26" s="4">
        <f>INDIRECT(ADDRESS($BV26,CA$2,1,,"Weightings"))*(BK26*$K26+BS26*$M26)</f>
        <v>0</v>
      </c>
      <c r="CB26" s="4">
        <f>INDIRECT(ADDRESS($BV26,CB$2,1,,"Weightings"))*(BL26*$K26+BT26*$M26)</f>
        <v>0</v>
      </c>
      <c r="CC26" s="4">
        <f>INDIRECT(ADDRESS($BV26,CC$2,1,,"Weightings"))*(BM26*$K26+BU26*$M26)</f>
        <v>0</v>
      </c>
      <c r="CE26" t="str">
        <f>AE26</f>
        <v>C</v>
      </c>
      <c r="CF26">
        <f>VLOOKUP(B26,INDIRECT("'"&amp;AE26&amp;"'!"&amp;"C9:Z508"),$AF$2,0)+AD26+$AF$4</f>
        <v>90</v>
      </c>
      <c r="CG26">
        <f>IF(OR($T26=1,AND($F26=2,$E26=1,$G26=1)),INDIRECT(ADDRESS($CF26,CG$2,1,,$CE26)),0)</f>
        <v>0</v>
      </c>
      <c r="CH26">
        <f>IF(OR($T26=1,AND($F26=2,$E26=1,$G26=1)),INDIRECT(ADDRESS($CF26,CH$2,1,,$CE26)),0)</f>
        <v>0</v>
      </c>
      <c r="CI26">
        <f>IF(OR($T26=1,AND($F26=2,$E26=1,$G26=1)),INDIRECT(ADDRESS($CF26,CI$2,1,,$CE26)),0)</f>
        <v>0</v>
      </c>
      <c r="CJ26">
        <f>IF(OR($T26=1,AND($F26=2,$E26=1,$G26=1)),INDIRECT(ADDRESS($CF26,CJ$2,1,,$CE26)),0)</f>
        <v>0</v>
      </c>
      <c r="CK26">
        <f>IF(OR($T26=1,AND($F26=2,$E26=1,$G26=1)),INDIRECT(ADDRESS($CF26,CK$2,1,,$CE26)),0)</f>
        <v>0</v>
      </c>
      <c r="CL26">
        <f>IF(OR($T26=1,AND($F26=2,$E26=1,$G26=1)),INDIRECT(ADDRESS($CF26,CL$2,1,,$CE26)),0)</f>
        <v>0</v>
      </c>
      <c r="CM26">
        <f>IF(OR($T26=1,AND($F26=2,$E26=1,$G26=1)),INDIRECT(ADDRESS($CF26,CM$2,1,,$CE26)),0)</f>
        <v>0</v>
      </c>
      <c r="CO26" s="4">
        <f>AY26*CG26</f>
        <v>0</v>
      </c>
      <c r="CP26" s="4">
        <f>AZ26*CH26</f>
        <v>0</v>
      </c>
      <c r="CQ26" s="4">
        <f>BA26*CI26</f>
        <v>0</v>
      </c>
      <c r="CR26" s="4">
        <f>BB26*CJ26</f>
        <v>0</v>
      </c>
      <c r="CS26" s="4">
        <f>BC26*CK26</f>
        <v>0</v>
      </c>
      <c r="CT26" s="4">
        <f>BD26*CL26</f>
        <v>0</v>
      </c>
      <c r="CU26" s="4">
        <f>BE26*CM26</f>
        <v>0</v>
      </c>
      <c r="CV26" s="3">
        <f>BV26</f>
        <v>22</v>
      </c>
      <c r="CW26" s="4">
        <f>INDIRECT(ADDRESS($CV26,CW$2,1,,"Weightings"))*CO26</f>
        <v>0</v>
      </c>
      <c r="CX26" s="4">
        <f>INDIRECT(ADDRESS($BV26,CX$2,1,,"Weightings"))*CP26</f>
        <v>0</v>
      </c>
      <c r="CY26" s="4">
        <f>INDIRECT(ADDRESS($BV26,CY$2,1,,"Weightings"))*CQ26</f>
        <v>0</v>
      </c>
      <c r="CZ26" s="4">
        <f>INDIRECT(ADDRESS($BV26,CZ$2,1,,"Weightings"))*CR26</f>
        <v>0</v>
      </c>
      <c r="DA26" s="4">
        <f>INDIRECT(ADDRESS($BV26,DA$2,1,,"Weightings"))*CS26</f>
        <v>0</v>
      </c>
      <c r="DB26" s="4">
        <f>INDIRECT(ADDRESS($BV26,DB$2,1,,"Weightings"))*CT26</f>
        <v>0</v>
      </c>
      <c r="DC26" s="4">
        <f>INDIRECT(ADDRESS($BV26,DC$2,1,,"Weightings"))*CU26</f>
        <v>0</v>
      </c>
    </row>
    <row r="27" ht="180.75" customHeight="1">
      <c r="A27" t="str">
        <v>Cooling</v>
      </c>
      <c r="B27" t="str">
        <f>overview_of_services!B25</f>
        <v>C-2a</v>
      </c>
      <c r="C27" t="str">
        <f>overview_of_services!C25</f>
        <v>Régulation des installations de production de froid</v>
      </c>
      <c r="D27" t="str">
        <f>overview_of_services!D25</f>
        <v>Régulation du générateur pour le refroidissement</v>
      </c>
      <c r="E27">
        <f>IF($H$2="A",overview_of_services!J25,IF($H$2="B",overview_of_services!K25,overview_of_services!L25))</f>
        <v>1</v>
      </c>
      <c r="F27">
        <f>IF('Informations sur le bâtiment'!$G$57="","",'Informations sur le bâtiment'!$G$57)</f>
        <v>1</v>
      </c>
      <c r="G27">
        <f>overview_of_services!N25</f>
        <v>1</v>
      </c>
      <c r="I27">
        <v>1</v>
      </c>
      <c r="J27">
        <v>3</v>
      </c>
      <c r="K27" s="1">
        <v>1</v>
      </c>
      <c r="L27">
        <v>0</v>
      </c>
      <c r="M27" s="1">
        <f>1-K27</f>
        <v>0</v>
      </c>
      <c r="N27" s="1" t="str">
        <f>IF(AND(U27=1,NOT(F27=2),OR(J27="",J27&lt;0,J27&gt;AC27,AND(M27&gt;0,OR(L27="",L27&lt;0,L27&gt;AC27)),K27&gt;1,K27&lt;0)),_general!$A$83,"")</f>
        <v/>
      </c>
      <c r="O27" t="str">
        <f>VLOOKUP($B27,overview_of_services!$B$4:$I$111,4,)</f>
        <v>Commande de mise en marche/arrêt du générateur de froid</v>
      </c>
      <c r="P27" t="str">
        <f>VLOOKUP($B27,overview_of_services!$B$4:$I$111,5,)</f>
        <v>Régulation multi-niveaux de la capacité des générateurs de froid en fonction de la charge ou de la demande (par exemple marche/arrêt de plusieurs compresseurs)</v>
      </c>
      <c r="Q27" t="str">
        <f>VLOOKUP($B27,overview_of_services!$B$4:$I$111,6,)</f>
        <v>Régulation variable de la capacité des générateurs de froid en fonction de la charge ou de la demande (par exemple contournement des gaz chauds, régulation de fréquence de l'onduleur)</v>
      </c>
      <c r="R27" t="str">
        <f>VLOOKUP($B27,overview_of_services!$B$4:$I$111,7,)</f>
        <v>Régulation variable de la capacité des générateurs de froid en fonction de la charge ou de la demande ET selon les ordres reçus du réseau</v>
      </c>
      <c r="S27">
        <f>VLOOKUP($B27,overview_of_services!$B$4:$I$111,8,)</f>
        <v>0</v>
      </c>
      <c r="T27">
        <f>IF(OR(E27=0,OR(F27=0,F27=2)),0,1)</f>
        <v>1</v>
      </c>
      <c r="U27">
        <f>IF(AND(T27=1,I27=1),1,0)</f>
        <v>1</v>
      </c>
      <c r="Z27">
        <f>IF(OR(AND(F27=1,E27=1,G27=1),AND(F27=1,E27=1,G27=0,I27=1),AND(F27=2,E27=1,G27=1)),1,0)</f>
        <v>1</v>
      </c>
      <c r="AA27">
        <f>IF(U27=1,J27,0)</f>
        <v>3</v>
      </c>
      <c r="AB27">
        <f>IF(U27=1,L27,0)</f>
        <v>0</v>
      </c>
      <c r="AC27">
        <f>ISTEXT(O27)+ISTEXT(P27)+ISTEXT(Q27)+ISTEXT(R27)+ISTEXT(S27)-1</f>
        <v>3</v>
      </c>
      <c r="AD27">
        <f>IF(Z27=1,AC27,0)</f>
        <v>3</v>
      </c>
      <c r="AE27" t="str">
        <f>VLOOKUP($B27,overview_of_services!$B$4:$R$111,$AE$2,FALSE)</f>
        <v>C</v>
      </c>
      <c r="AF27">
        <f>VLOOKUP(B27,INDIRECT("'"&amp;AE27&amp;"'!"&amp;"C22:Z421"),$AF$2,0)+AA27+$AF$4</f>
        <v>108</v>
      </c>
      <c r="AG27">
        <f>IF($T27=1,INDIRECT(ADDRESS($AF27,AG$2,1,,$AE27)),0)</f>
        <v>2</v>
      </c>
      <c r="AH27">
        <f>IF($T27=1,INDIRECT(ADDRESS($AF27,AH$2,1,,$AE27)),0)</f>
        <v>3</v>
      </c>
      <c r="AI27">
        <f>IF($T27=1,INDIRECT(ADDRESS($AF27,AI$2,1,,$AE27)),0)</f>
        <v>2</v>
      </c>
      <c r="AJ27">
        <f>IF($T27=1,INDIRECT(ADDRESS($AF27,AJ$2,1,,$AE27)),0)</f>
        <v>0</v>
      </c>
      <c r="AK27">
        <f>IF($T27=1,INDIRECT(ADDRESS($AF27,AK$2,1,,$AE27)),0)</f>
        <v>0</v>
      </c>
      <c r="AL27">
        <f>IF($T27=1,INDIRECT(ADDRESS($AF27,AL$2,1,,$AE27)),0)</f>
        <v>0</v>
      </c>
      <c r="AM27">
        <f>IF($T27=1,INDIRECT(ADDRESS($AF27,AM$2,1,,$AE27)),0)</f>
        <v>0</v>
      </c>
      <c r="AN27">
        <f>VLOOKUP(B27,INDIRECT("'"&amp;AE27&amp;"'!"&amp;"C22:Z421"),$AF$2,0)+AB27+$AF$4</f>
        <v>105</v>
      </c>
      <c r="AO27">
        <f>IF($T27=1,INDIRECT(ADDRESS($AN27,AO$2,1,,$AE27)),0)</f>
        <v>0</v>
      </c>
      <c r="AP27">
        <f>IF($T27=1,INDIRECT(ADDRESS($AN27,AP$2,1,,$AE27)),0)</f>
        <v>0</v>
      </c>
      <c r="AQ27">
        <f>IF($T27=1,INDIRECT(ADDRESS($AN27,AQ$2,1,,$AE27)),0)</f>
        <v>0</v>
      </c>
      <c r="AR27">
        <f>IF($T27=1,INDIRECT(ADDRESS($AN27,AR$2,1,,$AE27)),0)</f>
        <v>0</v>
      </c>
      <c r="AS27">
        <f>IF($T27=1,INDIRECT(ADDRESS($AN27,AS$2,1,,$AE27)),0)</f>
        <v>0</v>
      </c>
      <c r="AT27">
        <f>IF($T27=1,INDIRECT(ADDRESS($AN27,AT$2,1,,$AE27)),0)</f>
        <v>0</v>
      </c>
      <c r="AU27">
        <f>IF($T27=1,INDIRECT(ADDRESS($AN27,AU$2,1,,$AE27)),0)</f>
        <v>0</v>
      </c>
      <c r="AW27" t="str">
        <v>Weightings</v>
      </c>
      <c r="AX27" s="3">
        <f>VLOOKUP(AE27,_general!$A$65:$B$73,2,FALSE)+$AX$4</f>
        <v>11</v>
      </c>
      <c r="AY27" s="1">
        <f>INDIRECT(ADDRESS($AX27,AY$2,1,,"Weightings"))</f>
        <v>0.20181760108617114</v>
      </c>
      <c r="AZ27" s="1">
        <f>INDIRECT(ADDRESS($AX27,AZ$2,1,,"Weightings"))</f>
        <v>0.22526491086959488</v>
      </c>
      <c r="BA27" s="1">
        <f>INDIRECT(ADDRESS($AX27,BA$2,1,,"Weightings"))</f>
        <v>0.16666666666666666</v>
      </c>
      <c r="BB27" s="1">
        <f>INDIRECT(ADDRESS($AX27,BB$2,1,,"Weightings"))</f>
        <v>0.1111111111111111</v>
      </c>
      <c r="BC27" s="1">
        <f>INDIRECT(ADDRESS($AX27,BC$2,1,,"Weightings"))</f>
        <v>0</v>
      </c>
      <c r="BD27" s="1">
        <f>INDIRECT(ADDRESS($AX27,BD$2,1,,"Weightings"))</f>
        <v>0.20111985857680204</v>
      </c>
      <c r="BE27" s="1">
        <f>INDIRECT(ADDRESS($AX27,BE$2,1,,"Weightings"))</f>
        <v>0.125</v>
      </c>
      <c r="BG27" s="4">
        <f>AG27*AY27</f>
        <v>0.4036352021723423</v>
      </c>
      <c r="BH27" s="4">
        <f>AH27*AZ27</f>
        <v>0.6757947326087846</v>
      </c>
      <c r="BI27" s="4">
        <f>AI27*BA27</f>
        <v>0.3333333333333333</v>
      </c>
      <c r="BJ27" s="4">
        <f>AJ27*BB27</f>
        <v>0</v>
      </c>
      <c r="BK27" s="4">
        <f>AK27*BC27</f>
        <v>0</v>
      </c>
      <c r="BL27" s="4">
        <f>AL27*BD27</f>
        <v>0</v>
      </c>
      <c r="BM27" s="4">
        <f>AM27*BE27</f>
        <v>0</v>
      </c>
      <c r="BO27" s="4">
        <f>IF($M27&gt;0,AO27*AY27,0)</f>
        <v>0</v>
      </c>
      <c r="BP27" s="4">
        <f>IF($M27&gt;0,AP27*AZ27,0)</f>
        <v>0</v>
      </c>
      <c r="BQ27" s="4">
        <f>IF($M27&gt;0,AQ27*BA27,0)</f>
        <v>0</v>
      </c>
      <c r="BR27" s="4">
        <f>IF($M27&gt;0,AR27*BB27,0)</f>
        <v>0</v>
      </c>
      <c r="BS27" s="4">
        <f>IF($M27&gt;0,AS27*BC27,0)</f>
        <v>0</v>
      </c>
      <c r="BT27" s="4">
        <f>IF($M27&gt;0,AT27*BD27,0)</f>
        <v>0</v>
      </c>
      <c r="BU27" s="4">
        <f>IF($M27&gt;0,AU27*BE27,0)</f>
        <v>0</v>
      </c>
      <c r="BV27" s="3">
        <f>$AX$4+18</f>
        <v>22</v>
      </c>
      <c r="BW27" s="4">
        <f>INDIRECT(ADDRESS($BV27,BW$2,1,,"Weightings"))*(BG27*$K27+BO27*$M27)</f>
        <v>0.06727253369539038</v>
      </c>
      <c r="BX27" s="4">
        <f>INDIRECT(ADDRESS($BV27,BX$2,1,,"Weightings"))*(BH27*$K27+BP27*$M27)</f>
        <v>0.22526491086959488</v>
      </c>
      <c r="BY27" s="4">
        <f>INDIRECT(ADDRESS($BV27,BY$2,1,,"Weightings"))*(BI27*$K27+BQ27*$M27)</f>
        <v>0.027777777777777776</v>
      </c>
      <c r="BZ27" s="4">
        <f>INDIRECT(ADDRESS($BV27,BZ$2,1,,"Weightings"))*(BJ27*$K27+BR27*$M27)</f>
        <v>0</v>
      </c>
      <c r="CA27" s="4">
        <f>INDIRECT(ADDRESS($BV27,CA$2,1,,"Weightings"))*(BK27*$K27+BS27*$M27)</f>
        <v>0</v>
      </c>
      <c r="CB27" s="4">
        <f>INDIRECT(ADDRESS($BV27,CB$2,1,,"Weightings"))*(BL27*$K27+BT27*$M27)</f>
        <v>0</v>
      </c>
      <c r="CC27" s="4">
        <f>INDIRECT(ADDRESS($BV27,CC$2,1,,"Weightings"))*(BM27*$K27+BU27*$M27)</f>
        <v>0</v>
      </c>
      <c r="CE27" t="str">
        <f>AE27</f>
        <v>C</v>
      </c>
      <c r="CF27">
        <f>VLOOKUP(B27,INDIRECT("'"&amp;AE27&amp;"'!"&amp;"C10:Z509"),$AF$2,0)+AD27+$AF$4</f>
        <v>108</v>
      </c>
      <c r="CG27">
        <f>IF(OR($T27=1,AND($F27=2,$E27=1,$G27=1)),INDIRECT(ADDRESS($CF27,CG$2,1,,$CE27)),0)</f>
        <v>2</v>
      </c>
      <c r="CH27">
        <f>IF(OR($T27=1,AND($F27=2,$E27=1,$G27=1)),INDIRECT(ADDRESS($CF27,CH$2,1,,$CE27)),0)</f>
        <v>3</v>
      </c>
      <c r="CI27">
        <f>IF(OR($T27=1,AND($F27=2,$E27=1,$G27=1)),INDIRECT(ADDRESS($CF27,CI$2,1,,$CE27)),0)</f>
        <v>2</v>
      </c>
      <c r="CJ27">
        <f>IF(OR($T27=1,AND($F27=2,$E27=1,$G27=1)),INDIRECT(ADDRESS($CF27,CJ$2,1,,$CE27)),0)</f>
        <v>0</v>
      </c>
      <c r="CK27">
        <f>IF(OR($T27=1,AND($F27=2,$E27=1,$G27=1)),INDIRECT(ADDRESS($CF27,CK$2,1,,$CE27)),0)</f>
        <v>0</v>
      </c>
      <c r="CL27">
        <f>IF(OR($T27=1,AND($F27=2,$E27=1,$G27=1)),INDIRECT(ADDRESS($CF27,CL$2,1,,$CE27)),0)</f>
        <v>0</v>
      </c>
      <c r="CM27">
        <f>IF(OR($T27=1,AND($F27=2,$E27=1,$G27=1)),INDIRECT(ADDRESS($CF27,CM$2,1,,$CE27)),0)</f>
        <v>0</v>
      </c>
      <c r="CO27" s="4">
        <f>AY27*CG27</f>
        <v>0.4036352021723423</v>
      </c>
      <c r="CP27" s="4">
        <f>AZ27*CH27</f>
        <v>0.6757947326087846</v>
      </c>
      <c r="CQ27" s="4">
        <f>BA27*CI27</f>
        <v>0.3333333333333333</v>
      </c>
      <c r="CR27" s="4">
        <f>BB27*CJ27</f>
        <v>0</v>
      </c>
      <c r="CS27" s="4">
        <f>BC27*CK27</f>
        <v>0</v>
      </c>
      <c r="CT27" s="4">
        <f>BD27*CL27</f>
        <v>0</v>
      </c>
      <c r="CU27" s="4">
        <f>BE27*CM27</f>
        <v>0</v>
      </c>
      <c r="CV27" s="3">
        <f>BV27</f>
        <v>22</v>
      </c>
      <c r="CW27" s="4">
        <f>INDIRECT(ADDRESS($CV27,CW$2,1,,"Weightings"))*CO27</f>
        <v>0.06727253369539038</v>
      </c>
      <c r="CX27" s="4">
        <f>INDIRECT(ADDRESS($BV27,CX$2,1,,"Weightings"))*CP27</f>
        <v>0.22526491086959488</v>
      </c>
      <c r="CY27" s="4">
        <f>INDIRECT(ADDRESS($BV27,CY$2,1,,"Weightings"))*CQ27</f>
        <v>0.027777777777777776</v>
      </c>
      <c r="CZ27" s="4">
        <f>INDIRECT(ADDRESS($BV27,CZ$2,1,,"Weightings"))*CR27</f>
        <v>0</v>
      </c>
      <c r="DA27" s="4">
        <f>INDIRECT(ADDRESS($BV27,DA$2,1,,"Weightings"))*CS27</f>
        <v>0</v>
      </c>
      <c r="DB27" s="4">
        <f>INDIRECT(ADDRESS($BV27,DB$2,1,,"Weightings"))*CT27</f>
        <v>0</v>
      </c>
      <c r="DC27" s="4">
        <f>INDIRECT(ADDRESS($BV27,DC$2,1,,"Weightings"))*CU27</f>
        <v>0</v>
      </c>
    </row>
    <row r="28" ht="165.75" customHeight="1">
      <c r="A28" t="str">
        <v>Cooling</v>
      </c>
      <c r="B28" t="str">
        <f>overview_of_services!B26</f>
        <v>C-2b</v>
      </c>
      <c r="C28" t="str">
        <f>overview_of_services!C26</f>
        <v>Régulation des installations de production de froid</v>
      </c>
      <c r="D28" t="str">
        <f>overview_of_services!D26</f>
        <v>Régulation en cascade des différentes sources de production de froid</v>
      </c>
      <c r="E28">
        <f>IF($H$2="A",overview_of_services!J26,IF($H$2="B",overview_of_services!K26,overview_of_services!L26))</f>
        <v>1</v>
      </c>
      <c r="F28">
        <f>IF('Informations sur le bâtiment'!$G$57="","",'Informations sur le bâtiment'!$G$57)</f>
        <v>1</v>
      </c>
      <c r="G28">
        <f>overview_of_services!N26</f>
        <v>0</v>
      </c>
      <c r="K28" s="1">
        <v>1</v>
      </c>
      <c r="L28">
        <v>0</v>
      </c>
      <c r="M28" s="1">
        <f>1-K28</f>
        <v>0</v>
      </c>
      <c r="N28" s="1" t="str">
        <f>IF(AND(U28=1,NOT(F28=2),OR(J28="",J28&lt;0,J28&gt;AC28,AND(M28&gt;0,OR(L28="",L28&lt;0,L28&gt;AC28)),K28&gt;1,K28&lt;0)),_general!$A$83,"")</f>
        <v/>
      </c>
      <c r="O28" t="str">
        <f>VLOOKUP($B28,overview_of_services!$B$4:$I$111,4,)</f>
        <v>Priorités uniquement basées sur le temps de fonctionnement</v>
      </c>
      <c r="P28" t="str">
        <f>VLOOKUP($B28,overview_of_services!$B$4:$I$111,5,)</f>
        <v>Ordre de priorité fixe uniquement basé sur les charges : par exemple en fonction des caractéristiques des générateurs, par exemple un refroidisseur à absorption par rapport à un refroidisseur centrifuge</v>
      </c>
      <c r="Q28" t="str">
        <f>VLOOKUP($B28,overview_of_services!$B$4:$I$111,6,)</f>
        <v>Priorités dynamiques basées sur le rendement et les caractéristiques des générateurs (par exemple, possibilité de refroidissement naturel)</v>
      </c>
      <c r="R28" t="str">
        <f>VLOOKUP($B28,overview_of_services!$B$4:$I$111,7,)</f>
        <v>Ordre de priorité basé sur les prédictions de charges : l'ordre est par exemple basé sur le coefficient de performance (COP) et la puissance disponible d'un appareil, ainsi que sur la puissance nécessaire prévue</v>
      </c>
      <c r="S28" t="str">
        <f>VLOOKUP($B28,overview_of_services!$B$4:$I$111,8,)</f>
        <v>Régulation selon priorités calculées dynamiquement ET selon les ordres reçus du réseau</v>
      </c>
      <c r="T28">
        <f>IF(OR(E28=0,OR(F28=0,F28=2)),0,1)</f>
        <v>1</v>
      </c>
      <c r="U28">
        <f>IF(AND(T28=1,I28=1),1,0)</f>
        <v>0</v>
      </c>
      <c r="Z28">
        <f>IF(OR(AND(F28=1,E28=1,G28=1),AND(F28=1,E28=1,G28=0,I28=1),AND(F28=2,E28=1,G28=1)),1,0)</f>
        <v>0</v>
      </c>
      <c r="AA28">
        <f>IF(U28=1,J28,0)</f>
        <v>0</v>
      </c>
      <c r="AB28">
        <f>IF(U28=1,L28,0)</f>
        <v>0</v>
      </c>
      <c r="AC28">
        <f>ISTEXT(O28)+ISTEXT(P28)+ISTEXT(Q28)+ISTEXT(R28)+ISTEXT(S28)-1</f>
        <v>4</v>
      </c>
      <c r="AD28">
        <f>IF(Z28=1,AC28,0)</f>
        <v>0</v>
      </c>
      <c r="AE28" t="str">
        <f>VLOOKUP($B28,overview_of_services!$B$4:$R$111,$AE$2,FALSE)</f>
        <v>C</v>
      </c>
      <c r="AF28">
        <f>VLOOKUP(B28,INDIRECT("'"&amp;AE28&amp;"'!"&amp;"C23:Z422"),$AF$2,0)+AA28+$AF$4</f>
        <v>119</v>
      </c>
      <c r="AG28">
        <f>IF($T28=1,INDIRECT(ADDRESS($AF28,AG$2,1,,$AE28)),0)</f>
        <v>0</v>
      </c>
      <c r="AH28">
        <f>IF($T28=1,INDIRECT(ADDRESS($AF28,AH$2,1,,$AE28)),0)</f>
        <v>0</v>
      </c>
      <c r="AI28">
        <f>IF($T28=1,INDIRECT(ADDRESS($AF28,AI$2,1,,$AE28)),0)</f>
        <v>0</v>
      </c>
      <c r="AJ28">
        <f>IF($T28=1,INDIRECT(ADDRESS($AF28,AJ$2,1,,$AE28)),0)</f>
        <v>0</v>
      </c>
      <c r="AK28">
        <f>IF($T28=1,INDIRECT(ADDRESS($AF28,AK$2,1,,$AE28)),0)</f>
        <v>0</v>
      </c>
      <c r="AL28">
        <f>IF($T28=1,INDIRECT(ADDRESS($AF28,AL$2,1,,$AE28)),0)</f>
        <v>0</v>
      </c>
      <c r="AM28">
        <f>IF($T28=1,INDIRECT(ADDRESS($AF28,AM$2,1,,$AE28)),0)</f>
        <v>0</v>
      </c>
      <c r="AN28">
        <f>VLOOKUP(B28,INDIRECT("'"&amp;AE28&amp;"'!"&amp;"C23:Z422"),$AF$2,0)+AB28+$AF$4</f>
        <v>119</v>
      </c>
      <c r="AO28">
        <f>IF($T28=1,INDIRECT(ADDRESS($AN28,AO$2,1,,$AE28)),0)</f>
        <v>0</v>
      </c>
      <c r="AP28">
        <f>IF($T28=1,INDIRECT(ADDRESS($AN28,AP$2,1,,$AE28)),0)</f>
        <v>0</v>
      </c>
      <c r="AQ28">
        <f>IF($T28=1,INDIRECT(ADDRESS($AN28,AQ$2,1,,$AE28)),0)</f>
        <v>0</v>
      </c>
      <c r="AR28">
        <f>IF($T28=1,INDIRECT(ADDRESS($AN28,AR$2,1,,$AE28)),0)</f>
        <v>0</v>
      </c>
      <c r="AS28">
        <f>IF($T28=1,INDIRECT(ADDRESS($AN28,AS$2,1,,$AE28)),0)</f>
        <v>0</v>
      </c>
      <c r="AT28">
        <f>IF($T28=1,INDIRECT(ADDRESS($AN28,AT$2,1,,$AE28)),0)</f>
        <v>0</v>
      </c>
      <c r="AU28">
        <f>IF($T28=1,INDIRECT(ADDRESS($AN28,AU$2,1,,$AE28)),0)</f>
        <v>0</v>
      </c>
      <c r="AW28" t="str">
        <v>Weightings</v>
      </c>
      <c r="AX28" s="3">
        <f>VLOOKUP(AE28,_general!$A$65:$B$73,2,FALSE)+$AX$4</f>
        <v>11</v>
      </c>
      <c r="AY28" s="1">
        <f>INDIRECT(ADDRESS($AX28,AY$2,1,,"Weightings"))</f>
        <v>0.20181760108617114</v>
      </c>
      <c r="AZ28" s="1">
        <f>INDIRECT(ADDRESS($AX28,AZ$2,1,,"Weightings"))</f>
        <v>0.22526491086959488</v>
      </c>
      <c r="BA28" s="1">
        <f>INDIRECT(ADDRESS($AX28,BA$2,1,,"Weightings"))</f>
        <v>0.16666666666666666</v>
      </c>
      <c r="BB28" s="1">
        <f>INDIRECT(ADDRESS($AX28,BB$2,1,,"Weightings"))</f>
        <v>0.1111111111111111</v>
      </c>
      <c r="BC28" s="1">
        <f>INDIRECT(ADDRESS($AX28,BC$2,1,,"Weightings"))</f>
        <v>0</v>
      </c>
      <c r="BD28" s="1">
        <f>INDIRECT(ADDRESS($AX28,BD$2,1,,"Weightings"))</f>
        <v>0.20111985857680204</v>
      </c>
      <c r="BE28" s="1">
        <f>INDIRECT(ADDRESS($AX28,BE$2,1,,"Weightings"))</f>
        <v>0.125</v>
      </c>
      <c r="BG28" s="4">
        <f>AG28*AY28</f>
        <v>0</v>
      </c>
      <c r="BH28" s="4">
        <f>AH28*AZ28</f>
        <v>0</v>
      </c>
      <c r="BI28" s="4">
        <f>AI28*BA28</f>
        <v>0</v>
      </c>
      <c r="BJ28" s="4">
        <f>AJ28*BB28</f>
        <v>0</v>
      </c>
      <c r="BK28" s="4">
        <f>AK28*BC28</f>
        <v>0</v>
      </c>
      <c r="BL28" s="4">
        <f>AL28*BD28</f>
        <v>0</v>
      </c>
      <c r="BM28" s="4">
        <f>AM28*BE28</f>
        <v>0</v>
      </c>
      <c r="BO28" s="4">
        <f>IF($M28&gt;0,AO28*AY28,0)</f>
        <v>0</v>
      </c>
      <c r="BP28" s="4">
        <f>IF($M28&gt;0,AP28*AZ28,0)</f>
        <v>0</v>
      </c>
      <c r="BQ28" s="4">
        <f>IF($M28&gt;0,AQ28*BA28,0)</f>
        <v>0</v>
      </c>
      <c r="BR28" s="4">
        <f>IF($M28&gt;0,AR28*BB28,0)</f>
        <v>0</v>
      </c>
      <c r="BS28" s="4">
        <f>IF($M28&gt;0,AS28*BC28,0)</f>
        <v>0</v>
      </c>
      <c r="BT28" s="4">
        <f>IF($M28&gt;0,AT28*BD28,0)</f>
        <v>0</v>
      </c>
      <c r="BU28" s="4">
        <f>IF($M28&gt;0,AU28*BE28,0)</f>
        <v>0</v>
      </c>
      <c r="BV28" s="3">
        <f>$AX$4+18</f>
        <v>22</v>
      </c>
      <c r="BW28" s="4">
        <f>INDIRECT(ADDRESS($BV28,BW$2,1,,"Weightings"))*(BG28*$K28+BO28*$M28)</f>
        <v>0</v>
      </c>
      <c r="BX28" s="4">
        <f>INDIRECT(ADDRESS($BV28,BX$2,1,,"Weightings"))*(BH28*$K28+BP28*$M28)</f>
        <v>0</v>
      </c>
      <c r="BY28" s="4">
        <f>INDIRECT(ADDRESS($BV28,BY$2,1,,"Weightings"))*(BI28*$K28+BQ28*$M28)</f>
        <v>0</v>
      </c>
      <c r="BZ28" s="4">
        <f>INDIRECT(ADDRESS($BV28,BZ$2,1,,"Weightings"))*(BJ28*$K28+BR28*$M28)</f>
        <v>0</v>
      </c>
      <c r="CA28" s="4">
        <f>INDIRECT(ADDRESS($BV28,CA$2,1,,"Weightings"))*(BK28*$K28+BS28*$M28)</f>
        <v>0</v>
      </c>
      <c r="CB28" s="4">
        <f>INDIRECT(ADDRESS($BV28,CB$2,1,,"Weightings"))*(BL28*$K28+BT28*$M28)</f>
        <v>0</v>
      </c>
      <c r="CC28" s="4">
        <f>INDIRECT(ADDRESS($BV28,CC$2,1,,"Weightings"))*(BM28*$K28+BU28*$M28)</f>
        <v>0</v>
      </c>
      <c r="CE28" t="str">
        <f>AE28</f>
        <v>C</v>
      </c>
      <c r="CF28">
        <f>VLOOKUP(B28,INDIRECT("'"&amp;AE28&amp;"'!"&amp;"C11:Z510"),$AF$2,0)+AD28+$AF$4</f>
        <v>119</v>
      </c>
      <c r="CG28">
        <f>IF(OR($T28=1,AND($F28=2,$E28=1,$G28=1)),INDIRECT(ADDRESS($CF28,CG$2,1,,$CE28)),0)</f>
        <v>0</v>
      </c>
      <c r="CH28">
        <f>IF(OR($T28=1,AND($F28=2,$E28=1,$G28=1)),INDIRECT(ADDRESS($CF28,CH$2,1,,$CE28)),0)</f>
        <v>0</v>
      </c>
      <c r="CI28">
        <f>IF(OR($T28=1,AND($F28=2,$E28=1,$G28=1)),INDIRECT(ADDRESS($CF28,CI$2,1,,$CE28)),0)</f>
        <v>0</v>
      </c>
      <c r="CJ28">
        <f>IF(OR($T28=1,AND($F28=2,$E28=1,$G28=1)),INDIRECT(ADDRESS($CF28,CJ$2,1,,$CE28)),0)</f>
        <v>0</v>
      </c>
      <c r="CK28">
        <f>IF(OR($T28=1,AND($F28=2,$E28=1,$G28=1)),INDIRECT(ADDRESS($CF28,CK$2,1,,$CE28)),0)</f>
        <v>0</v>
      </c>
      <c r="CL28">
        <f>IF(OR($T28=1,AND($F28=2,$E28=1,$G28=1)),INDIRECT(ADDRESS($CF28,CL$2,1,,$CE28)),0)</f>
        <v>0</v>
      </c>
      <c r="CM28">
        <f>IF(OR($T28=1,AND($F28=2,$E28=1,$G28=1)),INDIRECT(ADDRESS($CF28,CM$2,1,,$CE28)),0)</f>
        <v>0</v>
      </c>
      <c r="CO28" s="4">
        <f>AY28*CG28</f>
        <v>0</v>
      </c>
      <c r="CP28" s="4">
        <f>AZ28*CH28</f>
        <v>0</v>
      </c>
      <c r="CQ28" s="4">
        <f>BA28*CI28</f>
        <v>0</v>
      </c>
      <c r="CR28" s="4">
        <f>BB28*CJ28</f>
        <v>0</v>
      </c>
      <c r="CS28" s="4">
        <f>BC28*CK28</f>
        <v>0</v>
      </c>
      <c r="CT28" s="4">
        <f>BD28*CL28</f>
        <v>0</v>
      </c>
      <c r="CU28" s="4">
        <f>BE28*CM28</f>
        <v>0</v>
      </c>
      <c r="CV28" s="3">
        <f>BV28</f>
        <v>22</v>
      </c>
      <c r="CW28" s="4">
        <f>INDIRECT(ADDRESS($CV28,CW$2,1,,"Weightings"))*CO28</f>
        <v>0</v>
      </c>
      <c r="CX28" s="4">
        <f>INDIRECT(ADDRESS($BV28,CX$2,1,,"Weightings"))*CP28</f>
        <v>0</v>
      </c>
      <c r="CY28" s="4">
        <f>INDIRECT(ADDRESS($BV28,CY$2,1,,"Weightings"))*CQ28</f>
        <v>0</v>
      </c>
      <c r="CZ28" s="4">
        <f>INDIRECT(ADDRESS($BV28,CZ$2,1,,"Weightings"))*CR28</f>
        <v>0</v>
      </c>
      <c r="DA28" s="4">
        <f>INDIRECT(ADDRESS($BV28,DA$2,1,,"Weightings"))*CS28</f>
        <v>0</v>
      </c>
      <c r="DB28" s="4">
        <f>INDIRECT(ADDRESS($BV28,DB$2,1,,"Weightings"))*CT28</f>
        <v>0</v>
      </c>
      <c r="DC28" s="4">
        <f>INDIRECT(ADDRESS($BV28,DC$2,1,,"Weightings"))*CU28</f>
        <v>0</v>
      </c>
    </row>
    <row r="29" ht="150.75" customHeight="1">
      <c r="A29" t="str">
        <v>Cooling</v>
      </c>
      <c r="B29" t="str">
        <f>overview_of_services!B27</f>
        <v>C-3</v>
      </c>
      <c r="C29" t="str">
        <f>overview_of_services!C27</f>
        <v>Information aux occupants et au gestionnaire du bâtiment</v>
      </c>
      <c r="D29" t="str">
        <f>overview_of_services!D27</f>
        <v>Remontée d'informations sur la performance du système de refroidissement</v>
      </c>
      <c r="E29">
        <f>IF($H$2="A",overview_of_services!J27,IF($H$2="B",overview_of_services!K27,overview_of_services!L27))</f>
        <v>1</v>
      </c>
      <c r="F29">
        <f>IF('Informations sur le bâtiment'!$G$57="","",'Informations sur le bâtiment'!$G$57)</f>
        <v>1</v>
      </c>
      <c r="G29">
        <f>overview_of_services!N27</f>
        <v>1</v>
      </c>
      <c r="I29">
        <v>1</v>
      </c>
      <c r="J29">
        <v>4</v>
      </c>
      <c r="K29" s="1">
        <v>1</v>
      </c>
      <c r="L29">
        <v>0</v>
      </c>
      <c r="M29" s="1">
        <f>1-K29</f>
        <v>0</v>
      </c>
      <c r="N29" s="1" t="str">
        <f>IF(AND(U29=1,NOT(F29=2),OR(J29="",J29&lt;0,J29&gt;AC29,AND(M29&gt;0,OR(L29="",L29&lt;0,L29&gt;AC29)),K29&gt;1,K29&lt;0)),_general!$A$83,"")</f>
        <v/>
      </c>
      <c r="O29" t="str">
        <f>VLOOKUP($B29,overview_of_services!$B$4:$I$111,4,)</f>
        <v>Aucune</v>
      </c>
      <c r="P29" t="str">
        <f>VLOOKUP($B29,overview_of_services!$B$4:$I$111,5,)</f>
        <v>Remontée centralisée ou déportée d'indicateurs temps réel de performance (température, sous-comptage)</v>
      </c>
      <c r="Q29" t="str">
        <f>VLOOKUP($B29,overview_of_services!$B$4:$I$111,6,)</f>
        <v>Remontée centralisée ou déportée d'indicateurs temps réel de performance et des données historisées</v>
      </c>
      <c r="R29" t="str">
        <f>VLOOKUP($B29,overview_of_services!$B$4:$I$111,7,)</f>
        <v>Remontée centralisée ou déportée d'indicateurs temps réel incluant prévisions et comparaisons</v>
      </c>
      <c r="S29" t="str">
        <f>VLOOKUP($B29,overview_of_services!$B$4:$I$111,8,)</f>
        <v>Remontée centralisée ou déportée d'indicateurs incluant prévisions, comparaisons, identification de dérives et gestion prévisionnelle</v>
      </c>
      <c r="T29">
        <f>IF(OR(E29=0,OR(F29=0,F29=2)),0,1)</f>
        <v>1</v>
      </c>
      <c r="U29">
        <f>IF(AND(T29=1,I29=1),1,0)</f>
        <v>1</v>
      </c>
      <c r="Z29">
        <f>IF(OR(AND(F29=1,E29=1,G29=1),AND(F29=1,E29=1,G29=0,I29=1),AND(F29=2,E29=1,G29=1)),1,0)</f>
        <v>1</v>
      </c>
      <c r="AA29">
        <f>IF(U29=1,J29,0)</f>
        <v>4</v>
      </c>
      <c r="AB29">
        <f>IF(U29=1,L29,0)</f>
        <v>0</v>
      </c>
      <c r="AC29">
        <f>ISTEXT(O29)+ISTEXT(P29)+ISTEXT(Q29)+ISTEXT(R29)+ISTEXT(S29)-1</f>
        <v>4</v>
      </c>
      <c r="AD29">
        <f>IF(Z29=1,AC29,0)</f>
        <v>4</v>
      </c>
      <c r="AE29" t="str">
        <f>VLOOKUP($B29,overview_of_services!$B$4:$R$111,$AE$2,FALSE)</f>
        <v>C</v>
      </c>
      <c r="AF29">
        <f>VLOOKUP(B29,INDIRECT("'"&amp;AE29&amp;"'!"&amp;"C24:Z423"),$AF$2,0)+AA29+$AF$4</f>
        <v>137</v>
      </c>
      <c r="AG29">
        <f>IF($T29=1,INDIRECT(ADDRESS($AF29,AG$2,1,,$AE29)),0)</f>
        <v>1</v>
      </c>
      <c r="AH29">
        <f>IF($T29=1,INDIRECT(ADDRESS($AF29,AH$2,1,,$AE29)),0)</f>
        <v>0</v>
      </c>
      <c r="AI29">
        <f>IF($T29=1,INDIRECT(ADDRESS($AF29,AI$2,1,,$AE29)),0)</f>
        <v>0</v>
      </c>
      <c r="AJ29">
        <f>IF($T29=1,INDIRECT(ADDRESS($AF29,AJ$2,1,,$AE29)),0)</f>
        <v>1</v>
      </c>
      <c r="AK29">
        <f>IF($T29=1,INDIRECT(ADDRESS($AF29,AK$2,1,,$AE29)),0)</f>
        <v>0</v>
      </c>
      <c r="AL29">
        <f>IF($T29=1,INDIRECT(ADDRESS($AF29,AL$2,1,,$AE29)),0)</f>
        <v>3</v>
      </c>
      <c r="AM29">
        <f>IF($T29=1,INDIRECT(ADDRESS($AF29,AM$2,1,,$AE29)),0)</f>
        <v>3</v>
      </c>
      <c r="AN29">
        <f>VLOOKUP(B29,INDIRECT("'"&amp;AE29&amp;"'!"&amp;"C24:Z423"),$AF$2,0)+AB29+$AF$4</f>
        <v>133</v>
      </c>
      <c r="AO29">
        <f>IF($T29=1,INDIRECT(ADDRESS($AN29,AO$2,1,,$AE29)),0)</f>
        <v>0</v>
      </c>
      <c r="AP29">
        <f>IF($T29=1,INDIRECT(ADDRESS($AN29,AP$2,1,,$AE29)),0)</f>
        <v>0</v>
      </c>
      <c r="AQ29">
        <f>IF($T29=1,INDIRECT(ADDRESS($AN29,AQ$2,1,,$AE29)),0)</f>
        <v>0</v>
      </c>
      <c r="AR29">
        <f>IF($T29=1,INDIRECT(ADDRESS($AN29,AR$2,1,,$AE29)),0)</f>
        <v>0</v>
      </c>
      <c r="AS29">
        <f>IF($T29=1,INDIRECT(ADDRESS($AN29,AS$2,1,,$AE29)),0)</f>
        <v>0</v>
      </c>
      <c r="AT29">
        <f>IF($T29=1,INDIRECT(ADDRESS($AN29,AT$2,1,,$AE29)),0)</f>
        <v>0</v>
      </c>
      <c r="AU29">
        <f>IF($T29=1,INDIRECT(ADDRESS($AN29,AU$2,1,,$AE29)),0)</f>
        <v>0</v>
      </c>
      <c r="AW29" t="str">
        <v>Weightings</v>
      </c>
      <c r="AX29" s="3">
        <f>VLOOKUP(AE29,_general!$A$65:$B$73,2,FALSE)+$AX$4</f>
        <v>11</v>
      </c>
      <c r="AY29" s="1">
        <f>INDIRECT(ADDRESS($AX29,AY$2,1,,"Weightings"))</f>
        <v>0.20181760108617114</v>
      </c>
      <c r="AZ29" s="1">
        <f>INDIRECT(ADDRESS($AX29,AZ$2,1,,"Weightings"))</f>
        <v>0.22526491086959488</v>
      </c>
      <c r="BA29" s="1">
        <f>INDIRECT(ADDRESS($AX29,BA$2,1,,"Weightings"))</f>
        <v>0.16666666666666666</v>
      </c>
      <c r="BB29" s="1">
        <f>INDIRECT(ADDRESS($AX29,BB$2,1,,"Weightings"))</f>
        <v>0.1111111111111111</v>
      </c>
      <c r="BC29" s="1">
        <f>INDIRECT(ADDRESS($AX29,BC$2,1,,"Weightings"))</f>
        <v>0</v>
      </c>
      <c r="BD29" s="1">
        <f>INDIRECT(ADDRESS($AX29,BD$2,1,,"Weightings"))</f>
        <v>0.20111985857680204</v>
      </c>
      <c r="BE29" s="1">
        <f>INDIRECT(ADDRESS($AX29,BE$2,1,,"Weightings"))</f>
        <v>0.125</v>
      </c>
      <c r="BG29" s="4">
        <f>AG29*AY29</f>
        <v>0.20181760108617114</v>
      </c>
      <c r="BH29" s="4">
        <f>AH29*AZ29</f>
        <v>0</v>
      </c>
      <c r="BI29" s="4">
        <f>AI29*BA29</f>
        <v>0</v>
      </c>
      <c r="BJ29" s="4">
        <f>AJ29*BB29</f>
        <v>0.1111111111111111</v>
      </c>
      <c r="BK29" s="4">
        <f>AK29*BC29</f>
        <v>0</v>
      </c>
      <c r="BL29" s="4">
        <f>AL29*BD29</f>
        <v>0.6033595757304061</v>
      </c>
      <c r="BM29" s="4">
        <f>AM29*BE29</f>
        <v>0.375</v>
      </c>
      <c r="BO29" s="4">
        <f>IF($M29&gt;0,AO29*AY29,0)</f>
        <v>0</v>
      </c>
      <c r="BP29" s="4">
        <f>IF($M29&gt;0,AP29*AZ29,0)</f>
        <v>0</v>
      </c>
      <c r="BQ29" s="4">
        <f>IF($M29&gt;0,AQ29*BA29,0)</f>
        <v>0</v>
      </c>
      <c r="BR29" s="4">
        <f>IF($M29&gt;0,AR29*BB29,0)</f>
        <v>0</v>
      </c>
      <c r="BS29" s="4">
        <f>IF($M29&gt;0,AS29*BC29,0)</f>
        <v>0</v>
      </c>
      <c r="BT29" s="4">
        <f>IF($M29&gt;0,AT29*BD29,0)</f>
        <v>0</v>
      </c>
      <c r="BU29" s="4">
        <f>IF($M29&gt;0,AU29*BE29,0)</f>
        <v>0</v>
      </c>
      <c r="BV29" s="3">
        <f>$AX$4+18</f>
        <v>22</v>
      </c>
      <c r="BW29" s="4">
        <f>INDIRECT(ADDRESS($BV29,BW$2,1,,"Weightings"))*(BG29*$K29+BO29*$M29)</f>
        <v>0.03363626684769519</v>
      </c>
      <c r="BX29" s="4">
        <f>INDIRECT(ADDRESS($BV29,BX$2,1,,"Weightings"))*(BH29*$K29+BP29*$M29)</f>
        <v>0</v>
      </c>
      <c r="BY29" s="4">
        <f>INDIRECT(ADDRESS($BV29,BY$2,1,,"Weightings"))*(BI29*$K29+BQ29*$M29)</f>
        <v>0</v>
      </c>
      <c r="BZ29" s="4">
        <f>INDIRECT(ADDRESS($BV29,BZ$2,1,,"Weightings"))*(BJ29*$K29+BR29*$M29)</f>
        <v>0.009259259259259259</v>
      </c>
      <c r="CA29" s="4">
        <f>INDIRECT(ADDRESS($BV29,CA$2,1,,"Weightings"))*(BK29*$K29+BS29*$M29)</f>
        <v>0</v>
      </c>
      <c r="CB29" s="4">
        <f>INDIRECT(ADDRESS($BV29,CB$2,1,,"Weightings"))*(BL29*$K29+BT29*$M29)</f>
        <v>0.10055992928840102</v>
      </c>
      <c r="CC29" s="4">
        <f>INDIRECT(ADDRESS($BV29,CC$2,1,,"Weightings"))*(BM29*$K29+BU29*$M29)</f>
        <v>0.03125</v>
      </c>
      <c r="CE29" t="str">
        <f>AE29</f>
        <v>C</v>
      </c>
      <c r="CF29">
        <f>VLOOKUP(B29,INDIRECT("'"&amp;AE29&amp;"'!"&amp;"C12:Z511"),$AF$2,0)+AD29+$AF$4</f>
        <v>137</v>
      </c>
      <c r="CG29">
        <f>IF(OR($T29=1,AND($F29=2,$E29=1,$G29=1)),INDIRECT(ADDRESS($CF29,CG$2,1,,$CE29)),0)</f>
        <v>1</v>
      </c>
      <c r="CH29">
        <f>IF(OR($T29=1,AND($F29=2,$E29=1,$G29=1)),INDIRECT(ADDRESS($CF29,CH$2,1,,$CE29)),0)</f>
        <v>0</v>
      </c>
      <c r="CI29">
        <f>IF(OR($T29=1,AND($F29=2,$E29=1,$G29=1)),INDIRECT(ADDRESS($CF29,CI$2,1,,$CE29)),0)</f>
        <v>0</v>
      </c>
      <c r="CJ29">
        <f>IF(OR($T29=1,AND($F29=2,$E29=1,$G29=1)),INDIRECT(ADDRESS($CF29,CJ$2,1,,$CE29)),0)</f>
        <v>1</v>
      </c>
      <c r="CK29">
        <f>IF(OR($T29=1,AND($F29=2,$E29=1,$G29=1)),INDIRECT(ADDRESS($CF29,CK$2,1,,$CE29)),0)</f>
        <v>0</v>
      </c>
      <c r="CL29">
        <f>IF(OR($T29=1,AND($F29=2,$E29=1,$G29=1)),INDIRECT(ADDRESS($CF29,CL$2,1,,$CE29)),0)</f>
        <v>3</v>
      </c>
      <c r="CM29">
        <f>IF(OR($T29=1,AND($F29=2,$E29=1,$G29=1)),INDIRECT(ADDRESS($CF29,CM$2,1,,$CE29)),0)</f>
        <v>3</v>
      </c>
      <c r="CO29" s="4">
        <f>AY29*CG29</f>
        <v>0.20181760108617114</v>
      </c>
      <c r="CP29" s="4">
        <f>AZ29*CH29</f>
        <v>0</v>
      </c>
      <c r="CQ29" s="4">
        <f>BA29*CI29</f>
        <v>0</v>
      </c>
      <c r="CR29" s="4">
        <f>BB29*CJ29</f>
        <v>0.1111111111111111</v>
      </c>
      <c r="CS29" s="4">
        <f>BC29*CK29</f>
        <v>0</v>
      </c>
      <c r="CT29" s="4">
        <f>BD29*CL29</f>
        <v>0.6033595757304061</v>
      </c>
      <c r="CU29" s="4">
        <f>BE29*CM29</f>
        <v>0.375</v>
      </c>
      <c r="CV29" s="3">
        <f>BV29</f>
        <v>22</v>
      </c>
      <c r="CW29" s="4">
        <f>INDIRECT(ADDRESS($CV29,CW$2,1,,"Weightings"))*CO29</f>
        <v>0.03363626684769519</v>
      </c>
      <c r="CX29" s="4">
        <f>INDIRECT(ADDRESS($BV29,CX$2,1,,"Weightings"))*CP29</f>
        <v>0</v>
      </c>
      <c r="CY29" s="4">
        <f>INDIRECT(ADDRESS($BV29,CY$2,1,,"Weightings"))*CQ29</f>
        <v>0</v>
      </c>
      <c r="CZ29" s="4">
        <f>INDIRECT(ADDRESS($BV29,CZ$2,1,,"Weightings"))*CR29</f>
        <v>0.009259259259259259</v>
      </c>
      <c r="DA29" s="4">
        <f>INDIRECT(ADDRESS($BV29,DA$2,1,,"Weightings"))*CS29</f>
        <v>0</v>
      </c>
      <c r="DB29" s="4">
        <f>INDIRECT(ADDRESS($BV29,DB$2,1,,"Weightings"))*CT29</f>
        <v>0.10055992928840102</v>
      </c>
      <c r="DC29" s="4">
        <f>INDIRECT(ADDRESS($BV29,DC$2,1,,"Weightings"))*CU29</f>
        <v>0.03125</v>
      </c>
    </row>
    <row r="30" ht="105.75" customHeight="1">
      <c r="A30" t="str">
        <v>Cooling</v>
      </c>
      <c r="B30" t="str">
        <f>overview_of_services!B28</f>
        <v>C-4</v>
      </c>
      <c r="C30" t="str">
        <f>overview_of_services!C28</f>
        <v>Flexibilité et intéraction avec le réseau</v>
      </c>
      <c r="D30" t="str">
        <f>overview_of_services!D28</f>
        <v>Flexibilité et intéraction avec le réseau</v>
      </c>
      <c r="E30">
        <f>IF($H$2="A",overview_of_services!J28,IF($H$2="B",overview_of_services!K28,overview_of_services!L28))</f>
        <v>1</v>
      </c>
      <c r="F30">
        <f>IF('Informations sur le bâtiment'!$G$57="","",'Informations sur le bâtiment'!$G$57)</f>
        <v>1</v>
      </c>
      <c r="G30">
        <f>overview_of_services!N28</f>
        <v>1</v>
      </c>
      <c r="I30">
        <v>1</v>
      </c>
      <c r="J30">
        <v>3</v>
      </c>
      <c r="K30" s="1">
        <v>1</v>
      </c>
      <c r="L30">
        <v>0</v>
      </c>
      <c r="M30" s="1">
        <f>1-K30</f>
        <v>0</v>
      </c>
      <c r="N30" s="1" t="str">
        <f>IF(AND(U30=1,NOT(F30=2),OR(J30="",J30&lt;0,J30&gt;AC30,AND(M30&gt;0,OR(L30="",L30&lt;0,L30&gt;AC30)),K30&gt;1,K30&lt;0)),_general!$A$83,"")</f>
        <v/>
      </c>
      <c r="O30" t="str">
        <f>VLOOKUP($B30,overview_of_services!$B$4:$I$111,4,)</f>
        <v>Aucune régulation automatique</v>
      </c>
      <c r="P30" t="str">
        <f>VLOOKUP($B30,overview_of_services!$B$4:$I$111,5,)</f>
        <v>Programmation des plages de fonctionnement du système de refroidissement</v>
      </c>
      <c r="Q30" t="str">
        <f>VLOOKUP($B30,overview_of_services!$B$4:$I$111,6,)</f>
        <v>Pilotage par auto-apprentissage du système de refroidissement</v>
      </c>
      <c r="R30" t="str">
        <f>VLOOKUP($B30,overview_of_services!$B$4:$I$111,7,)</f>
        <v>Pilotage du système de refroidissement en fonction d'ordres reçus de la part du réseau</v>
      </c>
      <c r="S30" t="str">
        <f>VLOOKUP($B30,overview_of_services!$B$4:$I$111,8,)</f>
        <v>Pilotage optimisé du système de refroidissement selon des prévisions locales et des ordres de la part du réseau</v>
      </c>
      <c r="T30">
        <f>IF(OR(E30=0,OR(F30=0,F30=2)),0,1)</f>
        <v>1</v>
      </c>
      <c r="U30">
        <f>IF(AND(T30=1,I30=1),1,0)</f>
        <v>1</v>
      </c>
      <c r="Z30">
        <f>IF(OR(AND(F30=1,E30=1,G30=1),AND(F30=1,E30=1,G30=0,I30=1),AND(F30=2,E30=1,G30=1)),1,0)</f>
        <v>1</v>
      </c>
      <c r="AA30">
        <f>IF(U30=1,J30,0)</f>
        <v>3</v>
      </c>
      <c r="AB30">
        <f>IF(U30=1,L30,0)</f>
        <v>0</v>
      </c>
      <c r="AC30">
        <f>ISTEXT(O30)+ISTEXT(P30)+ISTEXT(Q30)+ISTEXT(R30)+ISTEXT(S30)-1</f>
        <v>4</v>
      </c>
      <c r="AD30">
        <f>IF(Z30=1,AC30,0)</f>
        <v>4</v>
      </c>
      <c r="AE30" t="str">
        <f>VLOOKUP($B30,overview_of_services!$B$4:$R$111,$AE$2,FALSE)</f>
        <v>C</v>
      </c>
      <c r="AF30">
        <f>VLOOKUP(B30,INDIRECT("'"&amp;AE30&amp;"'!"&amp;"C25:Z424"),$AF$2,0)+AA30+$AF$4</f>
        <v>150</v>
      </c>
      <c r="AG30">
        <f>IF($T30=1,INDIRECT(ADDRESS($AF30,AG$2,1,,$AE30)),0)</f>
        <v>2</v>
      </c>
      <c r="AH30">
        <f>IF($T30=1,INDIRECT(ADDRESS($AF30,AH$2,1,,$AE30)),0)</f>
        <v>3</v>
      </c>
      <c r="AI30">
        <f>IF($T30=1,INDIRECT(ADDRESS($AF30,AI$2,1,,$AE30)),0)</f>
        <v>2</v>
      </c>
      <c r="AJ30">
        <f>IF($T30=1,INDIRECT(ADDRESS($AF30,AJ$2,1,,$AE30)),0)</f>
        <v>3</v>
      </c>
      <c r="AK30">
        <f>IF($T30=1,INDIRECT(ADDRESS($AF30,AK$2,1,,$AE30)),0)</f>
        <v>0</v>
      </c>
      <c r="AL30">
        <f>IF($T30=1,INDIRECT(ADDRESS($AF30,AL$2,1,,$AE30)),0)</f>
        <v>0</v>
      </c>
      <c r="AM30">
        <f>IF($T30=1,INDIRECT(ADDRESS($AF30,AM$2,1,,$AE30)),0)</f>
        <v>0</v>
      </c>
      <c r="AN30">
        <f>VLOOKUP(B30,INDIRECT("'"&amp;AE30&amp;"'!"&amp;"C25:Z424"),$AF$2,0)+AB30+$AF$4</f>
        <v>147</v>
      </c>
      <c r="AO30">
        <f>IF($T30=1,INDIRECT(ADDRESS($AN30,AO$2,1,,$AE30)),0)</f>
        <v>0</v>
      </c>
      <c r="AP30">
        <f>IF($T30=1,INDIRECT(ADDRESS($AN30,AP$2,1,,$AE30)),0)</f>
        <v>0</v>
      </c>
      <c r="AQ30">
        <f>IF($T30=1,INDIRECT(ADDRESS($AN30,AQ$2,1,,$AE30)),0)</f>
        <v>0</v>
      </c>
      <c r="AR30">
        <f>IF($T30=1,INDIRECT(ADDRESS($AN30,AR$2,1,,$AE30)),0)</f>
        <v>0</v>
      </c>
      <c r="AS30">
        <f>IF($T30=1,INDIRECT(ADDRESS($AN30,AS$2,1,,$AE30)),0)</f>
        <v>0</v>
      </c>
      <c r="AT30">
        <f>IF($T30=1,INDIRECT(ADDRESS($AN30,AT$2,1,,$AE30)),0)</f>
        <v>0</v>
      </c>
      <c r="AU30">
        <f>IF($T30=1,INDIRECT(ADDRESS($AN30,AU$2,1,,$AE30)),0)</f>
        <v>0</v>
      </c>
      <c r="AW30" t="str">
        <v>Weightings</v>
      </c>
      <c r="AX30" s="3">
        <f>VLOOKUP(AE30,_general!$A$65:$B$73,2,FALSE)+$AX$4</f>
        <v>11</v>
      </c>
      <c r="AY30" s="1">
        <f>INDIRECT(ADDRESS($AX30,AY$2,1,,"Weightings"))</f>
        <v>0.20181760108617114</v>
      </c>
      <c r="AZ30" s="1">
        <f>INDIRECT(ADDRESS($AX30,AZ$2,1,,"Weightings"))</f>
        <v>0.22526491086959488</v>
      </c>
      <c r="BA30" s="1">
        <f>INDIRECT(ADDRESS($AX30,BA$2,1,,"Weightings"))</f>
        <v>0.16666666666666666</v>
      </c>
      <c r="BB30" s="1">
        <f>INDIRECT(ADDRESS($AX30,BB$2,1,,"Weightings"))</f>
        <v>0.1111111111111111</v>
      </c>
      <c r="BC30" s="1">
        <f>INDIRECT(ADDRESS($AX30,BC$2,1,,"Weightings"))</f>
        <v>0</v>
      </c>
      <c r="BD30" s="1">
        <f>INDIRECT(ADDRESS($AX30,BD$2,1,,"Weightings"))</f>
        <v>0.20111985857680204</v>
      </c>
      <c r="BE30" s="1">
        <f>INDIRECT(ADDRESS($AX30,BE$2,1,,"Weightings"))</f>
        <v>0.125</v>
      </c>
      <c r="BG30" s="4">
        <f>AG30*AY30</f>
        <v>0.4036352021723423</v>
      </c>
      <c r="BH30" s="4">
        <f>AH30*AZ30</f>
        <v>0.6757947326087846</v>
      </c>
      <c r="BI30" s="4">
        <f>AI30*BA30</f>
        <v>0.3333333333333333</v>
      </c>
      <c r="BJ30" s="4">
        <f>AJ30*BB30</f>
        <v>0.3333333333333333</v>
      </c>
      <c r="BK30" s="4">
        <f>AK30*BC30</f>
        <v>0</v>
      </c>
      <c r="BL30" s="4">
        <f>AL30*BD30</f>
        <v>0</v>
      </c>
      <c r="BM30" s="4">
        <f>AM30*BE30</f>
        <v>0</v>
      </c>
      <c r="BO30" s="4">
        <f>IF($M30&gt;0,AO30*AY30,0)</f>
        <v>0</v>
      </c>
      <c r="BP30" s="4">
        <f>IF($M30&gt;0,AP30*AZ30,0)</f>
        <v>0</v>
      </c>
      <c r="BQ30" s="4">
        <f>IF($M30&gt;0,AQ30*BA30,0)</f>
        <v>0</v>
      </c>
      <c r="BR30" s="4">
        <f>IF($M30&gt;0,AR30*BB30,0)</f>
        <v>0</v>
      </c>
      <c r="BS30" s="4">
        <f>IF($M30&gt;0,AS30*BC30,0)</f>
        <v>0</v>
      </c>
      <c r="BT30" s="4">
        <f>IF($M30&gt;0,AT30*BD30,0)</f>
        <v>0</v>
      </c>
      <c r="BU30" s="4">
        <f>IF($M30&gt;0,AU30*BE30,0)</f>
        <v>0</v>
      </c>
      <c r="BV30" s="3">
        <f>$AX$4+18</f>
        <v>22</v>
      </c>
      <c r="BW30" s="4">
        <f>INDIRECT(ADDRESS($BV30,BW$2,1,,"Weightings"))*(BG30*$K30+BO30*$M30)</f>
        <v>0.06727253369539038</v>
      </c>
      <c r="BX30" s="4">
        <f>INDIRECT(ADDRESS($BV30,BX$2,1,,"Weightings"))*(BH30*$K30+BP30*$M30)</f>
        <v>0.22526491086959488</v>
      </c>
      <c r="BY30" s="4">
        <f>INDIRECT(ADDRESS($BV30,BY$2,1,,"Weightings"))*(BI30*$K30+BQ30*$M30)</f>
        <v>0.027777777777777776</v>
      </c>
      <c r="BZ30" s="4">
        <f>INDIRECT(ADDRESS($BV30,BZ$2,1,,"Weightings"))*(BJ30*$K30+BR30*$M30)</f>
        <v>0.027777777777777776</v>
      </c>
      <c r="CA30" s="4">
        <f>INDIRECT(ADDRESS($BV30,CA$2,1,,"Weightings"))*(BK30*$K30+BS30*$M30)</f>
        <v>0</v>
      </c>
      <c r="CB30" s="4">
        <f>INDIRECT(ADDRESS($BV30,CB$2,1,,"Weightings"))*(BL30*$K30+BT30*$M30)</f>
        <v>0</v>
      </c>
      <c r="CC30" s="4">
        <f>INDIRECT(ADDRESS($BV30,CC$2,1,,"Weightings"))*(BM30*$K30+BU30*$M30)</f>
        <v>0</v>
      </c>
      <c r="CE30" t="str">
        <f>AE30</f>
        <v>C</v>
      </c>
      <c r="CF30">
        <f>VLOOKUP(B30,INDIRECT("'"&amp;AE30&amp;"'!"&amp;"C13:Z512"),$AF$2,0)+AD30+$AF$4</f>
        <v>151</v>
      </c>
      <c r="CG30">
        <f>IF(OR($T30=1,AND($F30=2,$E30=1,$G30=1)),INDIRECT(ADDRESS($CF30,CG$2,1,,$CE30)),0)</f>
        <v>2</v>
      </c>
      <c r="CH30">
        <f>IF(OR($T30=1,AND($F30=2,$E30=1,$G30=1)),INDIRECT(ADDRESS($CF30,CH$2,1,,$CE30)),0)</f>
        <v>3</v>
      </c>
      <c r="CI30">
        <f>IF(OR($T30=1,AND($F30=2,$E30=1,$G30=1)),INDIRECT(ADDRESS($CF30,CI$2,1,,$CE30)),0)</f>
        <v>3</v>
      </c>
      <c r="CJ30">
        <f>IF(OR($T30=1,AND($F30=2,$E30=1,$G30=1)),INDIRECT(ADDRESS($CF30,CJ$2,1,,$CE30)),0)</f>
        <v>3</v>
      </c>
      <c r="CK30">
        <f>IF(OR($T30=1,AND($F30=2,$E30=1,$G30=1)),INDIRECT(ADDRESS($CF30,CK$2,1,,$CE30)),0)</f>
        <v>1</v>
      </c>
      <c r="CL30">
        <f>IF(OR($T30=1,AND($F30=2,$E30=1,$G30=1)),INDIRECT(ADDRESS($CF30,CL$2,1,,$CE30)),0)</f>
        <v>0</v>
      </c>
      <c r="CM30">
        <f>IF(OR($T30=1,AND($F30=2,$E30=1,$G30=1)),INDIRECT(ADDRESS($CF30,CM$2,1,,$CE30)),0)</f>
        <v>0</v>
      </c>
      <c r="CO30" s="4">
        <f>AY30*CG30</f>
        <v>0.4036352021723423</v>
      </c>
      <c r="CP30" s="4">
        <f>AZ30*CH30</f>
        <v>0.6757947326087846</v>
      </c>
      <c r="CQ30" s="4">
        <f>BA30*CI30</f>
        <v>0.5</v>
      </c>
      <c r="CR30" s="4">
        <f>BB30*CJ30</f>
        <v>0.3333333333333333</v>
      </c>
      <c r="CS30" s="4">
        <f>BC30*CK30</f>
        <v>0</v>
      </c>
      <c r="CT30" s="4">
        <f>BD30*CL30</f>
        <v>0</v>
      </c>
      <c r="CU30" s="4">
        <f>BE30*CM30</f>
        <v>0</v>
      </c>
      <c r="CV30" s="3">
        <f>BV30</f>
        <v>22</v>
      </c>
      <c r="CW30" s="4">
        <f>INDIRECT(ADDRESS($CV30,CW$2,1,,"Weightings"))*CO30</f>
        <v>0.06727253369539038</v>
      </c>
      <c r="CX30" s="4">
        <f>INDIRECT(ADDRESS($BV30,CX$2,1,,"Weightings"))*CP30</f>
        <v>0.22526491086959488</v>
      </c>
      <c r="CY30" s="4">
        <f>INDIRECT(ADDRESS($BV30,CY$2,1,,"Weightings"))*CQ30</f>
        <v>0.041666666666666664</v>
      </c>
      <c r="CZ30" s="4">
        <f>INDIRECT(ADDRESS($BV30,CZ$2,1,,"Weightings"))*CR30</f>
        <v>0.027777777777777776</v>
      </c>
      <c r="DA30" s="4">
        <f>INDIRECT(ADDRESS($BV30,DA$2,1,,"Weightings"))*CS30</f>
        <v>0</v>
      </c>
      <c r="DB30" s="4">
        <f>INDIRECT(ADDRESS($BV30,DB$2,1,,"Weightings"))*CT30</f>
        <v>0</v>
      </c>
      <c r="DC30" s="4">
        <f>INDIRECT(ADDRESS($BV30,DC$2,1,,"Weightings"))*CU30</f>
        <v>0</v>
      </c>
    </row>
    <row r="31" ht="120.75" customHeight="1">
      <c r="A31" t="str">
        <v>Cooling</v>
      </c>
      <c r="B31" t="str">
        <f>overview_of_services!B29</f>
        <v>V-1a</v>
      </c>
      <c r="C31" t="str">
        <f>overview_of_services!C29</f>
        <v>Régulation du flux d'air</v>
      </c>
      <c r="D31" t="str">
        <f>overview_of_services!D29</f>
        <v>Régulation de l'alimentation en air au niveau de la pièce</v>
      </c>
      <c r="E31">
        <f>IF($H$2="A",overview_of_services!J29,IF($H$2="B",overview_of_services!K29,overview_of_services!L29))</f>
        <v>1</v>
      </c>
      <c r="F31">
        <f>IF('Informations sur le bâtiment'!$G$58="","",'Informations sur le bâtiment'!$G$58)</f>
        <v>1</v>
      </c>
      <c r="G31">
        <f>overview_of_services!N29</f>
        <v>1</v>
      </c>
      <c r="I31">
        <v>1</v>
      </c>
      <c r="J31">
        <v>2</v>
      </c>
      <c r="K31" s="1">
        <v>1</v>
      </c>
      <c r="L31">
        <v>0</v>
      </c>
      <c r="M31" s="1">
        <f>1-K31</f>
        <v>0</v>
      </c>
      <c r="N31" s="1" t="str">
        <f>IF(AND(U31=1,NOT(F31=2),OR(J31="",J31&lt;0,J31&gt;AC31,AND(M31&gt;0,OR(L31="",L31&lt;0,L31&gt;AC31)),K31&gt;1,K31&lt;0)),_general!$A$83,"")</f>
        <v/>
      </c>
      <c r="O31" t="str">
        <f>VLOOKUP($B31,overview_of_services!$B$4:$I$111,4,)</f>
        <v>Pas de système de ventilation, ou commande manuelle</v>
      </c>
      <c r="P31" t="str">
        <f>VLOOKUP($B31,overview_of_services!$B$4:$I$111,5,)</f>
        <v>Régulation programmée</v>
      </c>
      <c r="Q31" t="str">
        <f>VLOOKUP($B31,overview_of_services!$B$4:$I$111,6,)</f>
        <v>Régulation basée sur l’occupation</v>
      </c>
      <c r="R31" t="str">
        <f>VLOOKUP($B31,overview_of_services!$B$4:$I$111,7,)</f>
        <v>Régulation centralisée en fonction de données venant de capteurs de qualité de l'air (CO2, COV, humidité...)</v>
      </c>
      <c r="S31" t="str">
        <f>VLOOKUP($B31,overview_of_services!$B$4:$I$111,8,)</f>
        <v>Régulation par zones en fonction de données venant de capteurs de qualité de l'air (CO2, COV...) avec débit d’air régulé par registres</v>
      </c>
      <c r="T31">
        <f>IF(OR(E31=0,OR(F31=0,F31=2)),0,1)</f>
        <v>1</v>
      </c>
      <c r="U31">
        <f>IF(AND(T31=1,I31=1),1,0)</f>
        <v>1</v>
      </c>
      <c r="Z31">
        <f>IF(OR(AND(F31=1,E31=1,G31=1),AND(F31=1,E31=1,G31=0,I31=1),AND(F31=2,E31=1,G31=1)),1,0)</f>
        <v>1</v>
      </c>
      <c r="AA31">
        <f>IF(U31=1,J31,0)</f>
        <v>2</v>
      </c>
      <c r="AB31">
        <f>IF(U31=1,L31,0)</f>
        <v>0</v>
      </c>
      <c r="AC31">
        <f>ISTEXT(O31)+ISTEXT(P31)+ISTEXT(Q31)+ISTEXT(R31)+ISTEXT(S31)-1</f>
        <v>4</v>
      </c>
      <c r="AD31">
        <f>IF(Z31=1,AC31,0)</f>
        <v>4</v>
      </c>
      <c r="AE31" t="str">
        <f>VLOOKUP($B31,overview_of_services!$B$4:$R$111,$AE$2,FALSE)</f>
        <v>V</v>
      </c>
      <c r="AF31">
        <f>VLOOKUP(B31,INDIRECT("'"&amp;AE31&amp;"'!"&amp;"C26:Z425"),$AF$2,0)+AA31+$AF$4</f>
        <v>10</v>
      </c>
      <c r="AG31">
        <f>IF($T31=1,INDIRECT(ADDRESS($AF31,AG$2,1,,$AE31)),0)</f>
        <v>1</v>
      </c>
      <c r="AH31">
        <f>IF($T31=1,INDIRECT(ADDRESS($AF31,AH$2,1,,$AE31)),0)</f>
        <v>0</v>
      </c>
      <c r="AI31">
        <f>IF($T31=1,INDIRECT(ADDRESS($AF31,AI$2,1,,$AE31)),0)</f>
        <v>2</v>
      </c>
      <c r="AJ31">
        <f>IF($T31=1,INDIRECT(ADDRESS($AF31,AJ$2,1,,$AE31)),0)</f>
        <v>2</v>
      </c>
      <c r="AK31">
        <f>IF($T31=1,INDIRECT(ADDRESS($AF31,AK$2,1,,$AE31)),0)</f>
        <v>2</v>
      </c>
      <c r="AL31">
        <f>IF($T31=1,INDIRECT(ADDRESS($AF31,AL$2,1,,$AE31)),0)</f>
        <v>0</v>
      </c>
      <c r="AM31">
        <f>IF($T31=1,INDIRECT(ADDRESS($AF31,AM$2,1,,$AE31)),0)</f>
        <v>0</v>
      </c>
      <c r="AN31">
        <f>VLOOKUP(B31,INDIRECT("'"&amp;AE31&amp;"'!"&amp;"C26:Z425"),$AF$2,0)+AB31+$AF$4</f>
        <v>8</v>
      </c>
      <c r="AO31">
        <f>IF($T31=1,INDIRECT(ADDRESS($AN31,AO$2,1,,$AE31)),0)</f>
        <v>0</v>
      </c>
      <c r="AP31">
        <f>IF($T31=1,INDIRECT(ADDRESS($AN31,AP$2,1,,$AE31)),0)</f>
        <v>0</v>
      </c>
      <c r="AQ31">
        <f>IF($T31=1,INDIRECT(ADDRESS($AN31,AQ$2,1,,$AE31)),0)</f>
        <v>0</v>
      </c>
      <c r="AR31">
        <f>IF($T31=1,INDIRECT(ADDRESS($AN31,AR$2,1,,$AE31)),0)</f>
        <v>0</v>
      </c>
      <c r="AS31">
        <f>IF($T31=1,INDIRECT(ADDRESS($AN31,AS$2,1,,$AE31)),0)</f>
        <v>0</v>
      </c>
      <c r="AT31">
        <f>IF($T31=1,INDIRECT(ADDRESS($AN31,AT$2,1,,$AE31)),0)</f>
        <v>0</v>
      </c>
      <c r="AU31">
        <f>IF($T31=1,INDIRECT(ADDRESS($AN31,AU$2,1,,$AE31)),0)</f>
        <v>0</v>
      </c>
      <c r="AW31" t="str">
        <v>Weightings</v>
      </c>
      <c r="AX31" s="3">
        <f>VLOOKUP(AE31,_general!$A$65:$B$73,2,FALSE)+$AX$4</f>
        <v>12</v>
      </c>
      <c r="AY31" s="1">
        <f>INDIRECT(ADDRESS($AX31,AY$2,1,,"Weightings"))</f>
        <v>0.06727253369539038</v>
      </c>
      <c r="AZ31" s="1">
        <f>INDIRECT(ADDRESS($AX31,AZ$2,1,,"Weightings"))</f>
        <v>0</v>
      </c>
      <c r="BA31" s="1">
        <f>INDIRECT(ADDRESS($AX31,BA$2,1,,"Weightings"))</f>
        <v>0.16666666666666666</v>
      </c>
      <c r="BB31" s="1">
        <f>INDIRECT(ADDRESS($AX31,BB$2,1,,"Weightings"))</f>
        <v>0.1111111111111111</v>
      </c>
      <c r="BC31" s="1">
        <f>INDIRECT(ADDRESS($AX31,BC$2,1,,"Weightings"))</f>
        <v>0.4</v>
      </c>
      <c r="BD31" s="1">
        <f>INDIRECT(ADDRESS($AX31,BD$2,1,,"Weightings"))</f>
        <v>0.06703995285893401</v>
      </c>
      <c r="BE31" s="1">
        <f>INDIRECT(ADDRESS($AX31,BE$2,1,,"Weightings"))</f>
        <v>0.125</v>
      </c>
      <c r="BG31" s="4">
        <f>AG31*AY31</f>
        <v>0.06727253369539038</v>
      </c>
      <c r="BH31" s="4">
        <f>AH31*AZ31</f>
        <v>0</v>
      </c>
      <c r="BI31" s="4">
        <f>AI31*BA31</f>
        <v>0.3333333333333333</v>
      </c>
      <c r="BJ31" s="4">
        <f>AJ31*BB31</f>
        <v>0.2222222222222222</v>
      </c>
      <c r="BK31" s="4">
        <f>AK31*BC31</f>
        <v>0.8</v>
      </c>
      <c r="BL31" s="4">
        <f>AL31*BD31</f>
        <v>0</v>
      </c>
      <c r="BM31" s="4">
        <f>AM31*BE31</f>
        <v>0</v>
      </c>
      <c r="BO31" s="4">
        <f>IF($M31&gt;0,AO31*AY31,0)</f>
        <v>0</v>
      </c>
      <c r="BP31" s="4">
        <f>IF($M31&gt;0,AP31*AZ31,0)</f>
        <v>0</v>
      </c>
      <c r="BQ31" s="4">
        <f>IF($M31&gt;0,AQ31*BA31,0)</f>
        <v>0</v>
      </c>
      <c r="BR31" s="4">
        <f>IF($M31&gt;0,AR31*BB31,0)</f>
        <v>0</v>
      </c>
      <c r="BS31" s="4">
        <f>IF($M31&gt;0,AS31*BC31,0)</f>
        <v>0</v>
      </c>
      <c r="BT31" s="4">
        <f>IF($M31&gt;0,AT31*BD31,0)</f>
        <v>0</v>
      </c>
      <c r="BU31" s="4">
        <f>IF($M31&gt;0,AU31*BE31,0)</f>
        <v>0</v>
      </c>
      <c r="BV31" s="3">
        <f>$AX$4+18</f>
        <v>22</v>
      </c>
      <c r="BW31" s="4">
        <f>INDIRECT(ADDRESS($BV31,BW$2,1,,"Weightings"))*(BG31*$K31+BO31*$M31)</f>
        <v>0.01121208894923173</v>
      </c>
      <c r="BX31" s="4">
        <f>INDIRECT(ADDRESS($BV31,BX$2,1,,"Weightings"))*(BH31*$K31+BP31*$M31)</f>
        <v>0</v>
      </c>
      <c r="BY31" s="4">
        <f>INDIRECT(ADDRESS($BV31,BY$2,1,,"Weightings"))*(BI31*$K31+BQ31*$M31)</f>
        <v>0.027777777777777776</v>
      </c>
      <c r="BZ31" s="4">
        <f>INDIRECT(ADDRESS($BV31,BZ$2,1,,"Weightings"))*(BJ31*$K31+BR31*$M31)</f>
        <v>0.018518518518518517</v>
      </c>
      <c r="CA31" s="4">
        <f>INDIRECT(ADDRESS($BV31,CA$2,1,,"Weightings"))*(BK31*$K31+BS31*$M31)</f>
        <v>0.06666666666666667</v>
      </c>
      <c r="CB31" s="4">
        <f>INDIRECT(ADDRESS($BV31,CB$2,1,,"Weightings"))*(BL31*$K31+BT31*$M31)</f>
        <v>0</v>
      </c>
      <c r="CC31" s="4">
        <f>INDIRECT(ADDRESS($BV31,CC$2,1,,"Weightings"))*(BM31*$K31+BU31*$M31)</f>
        <v>0</v>
      </c>
      <c r="CE31" t="str">
        <f>AE31</f>
        <v>V</v>
      </c>
      <c r="CF31">
        <f>VLOOKUP(B31,INDIRECT("'"&amp;AE31&amp;"'!"&amp;"C14:Z513"),$AF$2,0)+AD31+$AF$4</f>
        <v>12</v>
      </c>
      <c r="CG31">
        <f>IF(OR($T31=1,AND($F31=2,$E31=1,$G31=1)),INDIRECT(ADDRESS($CF31,CG$2,1,,$CE31)),0)</f>
        <v>3</v>
      </c>
      <c r="CH31">
        <f>IF(OR($T31=1,AND($F31=2,$E31=1,$G31=1)),INDIRECT(ADDRESS($CF31,CH$2,1,,$CE31)),0)</f>
        <v>0</v>
      </c>
      <c r="CI31">
        <f>IF(OR($T31=1,AND($F31=2,$E31=1,$G31=1)),INDIRECT(ADDRESS($CF31,CI$2,1,,$CE31)),0)</f>
        <v>3</v>
      </c>
      <c r="CJ31">
        <f>IF(OR($T31=1,AND($F31=2,$E31=1,$G31=1)),INDIRECT(ADDRESS($CF31,CJ$2,1,,$CE31)),0)</f>
        <v>3</v>
      </c>
      <c r="CK31">
        <f>IF(OR($T31=1,AND($F31=2,$E31=1,$G31=1)),INDIRECT(ADDRESS($CF31,CK$2,1,,$CE31)),0)</f>
        <v>3</v>
      </c>
      <c r="CL31">
        <f>IF(OR($T31=1,AND($F31=2,$E31=1,$G31=1)),INDIRECT(ADDRESS($CF31,CL$2,1,,$CE31)),0)</f>
        <v>0</v>
      </c>
      <c r="CM31">
        <f>IF(OR($T31=1,AND($F31=2,$E31=1,$G31=1)),INDIRECT(ADDRESS($CF31,CM$2,1,,$CE31)),0)</f>
        <v>0</v>
      </c>
      <c r="CO31" s="4">
        <f>AY31*CG31</f>
        <v>0.20181760108617114</v>
      </c>
      <c r="CP31" s="4">
        <f>AZ31*CH31</f>
        <v>0</v>
      </c>
      <c r="CQ31" s="4">
        <f>BA31*CI31</f>
        <v>0.5</v>
      </c>
      <c r="CR31" s="4">
        <f>BB31*CJ31</f>
        <v>0.3333333333333333</v>
      </c>
      <c r="CS31" s="4">
        <f>BC31*CK31</f>
        <v>1.2000000000000002</v>
      </c>
      <c r="CT31" s="4">
        <f>BD31*CL31</f>
        <v>0</v>
      </c>
      <c r="CU31" s="4">
        <f>BE31*CM31</f>
        <v>0</v>
      </c>
      <c r="CV31" s="3">
        <f>BV31</f>
        <v>22</v>
      </c>
      <c r="CW31" s="4">
        <f>INDIRECT(ADDRESS($CV31,CW$2,1,,"Weightings"))*CO31</f>
        <v>0.03363626684769519</v>
      </c>
      <c r="CX31" s="4">
        <f>INDIRECT(ADDRESS($BV31,CX$2,1,,"Weightings"))*CP31</f>
        <v>0</v>
      </c>
      <c r="CY31" s="4">
        <f>INDIRECT(ADDRESS($BV31,CY$2,1,,"Weightings"))*CQ31</f>
        <v>0.041666666666666664</v>
      </c>
      <c r="CZ31" s="4">
        <f>INDIRECT(ADDRESS($BV31,CZ$2,1,,"Weightings"))*CR31</f>
        <v>0.027777777777777776</v>
      </c>
      <c r="DA31" s="4">
        <f>INDIRECT(ADDRESS($BV31,DA$2,1,,"Weightings"))*CS31</f>
        <v>0.1</v>
      </c>
      <c r="DB31" s="4">
        <f>INDIRECT(ADDRESS($BV31,DB$2,1,,"Weightings"))*CT31</f>
        <v>0</v>
      </c>
      <c r="DC31" s="4">
        <f>INDIRECT(ADDRESS($BV31,DC$2,1,,"Weightings"))*CU31</f>
        <v>0</v>
      </c>
    </row>
    <row r="32" ht="225.75" customHeight="1">
      <c r="A32" t="str">
        <v>Cooling</v>
      </c>
      <c r="B32" t="str">
        <f>overview_of_services!B30</f>
        <v>V-1c</v>
      </c>
      <c r="C32" t="str">
        <f>overview_of_services!C30</f>
        <v>Régulation du flux d'air</v>
      </c>
      <c r="D32" t="str">
        <f>overview_of_services!D30</f>
        <v>Régulation du débit d’air ou de la pression au niveau de la centrale de traitement d’air</v>
      </c>
      <c r="E32">
        <f>IF($H$2="A",overview_of_services!J30,IF($H$2="B",overview_of_services!K30,overview_of_services!L30))</f>
        <v>1</v>
      </c>
      <c r="F32">
        <f>IF('Informations sur le bâtiment'!$G$58="","",'Informations sur le bâtiment'!$G$58)</f>
        <v>1</v>
      </c>
      <c r="G32">
        <f>overview_of_services!N30</f>
        <v>0</v>
      </c>
      <c r="K32" s="1">
        <v>1</v>
      </c>
      <c r="L32">
        <v>0</v>
      </c>
      <c r="M32" s="1">
        <f>1-K32</f>
        <v>0</v>
      </c>
      <c r="N32" s="1" t="str">
        <f>IF(AND(U32=1,NOT(F32=2),OR(J32="",J32&lt;0,J32&gt;AC32,AND(M32&gt;0,OR(L32="",L32&lt;0,L32&gt;AC32)),K32&gt;1,K32&lt;0)),_general!$A$83,"")</f>
        <v/>
      </c>
      <c r="O32" t="str">
        <f>VLOOKUP($B32,overview_of_services!$B$4:$I$111,4,)</f>
        <v>Aucune régulation automatique : fournit en continu un débit d'air pour une charge maximale pour toutes les pièces</v>
      </c>
      <c r="P32" t="str">
        <f>VLOOKUP($B32,overview_of_services!$B$4:$I$111,5,)</f>
        <v>Programmation des heures de mise en marche/arrêt : fournit en continu un débit d'air pour une charge maximale pour toutes les pièces au cours d'un temps d'occupation nominal</v>
      </c>
      <c r="Q32" t="str">
        <f>VLOOKUP($B32,overview_of_services!$B$4:$I$111,6,)</f>
        <v>Régulation multi-niveau : pour diminuer les besoins en énergie auxiliaire du ventilateur</v>
      </c>
      <c r="R32" t="str">
        <f>VLOOKUP($B32,overview_of_services!$B$4:$I$111,7,)</f>
        <v>Régulation automatique du débit ou de la pression sans réinitialisation de la pression : charge en fonction des alimentations du débit d'air selon les besoins pour toutes les pièces communicantes</v>
      </c>
      <c r="S32" t="str">
        <f>VLOOKUP($B32,overview_of_services!$B$4:$I$111,8,)</f>
        <v>Régulation automatique du débit ou de la pression avec réinitialisation de la pression : charge en fonction des alimentations du débit d'air selon les besoins pour toutes les pièces communicantes (pour les systèmes à volume d'air variable avec VFD)</v>
      </c>
      <c r="T32">
        <f>IF(OR(E32=0,OR(F32=0,F32=2)),0,1)</f>
        <v>1</v>
      </c>
      <c r="U32">
        <f>IF(AND(T32=1,I32=1),1,0)</f>
        <v>0</v>
      </c>
      <c r="Z32">
        <f>IF(OR(AND(F32=1,E32=1,G32=1),AND(F32=1,E32=1,G32=0,I32=1),AND(F32=2,E32=1,G32=1)),1,0)</f>
        <v>0</v>
      </c>
      <c r="AA32">
        <f>IF(U32=1,J32,0)</f>
        <v>0</v>
      </c>
      <c r="AB32">
        <f>IF(U32=1,L32,0)</f>
        <v>0</v>
      </c>
      <c r="AC32">
        <f>ISTEXT(O32)+ISTEXT(P32)+ISTEXT(Q32)+ISTEXT(R32)+ISTEXT(S32)-1</f>
        <v>4</v>
      </c>
      <c r="AD32">
        <f>IF(Z32=1,AC32,0)</f>
        <v>0</v>
      </c>
      <c r="AE32" t="str">
        <f>VLOOKUP($B32,overview_of_services!$B$4:$R$111,$AE$2,FALSE)</f>
        <v>V</v>
      </c>
      <c r="AF32">
        <f>VLOOKUP(B32,INDIRECT("'"&amp;AE32&amp;"'!"&amp;"C27:Z426"),$AF$2,0)+AA32+$AF$4</f>
        <v>24</v>
      </c>
      <c r="AG32">
        <f>IF($T32=1,INDIRECT(ADDRESS($AF32,AG$2,1,,$AE32)),0)</f>
        <v>0</v>
      </c>
      <c r="AH32">
        <f>IF($T32=1,INDIRECT(ADDRESS($AF32,AH$2,1,,$AE32)),0)</f>
        <v>0</v>
      </c>
      <c r="AI32">
        <f>IF($T32=1,INDIRECT(ADDRESS($AF32,AI$2,1,,$AE32)),0)</f>
        <v>0</v>
      </c>
      <c r="AJ32">
        <f>IF($T32=1,INDIRECT(ADDRESS($AF32,AJ$2,1,,$AE32)),0)</f>
        <v>0</v>
      </c>
      <c r="AK32">
        <f>IF($T32=1,INDIRECT(ADDRESS($AF32,AK$2,1,,$AE32)),0)</f>
        <v>0</v>
      </c>
      <c r="AL32">
        <f>IF($T32=1,INDIRECT(ADDRESS($AF32,AL$2,1,,$AE32)),0)</f>
        <v>0</v>
      </c>
      <c r="AM32">
        <f>IF($T32=1,INDIRECT(ADDRESS($AF32,AM$2,1,,$AE32)),0)</f>
        <v>0</v>
      </c>
      <c r="AN32">
        <f>VLOOKUP(B32,INDIRECT("'"&amp;AE32&amp;"'!"&amp;"C27:Z426"),$AF$2,0)+AB32+$AF$4</f>
        <v>24</v>
      </c>
      <c r="AO32">
        <f>IF($T32=1,INDIRECT(ADDRESS($AN32,AO$2,1,,$AE32)),0)</f>
        <v>0</v>
      </c>
      <c r="AP32">
        <f>IF($T32=1,INDIRECT(ADDRESS($AN32,AP$2,1,,$AE32)),0)</f>
        <v>0</v>
      </c>
      <c r="AQ32">
        <f>IF($T32=1,INDIRECT(ADDRESS($AN32,AQ$2,1,,$AE32)),0)</f>
        <v>0</v>
      </c>
      <c r="AR32">
        <f>IF($T32=1,INDIRECT(ADDRESS($AN32,AR$2,1,,$AE32)),0)</f>
        <v>0</v>
      </c>
      <c r="AS32">
        <f>IF($T32=1,INDIRECT(ADDRESS($AN32,AS$2,1,,$AE32)),0)</f>
        <v>0</v>
      </c>
      <c r="AT32">
        <f>IF($T32=1,INDIRECT(ADDRESS($AN32,AT$2,1,,$AE32)),0)</f>
        <v>0</v>
      </c>
      <c r="AU32">
        <f>IF($T32=1,INDIRECT(ADDRESS($AN32,AU$2,1,,$AE32)),0)</f>
        <v>0</v>
      </c>
      <c r="AW32" t="str">
        <v>Weightings</v>
      </c>
      <c r="AX32" s="3">
        <f>VLOOKUP(AE32,_general!$A$65:$B$73,2,FALSE)+$AX$4</f>
        <v>12</v>
      </c>
      <c r="AY32" s="1">
        <f>INDIRECT(ADDRESS($AX32,AY$2,1,,"Weightings"))</f>
        <v>0.06727253369539038</v>
      </c>
      <c r="AZ32" s="1">
        <f>INDIRECT(ADDRESS($AX32,AZ$2,1,,"Weightings"))</f>
        <v>0</v>
      </c>
      <c r="BA32" s="1">
        <f>INDIRECT(ADDRESS($AX32,BA$2,1,,"Weightings"))</f>
        <v>0.16666666666666666</v>
      </c>
      <c r="BB32" s="1">
        <f>INDIRECT(ADDRESS($AX32,BB$2,1,,"Weightings"))</f>
        <v>0.1111111111111111</v>
      </c>
      <c r="BC32" s="1">
        <f>INDIRECT(ADDRESS($AX32,BC$2,1,,"Weightings"))</f>
        <v>0.4</v>
      </c>
      <c r="BD32" s="1">
        <f>INDIRECT(ADDRESS($AX32,BD$2,1,,"Weightings"))</f>
        <v>0.06703995285893401</v>
      </c>
      <c r="BE32" s="1">
        <f>INDIRECT(ADDRESS($AX32,BE$2,1,,"Weightings"))</f>
        <v>0.125</v>
      </c>
      <c r="BG32" s="4">
        <f>AG32*AY32</f>
        <v>0</v>
      </c>
      <c r="BH32" s="4">
        <f>AH32*AZ32</f>
        <v>0</v>
      </c>
      <c r="BI32" s="4">
        <f>AI32*BA32</f>
        <v>0</v>
      </c>
      <c r="BJ32" s="4">
        <f>AJ32*BB32</f>
        <v>0</v>
      </c>
      <c r="BK32" s="4">
        <f>AK32*BC32</f>
        <v>0</v>
      </c>
      <c r="BL32" s="4">
        <f>AL32*BD32</f>
        <v>0</v>
      </c>
      <c r="BM32" s="4">
        <f>AM32*BE32</f>
        <v>0</v>
      </c>
      <c r="BO32" s="4">
        <f>IF($M32&gt;0,AO32*AY32,0)</f>
        <v>0</v>
      </c>
      <c r="BP32" s="4">
        <f>IF($M32&gt;0,AP32*AZ32,0)</f>
        <v>0</v>
      </c>
      <c r="BQ32" s="4">
        <f>IF($M32&gt;0,AQ32*BA32,0)</f>
        <v>0</v>
      </c>
      <c r="BR32" s="4">
        <f>IF($M32&gt;0,AR32*BB32,0)</f>
        <v>0</v>
      </c>
      <c r="BS32" s="4">
        <f>IF($M32&gt;0,AS32*BC32,0)</f>
        <v>0</v>
      </c>
      <c r="BT32" s="4">
        <f>IF($M32&gt;0,AT32*BD32,0)</f>
        <v>0</v>
      </c>
      <c r="BU32" s="4">
        <f>IF($M32&gt;0,AU32*BE32,0)</f>
        <v>0</v>
      </c>
      <c r="BV32" s="3">
        <f>$AX$4+18</f>
        <v>22</v>
      </c>
      <c r="BW32" s="4">
        <f>INDIRECT(ADDRESS($BV32,BW$2,1,,"Weightings"))*(BG32*$K32+BO32*$M32)</f>
        <v>0</v>
      </c>
      <c r="BX32" s="4">
        <f>INDIRECT(ADDRESS($BV32,BX$2,1,,"Weightings"))*(BH32*$K32+BP32*$M32)</f>
        <v>0</v>
      </c>
      <c r="BY32" s="4">
        <f>INDIRECT(ADDRESS($BV32,BY$2,1,,"Weightings"))*(BI32*$K32+BQ32*$M32)</f>
        <v>0</v>
      </c>
      <c r="BZ32" s="4">
        <f>INDIRECT(ADDRESS($BV32,BZ$2,1,,"Weightings"))*(BJ32*$K32+BR32*$M32)</f>
        <v>0</v>
      </c>
      <c r="CA32" s="4">
        <f>INDIRECT(ADDRESS($BV32,CA$2,1,,"Weightings"))*(BK32*$K32+BS32*$M32)</f>
        <v>0</v>
      </c>
      <c r="CB32" s="4">
        <f>INDIRECT(ADDRESS($BV32,CB$2,1,,"Weightings"))*(BL32*$K32+BT32*$M32)</f>
        <v>0</v>
      </c>
      <c r="CC32" s="4">
        <f>INDIRECT(ADDRESS($BV32,CC$2,1,,"Weightings"))*(BM32*$K32+BU32*$M32)</f>
        <v>0</v>
      </c>
      <c r="CE32" t="str">
        <f>AE32</f>
        <v>V</v>
      </c>
      <c r="CF32">
        <f>VLOOKUP(B32,INDIRECT("'"&amp;AE32&amp;"'!"&amp;"C15:Z514"),$AF$2,0)+AD32+$AF$4</f>
        <v>24</v>
      </c>
      <c r="CG32">
        <f>IF(OR($T32=1,AND($F32=2,$E32=1,$G32=1)),INDIRECT(ADDRESS($CF32,CG$2,1,,$CE32)),0)</f>
        <v>0</v>
      </c>
      <c r="CH32">
        <f>IF(OR($T32=1,AND($F32=2,$E32=1,$G32=1)),INDIRECT(ADDRESS($CF32,CH$2,1,,$CE32)),0)</f>
        <v>0</v>
      </c>
      <c r="CI32">
        <f>IF(OR($T32=1,AND($F32=2,$E32=1,$G32=1)),INDIRECT(ADDRESS($CF32,CI$2,1,,$CE32)),0)</f>
        <v>0</v>
      </c>
      <c r="CJ32">
        <f>IF(OR($T32=1,AND($F32=2,$E32=1,$G32=1)),INDIRECT(ADDRESS($CF32,CJ$2,1,,$CE32)),0)</f>
        <v>0</v>
      </c>
      <c r="CK32">
        <f>IF(OR($T32=1,AND($F32=2,$E32=1,$G32=1)),INDIRECT(ADDRESS($CF32,CK$2,1,,$CE32)),0)</f>
        <v>0</v>
      </c>
      <c r="CL32">
        <f>IF(OR($T32=1,AND($F32=2,$E32=1,$G32=1)),INDIRECT(ADDRESS($CF32,CL$2,1,,$CE32)),0)</f>
        <v>0</v>
      </c>
      <c r="CM32">
        <f>IF(OR($T32=1,AND($F32=2,$E32=1,$G32=1)),INDIRECT(ADDRESS($CF32,CM$2,1,,$CE32)),0)</f>
        <v>0</v>
      </c>
      <c r="CO32" s="4">
        <f>AY32*CG32</f>
        <v>0</v>
      </c>
      <c r="CP32" s="4">
        <f>AZ32*CH32</f>
        <v>0</v>
      </c>
      <c r="CQ32" s="4">
        <f>BA32*CI32</f>
        <v>0</v>
      </c>
      <c r="CR32" s="4">
        <f>BB32*CJ32</f>
        <v>0</v>
      </c>
      <c r="CS32" s="4">
        <f>BC32*CK32</f>
        <v>0</v>
      </c>
      <c r="CT32" s="4">
        <f>BD32*CL32</f>
        <v>0</v>
      </c>
      <c r="CU32" s="4">
        <f>BE32*CM32</f>
        <v>0</v>
      </c>
      <c r="CV32" s="3">
        <f>BV32</f>
        <v>22</v>
      </c>
      <c r="CW32" s="4">
        <f>INDIRECT(ADDRESS($CV32,CW$2,1,,"Weightings"))*CO32</f>
        <v>0</v>
      </c>
      <c r="CX32" s="4">
        <f>INDIRECT(ADDRESS($BV32,CX$2,1,,"Weightings"))*CP32</f>
        <v>0</v>
      </c>
      <c r="CY32" s="4">
        <f>INDIRECT(ADDRESS($BV32,CY$2,1,,"Weightings"))*CQ32</f>
        <v>0</v>
      </c>
      <c r="CZ32" s="4">
        <f>INDIRECT(ADDRESS($BV32,CZ$2,1,,"Weightings"))*CR32</f>
        <v>0</v>
      </c>
      <c r="DA32" s="4">
        <f>INDIRECT(ADDRESS($BV32,DA$2,1,,"Weightings"))*CS32</f>
        <v>0</v>
      </c>
      <c r="DB32" s="4">
        <f>INDIRECT(ADDRESS($BV32,DB$2,1,,"Weightings"))*CT32</f>
        <v>0</v>
      </c>
      <c r="DC32" s="4">
        <f>INDIRECT(ADDRESS($BV32,DC$2,1,,"Weightings"))*CU32</f>
        <v>0</v>
      </c>
    </row>
    <row r="33" ht="120.75" customHeight="1">
      <c r="A33" t="str">
        <v>Cooling</v>
      </c>
      <c r="B33" t="str">
        <f>overview_of_services!B31</f>
        <v>V-2c</v>
      </c>
      <c r="C33" t="str">
        <f>overview_of_services!C31</f>
        <v>Régulation de la température de l'air</v>
      </c>
      <c r="D33" t="str">
        <f>overview_of_services!D31</f>
        <v>Commande de récupération de chaleur : prévention des surchauffes</v>
      </c>
      <c r="E33">
        <f>IF($H$2="A",overview_of_services!J31,IF($H$2="B",overview_of_services!K31,overview_of_services!L31))</f>
        <v>1</v>
      </c>
      <c r="F33">
        <f>IF('Informations sur le bâtiment'!$G$58="","",'Informations sur le bâtiment'!$G$58)</f>
        <v>1</v>
      </c>
      <c r="G33">
        <f>overview_of_services!N31</f>
        <v>0</v>
      </c>
      <c r="K33" s="1">
        <v>1</v>
      </c>
      <c r="L33">
        <v>0</v>
      </c>
      <c r="M33" s="1">
        <f>1-K33</f>
        <v>0</v>
      </c>
      <c r="N33" s="1" t="str">
        <f>IF(AND(U33=1,NOT(F33=2),OR(J33="",J33&lt;0,J33&gt;AC33,AND(M33&gt;0,OR(L33="",L33&lt;0,L33&gt;AC33)),K33&gt;1,K33&lt;0)),_general!$A$83,"")</f>
        <v/>
      </c>
      <c r="O33" t="str">
        <f>VLOOKUP($B33,overview_of_services!$B$4:$I$111,4,)</f>
        <v>Sans régulation de surchauffe</v>
      </c>
      <c r="P33" t="str">
        <f>VLOOKUP($B33,overview_of_services!$B$4:$I$111,5,)</f>
        <v>Modulation ou bipasse de la récupération de chaleur selon des données venant de capteurs dans l'air extrait</v>
      </c>
      <c r="Q33" t="str">
        <f>VLOOKUP($B33,overview_of_services!$B$4:$I$111,6,)</f>
        <v>Modulation ou bipasse de la récupération de chaleur selon des données venant de capteurs dans l'air extrait ou du contrôle prédictif</v>
      </c>
      <c r="R33">
        <f>VLOOKUP($B33,overview_of_services!$B$4:$I$111,7,)</f>
        <v>0</v>
      </c>
      <c r="S33">
        <f>VLOOKUP($B33,overview_of_services!$B$4:$I$111,8,)</f>
        <v>0</v>
      </c>
      <c r="T33">
        <f>IF(OR(E33=0,OR(F33=0,F33=2)),0,1)</f>
        <v>1</v>
      </c>
      <c r="U33">
        <f>IF(AND(T33=1,I33=1),1,0)</f>
        <v>0</v>
      </c>
      <c r="Z33">
        <f>IF(OR(AND(F33=1,E33=1,G33=1),AND(F33=1,E33=1,G33=0,I33=1),AND(F33=2,E33=1,G33=1)),1,0)</f>
        <v>0</v>
      </c>
      <c r="AA33">
        <f>IF(U33=1,J33,0)</f>
        <v>0</v>
      </c>
      <c r="AB33">
        <f>IF(U33=1,L33,0)</f>
        <v>0</v>
      </c>
      <c r="AC33">
        <f>ISTEXT(O33)+ISTEXT(P33)+ISTEXT(Q33)+ISTEXT(R33)+ISTEXT(S33)-1</f>
        <v>2</v>
      </c>
      <c r="AD33">
        <f>IF(Z33=1,AC33,0)</f>
        <v>0</v>
      </c>
      <c r="AE33" t="str">
        <f>VLOOKUP($B33,overview_of_services!$B$4:$R$111,$AE$2,FALSE)</f>
        <v>V</v>
      </c>
      <c r="AF33">
        <f>VLOOKUP(B33,INDIRECT("'"&amp;AE33&amp;"'!"&amp;"C28:Z427"),$AF$2,0)+AA33+$AF$4</f>
        <v>41</v>
      </c>
      <c r="AG33">
        <f>IF($T33=1,INDIRECT(ADDRESS($AF33,AG$2,1,,$AE33)),0)</f>
        <v>0</v>
      </c>
      <c r="AH33">
        <f>IF($T33=1,INDIRECT(ADDRESS($AF33,AH$2,1,,$AE33)),0)</f>
        <v>0</v>
      </c>
      <c r="AI33">
        <f>IF($T33=1,INDIRECT(ADDRESS($AF33,AI$2,1,,$AE33)),0)</f>
        <v>0</v>
      </c>
      <c r="AJ33">
        <f>IF($T33=1,INDIRECT(ADDRESS($AF33,AJ$2,1,,$AE33)),0)</f>
        <v>0</v>
      </c>
      <c r="AK33">
        <f>IF($T33=1,INDIRECT(ADDRESS($AF33,AK$2,1,,$AE33)),0)</f>
        <v>0</v>
      </c>
      <c r="AL33">
        <f>IF($T33=1,INDIRECT(ADDRESS($AF33,AL$2,1,,$AE33)),0)</f>
        <v>0</v>
      </c>
      <c r="AM33">
        <f>IF($T33=1,INDIRECT(ADDRESS($AF33,AM$2,1,,$AE33)),0)</f>
        <v>0</v>
      </c>
      <c r="AN33">
        <f>VLOOKUP(B33,INDIRECT("'"&amp;AE33&amp;"'!"&amp;"C28:Z427"),$AF$2,0)+AB33+$AF$4</f>
        <v>41</v>
      </c>
      <c r="AO33">
        <f>IF($T33=1,INDIRECT(ADDRESS($AN33,AO$2,1,,$AE33)),0)</f>
        <v>0</v>
      </c>
      <c r="AP33">
        <f>IF($T33=1,INDIRECT(ADDRESS($AN33,AP$2,1,,$AE33)),0)</f>
        <v>0</v>
      </c>
      <c r="AQ33">
        <f>IF($T33=1,INDIRECT(ADDRESS($AN33,AQ$2,1,,$AE33)),0)</f>
        <v>0</v>
      </c>
      <c r="AR33">
        <f>IF($T33=1,INDIRECT(ADDRESS($AN33,AR$2,1,,$AE33)),0)</f>
        <v>0</v>
      </c>
      <c r="AS33">
        <f>IF($T33=1,INDIRECT(ADDRESS($AN33,AS$2,1,,$AE33)),0)</f>
        <v>0</v>
      </c>
      <c r="AT33">
        <f>IF($T33=1,INDIRECT(ADDRESS($AN33,AT$2,1,,$AE33)),0)</f>
        <v>0</v>
      </c>
      <c r="AU33">
        <f>IF($T33=1,INDIRECT(ADDRESS($AN33,AU$2,1,,$AE33)),0)</f>
        <v>0</v>
      </c>
      <c r="AW33" t="str">
        <v>Weightings</v>
      </c>
      <c r="AX33" s="3">
        <f>VLOOKUP(AE33,_general!$A$65:$B$73,2,FALSE)+$AX$4</f>
        <v>12</v>
      </c>
      <c r="AY33" s="1">
        <f>INDIRECT(ADDRESS($AX33,AY$2,1,,"Weightings"))</f>
        <v>0.06727253369539038</v>
      </c>
      <c r="AZ33" s="1">
        <f>INDIRECT(ADDRESS($AX33,AZ$2,1,,"Weightings"))</f>
        <v>0</v>
      </c>
      <c r="BA33" s="1">
        <f>INDIRECT(ADDRESS($AX33,BA$2,1,,"Weightings"))</f>
        <v>0.16666666666666666</v>
      </c>
      <c r="BB33" s="1">
        <f>INDIRECT(ADDRESS($AX33,BB$2,1,,"Weightings"))</f>
        <v>0.1111111111111111</v>
      </c>
      <c r="BC33" s="1">
        <f>INDIRECT(ADDRESS($AX33,BC$2,1,,"Weightings"))</f>
        <v>0.4</v>
      </c>
      <c r="BD33" s="1">
        <f>INDIRECT(ADDRESS($AX33,BD$2,1,,"Weightings"))</f>
        <v>0.06703995285893401</v>
      </c>
      <c r="BE33" s="1">
        <f>INDIRECT(ADDRESS($AX33,BE$2,1,,"Weightings"))</f>
        <v>0.125</v>
      </c>
      <c r="BG33" s="4">
        <f>AG33*AY33</f>
        <v>0</v>
      </c>
      <c r="BH33" s="4">
        <f>AH33*AZ33</f>
        <v>0</v>
      </c>
      <c r="BI33" s="4">
        <f>AI33*BA33</f>
        <v>0</v>
      </c>
      <c r="BJ33" s="4">
        <f>AJ33*BB33</f>
        <v>0</v>
      </c>
      <c r="BK33" s="4">
        <f>AK33*BC33</f>
        <v>0</v>
      </c>
      <c r="BL33" s="4">
        <f>AL33*BD33</f>
        <v>0</v>
      </c>
      <c r="BM33" s="4">
        <f>AM33*BE33</f>
        <v>0</v>
      </c>
      <c r="BO33" s="4">
        <f>IF($M33&gt;0,AO33*AY33,0)</f>
        <v>0</v>
      </c>
      <c r="BP33" s="4">
        <f>IF($M33&gt;0,AP33*AZ33,0)</f>
        <v>0</v>
      </c>
      <c r="BQ33" s="4">
        <f>IF($M33&gt;0,AQ33*BA33,0)</f>
        <v>0</v>
      </c>
      <c r="BR33" s="4">
        <f>IF($M33&gt;0,AR33*BB33,0)</f>
        <v>0</v>
      </c>
      <c r="BS33" s="4">
        <f>IF($M33&gt;0,AS33*BC33,0)</f>
        <v>0</v>
      </c>
      <c r="BT33" s="4">
        <f>IF($M33&gt;0,AT33*BD33,0)</f>
        <v>0</v>
      </c>
      <c r="BU33" s="4">
        <f>IF($M33&gt;0,AU33*BE33,0)</f>
        <v>0</v>
      </c>
      <c r="BV33" s="3">
        <f>$AX$4+18</f>
        <v>22</v>
      </c>
      <c r="BW33" s="4">
        <f>INDIRECT(ADDRESS($BV33,BW$2,1,,"Weightings"))*(BG33*$K33+BO33*$M33)</f>
        <v>0</v>
      </c>
      <c r="BX33" s="4">
        <f>INDIRECT(ADDRESS($BV33,BX$2,1,,"Weightings"))*(BH33*$K33+BP33*$M33)</f>
        <v>0</v>
      </c>
      <c r="BY33" s="4">
        <f>INDIRECT(ADDRESS($BV33,BY$2,1,,"Weightings"))*(BI33*$K33+BQ33*$M33)</f>
        <v>0</v>
      </c>
      <c r="BZ33" s="4">
        <f>INDIRECT(ADDRESS($BV33,BZ$2,1,,"Weightings"))*(BJ33*$K33+BR33*$M33)</f>
        <v>0</v>
      </c>
      <c r="CA33" s="4">
        <f>INDIRECT(ADDRESS($BV33,CA$2,1,,"Weightings"))*(BK33*$K33+BS33*$M33)</f>
        <v>0</v>
      </c>
      <c r="CB33" s="4">
        <f>INDIRECT(ADDRESS($BV33,CB$2,1,,"Weightings"))*(BL33*$K33+BT33*$M33)</f>
        <v>0</v>
      </c>
      <c r="CC33" s="4">
        <f>INDIRECT(ADDRESS($BV33,CC$2,1,,"Weightings"))*(BM33*$K33+BU33*$M33)</f>
        <v>0</v>
      </c>
      <c r="CE33" t="str">
        <f>AE33</f>
        <v>V</v>
      </c>
      <c r="CF33">
        <f>VLOOKUP(B33,INDIRECT("'"&amp;AE33&amp;"'!"&amp;"C16:Z515"),$AF$2,0)+AD33+$AF$4</f>
        <v>41</v>
      </c>
      <c r="CG33">
        <f>IF(OR($T33=1,AND($F33=2,$E33=1,$G33=1)),INDIRECT(ADDRESS($CF33,CG$2,1,,$CE33)),0)</f>
        <v>0</v>
      </c>
      <c r="CH33">
        <f>IF(OR($T33=1,AND($F33=2,$E33=1,$G33=1)),INDIRECT(ADDRESS($CF33,CH$2,1,,$CE33)),0)</f>
        <v>0</v>
      </c>
      <c r="CI33">
        <f>IF(OR($T33=1,AND($F33=2,$E33=1,$G33=1)),INDIRECT(ADDRESS($CF33,CI$2,1,,$CE33)),0)</f>
        <v>0</v>
      </c>
      <c r="CJ33">
        <f>IF(OR($T33=1,AND($F33=2,$E33=1,$G33=1)),INDIRECT(ADDRESS($CF33,CJ$2,1,,$CE33)),0)</f>
        <v>0</v>
      </c>
      <c r="CK33">
        <f>IF(OR($T33=1,AND($F33=2,$E33=1,$G33=1)),INDIRECT(ADDRESS($CF33,CK$2,1,,$CE33)),0)</f>
        <v>0</v>
      </c>
      <c r="CL33">
        <f>IF(OR($T33=1,AND($F33=2,$E33=1,$G33=1)),INDIRECT(ADDRESS($CF33,CL$2,1,,$CE33)),0)</f>
        <v>0</v>
      </c>
      <c r="CM33">
        <f>IF(OR($T33=1,AND($F33=2,$E33=1,$G33=1)),INDIRECT(ADDRESS($CF33,CM$2,1,,$CE33)),0)</f>
        <v>0</v>
      </c>
      <c r="CO33" s="4">
        <f>AY33*CG33</f>
        <v>0</v>
      </c>
      <c r="CP33" s="4">
        <f>AZ33*CH33</f>
        <v>0</v>
      </c>
      <c r="CQ33" s="4">
        <f>BA33*CI33</f>
        <v>0</v>
      </c>
      <c r="CR33" s="4">
        <f>BB33*CJ33</f>
        <v>0</v>
      </c>
      <c r="CS33" s="4">
        <f>BC33*CK33</f>
        <v>0</v>
      </c>
      <c r="CT33" s="4">
        <f>BD33*CL33</f>
        <v>0</v>
      </c>
      <c r="CU33" s="4">
        <f>BE33*CM33</f>
        <v>0</v>
      </c>
      <c r="CV33" s="3">
        <f>BV33</f>
        <v>22</v>
      </c>
      <c r="CW33" s="4">
        <f>INDIRECT(ADDRESS($CV33,CW$2,1,,"Weightings"))*CO33</f>
        <v>0</v>
      </c>
      <c r="CX33" s="4">
        <f>INDIRECT(ADDRESS($BV33,CX$2,1,,"Weightings"))*CP33</f>
        <v>0</v>
      </c>
      <c r="CY33" s="4">
        <f>INDIRECT(ADDRESS($BV33,CY$2,1,,"Weightings"))*CQ33</f>
        <v>0</v>
      </c>
      <c r="CZ33" s="4">
        <f>INDIRECT(ADDRESS($BV33,CZ$2,1,,"Weightings"))*CR33</f>
        <v>0</v>
      </c>
      <c r="DA33" s="4">
        <f>INDIRECT(ADDRESS($BV33,DA$2,1,,"Weightings"))*CS33</f>
        <v>0</v>
      </c>
      <c r="DB33" s="4">
        <f>INDIRECT(ADDRESS($BV33,DB$2,1,,"Weightings"))*CT33</f>
        <v>0</v>
      </c>
      <c r="DC33" s="4">
        <f>INDIRECT(ADDRESS($BV33,DC$2,1,,"Weightings"))*CU33</f>
        <v>0</v>
      </c>
    </row>
    <row r="34" ht="180.75" customHeight="1">
      <c r="B34" t="str">
        <f>overview_of_services!B32</f>
        <v>V-2d</v>
      </c>
      <c r="C34" t="str">
        <f>overview_of_services!C32</f>
        <v>Régulation de la température de l'air</v>
      </c>
      <c r="D34" t="str">
        <f>overview_of_services!D32</f>
        <v>Régulation de la température de l'air ambiant au niveau de l'unité de traitement de l'air</v>
      </c>
      <c r="E34">
        <f>IF($H$2="A",overview_of_services!J32,IF($H$2="B",overview_of_services!K32,overview_of_services!L32))</f>
        <v>1</v>
      </c>
      <c r="F34">
        <f>IF('Informations sur le bâtiment'!$G$58="","",'Informations sur le bâtiment'!$G$58)</f>
        <v>1</v>
      </c>
      <c r="G34">
        <f>overview_of_services!N32</f>
        <v>0</v>
      </c>
      <c r="K34" s="1">
        <v>1</v>
      </c>
      <c r="L34">
        <v>0</v>
      </c>
      <c r="M34" s="1">
        <f>1-K34</f>
        <v>0</v>
      </c>
      <c r="N34" s="1" t="str">
        <f>IF(AND(U34=1,NOT(F34=2),OR(J34="",J34&lt;0,J34&gt;AC34,AND(M34&gt;0,OR(L34="",L34&lt;0,L34&gt;AC34)),K34&gt;1,K34&lt;0)),_general!$A$83,"")</f>
        <v/>
      </c>
      <c r="O34" t="str">
        <f>VLOOKUP($B34,overview_of_services!$B$4:$I$111,4,)</f>
        <v>Aucune régulation automatique</v>
      </c>
      <c r="P34" t="str">
        <f>VLOOKUP($B34,overview_of_services!$B$4:$I$111,5,)</f>
        <v>Point de consigne constant : une boucle de régulation permet de réguler la température de l'air introduit, le point de consigne est constant et ne peut être modifié que par une action manuelle</v>
      </c>
      <c r="Q34" t="str">
        <f>VLOOKUP($B34,overview_of_services!$B$4:$I$111,6,)</f>
        <v>Point de consigne variable avec compensation de la température extérieure</v>
      </c>
      <c r="R34" t="str">
        <f>VLOOKUP($B34,overview_of_services!$B$4:$I$111,7,)</f>
        <v>Point de consigne variable avec compensation en fonction de la charge : une boucle de régulation permet de réguler la température de l'air introduit. Le point de consigne est défini comme une fonction des charges dans la pièce</v>
      </c>
      <c r="S34">
        <f>VLOOKUP($B34,overview_of_services!$B$4:$I$111,8,)</f>
        <v>0</v>
      </c>
      <c r="T34">
        <f>IF(OR(E34=0,OR(F34=0,F34=2)),0,1)</f>
        <v>1</v>
      </c>
      <c r="U34">
        <f>IF(AND(T34=1,I34=1),1,0)</f>
        <v>0</v>
      </c>
      <c r="Z34">
        <f>IF(OR(AND(F34=1,E34=1,G34=1),AND(F34=1,E34=1,G34=0,I34=1),AND(F34=2,E34=1,G34=1)),1,0)</f>
        <v>0</v>
      </c>
      <c r="AA34">
        <f>IF(U34=1,J34,0)</f>
        <v>0</v>
      </c>
      <c r="AB34">
        <f>IF(U34=1,L34,0)</f>
        <v>0</v>
      </c>
      <c r="AC34">
        <f>ISTEXT(O34)+ISTEXT(P34)+ISTEXT(Q34)+ISTEXT(R34)+ISTEXT(S34)-1</f>
        <v>3</v>
      </c>
      <c r="AD34">
        <f>IF(Z34=1,AC34,0)</f>
        <v>0</v>
      </c>
      <c r="AE34" t="str">
        <f>VLOOKUP($B34,overview_of_services!$B$4:$R$111,$AE$2,FALSE)</f>
        <v>V</v>
      </c>
      <c r="AF34">
        <f>VLOOKUP(B34,INDIRECT("'"&amp;AE34&amp;"'!"&amp;"C29:Z428"),$AF$2,0)+AA34+$AF$4</f>
        <v>55</v>
      </c>
      <c r="AG34">
        <f>IF($T34=1,INDIRECT(ADDRESS($AF34,AG$2,1,,$AE34)),0)</f>
        <v>0</v>
      </c>
      <c r="AH34">
        <f>IF($T34=1,INDIRECT(ADDRESS($AF34,AH$2,1,,$AE34)),0)</f>
        <v>0</v>
      </c>
      <c r="AI34">
        <f>IF($T34=1,INDIRECT(ADDRESS($AF34,AI$2,1,,$AE34)),0)</f>
        <v>0</v>
      </c>
      <c r="AJ34">
        <f>IF($T34=1,INDIRECT(ADDRESS($AF34,AJ$2,1,,$AE34)),0)</f>
        <v>0</v>
      </c>
      <c r="AK34">
        <f>IF($T34=1,INDIRECT(ADDRESS($AF34,AK$2,1,,$AE34)),0)</f>
        <v>0</v>
      </c>
      <c r="AL34">
        <f>IF($T34=1,INDIRECT(ADDRESS($AF34,AL$2,1,,$AE34)),0)</f>
        <v>0</v>
      </c>
      <c r="AM34">
        <f>IF($T34=1,INDIRECT(ADDRESS($AF34,AM$2,1,,$AE34)),0)</f>
        <v>0</v>
      </c>
      <c r="AN34">
        <f>VLOOKUP(B34,INDIRECT("'"&amp;AE34&amp;"'!"&amp;"C29:Z428"),$AF$2,0)+AB34+$AF$4</f>
        <v>55</v>
      </c>
      <c r="AO34">
        <f>IF($T34=1,INDIRECT(ADDRESS($AN34,AO$2,1,,$AE34)),0)</f>
        <v>0</v>
      </c>
      <c r="AP34">
        <f>IF($T34=1,INDIRECT(ADDRESS($AN34,AP$2,1,,$AE34)),0)</f>
        <v>0</v>
      </c>
      <c r="AQ34">
        <f>IF($T34=1,INDIRECT(ADDRESS($AN34,AQ$2,1,,$AE34)),0)</f>
        <v>0</v>
      </c>
      <c r="AR34">
        <f>IF($T34=1,INDIRECT(ADDRESS($AN34,AR$2,1,,$AE34)),0)</f>
        <v>0</v>
      </c>
      <c r="AS34">
        <f>IF($T34=1,INDIRECT(ADDRESS($AN34,AS$2,1,,$AE34)),0)</f>
        <v>0</v>
      </c>
      <c r="AT34">
        <f>IF($T34=1,INDIRECT(ADDRESS($AN34,AT$2,1,,$AE34)),0)</f>
        <v>0</v>
      </c>
      <c r="AU34">
        <f>IF($T34=1,INDIRECT(ADDRESS($AN34,AU$2,1,,$AE34)),0)</f>
        <v>0</v>
      </c>
      <c r="AW34" t="str">
        <v>Weightings</v>
      </c>
      <c r="AX34" s="3">
        <f>VLOOKUP(AE34,_general!$A$65:$B$73,2,FALSE)+$AX$4</f>
        <v>12</v>
      </c>
      <c r="AY34" s="1">
        <f>INDIRECT(ADDRESS($AX34,AY$2,1,,"Weightings"))</f>
        <v>0.06727253369539038</v>
      </c>
      <c r="AZ34" s="1">
        <f>INDIRECT(ADDRESS($AX34,AZ$2,1,,"Weightings"))</f>
        <v>0</v>
      </c>
      <c r="BA34" s="1">
        <f>INDIRECT(ADDRESS($AX34,BA$2,1,,"Weightings"))</f>
        <v>0.16666666666666666</v>
      </c>
      <c r="BB34" s="1">
        <f>INDIRECT(ADDRESS($AX34,BB$2,1,,"Weightings"))</f>
        <v>0.1111111111111111</v>
      </c>
      <c r="BC34" s="1">
        <f>INDIRECT(ADDRESS($AX34,BC$2,1,,"Weightings"))</f>
        <v>0.4</v>
      </c>
      <c r="BD34" s="1">
        <f>INDIRECT(ADDRESS($AX34,BD$2,1,,"Weightings"))</f>
        <v>0.06703995285893401</v>
      </c>
      <c r="BE34" s="1">
        <f>INDIRECT(ADDRESS($AX34,BE$2,1,,"Weightings"))</f>
        <v>0.125</v>
      </c>
      <c r="BG34" s="4">
        <f>AG34*AY34</f>
        <v>0</v>
      </c>
      <c r="BH34" s="4">
        <f>AH34*AZ34</f>
        <v>0</v>
      </c>
      <c r="BI34" s="4">
        <f>AI34*BA34</f>
        <v>0</v>
      </c>
      <c r="BJ34" s="4">
        <f>AJ34*BB34</f>
        <v>0</v>
      </c>
      <c r="BK34" s="4">
        <f>AK34*BC34</f>
        <v>0</v>
      </c>
      <c r="BL34" s="4">
        <f>AL34*BD34</f>
        <v>0</v>
      </c>
      <c r="BM34" s="4">
        <f>AM34*BE34</f>
        <v>0</v>
      </c>
      <c r="BO34" s="4">
        <f>IF($M34&gt;0,AO34*AY34,0)</f>
        <v>0</v>
      </c>
      <c r="BP34" s="4">
        <f>IF($M34&gt;0,AP34*AZ34,0)</f>
        <v>0</v>
      </c>
      <c r="BQ34" s="4">
        <f>IF($M34&gt;0,AQ34*BA34,0)</f>
        <v>0</v>
      </c>
      <c r="BR34" s="4">
        <f>IF($M34&gt;0,AR34*BB34,0)</f>
        <v>0</v>
      </c>
      <c r="BS34" s="4">
        <f>IF($M34&gt;0,AS34*BC34,0)</f>
        <v>0</v>
      </c>
      <c r="BT34" s="4">
        <f>IF($M34&gt;0,AT34*BD34,0)</f>
        <v>0</v>
      </c>
      <c r="BU34" s="4">
        <f>IF($M34&gt;0,AU34*BE34,0)</f>
        <v>0</v>
      </c>
      <c r="BV34" s="3">
        <f>$AX$4+18</f>
        <v>22</v>
      </c>
      <c r="BW34" s="4">
        <f>INDIRECT(ADDRESS($BV34,BW$2,1,,"Weightings"))*(BG34*$K34+BO34*$M34)</f>
        <v>0</v>
      </c>
      <c r="BX34" s="4">
        <f>INDIRECT(ADDRESS($BV34,BX$2,1,,"Weightings"))*(BH34*$K34+BP34*$M34)</f>
        <v>0</v>
      </c>
      <c r="BY34" s="4">
        <f>INDIRECT(ADDRESS($BV34,BY$2,1,,"Weightings"))*(BI34*$K34+BQ34*$M34)</f>
        <v>0</v>
      </c>
      <c r="BZ34" s="4">
        <f>INDIRECT(ADDRESS($BV34,BZ$2,1,,"Weightings"))*(BJ34*$K34+BR34*$M34)</f>
        <v>0</v>
      </c>
      <c r="CA34" s="4">
        <f>INDIRECT(ADDRESS($BV34,CA$2,1,,"Weightings"))*(BK34*$K34+BS34*$M34)</f>
        <v>0</v>
      </c>
      <c r="CB34" s="4">
        <f>INDIRECT(ADDRESS($BV34,CB$2,1,,"Weightings"))*(BL34*$K34+BT34*$M34)</f>
        <v>0</v>
      </c>
      <c r="CC34" s="4">
        <f>INDIRECT(ADDRESS($BV34,CC$2,1,,"Weightings"))*(BM34*$K34+BU34*$M34)</f>
        <v>0</v>
      </c>
      <c r="CE34" t="str">
        <f>AE34</f>
        <v>V</v>
      </c>
      <c r="CF34">
        <f>VLOOKUP(B34,INDIRECT("'"&amp;AE34&amp;"'!"&amp;"C17:Z516"),$AF$2,0)+AD34+$AF$4</f>
        <v>55</v>
      </c>
      <c r="CG34">
        <f>IF(OR($T34=1,AND($F34=2,$E34=1,$G34=1)),INDIRECT(ADDRESS($CF34,CG$2,1,,$CE34)),0)</f>
        <v>0</v>
      </c>
      <c r="CH34">
        <f>IF(OR($T34=1,AND($F34=2,$E34=1,$G34=1)),INDIRECT(ADDRESS($CF34,CH$2,1,,$CE34)),0)</f>
        <v>0</v>
      </c>
      <c r="CI34">
        <f>IF(OR($T34=1,AND($F34=2,$E34=1,$G34=1)),INDIRECT(ADDRESS($CF34,CI$2,1,,$CE34)),0)</f>
        <v>0</v>
      </c>
      <c r="CJ34">
        <f>IF(OR($T34=1,AND($F34=2,$E34=1,$G34=1)),INDIRECT(ADDRESS($CF34,CJ$2,1,,$CE34)),0)</f>
        <v>0</v>
      </c>
      <c r="CK34">
        <f>IF(OR($T34=1,AND($F34=2,$E34=1,$G34=1)),INDIRECT(ADDRESS($CF34,CK$2,1,,$CE34)),0)</f>
        <v>0</v>
      </c>
      <c r="CL34">
        <f>IF(OR($T34=1,AND($F34=2,$E34=1,$G34=1)),INDIRECT(ADDRESS($CF34,CL$2,1,,$CE34)),0)</f>
        <v>0</v>
      </c>
      <c r="CM34">
        <f>IF(OR($T34=1,AND($F34=2,$E34=1,$G34=1)),INDIRECT(ADDRESS($CF34,CM$2,1,,$CE34)),0)</f>
        <v>0</v>
      </c>
      <c r="CO34" s="4">
        <f>AY34*CG34</f>
        <v>0</v>
      </c>
      <c r="CP34" s="4">
        <f>AZ34*CH34</f>
        <v>0</v>
      </c>
      <c r="CQ34" s="4">
        <f>BA34*CI34</f>
        <v>0</v>
      </c>
      <c r="CR34" s="4">
        <f>BB34*CJ34</f>
        <v>0</v>
      </c>
      <c r="CS34" s="4">
        <f>BC34*CK34</f>
        <v>0</v>
      </c>
      <c r="CT34" s="4">
        <f>BD34*CL34</f>
        <v>0</v>
      </c>
      <c r="CU34" s="4">
        <f>BE34*CM34</f>
        <v>0</v>
      </c>
      <c r="CV34" s="3">
        <f>BV34</f>
        <v>22</v>
      </c>
      <c r="CW34" s="4">
        <f>INDIRECT(ADDRESS($CV34,CW$2,1,,"Weightings"))*CO34</f>
        <v>0</v>
      </c>
      <c r="CX34" s="4">
        <f>INDIRECT(ADDRESS($BV34,CX$2,1,,"Weightings"))*CP34</f>
        <v>0</v>
      </c>
      <c r="CY34" s="4">
        <f>INDIRECT(ADDRESS($BV34,CY$2,1,,"Weightings"))*CQ34</f>
        <v>0</v>
      </c>
      <c r="CZ34" s="4">
        <f>INDIRECT(ADDRESS($BV34,CZ$2,1,,"Weightings"))*CR34</f>
        <v>0</v>
      </c>
      <c r="DA34" s="4">
        <f>INDIRECT(ADDRESS($BV34,DA$2,1,,"Weightings"))*CS34</f>
        <v>0</v>
      </c>
      <c r="DB34" s="4">
        <f>INDIRECT(ADDRESS($BV34,DB$2,1,,"Weightings"))*CT34</f>
        <v>0</v>
      </c>
      <c r="DC34" s="4">
        <f>INDIRECT(ADDRESS($BV34,DC$2,1,,"Weightings"))*CU34</f>
        <v>0</v>
      </c>
    </row>
    <row r="35" ht="210.75" customHeight="1">
      <c r="B35" t="str">
        <f>overview_of_services!B33</f>
        <v>V-3</v>
      </c>
      <c r="C35" t="str">
        <f>overview_of_services!C33</f>
        <v>Refroidissement naturel</v>
      </c>
      <c r="D35" t="str">
        <f>overview_of_services!D33</f>
        <v>Refroidissement mécanique naturel</v>
      </c>
      <c r="E35">
        <f>IF($H$2="A",overview_of_services!J33,IF($H$2="B",overview_of_services!K33,overview_of_services!L33))</f>
        <v>1</v>
      </c>
      <c r="F35">
        <f>IF('Informations sur le bâtiment'!$G$58="","",'Informations sur le bâtiment'!$G$58)</f>
        <v>1</v>
      </c>
      <c r="G35">
        <f>overview_of_services!N33</f>
        <v>0</v>
      </c>
      <c r="K35" s="1">
        <v>1</v>
      </c>
      <c r="L35">
        <v>0</v>
      </c>
      <c r="M35" s="1">
        <f>1-K35</f>
        <v>0</v>
      </c>
      <c r="N35" s="1" t="str">
        <f>IF(AND(U35=1,NOT(F35=2),OR(J35="",J35&lt;0,J35&gt;AC35,AND(M35&gt;0,OR(L35="",L35&lt;0,L35&gt;AC35)),K35&gt;1,K35&lt;0)),_general!$A$83,"")</f>
        <v/>
      </c>
      <c r="O35" t="str">
        <f>VLOOKUP($B35,overview_of_services!$B$4:$I$111,4,)</f>
        <v>Aucune régulation automatique</v>
      </c>
      <c r="P35" t="str">
        <f>VLOOKUP($B35,overview_of_services!$B$4:$I$111,5,)</f>
        <v>Refroidissement nocturne</v>
      </c>
      <c r="Q35" t="str">
        <f>VLOOKUP($B35,overview_of_services!$B$4:$I$111,6,)</f>
        <v>Refroidissement naturel : les quantités d'air sont modulées au cours de toutes les périodes afin de réduire le plus possible la quantité de refroidissement mécanique.</v>
      </c>
      <c r="R35" t="str">
        <f>VLOOKUP($B35,overview_of_services!$B$4:$I$111,7,)</f>
        <v>Régulation directe H,x : les quantités d'air extérieur et d'air de recirculation sont modulées au cours de toutes les périodes afin de réduire le plus possible la quantité de refroidissement mécanique. Un calcul est réalisé sur la base des températures et de l'humidité (enthalpie)</v>
      </c>
      <c r="S35">
        <f>VLOOKUP($B35,overview_of_services!$B$4:$I$111,8,)</f>
        <v>0</v>
      </c>
      <c r="T35">
        <f>IF(OR(E35=0,OR(F35=0,F35=2)),0,1)</f>
        <v>1</v>
      </c>
      <c r="U35">
        <f>IF(AND(T35=1,I35=1),1,0)</f>
        <v>0</v>
      </c>
      <c r="Z35">
        <f>IF(OR(AND(F35=1,E35=1,G35=1),AND(F35=1,E35=1,G35=0,I35=1),AND(F35=2,E35=1,G35=1)),1,0)</f>
        <v>0</v>
      </c>
      <c r="AA35">
        <f>IF(U35=1,J35,0)</f>
        <v>0</v>
      </c>
      <c r="AB35">
        <f>IF(U35=1,L35,0)</f>
        <v>0</v>
      </c>
      <c r="AC35">
        <f>ISTEXT(O35)+ISTEXT(P35)+ISTEXT(Q35)+ISTEXT(R35)+ISTEXT(S35)-1</f>
        <v>3</v>
      </c>
      <c r="AD35">
        <f>IF(Z35=1,AC35,0)</f>
        <v>0</v>
      </c>
      <c r="AE35" t="str">
        <f>VLOOKUP($B35,overview_of_services!$B$4:$R$111,$AE$2,FALSE)</f>
        <v>V</v>
      </c>
      <c r="AF35">
        <f>VLOOKUP(B35,INDIRECT("'"&amp;AE35&amp;"'!"&amp;"C30:Z429"),$AF$2,0)+AA35+$AF$4</f>
        <v>69</v>
      </c>
      <c r="AG35">
        <f>IF($T35=1,INDIRECT(ADDRESS($AF35,AG$2,1,,$AE35)),0)</f>
        <v>0</v>
      </c>
      <c r="AH35">
        <f>IF($T35=1,INDIRECT(ADDRESS($AF35,AH$2,1,,$AE35)),0)</f>
        <v>0</v>
      </c>
      <c r="AI35">
        <f>IF($T35=1,INDIRECT(ADDRESS($AF35,AI$2,1,,$AE35)),0)</f>
        <v>0</v>
      </c>
      <c r="AJ35">
        <f>IF($T35=1,INDIRECT(ADDRESS($AF35,AJ$2,1,,$AE35)),0)</f>
        <v>0</v>
      </c>
      <c r="AK35">
        <f>IF($T35=1,INDIRECT(ADDRESS($AF35,AK$2,1,,$AE35)),0)</f>
        <v>0</v>
      </c>
      <c r="AL35">
        <f>IF($T35=1,INDIRECT(ADDRESS($AF35,AL$2,1,,$AE35)),0)</f>
        <v>0</v>
      </c>
      <c r="AM35">
        <f>IF($T35=1,INDIRECT(ADDRESS($AF35,AM$2,1,,$AE35)),0)</f>
        <v>0</v>
      </c>
      <c r="AN35">
        <f>VLOOKUP(B35,INDIRECT("'"&amp;AE35&amp;"'!"&amp;"C30:Z429"),$AF$2,0)+AB35+$AF$4</f>
        <v>69</v>
      </c>
      <c r="AO35">
        <f>IF($T35=1,INDIRECT(ADDRESS($AN35,AO$2,1,,$AE35)),0)</f>
        <v>0</v>
      </c>
      <c r="AP35">
        <f>IF($T35=1,INDIRECT(ADDRESS($AN35,AP$2,1,,$AE35)),0)</f>
        <v>0</v>
      </c>
      <c r="AQ35">
        <f>IF($T35=1,INDIRECT(ADDRESS($AN35,AQ$2,1,,$AE35)),0)</f>
        <v>0</v>
      </c>
      <c r="AR35">
        <f>IF($T35=1,INDIRECT(ADDRESS($AN35,AR$2,1,,$AE35)),0)</f>
        <v>0</v>
      </c>
      <c r="AS35">
        <f>IF($T35=1,INDIRECT(ADDRESS($AN35,AS$2,1,,$AE35)),0)</f>
        <v>0</v>
      </c>
      <c r="AT35">
        <f>IF($T35=1,INDIRECT(ADDRESS($AN35,AT$2,1,,$AE35)),0)</f>
        <v>0</v>
      </c>
      <c r="AU35">
        <f>IF($T35=1,INDIRECT(ADDRESS($AN35,AU$2,1,,$AE35)),0)</f>
        <v>0</v>
      </c>
      <c r="AW35" t="str">
        <v>Weightings</v>
      </c>
      <c r="AX35" s="3">
        <f>VLOOKUP(AE35,_general!$A$65:$B$73,2,FALSE)+$AX$4</f>
        <v>12</v>
      </c>
      <c r="AY35" s="1">
        <f>INDIRECT(ADDRESS($AX35,AY$2,1,,"Weightings"))</f>
        <v>0.06727253369539038</v>
      </c>
      <c r="AZ35" s="1">
        <f>INDIRECT(ADDRESS($AX35,AZ$2,1,,"Weightings"))</f>
        <v>0</v>
      </c>
      <c r="BA35" s="1">
        <f>INDIRECT(ADDRESS($AX35,BA$2,1,,"Weightings"))</f>
        <v>0.16666666666666666</v>
      </c>
      <c r="BB35" s="1">
        <f>INDIRECT(ADDRESS($AX35,BB$2,1,,"Weightings"))</f>
        <v>0.1111111111111111</v>
      </c>
      <c r="BC35" s="1">
        <f>INDIRECT(ADDRESS($AX35,BC$2,1,,"Weightings"))</f>
        <v>0.4</v>
      </c>
      <c r="BD35" s="1">
        <f>INDIRECT(ADDRESS($AX35,BD$2,1,,"Weightings"))</f>
        <v>0.06703995285893401</v>
      </c>
      <c r="BE35" s="1">
        <f>INDIRECT(ADDRESS($AX35,BE$2,1,,"Weightings"))</f>
        <v>0.125</v>
      </c>
      <c r="BG35" s="4">
        <f>AG35*AY35</f>
        <v>0</v>
      </c>
      <c r="BH35" s="4">
        <f>AH35*AZ35</f>
        <v>0</v>
      </c>
      <c r="BI35" s="4">
        <f>AI35*BA35</f>
        <v>0</v>
      </c>
      <c r="BJ35" s="4">
        <f>AJ35*BB35</f>
        <v>0</v>
      </c>
      <c r="BK35" s="4">
        <f>AK35*BC35</f>
        <v>0</v>
      </c>
      <c r="BL35" s="4">
        <f>AL35*BD35</f>
        <v>0</v>
      </c>
      <c r="BM35" s="4">
        <f>AM35*BE35</f>
        <v>0</v>
      </c>
      <c r="BO35" s="4">
        <f>IF($M35&gt;0,AO35*AY35,0)</f>
        <v>0</v>
      </c>
      <c r="BP35" s="4">
        <f>IF($M35&gt;0,AP35*AZ35,0)</f>
        <v>0</v>
      </c>
      <c r="BQ35" s="4">
        <f>IF($M35&gt;0,AQ35*BA35,0)</f>
        <v>0</v>
      </c>
      <c r="BR35" s="4">
        <f>IF($M35&gt;0,AR35*BB35,0)</f>
        <v>0</v>
      </c>
      <c r="BS35" s="4">
        <f>IF($M35&gt;0,AS35*BC35,0)</f>
        <v>0</v>
      </c>
      <c r="BT35" s="4">
        <f>IF($M35&gt;0,AT35*BD35,0)</f>
        <v>0</v>
      </c>
      <c r="BU35" s="4">
        <f>IF($M35&gt;0,AU35*BE35,0)</f>
        <v>0</v>
      </c>
      <c r="BV35" s="3">
        <f>$AX$4+18</f>
        <v>22</v>
      </c>
      <c r="BW35" s="4">
        <f>INDIRECT(ADDRESS($BV35,BW$2,1,,"Weightings"))*(BG35*$K35+BO35*$M35)</f>
        <v>0</v>
      </c>
      <c r="BX35" s="4">
        <f>INDIRECT(ADDRESS($BV35,BX$2,1,,"Weightings"))*(BH35*$K35+BP35*$M35)</f>
        <v>0</v>
      </c>
      <c r="BY35" s="4">
        <f>INDIRECT(ADDRESS($BV35,BY$2,1,,"Weightings"))*(BI35*$K35+BQ35*$M35)</f>
        <v>0</v>
      </c>
      <c r="BZ35" s="4">
        <f>INDIRECT(ADDRESS($BV35,BZ$2,1,,"Weightings"))*(BJ35*$K35+BR35*$M35)</f>
        <v>0</v>
      </c>
      <c r="CA35" s="4">
        <f>INDIRECT(ADDRESS($BV35,CA$2,1,,"Weightings"))*(BK35*$K35+BS35*$M35)</f>
        <v>0</v>
      </c>
      <c r="CB35" s="4">
        <f>INDIRECT(ADDRESS($BV35,CB$2,1,,"Weightings"))*(BL35*$K35+BT35*$M35)</f>
        <v>0</v>
      </c>
      <c r="CC35" s="4">
        <f>INDIRECT(ADDRESS($BV35,CC$2,1,,"Weightings"))*(BM35*$K35+BU35*$M35)</f>
        <v>0</v>
      </c>
      <c r="CE35" t="str">
        <f>AE35</f>
        <v>V</v>
      </c>
      <c r="CF35">
        <f>VLOOKUP(B35,INDIRECT("'"&amp;AE35&amp;"'!"&amp;"C18:Z517"),$AF$2,0)+AD35+$AF$4</f>
        <v>69</v>
      </c>
      <c r="CG35">
        <f>IF(OR($T35=1,AND($F35=2,$E35=1,$G35=1)),INDIRECT(ADDRESS($CF35,CG$2,1,,$CE35)),0)</f>
        <v>0</v>
      </c>
      <c r="CH35">
        <f>IF(OR($T35=1,AND($F35=2,$E35=1,$G35=1)),INDIRECT(ADDRESS($CF35,CH$2,1,,$CE35)),0)</f>
        <v>0</v>
      </c>
      <c r="CI35">
        <f>IF(OR($T35=1,AND($F35=2,$E35=1,$G35=1)),INDIRECT(ADDRESS($CF35,CI$2,1,,$CE35)),0)</f>
        <v>0</v>
      </c>
      <c r="CJ35">
        <f>IF(OR($T35=1,AND($F35=2,$E35=1,$G35=1)),INDIRECT(ADDRESS($CF35,CJ$2,1,,$CE35)),0)</f>
        <v>0</v>
      </c>
      <c r="CK35">
        <f>IF(OR($T35=1,AND($F35=2,$E35=1,$G35=1)),INDIRECT(ADDRESS($CF35,CK$2,1,,$CE35)),0)</f>
        <v>0</v>
      </c>
      <c r="CL35">
        <f>IF(OR($T35=1,AND($F35=2,$E35=1,$G35=1)),INDIRECT(ADDRESS($CF35,CL$2,1,,$CE35)),0)</f>
        <v>0</v>
      </c>
      <c r="CM35">
        <f>IF(OR($T35=1,AND($F35=2,$E35=1,$G35=1)),INDIRECT(ADDRESS($CF35,CM$2,1,,$CE35)),0)</f>
        <v>0</v>
      </c>
      <c r="CO35" s="4">
        <f>AY35*CG35</f>
        <v>0</v>
      </c>
      <c r="CP35" s="4">
        <f>AZ35*CH35</f>
        <v>0</v>
      </c>
      <c r="CQ35" s="4">
        <f>BA35*CI35</f>
        <v>0</v>
      </c>
      <c r="CR35" s="4">
        <f>BB35*CJ35</f>
        <v>0</v>
      </c>
      <c r="CS35" s="4">
        <f>BC35*CK35</f>
        <v>0</v>
      </c>
      <c r="CT35" s="4">
        <f>BD35*CL35</f>
        <v>0</v>
      </c>
      <c r="CU35" s="4">
        <f>BE35*CM35</f>
        <v>0</v>
      </c>
      <c r="CV35" s="3">
        <f>BV35</f>
        <v>22</v>
      </c>
      <c r="CW35" s="4">
        <f>INDIRECT(ADDRESS($CV35,CW$2,1,,"Weightings"))*CO35</f>
        <v>0</v>
      </c>
      <c r="CX35" s="4">
        <f>INDIRECT(ADDRESS($BV35,CX$2,1,,"Weightings"))*CP35</f>
        <v>0</v>
      </c>
      <c r="CY35" s="4">
        <f>INDIRECT(ADDRESS($BV35,CY$2,1,,"Weightings"))*CQ35</f>
        <v>0</v>
      </c>
      <c r="CZ35" s="4">
        <f>INDIRECT(ADDRESS($BV35,CZ$2,1,,"Weightings"))*CR35</f>
        <v>0</v>
      </c>
      <c r="DA35" s="4">
        <f>INDIRECT(ADDRESS($BV35,DA$2,1,,"Weightings"))*CS35</f>
        <v>0</v>
      </c>
      <c r="DB35" s="4">
        <f>INDIRECT(ADDRESS($BV35,DB$2,1,,"Weightings"))*CT35</f>
        <v>0</v>
      </c>
      <c r="DC35" s="4">
        <f>INDIRECT(ADDRESS($BV35,DC$2,1,,"Weightings"))*CU35</f>
        <v>0</v>
      </c>
    </row>
    <row r="36" ht="165.75" customHeight="1">
      <c r="A36" t="str">
        <v>Mechanical ventilation</v>
      </c>
      <c r="B36" t="str">
        <f>overview_of_services!B34</f>
        <v>V-6</v>
      </c>
      <c r="C36" t="str">
        <f>overview_of_services!C34</f>
        <v>Remontée d'informations</v>
      </c>
      <c r="D36" t="str">
        <f>overview_of_services!D34</f>
        <v>Remontée d'informations sur la qualité de l'air intérieur</v>
      </c>
      <c r="E36">
        <f>IF($H$2="A",overview_of_services!J34,IF($H$2="B",overview_of_services!K34,overview_of_services!L34))</f>
        <v>1</v>
      </c>
      <c r="F36">
        <f>IF('Informations sur le bâtiment'!$G$58="","",'Informations sur le bâtiment'!$G$58)</f>
        <v>1</v>
      </c>
      <c r="G36">
        <f>overview_of_services!N34</f>
        <v>1</v>
      </c>
      <c r="I36">
        <v>1</v>
      </c>
      <c r="J36">
        <v>3</v>
      </c>
      <c r="K36" s="1">
        <v>1</v>
      </c>
      <c r="L36">
        <v>0</v>
      </c>
      <c r="M36" s="1">
        <f>1-K36</f>
        <v>0</v>
      </c>
      <c r="N36" s="1" t="str">
        <f>IF(AND(U36=1,NOT(F36=2),OR(J36="",J36&lt;0,J36&gt;AC36,AND(M36&gt;0,OR(L36="",L36&lt;0,L36&gt;AC36)),K36&gt;1,K36&lt;0)),_general!$A$83,"")</f>
        <v/>
      </c>
      <c r="O36" t="str">
        <f>VLOOKUP($B36,overview_of_services!$B$4:$I$111,4,)</f>
        <v>Aucune</v>
      </c>
      <c r="P36" t="str">
        <f>VLOOKUP($B36,overview_of_services!$B$4:$I$111,5,)</f>
        <v>Capteurs de qualité de l'air (ex. CO2) et suivi autonome en temps réel</v>
      </c>
      <c r="Q36" t="str">
        <f>VLOOKUP($B36,overview_of_services!$B$4:$I$111,6,)</f>
        <v>Suivi en temps réel et données historisées sur la qualité de l'air intérieur mise à disposition des occupants</v>
      </c>
      <c r="R36" t="str">
        <f>VLOOKUP($B36,overview_of_services!$B$4:$I$111,7,)</f>
        <v>Suivi en temps réel et données historisées sur la qualité de l'air intérieur mise à disposition des occupants + alarme sur les besoins de maintenance ou les actions des occupants (ex: ouverture de fenêtre)</v>
      </c>
      <c r="S36">
        <f>VLOOKUP($B36,overview_of_services!$B$4:$I$111,8,)</f>
        <v>0</v>
      </c>
      <c r="T36">
        <f>IF(OR(E36=0,OR(F36=0,F36=2)),0,1)</f>
        <v>1</v>
      </c>
      <c r="U36">
        <f>IF(AND(T36=1,I36=1),1,0)</f>
        <v>1</v>
      </c>
      <c r="Z36">
        <f>IF(OR(AND(F36=1,E36=1,G36=1),AND(F36=1,E36=1,G36=0,I36=1),AND(F36=2,E36=1,G36=1)),1,0)</f>
        <v>1</v>
      </c>
      <c r="AA36">
        <f>IF(U36=1,J36,0)</f>
        <v>3</v>
      </c>
      <c r="AB36">
        <f>IF(U36=1,L36,0)</f>
        <v>0</v>
      </c>
      <c r="AC36">
        <f>ISTEXT(O36)+ISTEXT(P36)+ISTEXT(Q36)+ISTEXT(R36)+ISTEXT(S36)-1</f>
        <v>3</v>
      </c>
      <c r="AD36">
        <f>IF(Z36=1,AC36,0)</f>
        <v>3</v>
      </c>
      <c r="AE36" t="str">
        <f>VLOOKUP($B36,overview_of_services!$B$4:$R$111,$AE$2,FALSE)</f>
        <v>V</v>
      </c>
      <c r="AF36">
        <f>VLOOKUP(B36,INDIRECT("'"&amp;AE36&amp;"'!"&amp;"C31:Z430"),$AF$2,0)+AA36+$AF$4</f>
        <v>98</v>
      </c>
      <c r="AG36">
        <f>IF($T36=1,INDIRECT(ADDRESS($AF36,AG$2,1,,$AE36)),0)</f>
        <v>0</v>
      </c>
      <c r="AH36">
        <f>IF($T36=1,INDIRECT(ADDRESS($AF36,AH$2,1,,$AE36)),0)</f>
        <v>0</v>
      </c>
      <c r="AI36">
        <f>IF($T36=1,INDIRECT(ADDRESS($AF36,AI$2,1,,$AE36)),0)</f>
        <v>0</v>
      </c>
      <c r="AJ36">
        <f>IF($T36=1,INDIRECT(ADDRESS($AF36,AJ$2,1,,$AE36)),0)</f>
        <v>0</v>
      </c>
      <c r="AK36">
        <f>IF($T36=1,INDIRECT(ADDRESS($AF36,AK$2,1,,$AE36)),0)</f>
        <v>3</v>
      </c>
      <c r="AL36">
        <f>IF($T36=1,INDIRECT(ADDRESS($AF36,AL$2,1,,$AE36)),0)</f>
        <v>2</v>
      </c>
      <c r="AM36">
        <f>IF($T36=1,INDIRECT(ADDRESS($AF36,AM$2,1,,$AE36)),0)</f>
        <v>3</v>
      </c>
      <c r="AN36">
        <f>VLOOKUP(B36,INDIRECT("'"&amp;AE36&amp;"'!"&amp;"C31:Z430"),$AF$2,0)+AB36+$AF$4</f>
        <v>95</v>
      </c>
      <c r="AO36">
        <f>IF($T36=1,INDIRECT(ADDRESS($AN36,AO$2,1,,$AE36)),0)</f>
        <v>0</v>
      </c>
      <c r="AP36">
        <f>IF($T36=1,INDIRECT(ADDRESS($AN36,AP$2,1,,$AE36)),0)</f>
        <v>0</v>
      </c>
      <c r="AQ36">
        <f>IF($T36=1,INDIRECT(ADDRESS($AN36,AQ$2,1,,$AE36)),0)</f>
        <v>0</v>
      </c>
      <c r="AR36">
        <f>IF($T36=1,INDIRECT(ADDRESS($AN36,AR$2,1,,$AE36)),0)</f>
        <v>0</v>
      </c>
      <c r="AS36">
        <f>IF($T36=1,INDIRECT(ADDRESS($AN36,AS$2,1,,$AE36)),0)</f>
        <v>0</v>
      </c>
      <c r="AT36">
        <f>IF($T36=1,INDIRECT(ADDRESS($AN36,AT$2,1,,$AE36)),0)</f>
        <v>0</v>
      </c>
      <c r="AU36">
        <f>IF($T36=1,INDIRECT(ADDRESS($AN36,AU$2,1,,$AE36)),0)</f>
        <v>0</v>
      </c>
      <c r="AW36" t="str">
        <v>Weightings</v>
      </c>
      <c r="AX36" s="3">
        <f>VLOOKUP(AE36,_general!$A$65:$B$73,2,FALSE)+$AX$4</f>
        <v>12</v>
      </c>
      <c r="AY36" s="1">
        <f>INDIRECT(ADDRESS($AX36,AY$2,1,,"Weightings"))</f>
        <v>0.06727253369539038</v>
      </c>
      <c r="AZ36" s="1">
        <f>INDIRECT(ADDRESS($AX36,AZ$2,1,,"Weightings"))</f>
        <v>0</v>
      </c>
      <c r="BA36" s="1">
        <f>INDIRECT(ADDRESS($AX36,BA$2,1,,"Weightings"))</f>
        <v>0.16666666666666666</v>
      </c>
      <c r="BB36" s="1">
        <f>INDIRECT(ADDRESS($AX36,BB$2,1,,"Weightings"))</f>
        <v>0.1111111111111111</v>
      </c>
      <c r="BC36" s="1">
        <f>INDIRECT(ADDRESS($AX36,BC$2,1,,"Weightings"))</f>
        <v>0.4</v>
      </c>
      <c r="BD36" s="1">
        <f>INDIRECT(ADDRESS($AX36,BD$2,1,,"Weightings"))</f>
        <v>0.06703995285893401</v>
      </c>
      <c r="BE36" s="1">
        <f>INDIRECT(ADDRESS($AX36,BE$2,1,,"Weightings"))</f>
        <v>0.125</v>
      </c>
      <c r="BG36" s="4">
        <f>AG36*AY36</f>
        <v>0</v>
      </c>
      <c r="BH36" s="4">
        <f>AH36*AZ36</f>
        <v>0</v>
      </c>
      <c r="BI36" s="4">
        <f>AI36*BA36</f>
        <v>0</v>
      </c>
      <c r="BJ36" s="4">
        <f>AJ36*BB36</f>
        <v>0</v>
      </c>
      <c r="BK36" s="4">
        <f>AK36*BC36</f>
        <v>1.2000000000000002</v>
      </c>
      <c r="BL36" s="4">
        <f>AL36*BD36</f>
        <v>0.13407990571786801</v>
      </c>
      <c r="BM36" s="4">
        <f>AM36*BE36</f>
        <v>0.375</v>
      </c>
      <c r="BO36" s="4">
        <f>IF($M36&gt;0,AO36*AY36,0)</f>
        <v>0</v>
      </c>
      <c r="BP36" s="4">
        <f>IF($M36&gt;0,AP36*AZ36,0)</f>
        <v>0</v>
      </c>
      <c r="BQ36" s="4">
        <f>IF($M36&gt;0,AQ36*BA36,0)</f>
        <v>0</v>
      </c>
      <c r="BR36" s="4">
        <f>IF($M36&gt;0,AR36*BB36,0)</f>
        <v>0</v>
      </c>
      <c r="BS36" s="4">
        <f>IF($M36&gt;0,AS36*BC36,0)</f>
        <v>0</v>
      </c>
      <c r="BT36" s="4">
        <f>IF($M36&gt;0,AT36*BD36,0)</f>
        <v>0</v>
      </c>
      <c r="BU36" s="4">
        <f>IF($M36&gt;0,AU36*BE36,0)</f>
        <v>0</v>
      </c>
      <c r="BV36" s="3">
        <f>$AX$4+18</f>
        <v>22</v>
      </c>
      <c r="BW36" s="4">
        <f>INDIRECT(ADDRESS($BV36,BW$2,1,,"Weightings"))*(BG36*$K36+BO36*$M36)</f>
        <v>0</v>
      </c>
      <c r="BX36" s="4">
        <f>INDIRECT(ADDRESS($BV36,BX$2,1,,"Weightings"))*(BH36*$K36+BP36*$M36)</f>
        <v>0</v>
      </c>
      <c r="BY36" s="4">
        <f>INDIRECT(ADDRESS($BV36,BY$2,1,,"Weightings"))*(BI36*$K36+BQ36*$M36)</f>
        <v>0</v>
      </c>
      <c r="BZ36" s="4">
        <f>INDIRECT(ADDRESS($BV36,BZ$2,1,,"Weightings"))*(BJ36*$K36+BR36*$M36)</f>
        <v>0</v>
      </c>
      <c r="CA36" s="4">
        <f>INDIRECT(ADDRESS($BV36,CA$2,1,,"Weightings"))*(BK36*$K36+BS36*$M36)</f>
        <v>0.1</v>
      </c>
      <c r="CB36" s="4">
        <f>INDIRECT(ADDRESS($BV36,CB$2,1,,"Weightings"))*(BL36*$K36+BT36*$M36)</f>
        <v>0.022346650952978</v>
      </c>
      <c r="CC36" s="4">
        <f>INDIRECT(ADDRESS($BV36,CC$2,1,,"Weightings"))*(BM36*$K36+BU36*$M36)</f>
        <v>0.03125</v>
      </c>
      <c r="CE36" t="str">
        <f>AE36</f>
        <v>V</v>
      </c>
      <c r="CF36">
        <f>VLOOKUP(B36,INDIRECT("'"&amp;AE36&amp;"'!"&amp;"C19:Z518"),$AF$2,0)+AD36+$AF$4</f>
        <v>98</v>
      </c>
      <c r="CG36">
        <f>IF(OR($T36=1,AND($F36=2,$E36=1,$G36=1)),INDIRECT(ADDRESS($CF36,CG$2,1,,$CE36)),0)</f>
        <v>0</v>
      </c>
      <c r="CH36">
        <f>IF(OR($T36=1,AND($F36=2,$E36=1,$G36=1)),INDIRECT(ADDRESS($CF36,CH$2,1,,$CE36)),0)</f>
        <v>0</v>
      </c>
      <c r="CI36">
        <f>IF(OR($T36=1,AND($F36=2,$E36=1,$G36=1)),INDIRECT(ADDRESS($CF36,CI$2,1,,$CE36)),0)</f>
        <v>0</v>
      </c>
      <c r="CJ36">
        <f>IF(OR($T36=1,AND($F36=2,$E36=1,$G36=1)),INDIRECT(ADDRESS($CF36,CJ$2,1,,$CE36)),0)</f>
        <v>0</v>
      </c>
      <c r="CK36">
        <f>IF(OR($T36=1,AND($F36=2,$E36=1,$G36=1)),INDIRECT(ADDRESS($CF36,CK$2,1,,$CE36)),0)</f>
        <v>3</v>
      </c>
      <c r="CL36">
        <f>IF(OR($T36=1,AND($F36=2,$E36=1,$G36=1)),INDIRECT(ADDRESS($CF36,CL$2,1,,$CE36)),0)</f>
        <v>2</v>
      </c>
      <c r="CM36">
        <f>IF(OR($T36=1,AND($F36=2,$E36=1,$G36=1)),INDIRECT(ADDRESS($CF36,CM$2,1,,$CE36)),0)</f>
        <v>3</v>
      </c>
      <c r="CO36" s="4">
        <f>AY36*CG36</f>
        <v>0</v>
      </c>
      <c r="CP36" s="4">
        <f>AZ36*CH36</f>
        <v>0</v>
      </c>
      <c r="CQ36" s="4">
        <f>BA36*CI36</f>
        <v>0</v>
      </c>
      <c r="CR36" s="4">
        <f>BB36*CJ36</f>
        <v>0</v>
      </c>
      <c r="CS36" s="4">
        <f>BC36*CK36</f>
        <v>1.2000000000000002</v>
      </c>
      <c r="CT36" s="4">
        <f>BD36*CL36</f>
        <v>0.13407990571786801</v>
      </c>
      <c r="CU36" s="4">
        <f>BE36*CM36</f>
        <v>0.375</v>
      </c>
      <c r="CV36" s="3">
        <f>BV36</f>
        <v>22</v>
      </c>
      <c r="CW36" s="4">
        <f>INDIRECT(ADDRESS($CV36,CW$2,1,,"Weightings"))*CO36</f>
        <v>0</v>
      </c>
      <c r="CX36" s="4">
        <f>INDIRECT(ADDRESS($BV36,CX$2,1,,"Weightings"))*CP36</f>
        <v>0</v>
      </c>
      <c r="CY36" s="4">
        <f>INDIRECT(ADDRESS($BV36,CY$2,1,,"Weightings"))*CQ36</f>
        <v>0</v>
      </c>
      <c r="CZ36" s="4">
        <f>INDIRECT(ADDRESS($BV36,CZ$2,1,,"Weightings"))*CR36</f>
        <v>0</v>
      </c>
      <c r="DA36" s="4">
        <f>INDIRECT(ADDRESS($BV36,DA$2,1,,"Weightings"))*CS36</f>
        <v>0.1</v>
      </c>
      <c r="DB36" s="4">
        <f>INDIRECT(ADDRESS($BV36,DB$2,1,,"Weightings"))*CT36</f>
        <v>0.022346650952978</v>
      </c>
      <c r="DC36" s="4">
        <f>INDIRECT(ADDRESS($BV36,DC$2,1,,"Weightings"))*CU36</f>
        <v>0.03125</v>
      </c>
    </row>
    <row r="37" ht="105.75" customHeight="1">
      <c r="A37" t="str">
        <v>Mechanical ventilation</v>
      </c>
      <c r="B37" t="str">
        <f>overview_of_services!B35</f>
        <v>L-1a</v>
      </c>
      <c r="C37" t="str">
        <f>overview_of_services!C35</f>
        <v>Commande de l'éclairage artificiel</v>
      </c>
      <c r="D37" t="str">
        <f>overview_of_services!D35</f>
        <v>Commande basée sur l’occupation</v>
      </c>
      <c r="E37">
        <f>IF($H$2="A",overview_of_services!J35,IF($H$2="B",overview_of_services!K35,overview_of_services!L35))</f>
        <v>1</v>
      </c>
      <c r="F37">
        <f>IF('Informations sur le bâtiment'!$G$59="","",'Informations sur le bâtiment'!$G$59)</f>
        <v>1</v>
      </c>
      <c r="G37">
        <f>overview_of_services!N35</f>
        <v>1</v>
      </c>
      <c r="I37">
        <v>1</v>
      </c>
      <c r="J37">
        <v>3</v>
      </c>
      <c r="K37" s="1">
        <v>1</v>
      </c>
      <c r="L37">
        <v>0</v>
      </c>
      <c r="M37" s="1">
        <f>1-K37</f>
        <v>0</v>
      </c>
      <c r="N37" s="1" t="str">
        <f>IF(AND(U37=1,NOT(F37=2),OR(J37="",J37&lt;0,J37&gt;AC37,AND(M37&gt;0,OR(L37="",L37&lt;0,L37&gt;AC37)),K37&gt;1,K37&lt;0)),_general!$A$83,"")</f>
        <v/>
      </c>
      <c r="O37" t="str">
        <f>VLOOKUP($B37,overview_of_services!$B$4:$I$111,4,)</f>
        <v>Interrupteur manuel de mise en marche/arrêt</v>
      </c>
      <c r="P37" t="str">
        <f>VLOOKUP($B37,overview_of_services!$B$4:$I$111,5,)</f>
        <v>Interrupteur manuel de mise en marche/arrêt + signal supplémentaire d'extinction</v>
      </c>
      <c r="Q37" t="str">
        <f>VLOOKUP($B37,overview_of_services!$B$4:$I$111,6,)</f>
        <v>Détection automatique. Mise en marche automatique/Arrêt avec modulation par variateur</v>
      </c>
      <c r="R37" t="str">
        <f>VLOOKUP($B37,overview_of_services!$B$4:$I$111,7,)</f>
        <v>Détection automatique: Mise en marche manuelle/Mise en marche partiellement automatique/Arrêt du variateur</v>
      </c>
      <c r="S37">
        <f>VLOOKUP($B37,overview_of_services!$B$4:$I$111,8,)</f>
        <v>0</v>
      </c>
      <c r="T37">
        <f>IF(OR(E37=0,OR(F37=0,F37=2)),0,1)</f>
        <v>1</v>
      </c>
      <c r="U37">
        <f>IF(AND(T37=1,I37=1),1,0)</f>
        <v>1</v>
      </c>
      <c r="Z37">
        <f>IF(OR(AND(F37=1,E37=1,G37=1),AND(F37=1,E37=1,G37=0,I37=1),AND(F37=2,E37=1,G37=1)),1,0)</f>
        <v>1</v>
      </c>
      <c r="AA37">
        <f>IF(U37=1,J37,0)</f>
        <v>3</v>
      </c>
      <c r="AB37">
        <f>IF(U37=1,L37,0)</f>
        <v>0</v>
      </c>
      <c r="AC37">
        <f>ISTEXT(O37)+ISTEXT(P37)+ISTEXT(Q37)+ISTEXT(R37)+ISTEXT(S37)-1</f>
        <v>3</v>
      </c>
      <c r="AD37">
        <f>IF(Z37=1,AC37,0)</f>
        <v>3</v>
      </c>
      <c r="AE37" t="str">
        <f>VLOOKUP($B37,overview_of_services!$B$4:$R$111,$AE$2,FALSE)</f>
        <v>L</v>
      </c>
      <c r="AF37">
        <f>VLOOKUP(B37,INDIRECT("'"&amp;AE37&amp;"'!"&amp;"C32:Z431"),$AF$2,0)+AA37+$AF$4</f>
        <v>11</v>
      </c>
      <c r="AG37">
        <f>IF($T37=1,INDIRECT(ADDRESS($AF37,AG$2,1,,$AE37)),0)</f>
        <v>3</v>
      </c>
      <c r="AH37">
        <f>IF($T37=1,INDIRECT(ADDRESS($AF37,AH$2,1,,$AE37)),0)</f>
        <v>0</v>
      </c>
      <c r="AI37">
        <f>IF($T37=1,INDIRECT(ADDRESS($AF37,AI$2,1,,$AE37)),0)</f>
        <v>2</v>
      </c>
      <c r="AJ37">
        <f>IF($T37=1,INDIRECT(ADDRESS($AF37,AJ$2,1,,$AE37)),0)</f>
        <v>2</v>
      </c>
      <c r="AK37">
        <f>IF($T37=1,INDIRECT(ADDRESS($AF37,AK$2,1,,$AE37)),0)</f>
        <v>0</v>
      </c>
      <c r="AL37">
        <f>IF($T37=1,INDIRECT(ADDRESS($AF37,AL$2,1,,$AE37)),0)</f>
        <v>0</v>
      </c>
      <c r="AM37">
        <f>IF($T37=1,INDIRECT(ADDRESS($AF37,AM$2,1,,$AE37)),0)</f>
        <v>0</v>
      </c>
      <c r="AN37">
        <f>VLOOKUP(B37,INDIRECT("'"&amp;AE37&amp;"'!"&amp;"C32:Z431"),$AF$2,0)+AB37+$AF$4</f>
        <v>8</v>
      </c>
      <c r="AO37">
        <f>IF($T37=1,INDIRECT(ADDRESS($AN37,AO$2,1,,$AE37)),0)</f>
        <v>0</v>
      </c>
      <c r="AP37">
        <f>IF($T37=1,INDIRECT(ADDRESS($AN37,AP$2,1,,$AE37)),0)</f>
        <v>0</v>
      </c>
      <c r="AQ37">
        <f>IF($T37=1,INDIRECT(ADDRESS($AN37,AQ$2,1,,$AE37)),0)</f>
        <v>0</v>
      </c>
      <c r="AR37">
        <f>IF($T37=1,INDIRECT(ADDRESS($AN37,AR$2,1,,$AE37)),0)</f>
        <v>0</v>
      </c>
      <c r="AS37">
        <f>IF($T37=1,INDIRECT(ADDRESS($AN37,AS$2,1,,$AE37)),0)</f>
        <v>0</v>
      </c>
      <c r="AT37">
        <f>IF($T37=1,INDIRECT(ADDRESS($AN37,AT$2,1,,$AE37)),0)</f>
        <v>0</v>
      </c>
      <c r="AU37">
        <f>IF($T37=1,INDIRECT(ADDRESS($AN37,AU$2,1,,$AE37)),0)</f>
        <v>0</v>
      </c>
      <c r="AW37" t="str">
        <v>Weightings</v>
      </c>
      <c r="AX37" s="3">
        <f>VLOOKUP(AE37,_general!$A$65:$B$73,2,FALSE)+$AX$4</f>
        <v>13</v>
      </c>
      <c r="AY37" s="1">
        <f>INDIRECT(ADDRESS($AX37,AY$2,1,,"Weightings"))</f>
        <v>0.03363626684769519</v>
      </c>
      <c r="AZ37" s="1">
        <f>INDIRECT(ADDRESS($AX37,AZ$2,1,,"Weightings"))</f>
        <v>0</v>
      </c>
      <c r="BA37" s="1">
        <f>INDIRECT(ADDRESS($AX37,BA$2,1,,"Weightings"))</f>
        <v>0.16666666666666666</v>
      </c>
      <c r="BB37" s="1">
        <f>INDIRECT(ADDRESS($AX37,BB$2,1,,"Weightings"))</f>
        <v>0.1111111111111111</v>
      </c>
      <c r="BC37" s="1">
        <f>INDIRECT(ADDRESS($AX37,BC$2,1,,"Weightings"))</f>
        <v>0</v>
      </c>
      <c r="BD37" s="1">
        <f>INDIRECT(ADDRESS($AX37,BD$2,1,,"Weightings"))</f>
        <v>0.033519976429467004</v>
      </c>
      <c r="BE37" s="1">
        <f>INDIRECT(ADDRESS($AX37,BE$2,1,,"Weightings"))</f>
        <v>0</v>
      </c>
      <c r="BG37" s="4">
        <f>AG37*AY37</f>
        <v>0.10090880054308557</v>
      </c>
      <c r="BH37" s="4">
        <f>AH37*AZ37</f>
        <v>0</v>
      </c>
      <c r="BI37" s="4">
        <f>AI37*BA37</f>
        <v>0.3333333333333333</v>
      </c>
      <c r="BJ37" s="4">
        <f>AJ37*BB37</f>
        <v>0.2222222222222222</v>
      </c>
      <c r="BK37" s="4">
        <f>AK37*BC37</f>
        <v>0</v>
      </c>
      <c r="BL37" s="4">
        <f>AL37*BD37</f>
        <v>0</v>
      </c>
      <c r="BM37" s="4">
        <f>AM37*BE37</f>
        <v>0</v>
      </c>
      <c r="BO37" s="4">
        <f>IF($M37&gt;0,AO37*AY37,0)</f>
        <v>0</v>
      </c>
      <c r="BP37" s="4">
        <f>IF($M37&gt;0,AP37*AZ37,0)</f>
        <v>0</v>
      </c>
      <c r="BQ37" s="4">
        <f>IF($M37&gt;0,AQ37*BA37,0)</f>
        <v>0</v>
      </c>
      <c r="BR37" s="4">
        <f>IF($M37&gt;0,AR37*BB37,0)</f>
        <v>0</v>
      </c>
      <c r="BS37" s="4">
        <f>IF($M37&gt;0,AS37*BC37,0)</f>
        <v>0</v>
      </c>
      <c r="BT37" s="4">
        <f>IF($M37&gt;0,AT37*BD37,0)</f>
        <v>0</v>
      </c>
      <c r="BU37" s="4">
        <f>IF($M37&gt;0,AU37*BE37,0)</f>
        <v>0</v>
      </c>
      <c r="BV37" s="3">
        <f>$AX$4+18</f>
        <v>22</v>
      </c>
      <c r="BW37" s="4">
        <f>INDIRECT(ADDRESS($BV37,BW$2,1,,"Weightings"))*(BG37*$K37+BO37*$M37)</f>
        <v>0.016818133423847595</v>
      </c>
      <c r="BX37" s="4">
        <f>INDIRECT(ADDRESS($BV37,BX$2,1,,"Weightings"))*(BH37*$K37+BP37*$M37)</f>
        <v>0</v>
      </c>
      <c r="BY37" s="4">
        <f>INDIRECT(ADDRESS($BV37,BY$2,1,,"Weightings"))*(BI37*$K37+BQ37*$M37)</f>
        <v>0.027777777777777776</v>
      </c>
      <c r="BZ37" s="4">
        <f>INDIRECT(ADDRESS($BV37,BZ$2,1,,"Weightings"))*(BJ37*$K37+BR37*$M37)</f>
        <v>0.018518518518518517</v>
      </c>
      <c r="CA37" s="4">
        <f>INDIRECT(ADDRESS($BV37,CA$2,1,,"Weightings"))*(BK37*$K37+BS37*$M37)</f>
        <v>0</v>
      </c>
      <c r="CB37" s="4">
        <f>INDIRECT(ADDRESS($BV37,CB$2,1,,"Weightings"))*(BL37*$K37+BT37*$M37)</f>
        <v>0</v>
      </c>
      <c r="CC37" s="4">
        <f>INDIRECT(ADDRESS($BV37,CC$2,1,,"Weightings"))*(BM37*$K37+BU37*$M37)</f>
        <v>0</v>
      </c>
      <c r="CE37" t="str">
        <f>AE37</f>
        <v>L</v>
      </c>
      <c r="CF37">
        <f>VLOOKUP(B37,INDIRECT("'"&amp;AE37&amp;"'!"&amp;"C20:Z519"),$AF$2,0)+AD37+$AF$4</f>
        <v>11</v>
      </c>
      <c r="CG37">
        <f>IF(OR($T37=1,AND($F37=2,$E37=1,$G37=1)),INDIRECT(ADDRESS($CF37,CG$2,1,,$CE37)),0)</f>
        <v>3</v>
      </c>
      <c r="CH37">
        <f>IF(OR($T37=1,AND($F37=2,$E37=1,$G37=1)),INDIRECT(ADDRESS($CF37,CH$2,1,,$CE37)),0)</f>
        <v>0</v>
      </c>
      <c r="CI37">
        <f>IF(OR($T37=1,AND($F37=2,$E37=1,$G37=1)),INDIRECT(ADDRESS($CF37,CI$2,1,,$CE37)),0)</f>
        <v>2</v>
      </c>
      <c r="CJ37">
        <f>IF(OR($T37=1,AND($F37=2,$E37=1,$G37=1)),INDIRECT(ADDRESS($CF37,CJ$2,1,,$CE37)),0)</f>
        <v>2</v>
      </c>
      <c r="CK37">
        <f>IF(OR($T37=1,AND($F37=2,$E37=1,$G37=1)),INDIRECT(ADDRESS($CF37,CK$2,1,,$CE37)),0)</f>
        <v>0</v>
      </c>
      <c r="CL37">
        <f>IF(OR($T37=1,AND($F37=2,$E37=1,$G37=1)),INDIRECT(ADDRESS($CF37,CL$2,1,,$CE37)),0)</f>
        <v>0</v>
      </c>
      <c r="CM37">
        <f>IF(OR($T37=1,AND($F37=2,$E37=1,$G37=1)),INDIRECT(ADDRESS($CF37,CM$2,1,,$CE37)),0)</f>
        <v>0</v>
      </c>
      <c r="CO37" s="4">
        <f>AY37*CG37</f>
        <v>0.10090880054308557</v>
      </c>
      <c r="CP37" s="4">
        <f>AZ37*CH37</f>
        <v>0</v>
      </c>
      <c r="CQ37" s="4">
        <f>BA37*CI37</f>
        <v>0.3333333333333333</v>
      </c>
      <c r="CR37" s="4">
        <f>BB37*CJ37</f>
        <v>0.2222222222222222</v>
      </c>
      <c r="CS37" s="4">
        <f>BC37*CK37</f>
        <v>0</v>
      </c>
      <c r="CT37" s="4">
        <f>BD37*CL37</f>
        <v>0</v>
      </c>
      <c r="CU37" s="4">
        <f>BE37*CM37</f>
        <v>0</v>
      </c>
      <c r="CV37" s="3">
        <f>BV37</f>
        <v>22</v>
      </c>
      <c r="CW37" s="4">
        <f>INDIRECT(ADDRESS($CV37,CW$2,1,,"Weightings"))*CO37</f>
        <v>0.016818133423847595</v>
      </c>
      <c r="CX37" s="4">
        <f>INDIRECT(ADDRESS($BV37,CX$2,1,,"Weightings"))*CP37</f>
        <v>0</v>
      </c>
      <c r="CY37" s="4">
        <f>INDIRECT(ADDRESS($BV37,CY$2,1,,"Weightings"))*CQ37</f>
        <v>0.027777777777777776</v>
      </c>
      <c r="CZ37" s="4">
        <f>INDIRECT(ADDRESS($BV37,CZ$2,1,,"Weightings"))*CR37</f>
        <v>0.018518518518518517</v>
      </c>
      <c r="DA37" s="4">
        <f>INDIRECT(ADDRESS($BV37,DA$2,1,,"Weightings"))*CS37</f>
        <v>0</v>
      </c>
      <c r="DB37" s="4">
        <f>INDIRECT(ADDRESS($BV37,DB$2,1,,"Weightings"))*CT37</f>
        <v>0</v>
      </c>
      <c r="DC37" s="4">
        <f>INDIRECT(ADDRESS($BV37,DC$2,1,,"Weightings"))*CU37</f>
        <v>0</v>
      </c>
    </row>
    <row r="38" ht="270.75" customHeight="1">
      <c r="A38" t="str">
        <v>Mechanical ventilation</v>
      </c>
      <c r="B38" t="str">
        <f>overview_of_services!B36</f>
        <v>L-2</v>
      </c>
      <c r="C38" t="str">
        <f>overview_of_services!C36</f>
        <v>Régulation de l'intensité lumineuse en fonction de la lumière naturelle</v>
      </c>
      <c r="D38" t="str">
        <f>overview_of_services!D36</f>
        <v>Régulation de l'intensité lumineuse en fonction de la lumière naturelle</v>
      </c>
      <c r="E38">
        <f>IF($H$2="A",overview_of_services!J36,IF($H$2="B",overview_of_services!K36,overview_of_services!L36))</f>
        <v>1</v>
      </c>
      <c r="F38">
        <f>IF('Informations sur le bâtiment'!$G$59="","",'Informations sur le bâtiment'!$G$59)</f>
        <v>1</v>
      </c>
      <c r="G38">
        <f>overview_of_services!N36</f>
        <v>1</v>
      </c>
      <c r="K38" s="1">
        <v>1</v>
      </c>
      <c r="L38">
        <v>0</v>
      </c>
      <c r="M38" s="1">
        <f>1-K38</f>
        <v>0</v>
      </c>
      <c r="N38" s="1" t="str">
        <f>IF(AND(U38=1,NOT(F38=2),OR(J38="",J38&lt;0,J38&gt;AC38,AND(M38&gt;0,OR(L38="",L38&lt;0,L38&gt;AC38)),K38&gt;1,K38&lt;0)),_general!$A$83,"")</f>
        <v/>
      </c>
      <c r="O38" t="str">
        <f>VLOOKUP($B38,overview_of_services!$B$4:$I$111,4,)</f>
        <v>Manuelle centralisée</v>
      </c>
      <c r="P38" t="str">
        <f>VLOOKUP($B38,overview_of_services!$B$4:$I$111,5,)</f>
        <v>Manuelle (par pièce ou zone)</v>
      </c>
      <c r="Q38" t="str">
        <f>VLOOKUP($B38,overview_of_services!$B$4:$I$111,6,)</f>
        <v>Commutation automatique</v>
      </c>
      <c r="R38" t="str">
        <f>VLOOKUP($B38,overview_of_services!$B$4:$I$111,7,)</f>
        <v>Modulation automatique</v>
      </c>
      <c r="S38" t="str">
        <f>VLOOKUP($B38,overview_of_services!$B$4:$I$111,8,)</f>
        <v>Modulation automatique intégrant du pilotage par scénario (par intervalle de temps, en fonction de la luminosité, de la température de la lumière, et possibilité d'adapter l’éclairage en fonction de l’utilisation des locaux, des besoins et applications)</v>
      </c>
      <c r="T38">
        <f>IF(OR(E38=0,OR(F38=0,F38=2)),0,1)</f>
        <v>1</v>
      </c>
      <c r="U38">
        <f>IF(AND(T38=1,I38=1),1,0)</f>
        <v>0</v>
      </c>
      <c r="Z38">
        <f>IF(OR(AND(F38=1,E38=1,G38=1),AND(F38=1,E38=1,G38=0,I38=1),AND(F38=2,E38=1,G38=1)),1,0)</f>
        <v>1</v>
      </c>
      <c r="AA38">
        <f>IF(U38=1,J38,0)</f>
        <v>0</v>
      </c>
      <c r="AB38">
        <f>IF(U38=1,L38,0)</f>
        <v>0</v>
      </c>
      <c r="AC38">
        <f>ISTEXT(O38)+ISTEXT(P38)+ISTEXT(Q38)+ISTEXT(R38)+ISTEXT(S38)-1</f>
        <v>4</v>
      </c>
      <c r="AD38">
        <f>IF(Z38=1,AC38,0)</f>
        <v>4</v>
      </c>
      <c r="AE38" t="str">
        <f>VLOOKUP($B38,overview_of_services!$B$4:$R$111,$AE$2,FALSE)</f>
        <v>L</v>
      </c>
      <c r="AF38">
        <f>VLOOKUP(B38,INDIRECT("'"&amp;AE38&amp;"'!"&amp;"C1:Z400"),$AF$2,0)+AA38+$AF$4</f>
        <v>24</v>
      </c>
      <c r="AG38">
        <f>IF($T38=1,INDIRECT(ADDRESS($AF38,AG$2,1,,$AE38)),0)</f>
        <v>0</v>
      </c>
      <c r="AH38">
        <f>IF($T38=1,INDIRECT(ADDRESS($AF38,AH$2,1,,$AE38)),0)</f>
        <v>0</v>
      </c>
      <c r="AI38">
        <f>IF($T38=1,INDIRECT(ADDRESS($AF38,AI$2,1,,$AE38)),0)</f>
        <v>0</v>
      </c>
      <c r="AJ38">
        <f>IF($T38=1,INDIRECT(ADDRESS($AF38,AJ$2,1,,$AE38)),0)</f>
        <v>0</v>
      </c>
      <c r="AK38">
        <f>IF($T38=1,INDIRECT(ADDRESS($AF38,AK$2,1,,$AE38)),0)</f>
        <v>0</v>
      </c>
      <c r="AL38">
        <f>IF($T38=1,INDIRECT(ADDRESS($AF38,AL$2,1,,$AE38)),0)</f>
        <v>0</v>
      </c>
      <c r="AM38">
        <f>IF($T38=1,INDIRECT(ADDRESS($AF38,AM$2,1,,$AE38)),0)</f>
        <v>0</v>
      </c>
      <c r="AN38">
        <f>VLOOKUP(B38,INDIRECT("'"&amp;AE38&amp;"'!"&amp;"C1:Z400"),$AF$2,0)+AB38+$AF$4</f>
        <v>24</v>
      </c>
      <c r="AO38">
        <f>IF($T38=1,INDIRECT(ADDRESS($AN38,AO$2,1,,$AE38)),0)</f>
        <v>0</v>
      </c>
      <c r="AP38">
        <f>IF($T38=1,INDIRECT(ADDRESS($AN38,AP$2,1,,$AE38)),0)</f>
        <v>0</v>
      </c>
      <c r="AQ38">
        <f>IF($T38=1,INDIRECT(ADDRESS($AN38,AQ$2,1,,$AE38)),0)</f>
        <v>0</v>
      </c>
      <c r="AR38">
        <f>IF($T38=1,INDIRECT(ADDRESS($AN38,AR$2,1,,$AE38)),0)</f>
        <v>0</v>
      </c>
      <c r="AS38">
        <f>IF($T38=1,INDIRECT(ADDRESS($AN38,AS$2,1,,$AE38)),0)</f>
        <v>0</v>
      </c>
      <c r="AT38">
        <f>IF($T38=1,INDIRECT(ADDRESS($AN38,AT$2,1,,$AE38)),0)</f>
        <v>0</v>
      </c>
      <c r="AU38">
        <f>IF($T38=1,INDIRECT(ADDRESS($AN38,AU$2,1,,$AE38)),0)</f>
        <v>0</v>
      </c>
      <c r="AW38" t="str">
        <v>Weightings</v>
      </c>
      <c r="AX38" s="3">
        <f>VLOOKUP(AE38,_general!$A$65:$B$73,2,FALSE)+$AX$4</f>
        <v>13</v>
      </c>
      <c r="AY38" s="1">
        <f>INDIRECT(ADDRESS($AX38,AY$2,1,,"Weightings"))</f>
        <v>0.03363626684769519</v>
      </c>
      <c r="AZ38" s="1">
        <f>INDIRECT(ADDRESS($AX38,AZ$2,1,,"Weightings"))</f>
        <v>0</v>
      </c>
      <c r="BA38" s="1">
        <f>INDIRECT(ADDRESS($AX38,BA$2,1,,"Weightings"))</f>
        <v>0.16666666666666666</v>
      </c>
      <c r="BB38" s="1">
        <f>INDIRECT(ADDRESS($AX38,BB$2,1,,"Weightings"))</f>
        <v>0.1111111111111111</v>
      </c>
      <c r="BC38" s="1">
        <f>INDIRECT(ADDRESS($AX38,BC$2,1,,"Weightings"))</f>
        <v>0</v>
      </c>
      <c r="BD38" s="1">
        <f>INDIRECT(ADDRESS($AX38,BD$2,1,,"Weightings"))</f>
        <v>0.033519976429467004</v>
      </c>
      <c r="BE38" s="1">
        <f>INDIRECT(ADDRESS($AX38,BE$2,1,,"Weightings"))</f>
        <v>0</v>
      </c>
      <c r="BG38" s="4">
        <f>AG38*AY38</f>
        <v>0</v>
      </c>
      <c r="BH38" s="4">
        <f>AH38*AZ38</f>
        <v>0</v>
      </c>
      <c r="BI38" s="4">
        <f>AI38*BA38</f>
        <v>0</v>
      </c>
      <c r="BJ38" s="4">
        <f>AJ38*BB38</f>
        <v>0</v>
      </c>
      <c r="BK38" s="4">
        <f>AK38*BC38</f>
        <v>0</v>
      </c>
      <c r="BL38" s="4">
        <f>AL38*BD38</f>
        <v>0</v>
      </c>
      <c r="BM38" s="4">
        <f>AM38*BE38</f>
        <v>0</v>
      </c>
      <c r="BO38" s="4">
        <f>IF($M38&gt;0,AO38*AY38,0)</f>
        <v>0</v>
      </c>
      <c r="BP38" s="4">
        <f>IF($M38&gt;0,AP38*AZ38,0)</f>
        <v>0</v>
      </c>
      <c r="BQ38" s="4">
        <f>IF($M38&gt;0,AQ38*BA38,0)</f>
        <v>0</v>
      </c>
      <c r="BR38" s="4">
        <f>IF($M38&gt;0,AR38*BB38,0)</f>
        <v>0</v>
      </c>
      <c r="BS38" s="4">
        <f>IF($M38&gt;0,AS38*BC38,0)</f>
        <v>0</v>
      </c>
      <c r="BT38" s="4">
        <f>IF($M38&gt;0,AT38*BD38,0)</f>
        <v>0</v>
      </c>
      <c r="BU38" s="4">
        <f>IF($M38&gt;0,AU38*BE38,0)</f>
        <v>0</v>
      </c>
      <c r="BV38" s="3">
        <f>$AX$4+18</f>
        <v>22</v>
      </c>
      <c r="BW38" s="4">
        <f>INDIRECT(ADDRESS($BV38,BW$2,1,,"Weightings"))*(BG38*$K38+BO38*$M38)</f>
        <v>0</v>
      </c>
      <c r="BX38" s="4">
        <f>INDIRECT(ADDRESS($BV38,BX$2,1,,"Weightings"))*(BH38*$K38+BP38*$M38)</f>
        <v>0</v>
      </c>
      <c r="BY38" s="4">
        <f>INDIRECT(ADDRESS($BV38,BY$2,1,,"Weightings"))*(BI38*$K38+BQ38*$M38)</f>
        <v>0</v>
      </c>
      <c r="BZ38" s="4">
        <f>INDIRECT(ADDRESS($BV38,BZ$2,1,,"Weightings"))*(BJ38*$K38+BR38*$M38)</f>
        <v>0</v>
      </c>
      <c r="CA38" s="4">
        <f>INDIRECT(ADDRESS($BV38,CA$2,1,,"Weightings"))*(BK38*$K38+BS38*$M38)</f>
        <v>0</v>
      </c>
      <c r="CB38" s="4">
        <f>INDIRECT(ADDRESS($BV38,CB$2,1,,"Weightings"))*(BL38*$K38+BT38*$M38)</f>
        <v>0</v>
      </c>
      <c r="CC38" s="4">
        <f>INDIRECT(ADDRESS($BV38,CC$2,1,,"Weightings"))*(BM38*$K38+BU38*$M38)</f>
        <v>0</v>
      </c>
      <c r="CE38" t="str">
        <f>AE38</f>
        <v>L</v>
      </c>
      <c r="CF38">
        <f>VLOOKUP(B38,INDIRECT("'"&amp;AE38&amp;"'!"&amp;"C21:Z520"),$AF$2,0)+AD38+$AF$4</f>
        <v>28</v>
      </c>
      <c r="CG38">
        <f>IF(OR($T38=1,AND($F38=2,$E38=1,$G38=1)),INDIRECT(ADDRESS($CF38,CG$2,1,,$CE38)),0)</f>
        <v>3</v>
      </c>
      <c r="CH38">
        <f>IF(OR($T38=1,AND($F38=2,$E38=1,$G38=1)),INDIRECT(ADDRESS($CF38,CH$2,1,,$CE38)),0)</f>
        <v>0</v>
      </c>
      <c r="CI38">
        <f>IF(OR($T38=1,AND($F38=2,$E38=1,$G38=1)),INDIRECT(ADDRESS($CF38,CI$2,1,,$CE38)),0)</f>
        <v>3</v>
      </c>
      <c r="CJ38">
        <f>IF(OR($T38=1,AND($F38=2,$E38=1,$G38=1)),INDIRECT(ADDRESS($CF38,CJ$2,1,,$CE38)),0)</f>
        <v>3</v>
      </c>
      <c r="CK38">
        <f>IF(OR($T38=1,AND($F38=2,$E38=1,$G38=1)),INDIRECT(ADDRESS($CF38,CK$2,1,,$CE38)),0)</f>
        <v>3</v>
      </c>
      <c r="CL38">
        <f>IF(OR($T38=1,AND($F38=2,$E38=1,$G38=1)),INDIRECT(ADDRESS($CF38,CL$2,1,,$CE38)),0)</f>
        <v>0</v>
      </c>
      <c r="CM38">
        <f>IF(OR($T38=1,AND($F38=2,$E38=1,$G38=1)),INDIRECT(ADDRESS($CF38,CM$2,1,,$CE38)),0)</f>
        <v>0</v>
      </c>
      <c r="CO38" s="4">
        <f>AY38*CG38</f>
        <v>0.10090880054308557</v>
      </c>
      <c r="CP38" s="4">
        <f>AZ38*CH38</f>
        <v>0</v>
      </c>
      <c r="CQ38" s="4">
        <f>BA38*CI38</f>
        <v>0.5</v>
      </c>
      <c r="CR38" s="4">
        <f>BB38*CJ38</f>
        <v>0.3333333333333333</v>
      </c>
      <c r="CS38" s="4">
        <f>BC38*CK38</f>
        <v>0</v>
      </c>
      <c r="CT38" s="4">
        <f>BD38*CL38</f>
        <v>0</v>
      </c>
      <c r="CU38" s="4">
        <f>BE38*CM38</f>
        <v>0</v>
      </c>
      <c r="CV38" s="3">
        <f>BV38</f>
        <v>22</v>
      </c>
      <c r="CW38" s="4">
        <f>INDIRECT(ADDRESS($CV38,CW$2,1,,"Weightings"))*CO38</f>
        <v>0.016818133423847595</v>
      </c>
      <c r="CX38" s="4">
        <f>INDIRECT(ADDRESS($BV38,CX$2,1,,"Weightings"))*CP38</f>
        <v>0</v>
      </c>
      <c r="CY38" s="4">
        <f>INDIRECT(ADDRESS($BV38,CY$2,1,,"Weightings"))*CQ38</f>
        <v>0.041666666666666664</v>
      </c>
      <c r="CZ38" s="4">
        <f>INDIRECT(ADDRESS($BV38,CZ$2,1,,"Weightings"))*CR38</f>
        <v>0.027777777777777776</v>
      </c>
      <c r="DA38" s="4">
        <f>INDIRECT(ADDRESS($BV38,DA$2,1,,"Weightings"))*CS38</f>
        <v>0</v>
      </c>
      <c r="DB38" s="4">
        <f>INDIRECT(ADDRESS($BV38,DB$2,1,,"Weightings"))*CT38</f>
        <v>0</v>
      </c>
      <c r="DC38" s="4">
        <f>INDIRECT(ADDRESS($BV38,DC$2,1,,"Weightings"))*CU38</f>
        <v>0</v>
      </c>
    </row>
    <row r="39" ht="90.75" customHeight="1">
      <c r="A39" t="str">
        <v>Mechanical ventilation</v>
      </c>
      <c r="B39" t="str">
        <f>overview_of_services!B37</f>
        <v>DE-1</v>
      </c>
      <c r="C39" t="str">
        <f>overview_of_services!C37</f>
        <v>Commande des fenêtres</v>
      </c>
      <c r="D39" t="str">
        <f>overview_of_services!D37</f>
        <v>Commande de la protection solaire des fenêtres</v>
      </c>
      <c r="E39">
        <f>IF($H$2="A",overview_of_services!J37,IF($H$2="B",overview_of_services!K37,overview_of_services!L37))</f>
        <v>1</v>
      </c>
      <c r="F39">
        <f>IF('Informations sur le bâtiment'!$G$60="","",'Informations sur le bâtiment'!$G$60)</f>
        <v>1</v>
      </c>
      <c r="G39">
        <f>overview_of_services!N37</f>
        <v>1</v>
      </c>
      <c r="I39">
        <v>1</v>
      </c>
      <c r="J39">
        <v>4</v>
      </c>
      <c r="K39" s="1">
        <v>1</v>
      </c>
      <c r="L39">
        <v>0</v>
      </c>
      <c r="M39" s="1">
        <f>1-K39</f>
        <v>0</v>
      </c>
      <c r="N39" s="1" t="str">
        <f>IF(AND(U39=1,NOT(F39=2),OR(J39="",J39&lt;0,J39&gt;AC39,AND(M39&gt;0,OR(L39="",L39&lt;0,L39&gt;AC39)),K39&gt;1,K39&lt;0)),_general!$A$83,"")</f>
        <v/>
      </c>
      <c r="O39" t="str">
        <f>VLOOKUP($B39,overview_of_services!$B$4:$I$111,4,)</f>
        <v>Pas de protection solaire ou ouverture/fermeture manuelle</v>
      </c>
      <c r="P39" t="str">
        <f>VLOOKUP($B39,overview_of_services!$B$4:$I$111,5,)</f>
        <v>Motorisation des protections solaires commandée par interrupteur</v>
      </c>
      <c r="Q39" t="str">
        <f>VLOOKUP($B39,overview_of_services!$B$4:$I$111,6,)</f>
        <v>Motorisation des protections solaires avec pilotage automatique en fonction de données mesurées</v>
      </c>
      <c r="R39" t="str">
        <f>VLOOKUP($B39,overview_of_services!$B$4:$I$111,7,)</f>
        <v>Régulation combinée de l'éclairage, des protections solaires et du système CVC</v>
      </c>
      <c r="S39" t="str">
        <f>VLOOKUP($B39,overview_of_services!$B$4:$I$111,8,)</f>
        <v>Contrôle prédictif des protections solaires (ex: en fonction de la météo)</v>
      </c>
      <c r="T39">
        <f>IF(OR(E39=0,OR(F39=0,F39=2)),0,1)</f>
        <v>1</v>
      </c>
      <c r="U39">
        <f>IF(AND(T39=1,I39=1),1,0)</f>
        <v>1</v>
      </c>
      <c r="Z39">
        <f>IF(OR(AND(F39=1,E39=1,G39=1),AND(F39=1,E39=1,G39=0,I39=1),AND(F39=2,E39=1,G39=1)),1,0)</f>
        <v>1</v>
      </c>
      <c r="AA39">
        <f>IF(U39=1,J39,0)</f>
        <v>4</v>
      </c>
      <c r="AB39">
        <f>IF(U39=1,L39,0)</f>
        <v>0</v>
      </c>
      <c r="AC39">
        <f>ISTEXT(O39)+ISTEXT(P39)+ISTEXT(Q39)+ISTEXT(R39)+ISTEXT(S39)-1</f>
        <v>4</v>
      </c>
      <c r="AD39">
        <f>IF(Z39=1,AC39,0)</f>
        <v>4</v>
      </c>
      <c r="AE39" t="str">
        <f>VLOOKUP($B39,overview_of_services!$B$4:$R$111,$AE$2,FALSE)</f>
        <v>DE</v>
      </c>
      <c r="AF39">
        <f>VLOOKUP(B39,INDIRECT("'"&amp;AE39&amp;"'!"&amp;"C2:Z401"),$AF$2,0)+AA39+$AF$4</f>
        <v>12</v>
      </c>
      <c r="AG39">
        <f>IF($T39=1,INDIRECT(ADDRESS($AF39,AG$2,1,,$AE39)),0)</f>
        <v>3</v>
      </c>
      <c r="AH39">
        <f>IF($T39=1,INDIRECT(ADDRESS($AF39,AH$2,1,,$AE39)),0)</f>
        <v>0</v>
      </c>
      <c r="AI39">
        <f>IF($T39=1,INDIRECT(ADDRESS($AF39,AI$2,1,,$AE39)),0)</f>
        <v>3</v>
      </c>
      <c r="AJ39">
        <f>IF($T39=1,INDIRECT(ADDRESS($AF39,AJ$2,1,,$AE39)),0)</f>
        <v>3</v>
      </c>
      <c r="AK39">
        <f>IF($T39=1,INDIRECT(ADDRESS($AF39,AK$2,1,,$AE39)),0)</f>
        <v>3</v>
      </c>
      <c r="AL39">
        <f>IF($T39=1,INDIRECT(ADDRESS($AF39,AL$2,1,,$AE39)),0)</f>
        <v>0</v>
      </c>
      <c r="AM39">
        <f>IF($T39=1,INDIRECT(ADDRESS($AF39,AM$2,1,,$AE39)),0)</f>
        <v>0</v>
      </c>
      <c r="AN39">
        <f>VLOOKUP(B39,INDIRECT("'"&amp;AE39&amp;"'!"&amp;"C2:Z401"),$AF$2,0)+AB39+$AF$4</f>
        <v>8</v>
      </c>
      <c r="AO39">
        <f>IF($T39=1,INDIRECT(ADDRESS($AN39,AO$2,1,,$AE39)),0)</f>
        <v>0</v>
      </c>
      <c r="AP39">
        <f>IF($T39=1,INDIRECT(ADDRESS($AN39,AP$2,1,,$AE39)),0)</f>
        <v>0</v>
      </c>
      <c r="AQ39">
        <f>IF($T39=1,INDIRECT(ADDRESS($AN39,AQ$2,1,,$AE39)),0)</f>
        <v>0</v>
      </c>
      <c r="AR39">
        <f>IF($T39=1,INDIRECT(ADDRESS($AN39,AR$2,1,,$AE39)),0)</f>
        <v>0</v>
      </c>
      <c r="AS39">
        <f>IF($T39=1,INDIRECT(ADDRESS($AN39,AS$2,1,,$AE39)),0)</f>
        <v>0</v>
      </c>
      <c r="AT39">
        <f>IF($T39=1,INDIRECT(ADDRESS($AN39,AT$2,1,,$AE39)),0)</f>
        <v>0</v>
      </c>
      <c r="AU39">
        <f>IF($T39=1,INDIRECT(ADDRESS($AN39,AU$2,1,,$AE39)),0)</f>
        <v>0</v>
      </c>
      <c r="AW39" t="str">
        <v>Weightings</v>
      </c>
      <c r="AX39" s="3">
        <f>VLOOKUP(AE39,_general!$A$65:$B$73,2,FALSE)+$AX$4</f>
        <v>15</v>
      </c>
      <c r="AY39" s="1">
        <f>INDIRECT(ADDRESS($AX39,AY$2,1,,"Weightings"))</f>
        <v>0.05</v>
      </c>
      <c r="AZ39" s="1">
        <f>INDIRECT(ADDRESS($AX39,AZ$2,1,,"Weightings"))</f>
        <v>0</v>
      </c>
      <c r="BA39" s="1">
        <f>INDIRECT(ADDRESS($AX39,BA$2,1,,"Weightings"))</f>
        <v>0.16666666666666666</v>
      </c>
      <c r="BB39" s="1">
        <f>INDIRECT(ADDRESS($AX39,BB$2,1,,"Weightings"))</f>
        <v>0.1111111111111111</v>
      </c>
      <c r="BC39" s="1">
        <f>INDIRECT(ADDRESS($AX39,BC$2,1,,"Weightings"))</f>
        <v>0.6</v>
      </c>
      <c r="BD39" s="1">
        <f>INDIRECT(ADDRESS($AX39,BD$2,1,,"Weightings"))</f>
        <v>0.05</v>
      </c>
      <c r="BE39" s="1">
        <f>INDIRECT(ADDRESS($AX39,BE$2,1,,"Weightings"))</f>
        <v>0.125</v>
      </c>
      <c r="BG39" s="4">
        <f>AG39*AY39</f>
        <v>0.15000000000000002</v>
      </c>
      <c r="BH39" s="4">
        <f>AH39*AZ39</f>
        <v>0</v>
      </c>
      <c r="BI39" s="4">
        <f>AI39*BA39</f>
        <v>0.5</v>
      </c>
      <c r="BJ39" s="4">
        <f>AJ39*BB39</f>
        <v>0.3333333333333333</v>
      </c>
      <c r="BK39" s="4">
        <f>AK39*BC39</f>
        <v>1.7999999999999998</v>
      </c>
      <c r="BL39" s="4">
        <f>AL39*BD39</f>
        <v>0</v>
      </c>
      <c r="BM39" s="4">
        <f>AM39*BE39</f>
        <v>0</v>
      </c>
      <c r="BO39" s="4">
        <f>IF($M39&gt;0,AO39*AY39,0)</f>
        <v>0</v>
      </c>
      <c r="BP39" s="4">
        <f>IF($M39&gt;0,AP39*AZ39,0)</f>
        <v>0</v>
      </c>
      <c r="BQ39" s="4">
        <f>IF($M39&gt;0,AQ39*BA39,0)</f>
        <v>0</v>
      </c>
      <c r="BR39" s="4">
        <f>IF($M39&gt;0,AR39*BB39,0)</f>
        <v>0</v>
      </c>
      <c r="BS39" s="4">
        <f>IF($M39&gt;0,AS39*BC39,0)</f>
        <v>0</v>
      </c>
      <c r="BT39" s="4">
        <f>IF($M39&gt;0,AT39*BD39,0)</f>
        <v>0</v>
      </c>
      <c r="BU39" s="4">
        <f>IF($M39&gt;0,AU39*BE39,0)</f>
        <v>0</v>
      </c>
      <c r="BV39" s="3">
        <f>$AX$4+18</f>
        <v>22</v>
      </c>
      <c r="BW39" s="4">
        <f>INDIRECT(ADDRESS($BV39,BW$2,1,,"Weightings"))*(BG39*$K39+BO39*$M39)</f>
        <v>0.025</v>
      </c>
      <c r="BX39" s="4">
        <f>INDIRECT(ADDRESS($BV39,BX$2,1,,"Weightings"))*(BH39*$K39+BP39*$M39)</f>
        <v>0</v>
      </c>
      <c r="BY39" s="4">
        <f>INDIRECT(ADDRESS($BV39,BY$2,1,,"Weightings"))*(BI39*$K39+BQ39*$M39)</f>
        <v>0.041666666666666664</v>
      </c>
      <c r="BZ39" s="4">
        <f>INDIRECT(ADDRESS($BV39,BZ$2,1,,"Weightings"))*(BJ39*$K39+BR39*$M39)</f>
        <v>0.027777777777777776</v>
      </c>
      <c r="CA39" s="4">
        <f>INDIRECT(ADDRESS($BV39,CA$2,1,,"Weightings"))*(BK39*$K39+BS39*$M39)</f>
        <v>0.14999999999999997</v>
      </c>
      <c r="CB39" s="4">
        <f>INDIRECT(ADDRESS($BV39,CB$2,1,,"Weightings"))*(BL39*$K39+BT39*$M39)</f>
        <v>0</v>
      </c>
      <c r="CC39" s="4">
        <f>INDIRECT(ADDRESS($BV39,CC$2,1,,"Weightings"))*(BM39*$K39+BU39*$M39)</f>
        <v>0</v>
      </c>
      <c r="CE39" t="str">
        <f>AE39</f>
        <v>DE</v>
      </c>
      <c r="CF39">
        <f>VLOOKUP(B39,INDIRECT("'"&amp;AE39&amp;"'!"&amp;"C22:Z521"),$AF$2,0)+AD39+$AF$4</f>
        <v>12</v>
      </c>
      <c r="CG39">
        <f>IF(OR($T39=1,AND($F39=2,$E39=1,$G39=1)),INDIRECT(ADDRESS($CF39,CG$2,1,,$CE39)),0)</f>
        <v>3</v>
      </c>
      <c r="CH39">
        <f>IF(OR($T39=1,AND($F39=2,$E39=1,$G39=1)),INDIRECT(ADDRESS($CF39,CH$2,1,,$CE39)),0)</f>
        <v>0</v>
      </c>
      <c r="CI39">
        <f>IF(OR($T39=1,AND($F39=2,$E39=1,$G39=1)),INDIRECT(ADDRESS($CF39,CI$2,1,,$CE39)),0)</f>
        <v>3</v>
      </c>
      <c r="CJ39">
        <f>IF(OR($T39=1,AND($F39=2,$E39=1,$G39=1)),INDIRECT(ADDRESS($CF39,CJ$2,1,,$CE39)),0)</f>
        <v>3</v>
      </c>
      <c r="CK39">
        <f>IF(OR($T39=1,AND($F39=2,$E39=1,$G39=1)),INDIRECT(ADDRESS($CF39,CK$2,1,,$CE39)),0)</f>
        <v>3</v>
      </c>
      <c r="CL39">
        <f>IF(OR($T39=1,AND($F39=2,$E39=1,$G39=1)),INDIRECT(ADDRESS($CF39,CL$2,1,,$CE39)),0)</f>
        <v>0</v>
      </c>
      <c r="CM39">
        <f>IF(OR($T39=1,AND($F39=2,$E39=1,$G39=1)),INDIRECT(ADDRESS($CF39,CM$2,1,,$CE39)),0)</f>
        <v>0</v>
      </c>
      <c r="CO39" s="4">
        <f>AY39*CG39</f>
        <v>0.15000000000000002</v>
      </c>
      <c r="CP39" s="4">
        <f>AZ39*CH39</f>
        <v>0</v>
      </c>
      <c r="CQ39" s="4">
        <f>BA39*CI39</f>
        <v>0.5</v>
      </c>
      <c r="CR39" s="4">
        <f>BB39*CJ39</f>
        <v>0.3333333333333333</v>
      </c>
      <c r="CS39" s="4">
        <f>BC39*CK39</f>
        <v>1.7999999999999998</v>
      </c>
      <c r="CT39" s="4">
        <f>BD39*CL39</f>
        <v>0</v>
      </c>
      <c r="CU39" s="4">
        <f>BE39*CM39</f>
        <v>0</v>
      </c>
      <c r="CV39" s="3">
        <f>BV39</f>
        <v>22</v>
      </c>
      <c r="CW39" s="4">
        <f>INDIRECT(ADDRESS($CV39,CW$2,1,,"Weightings"))*CO39</f>
        <v>0.025</v>
      </c>
      <c r="CX39" s="4">
        <f>INDIRECT(ADDRESS($BV39,CX$2,1,,"Weightings"))*CP39</f>
        <v>0</v>
      </c>
      <c r="CY39" s="4">
        <f>INDIRECT(ADDRESS($BV39,CY$2,1,,"Weightings"))*CQ39</f>
        <v>0.041666666666666664</v>
      </c>
      <c r="CZ39" s="4">
        <f>INDIRECT(ADDRESS($BV39,CZ$2,1,,"Weightings"))*CR39</f>
        <v>0.027777777777777776</v>
      </c>
      <c r="DA39" s="4">
        <f>INDIRECT(ADDRESS($BV39,DA$2,1,,"Weightings"))*CS39</f>
        <v>0.14999999999999997</v>
      </c>
      <c r="DB39" s="4">
        <f>INDIRECT(ADDRESS($BV39,DB$2,1,,"Weightings"))*CT39</f>
        <v>0</v>
      </c>
      <c r="DC39" s="4">
        <f>INDIRECT(ADDRESS($BV39,DC$2,1,,"Weightings"))*CU39</f>
        <v>0</v>
      </c>
    </row>
    <row r="40" ht="105.75" customHeight="1">
      <c r="A40" t="str">
        <v>Mechanical ventilation</v>
      </c>
      <c r="B40" t="str">
        <f>overview_of_services!B38</f>
        <v>DE-2</v>
      </c>
      <c r="C40" t="str">
        <f>overview_of_services!C38</f>
        <v>Commande des fenêtres</v>
      </c>
      <c r="D40" t="str">
        <f>overview_of_services!D38</f>
        <v>Commande d'ouverture/fermeture des fenêtres, combinée avec le système CVC</v>
      </c>
      <c r="E40">
        <f>IF($H$2="A",overview_of_services!J38,IF($H$2="B",overview_of_services!K38,overview_of_services!L38))</f>
        <v>1</v>
      </c>
      <c r="F40">
        <f>IF('Informations sur le bâtiment'!$G$60="","",'Informations sur le bâtiment'!$G$60)</f>
        <v>1</v>
      </c>
      <c r="G40">
        <f>overview_of_services!N38</f>
        <v>0</v>
      </c>
      <c r="I40">
        <v>1</v>
      </c>
      <c r="J40">
        <v>2</v>
      </c>
      <c r="K40" s="1">
        <v>1</v>
      </c>
      <c r="L40">
        <v>0</v>
      </c>
      <c r="M40" s="1">
        <f>1-K40</f>
        <v>0</v>
      </c>
      <c r="N40" s="1" t="str">
        <f>IF(AND(U40=1,NOT(F40=2),OR(J40="",J40&lt;0,J40&gt;AC40,AND(M40&gt;0,OR(L40="",L40&lt;0,L40&gt;AC40)),K40&gt;1,K40&lt;0)),_general!$A$83,"")</f>
        <v/>
      </c>
      <c r="O40" t="str">
        <f>VLOOKUP($B40,overview_of_services!$B$4:$I$111,4,)</f>
        <v>Ouverture/fermeture manuelle ou fenêtres fixes seulement</v>
      </c>
      <c r="P40" t="str">
        <f>VLOOKUP($B40,overview_of_services!$B$4:$I$111,5,)</f>
        <v>Capteur d'ouverture/fermeture pour extinction des systèmes de chauffage ou refroidissement</v>
      </c>
      <c r="Q40" t="str">
        <f>VLOOKUP($B40,overview_of_services!$B$4:$I$111,6,)</f>
        <v>Niveau 1 + ouverture automatique des fenêtres en fonction de données mesurées par des capteurs dans la pièce</v>
      </c>
      <c r="R40" t="str">
        <f>VLOOKUP($B40,overview_of_services!$B$4:$I$111,7,)</f>
        <v>Niveau 2 + coordination centralisée des ouvrants (ex: pour contrôler le refroidissement naturel nocturne)</v>
      </c>
      <c r="S40">
        <f>VLOOKUP($B40,overview_of_services!$B$4:$I$111,8,)</f>
        <v>0</v>
      </c>
      <c r="T40">
        <f>IF(OR(E40=0,OR(F40=0,F40=2)),0,1)</f>
        <v>1</v>
      </c>
      <c r="U40">
        <f>IF(AND(T40=1,I40=1),1,0)</f>
        <v>1</v>
      </c>
      <c r="Z40">
        <f>IF(OR(AND(F40=1,E40=1,G40=1),AND(F40=1,E40=1,G40=0,I40=1),AND(F40=2,E40=1,G40=1)),1,0)</f>
        <v>1</v>
      </c>
      <c r="AA40">
        <f>IF(U40=1,J40,0)</f>
        <v>2</v>
      </c>
      <c r="AB40">
        <f>IF(U40=1,L40,0)</f>
        <v>0</v>
      </c>
      <c r="AC40">
        <f>ISTEXT(O40)+ISTEXT(P40)+ISTEXT(Q40)+ISTEXT(R40)+ISTEXT(S40)-1</f>
        <v>3</v>
      </c>
      <c r="AD40">
        <f>IF(Z40=1,AC40,0)</f>
        <v>3</v>
      </c>
      <c r="AE40" t="str">
        <f>VLOOKUP($B40,overview_of_services!$B$4:$R$111,$AE$2,FALSE)</f>
        <v>DE</v>
      </c>
      <c r="AF40">
        <f>VLOOKUP(B40,INDIRECT("'"&amp;AE40&amp;"'!"&amp;"C3:Z402"),$AF$2,0)+AA40+$AF$4</f>
        <v>24</v>
      </c>
      <c r="AG40">
        <f>IF($T40=1,INDIRECT(ADDRESS($AF40,AG$2,1,,$AE40)),0)</f>
        <v>2</v>
      </c>
      <c r="AH40">
        <f>IF($T40=1,INDIRECT(ADDRESS($AF40,AH$2,1,,$AE40)),0)</f>
        <v>0</v>
      </c>
      <c r="AI40">
        <f>IF($T40=1,INDIRECT(ADDRESS($AF40,AI$2,1,,$AE40)),0)</f>
        <v>2</v>
      </c>
      <c r="AJ40">
        <f>IF($T40=1,INDIRECT(ADDRESS($AF40,AJ$2,1,,$AE40)),0)</f>
        <v>1</v>
      </c>
      <c r="AK40">
        <f>IF($T40=1,INDIRECT(ADDRESS($AF40,AK$2,1,,$AE40)),0)</f>
        <v>1</v>
      </c>
      <c r="AL40">
        <f>IF($T40=1,INDIRECT(ADDRESS($AF40,AL$2,1,,$AE40)),0)</f>
        <v>0</v>
      </c>
      <c r="AM40">
        <f>IF($T40=1,INDIRECT(ADDRESS($AF40,AM$2,1,,$AE40)),0)</f>
        <v>0</v>
      </c>
      <c r="AN40">
        <f>VLOOKUP(B40,INDIRECT("'"&amp;AE40&amp;"'!"&amp;"C3:Z402"),$AF$2,0)+AB40+$AF$4</f>
        <v>22</v>
      </c>
      <c r="AO40">
        <f>IF($T40=1,INDIRECT(ADDRESS($AN40,AO$2,1,,$AE40)),0)</f>
        <v>0</v>
      </c>
      <c r="AP40">
        <f>IF($T40=1,INDIRECT(ADDRESS($AN40,AP$2,1,,$AE40)),0)</f>
        <v>0</v>
      </c>
      <c r="AQ40">
        <f>IF($T40=1,INDIRECT(ADDRESS($AN40,AQ$2,1,,$AE40)),0)</f>
        <v>0</v>
      </c>
      <c r="AR40">
        <f>IF($T40=1,INDIRECT(ADDRESS($AN40,AR$2,1,,$AE40)),0)</f>
        <v>0</v>
      </c>
      <c r="AS40">
        <f>IF($T40=1,INDIRECT(ADDRESS($AN40,AS$2,1,,$AE40)),0)</f>
        <v>0</v>
      </c>
      <c r="AT40">
        <f>IF($T40=1,INDIRECT(ADDRESS($AN40,AT$2,1,,$AE40)),0)</f>
        <v>0</v>
      </c>
      <c r="AU40">
        <f>IF($T40=1,INDIRECT(ADDRESS($AN40,AU$2,1,,$AE40)),0)</f>
        <v>0</v>
      </c>
      <c r="AW40" t="str">
        <v>Weightings</v>
      </c>
      <c r="AX40" s="3">
        <f>VLOOKUP(AE40,_general!$A$65:$B$73,2,FALSE)+$AX$4</f>
        <v>15</v>
      </c>
      <c r="AY40" s="1">
        <f>INDIRECT(ADDRESS($AX40,AY$2,1,,"Weightings"))</f>
        <v>0.05</v>
      </c>
      <c r="AZ40" s="1">
        <f>INDIRECT(ADDRESS($AX40,AZ$2,1,,"Weightings"))</f>
        <v>0</v>
      </c>
      <c r="BA40" s="1">
        <f>INDIRECT(ADDRESS($AX40,BA$2,1,,"Weightings"))</f>
        <v>0.16666666666666666</v>
      </c>
      <c r="BB40" s="1">
        <f>INDIRECT(ADDRESS($AX40,BB$2,1,,"Weightings"))</f>
        <v>0.1111111111111111</v>
      </c>
      <c r="BC40" s="1">
        <f>INDIRECT(ADDRESS($AX40,BC$2,1,,"Weightings"))</f>
        <v>0.6</v>
      </c>
      <c r="BD40" s="1">
        <f>INDIRECT(ADDRESS($AX40,BD$2,1,,"Weightings"))</f>
        <v>0.05</v>
      </c>
      <c r="BE40" s="1">
        <f>INDIRECT(ADDRESS($AX40,BE$2,1,,"Weightings"))</f>
        <v>0.125</v>
      </c>
      <c r="BG40" s="4">
        <f>AG40*AY40</f>
        <v>0.1</v>
      </c>
      <c r="BH40" s="4">
        <f>AH40*AZ40</f>
        <v>0</v>
      </c>
      <c r="BI40" s="4">
        <f>AI40*BA40</f>
        <v>0.3333333333333333</v>
      </c>
      <c r="BJ40" s="4">
        <f>AJ40*BB40</f>
        <v>0.1111111111111111</v>
      </c>
      <c r="BK40" s="4">
        <f>AK40*BC40</f>
        <v>0.6</v>
      </c>
      <c r="BL40" s="4">
        <f>AL40*BD40</f>
        <v>0</v>
      </c>
      <c r="BM40" s="4">
        <f>AM40*BE40</f>
        <v>0</v>
      </c>
      <c r="BO40" s="4">
        <f>IF($M40&gt;0,AO40*AY40,0)</f>
        <v>0</v>
      </c>
      <c r="BP40" s="4">
        <f>IF($M40&gt;0,AP40*AZ40,0)</f>
        <v>0</v>
      </c>
      <c r="BQ40" s="4">
        <f>IF($M40&gt;0,AQ40*BA40,0)</f>
        <v>0</v>
      </c>
      <c r="BR40" s="4">
        <f>IF($M40&gt;0,AR40*BB40,0)</f>
        <v>0</v>
      </c>
      <c r="BS40" s="4">
        <f>IF($M40&gt;0,AS40*BC40,0)</f>
        <v>0</v>
      </c>
      <c r="BT40" s="4">
        <f>IF($M40&gt;0,AT40*BD40,0)</f>
        <v>0</v>
      </c>
      <c r="BU40" s="4">
        <f>IF($M40&gt;0,AU40*BE40,0)</f>
        <v>0</v>
      </c>
      <c r="BV40" s="3">
        <f>$AX$4+18</f>
        <v>22</v>
      </c>
      <c r="BW40" s="4">
        <f>INDIRECT(ADDRESS($BV40,BW$2,1,,"Weightings"))*(BG40*$K40+BO40*$M40)</f>
        <v>0.016666666666666666</v>
      </c>
      <c r="BX40" s="4">
        <f>INDIRECT(ADDRESS($BV40,BX$2,1,,"Weightings"))*(BH40*$K40+BP40*$M40)</f>
        <v>0</v>
      </c>
      <c r="BY40" s="4">
        <f>INDIRECT(ADDRESS($BV40,BY$2,1,,"Weightings"))*(BI40*$K40+BQ40*$M40)</f>
        <v>0.027777777777777776</v>
      </c>
      <c r="BZ40" s="4">
        <f>INDIRECT(ADDRESS($BV40,BZ$2,1,,"Weightings"))*(BJ40*$K40+BR40*$M40)</f>
        <v>0.009259259259259259</v>
      </c>
      <c r="CA40" s="4">
        <f>INDIRECT(ADDRESS($BV40,CA$2,1,,"Weightings"))*(BK40*$K40+BS40*$M40)</f>
        <v>0.049999999999999996</v>
      </c>
      <c r="CB40" s="4">
        <f>INDIRECT(ADDRESS($BV40,CB$2,1,,"Weightings"))*(BL40*$K40+BT40*$M40)</f>
        <v>0</v>
      </c>
      <c r="CC40" s="4">
        <f>INDIRECT(ADDRESS($BV40,CC$2,1,,"Weightings"))*(BM40*$K40+BU40*$M40)</f>
        <v>0</v>
      </c>
      <c r="CE40" t="str">
        <f>AE40</f>
        <v>DE</v>
      </c>
      <c r="CF40">
        <f>VLOOKUP(B40,INDIRECT("'"&amp;AE40&amp;"'!"&amp;"C23:Z522"),$AF$2,0)+AD40+$AF$4</f>
        <v>25</v>
      </c>
      <c r="CG40">
        <f>IF(OR($T40=1,AND($F40=2,$E40=1,$G40=1)),INDIRECT(ADDRESS($CF40,CG$2,1,,$CE40)),0)</f>
        <v>2</v>
      </c>
      <c r="CH40">
        <f>IF(OR($T40=1,AND($F40=2,$E40=1,$G40=1)),INDIRECT(ADDRESS($CF40,CH$2,1,,$CE40)),0)</f>
        <v>0</v>
      </c>
      <c r="CI40">
        <f>IF(OR($T40=1,AND($F40=2,$E40=1,$G40=1)),INDIRECT(ADDRESS($CF40,CI$2,1,,$CE40)),0)</f>
        <v>2</v>
      </c>
      <c r="CJ40">
        <f>IF(OR($T40=1,AND($F40=2,$E40=1,$G40=1)),INDIRECT(ADDRESS($CF40,CJ$2,1,,$CE40)),0)</f>
        <v>2</v>
      </c>
      <c r="CK40">
        <f>IF(OR($T40=1,AND($F40=2,$E40=1,$G40=1)),INDIRECT(ADDRESS($CF40,CK$2,1,,$CE40)),0)</f>
        <v>1</v>
      </c>
      <c r="CL40">
        <f>IF(OR($T40=1,AND($F40=2,$E40=1,$G40=1)),INDIRECT(ADDRESS($CF40,CL$2,1,,$CE40)),0)</f>
        <v>0</v>
      </c>
      <c r="CM40">
        <f>IF(OR($T40=1,AND($F40=2,$E40=1,$G40=1)),INDIRECT(ADDRESS($CF40,CM$2,1,,$CE40)),0)</f>
        <v>0</v>
      </c>
      <c r="CO40" s="4">
        <f>AY40*CG40</f>
        <v>0.1</v>
      </c>
      <c r="CP40" s="4">
        <f>AZ40*CH40</f>
        <v>0</v>
      </c>
      <c r="CQ40" s="4">
        <f>BA40*CI40</f>
        <v>0.3333333333333333</v>
      </c>
      <c r="CR40" s="4">
        <f>BB40*CJ40</f>
        <v>0.2222222222222222</v>
      </c>
      <c r="CS40" s="4">
        <f>BC40*CK40</f>
        <v>0.6</v>
      </c>
      <c r="CT40" s="4">
        <f>BD40*CL40</f>
        <v>0</v>
      </c>
      <c r="CU40" s="4">
        <f>BE40*CM40</f>
        <v>0</v>
      </c>
      <c r="CV40" s="3">
        <f>BV40</f>
        <v>22</v>
      </c>
      <c r="CW40" s="4">
        <f>INDIRECT(ADDRESS($CV40,CW$2,1,,"Weightings"))*CO40</f>
        <v>0.016666666666666666</v>
      </c>
      <c r="CX40" s="4">
        <f>INDIRECT(ADDRESS($BV40,CX$2,1,,"Weightings"))*CP40</f>
        <v>0</v>
      </c>
      <c r="CY40" s="4">
        <f>INDIRECT(ADDRESS($BV40,CY$2,1,,"Weightings"))*CQ40</f>
        <v>0.027777777777777776</v>
      </c>
      <c r="CZ40" s="4">
        <f>INDIRECT(ADDRESS($BV40,CZ$2,1,,"Weightings"))*CR40</f>
        <v>0.018518518518518517</v>
      </c>
      <c r="DA40" s="4">
        <f>INDIRECT(ADDRESS($BV40,DA$2,1,,"Weightings"))*CS40</f>
        <v>0.049999999999999996</v>
      </c>
      <c r="DB40" s="4">
        <f>INDIRECT(ADDRESS($BV40,DB$2,1,,"Weightings"))*CT40</f>
        <v>0</v>
      </c>
      <c r="DC40" s="4">
        <f>INDIRECT(ADDRESS($BV40,DC$2,1,,"Weightings"))*CU40</f>
        <v>0</v>
      </c>
    </row>
    <row r="41" ht="135.75" customHeight="1">
      <c r="A41" t="str">
        <v>Mechanical ventilation</v>
      </c>
      <c r="B41" t="str">
        <f>overview_of_services!B39</f>
        <v>DE-4</v>
      </c>
      <c r="C41" t="str">
        <f>overview_of_services!C39</f>
        <v>Remontée d'informations</v>
      </c>
      <c r="D41" t="str">
        <f>overview_of_services!D39</f>
        <v>Remontée d'informations sur les performances des systèmes d'enveloppe dynamique du bâtiment</v>
      </c>
      <c r="E41">
        <f>IF($H$2="A",overview_of_services!J39,IF($H$2="B",overview_of_services!K39,overview_of_services!L39))</f>
        <v>1</v>
      </c>
      <c r="F41">
        <f>IF('Informations sur le bâtiment'!$G$60="","",'Informations sur le bâtiment'!$G$60)</f>
        <v>1</v>
      </c>
      <c r="G41">
        <f>overview_of_services!N39</f>
        <v>0</v>
      </c>
      <c r="I41">
        <v>1</v>
      </c>
      <c r="J41">
        <v>2</v>
      </c>
      <c r="K41" s="1">
        <v>1</v>
      </c>
      <c r="L41">
        <v>0</v>
      </c>
      <c r="M41" s="1">
        <f>1-K41</f>
        <v>0</v>
      </c>
      <c r="N41" s="1" t="str">
        <f>IF(AND(U41=1,NOT(F41=2),OR(J41="",J41&lt;0,J41&gt;AC41,AND(M41&gt;0,OR(L41="",L41&lt;0,L41&gt;AC41)),K41&gt;1,K41&lt;0)),_general!$A$83,"")</f>
        <v/>
      </c>
      <c r="O41" t="str">
        <f>VLOOKUP($B41,overview_of_services!$B$4:$I$111,4,)</f>
        <v>Pas de remontée d'information</v>
      </c>
      <c r="P41" t="str">
        <f>VLOOKUP($B41,overview_of_services!$B$4:$I$111,5,)</f>
        <v>Position de chaque produit et détection des défauts</v>
      </c>
      <c r="Q41" t="str">
        <f>VLOOKUP($B41,overview_of_services!$B$4:$I$111,6,)</f>
        <v>Position de chaque produit, détection des défauts et maintenance prédictive</v>
      </c>
      <c r="R41" t="str">
        <f>VLOOKUP($B41,overview_of_services!$B$4:$I$111,7,)</f>
        <v>Position de chaque produit, détection des défauts, maintenance prédictive et données temps-réel (vent, luminosité, température)</v>
      </c>
      <c r="S41" t="str">
        <f>VLOOKUP($B41,overview_of_services!$B$4:$I$111,8,)</f>
        <v>Position de chaque produit, détection des défauts, maintenance prédictive, données temps-réel et historisées (vent, luminosité, température)</v>
      </c>
      <c r="T41">
        <f>IF(OR(E41=0,OR(F41=0,F41=2)),0,1)</f>
        <v>1</v>
      </c>
      <c r="U41">
        <f>IF(AND(T41=1,I41=1),1,0)</f>
        <v>1</v>
      </c>
      <c r="Z41">
        <f>IF(OR(AND(F41=1,E41=1,G41=1),AND(F41=1,E41=1,G41=0,I41=1),AND(F41=2,E41=1,G41=1)),1,0)</f>
        <v>1</v>
      </c>
      <c r="AA41">
        <f>IF(U41=1,J41,0)</f>
        <v>2</v>
      </c>
      <c r="AB41">
        <f>IF(U41=1,L41,0)</f>
        <v>0</v>
      </c>
      <c r="AC41">
        <f>ISTEXT(O41)+ISTEXT(P41)+ISTEXT(Q41)+ISTEXT(R41)+ISTEXT(S41)-1</f>
        <v>4</v>
      </c>
      <c r="AD41">
        <f>IF(Z41=1,AC41,0)</f>
        <v>4</v>
      </c>
      <c r="AE41" t="str">
        <f>VLOOKUP($B41,overview_of_services!$B$4:$R$111,$AE$2,FALSE)</f>
        <v>DE</v>
      </c>
      <c r="AF41">
        <f>VLOOKUP(B41,INDIRECT("'"&amp;AE41&amp;"'!"&amp;"C4:Z403"),$AF$2,0)+AA41+$AF$4</f>
        <v>40</v>
      </c>
      <c r="AG41">
        <f>IF($T41=1,INDIRECT(ADDRESS($AF41,AG$2,1,,$AE41)),0)</f>
        <v>0</v>
      </c>
      <c r="AH41">
        <f>IF($T41=1,INDIRECT(ADDRESS($AF41,AH$2,1,,$AE41)),0)</f>
        <v>0</v>
      </c>
      <c r="AI41">
        <f>IF($T41=1,INDIRECT(ADDRESS($AF41,AI$2,1,,$AE41)),0)</f>
        <v>0</v>
      </c>
      <c r="AJ41">
        <f>IF($T41=1,INDIRECT(ADDRESS($AF41,AJ$2,1,,$AE41)),0)</f>
        <v>0</v>
      </c>
      <c r="AK41">
        <f>IF($T41=1,INDIRECT(ADDRESS($AF41,AK$2,1,,$AE41)),0)</f>
        <v>0</v>
      </c>
      <c r="AL41">
        <f>IF($T41=1,INDIRECT(ADDRESS($AF41,AL$2,1,,$AE41)),0)</f>
        <v>1</v>
      </c>
      <c r="AM41">
        <f>IF($T41=1,INDIRECT(ADDRESS($AF41,AM$2,1,,$AE41)),0)</f>
        <v>2</v>
      </c>
      <c r="AN41">
        <f>VLOOKUP(B41,INDIRECT("'"&amp;AE41&amp;"'!"&amp;"C4:Z403"),$AF$2,0)+AB41+$AF$4</f>
        <v>38</v>
      </c>
      <c r="AO41">
        <f>IF($T41=1,INDIRECT(ADDRESS($AN41,AO$2,1,,$AE41)),0)</f>
        <v>0</v>
      </c>
      <c r="AP41">
        <f>IF($T41=1,INDIRECT(ADDRESS($AN41,AP$2,1,,$AE41)),0)</f>
        <v>0</v>
      </c>
      <c r="AQ41">
        <f>IF($T41=1,INDIRECT(ADDRESS($AN41,AQ$2,1,,$AE41)),0)</f>
        <v>0</v>
      </c>
      <c r="AR41">
        <f>IF($T41=1,INDIRECT(ADDRESS($AN41,AR$2,1,,$AE41)),0)</f>
        <v>0</v>
      </c>
      <c r="AS41">
        <f>IF($T41=1,INDIRECT(ADDRESS($AN41,AS$2,1,,$AE41)),0)</f>
        <v>0</v>
      </c>
      <c r="AT41">
        <f>IF($T41=1,INDIRECT(ADDRESS($AN41,AT$2,1,,$AE41)),0)</f>
        <v>0</v>
      </c>
      <c r="AU41">
        <f>IF($T41=1,INDIRECT(ADDRESS($AN41,AU$2,1,,$AE41)),0)</f>
        <v>0</v>
      </c>
      <c r="AW41" t="str">
        <v>Weightings</v>
      </c>
      <c r="AX41" s="3">
        <f>VLOOKUP(AE41,_general!$A$65:$B$73,2,FALSE)+$AX$4</f>
        <v>15</v>
      </c>
      <c r="AY41" s="1">
        <f>INDIRECT(ADDRESS($AX41,AY$2,1,,"Weightings"))</f>
        <v>0.05</v>
      </c>
      <c r="AZ41" s="1">
        <f>INDIRECT(ADDRESS($AX41,AZ$2,1,,"Weightings"))</f>
        <v>0</v>
      </c>
      <c r="BA41" s="1">
        <f>INDIRECT(ADDRESS($AX41,BA$2,1,,"Weightings"))</f>
        <v>0.16666666666666666</v>
      </c>
      <c r="BB41" s="1">
        <f>INDIRECT(ADDRESS($AX41,BB$2,1,,"Weightings"))</f>
        <v>0.1111111111111111</v>
      </c>
      <c r="BC41" s="1">
        <f>INDIRECT(ADDRESS($AX41,BC$2,1,,"Weightings"))</f>
        <v>0.6</v>
      </c>
      <c r="BD41" s="1">
        <f>INDIRECT(ADDRESS($AX41,BD$2,1,,"Weightings"))</f>
        <v>0.05</v>
      </c>
      <c r="BE41" s="1">
        <f>INDIRECT(ADDRESS($AX41,BE$2,1,,"Weightings"))</f>
        <v>0.125</v>
      </c>
      <c r="BG41" s="4">
        <f>AG41*AY41</f>
        <v>0</v>
      </c>
      <c r="BH41" s="4">
        <f>AH41*AZ41</f>
        <v>0</v>
      </c>
      <c r="BI41" s="4">
        <f>AI41*BA41</f>
        <v>0</v>
      </c>
      <c r="BJ41" s="4">
        <f>AJ41*BB41</f>
        <v>0</v>
      </c>
      <c r="BK41" s="4">
        <f>AK41*BC41</f>
        <v>0</v>
      </c>
      <c r="BL41" s="4">
        <f>AL41*BD41</f>
        <v>0.05</v>
      </c>
      <c r="BM41" s="4">
        <f>AM41*BE41</f>
        <v>0.25</v>
      </c>
      <c r="BO41" s="4">
        <f>IF($M41&gt;0,AO41*AY41,0)</f>
        <v>0</v>
      </c>
      <c r="BP41" s="4">
        <f>IF($M41&gt;0,AP41*AZ41,0)</f>
        <v>0</v>
      </c>
      <c r="BQ41" s="4">
        <f>IF($M41&gt;0,AQ41*BA41,0)</f>
        <v>0</v>
      </c>
      <c r="BR41" s="4">
        <f>IF($M41&gt;0,AR41*BB41,0)</f>
        <v>0</v>
      </c>
      <c r="BS41" s="4">
        <f>IF($M41&gt;0,AS41*BC41,0)</f>
        <v>0</v>
      </c>
      <c r="BT41" s="4">
        <f>IF($M41&gt;0,AT41*BD41,0)</f>
        <v>0</v>
      </c>
      <c r="BU41" s="4">
        <f>IF($M41&gt;0,AU41*BE41,0)</f>
        <v>0</v>
      </c>
      <c r="BV41" s="3">
        <f>$AX$4+18</f>
        <v>22</v>
      </c>
      <c r="BW41" s="4">
        <f>INDIRECT(ADDRESS($BV41,BW$2,1,,"Weightings"))*(BG41*$K41+BO41*$M41)</f>
        <v>0</v>
      </c>
      <c r="BX41" s="4">
        <f>INDIRECT(ADDRESS($BV41,BX$2,1,,"Weightings"))*(BH41*$K41+BP41*$M41)</f>
        <v>0</v>
      </c>
      <c r="BY41" s="4">
        <f>INDIRECT(ADDRESS($BV41,BY$2,1,,"Weightings"))*(BI41*$K41+BQ41*$M41)</f>
        <v>0</v>
      </c>
      <c r="BZ41" s="4">
        <f>INDIRECT(ADDRESS($BV41,BZ$2,1,,"Weightings"))*(BJ41*$K41+BR41*$M41)</f>
        <v>0</v>
      </c>
      <c r="CA41" s="4">
        <f>INDIRECT(ADDRESS($BV41,CA$2,1,,"Weightings"))*(BK41*$K41+BS41*$M41)</f>
        <v>0</v>
      </c>
      <c r="CB41" s="4">
        <f>INDIRECT(ADDRESS($BV41,CB$2,1,,"Weightings"))*(BL41*$K41+BT41*$M41)</f>
        <v>0.008333333333333333</v>
      </c>
      <c r="CC41" s="4">
        <f>INDIRECT(ADDRESS($BV41,CC$2,1,,"Weightings"))*(BM41*$K41+BU41*$M41)</f>
        <v>0.020833333333333332</v>
      </c>
      <c r="CE41" t="str">
        <f>AE41</f>
        <v>DE</v>
      </c>
      <c r="CF41">
        <f>VLOOKUP(B41,INDIRECT("'"&amp;AE41&amp;"'!"&amp;"C24:Z523"),$AF$2,0)+AD41+$AF$4</f>
        <v>42</v>
      </c>
      <c r="CG41">
        <f>IF(OR($T41=1,AND($F41=2,$E41=1,$G41=1)),INDIRECT(ADDRESS($CF41,CG$2,1,,$CE41)),0)</f>
        <v>0</v>
      </c>
      <c r="CH41">
        <f>IF(OR($T41=1,AND($F41=2,$E41=1,$G41=1)),INDIRECT(ADDRESS($CF41,CH$2,1,,$CE41)),0)</f>
        <v>0</v>
      </c>
      <c r="CI41">
        <f>IF(OR($T41=1,AND($F41=2,$E41=1,$G41=1)),INDIRECT(ADDRESS($CF41,CI$2,1,,$CE41)),0)</f>
        <v>0</v>
      </c>
      <c r="CJ41">
        <f>IF(OR($T41=1,AND($F41=2,$E41=1,$G41=1)),INDIRECT(ADDRESS($CF41,CJ$2,1,,$CE41)),0)</f>
        <v>1</v>
      </c>
      <c r="CK41">
        <f>IF(OR($T41=1,AND($F41=2,$E41=1,$G41=1)),INDIRECT(ADDRESS($CF41,CK$2,1,,$CE41)),0)</f>
        <v>0</v>
      </c>
      <c r="CL41">
        <f>IF(OR($T41=1,AND($F41=2,$E41=1,$G41=1)),INDIRECT(ADDRESS($CF41,CL$2,1,,$CE41)),0)</f>
        <v>2</v>
      </c>
      <c r="CM41">
        <f>IF(OR($T41=1,AND($F41=2,$E41=1,$G41=1)),INDIRECT(ADDRESS($CF41,CM$2,1,,$CE41)),0)</f>
        <v>3</v>
      </c>
      <c r="CO41" s="4">
        <f>AY41*CG41</f>
        <v>0</v>
      </c>
      <c r="CP41" s="4">
        <f>AZ41*CH41</f>
        <v>0</v>
      </c>
      <c r="CQ41" s="4">
        <f>BA41*CI41</f>
        <v>0</v>
      </c>
      <c r="CR41" s="4">
        <f>BB41*CJ41</f>
        <v>0.1111111111111111</v>
      </c>
      <c r="CS41" s="4">
        <f>BC41*CK41</f>
        <v>0</v>
      </c>
      <c r="CT41" s="4">
        <f>BD41*CL41</f>
        <v>0.1</v>
      </c>
      <c r="CU41" s="4">
        <f>BE41*CM41</f>
        <v>0.375</v>
      </c>
      <c r="CV41" s="3">
        <f>BV41</f>
        <v>22</v>
      </c>
      <c r="CW41" s="4">
        <f>INDIRECT(ADDRESS($CV41,CW$2,1,,"Weightings"))*CO41</f>
        <v>0</v>
      </c>
      <c r="CX41" s="4">
        <f>INDIRECT(ADDRESS($BV41,CX$2,1,,"Weightings"))*CP41</f>
        <v>0</v>
      </c>
      <c r="CY41" s="4">
        <f>INDIRECT(ADDRESS($BV41,CY$2,1,,"Weightings"))*CQ41</f>
        <v>0</v>
      </c>
      <c r="CZ41" s="4">
        <f>INDIRECT(ADDRESS($BV41,CZ$2,1,,"Weightings"))*CR41</f>
        <v>0.009259259259259259</v>
      </c>
      <c r="DA41" s="4">
        <f>INDIRECT(ADDRESS($BV41,DA$2,1,,"Weightings"))*CS41</f>
        <v>0</v>
      </c>
      <c r="DB41" s="4">
        <f>INDIRECT(ADDRESS($BV41,DB$2,1,,"Weightings"))*CT41</f>
        <v>0.016666666666666666</v>
      </c>
      <c r="DC41" s="4">
        <f>INDIRECT(ADDRESS($BV41,DC$2,1,,"Weightings"))*CU41</f>
        <v>0.03125</v>
      </c>
    </row>
    <row r="42" ht="120.75" customHeight="1">
      <c r="A42" t="str">
        <v>Mechanical ventilation</v>
      </c>
      <c r="B42" t="str">
        <f>overview_of_services!B40</f>
        <v>E-2</v>
      </c>
      <c r="C42" t="str">
        <f>overview_of_services!C40</f>
        <v>Remontée d'informations</v>
      </c>
      <c r="D42" t="str">
        <f>overview_of_services!D40</f>
        <v>Remontée d'informations sur la production locale d'électricté</v>
      </c>
      <c r="E42">
        <f>IF($H$2="A",overview_of_services!J40,IF($H$2="B",overview_of_services!K40,overview_of_services!L40))</f>
        <v>1</v>
      </c>
      <c r="F42">
        <f>IF('Informations sur le bâtiment'!$G$61="","",'Informations sur le bâtiment'!$G$61)</f>
        <v>1</v>
      </c>
      <c r="G42">
        <f>overview_of_services!N40</f>
        <v>0</v>
      </c>
      <c r="I42">
        <v>1</v>
      </c>
      <c r="J42">
        <v>2</v>
      </c>
      <c r="K42" s="1">
        <v>1</v>
      </c>
      <c r="L42">
        <v>0</v>
      </c>
      <c r="M42" s="1">
        <f>1-K42</f>
        <v>0</v>
      </c>
      <c r="N42" s="1" t="str">
        <f>IF(AND(U42=1,NOT(F42=2),OR(J42="",J42&lt;0,J42&gt;AC42,AND(M42&gt;0,OR(L42="",L42&lt;0,L42&gt;AC42)),K42&gt;1,K42&lt;0)),_general!$A$83,"")</f>
        <v/>
      </c>
      <c r="O42" t="str">
        <f>VLOOKUP($B42,overview_of_services!$B$4:$I$111,4,)</f>
        <v>Aucun</v>
      </c>
      <c r="P42" t="str">
        <f>VLOOKUP($B42,overview_of_services!$B$4:$I$111,5,)</f>
        <v>Données sur la production actuelle disponibles</v>
      </c>
      <c r="Q42" t="str">
        <f>VLOOKUP($B42,overview_of_services!$B$4:$I$111,6,)</f>
        <v>Valeurs réelles et données historisées</v>
      </c>
      <c r="R42" t="str">
        <f>VLOOKUP($B42,overview_of_services!$B$4:$I$111,7,)</f>
        <v>Evaluation de la performance incluant prévisions et/ou comparaisons</v>
      </c>
      <c r="S42" t="str">
        <f>VLOOKUP($B42,overview_of_services!$B$4:$I$111,8,)</f>
        <v>Evaluation de performance incluant prévisions et/ou comparaisons, identification de dérives et gestion prévisionnelle</v>
      </c>
      <c r="T42">
        <f>IF(OR(E42=0,OR(F42=0,F42=2)),0,1)</f>
        <v>1</v>
      </c>
      <c r="U42">
        <f>IF(AND(T42=1,I42=1),1,0)</f>
        <v>1</v>
      </c>
      <c r="Z42">
        <f>IF(OR(AND(F42=1,E42=1,G42=1),AND(F42=1,E42=1,G42=0,I42=1),AND(F42=2,E42=1,G42=1)),1,0)</f>
        <v>1</v>
      </c>
      <c r="AA42">
        <f>IF(U42=1,J42,0)</f>
        <v>2</v>
      </c>
      <c r="AB42">
        <f>IF(U42=1,L42,0)</f>
        <v>0</v>
      </c>
      <c r="AC42">
        <f>ISTEXT(O42)+ISTEXT(P42)+ISTEXT(Q42)+ISTEXT(R42)+ISTEXT(S42)-1</f>
        <v>4</v>
      </c>
      <c r="AD42">
        <f>IF(Z42=1,AC42,0)</f>
        <v>4</v>
      </c>
      <c r="AE42" t="str">
        <f>VLOOKUP($B42,overview_of_services!$B$4:$R$111,$AE$2,FALSE)</f>
        <v>E</v>
      </c>
      <c r="AF42">
        <f>VLOOKUP(B42,INDIRECT("'"&amp;AE42&amp;"'!"&amp;"C5:Z404"),$AF$2,0)+AA42+$AF$4</f>
        <v>11</v>
      </c>
      <c r="AG42">
        <f>IF($T42=1,INDIRECT(ADDRESS($AF42,AG$2,1,,$AE42)),0)</f>
        <v>1</v>
      </c>
      <c r="AH42">
        <f>IF($T42=1,INDIRECT(ADDRESS($AF42,AH$2,1,,$AE42)),0)</f>
        <v>0</v>
      </c>
      <c r="AI42">
        <f>IF($T42=1,INDIRECT(ADDRESS($AF42,AI$2,1,,$AE42)),0)</f>
        <v>0</v>
      </c>
      <c r="AJ42">
        <f>IF($T42=1,INDIRECT(ADDRESS($AF42,AJ$2,1,,$AE42)),0)</f>
        <v>0</v>
      </c>
      <c r="AK42">
        <f>IF($T42=1,INDIRECT(ADDRESS($AF42,AK$2,1,,$AE42)),0)</f>
        <v>0</v>
      </c>
      <c r="AL42">
        <f>IF($T42=1,INDIRECT(ADDRESS($AF42,AL$2,1,,$AE42)),0)</f>
        <v>1</v>
      </c>
      <c r="AM42">
        <f>IF($T42=1,INDIRECT(ADDRESS($AF42,AM$2,1,,$AE42)),0)</f>
        <v>2</v>
      </c>
      <c r="AN42">
        <f>VLOOKUP(B42,INDIRECT("'"&amp;AE42&amp;"'!"&amp;"C5:Z404"),$AF$2,0)+AB42+$AF$4</f>
        <v>9</v>
      </c>
      <c r="AO42">
        <f>IF($T42=1,INDIRECT(ADDRESS($AN42,AO$2,1,,$AE42)),0)</f>
        <v>0</v>
      </c>
      <c r="AP42">
        <f>IF($T42=1,INDIRECT(ADDRESS($AN42,AP$2,1,,$AE42)),0)</f>
        <v>0</v>
      </c>
      <c r="AQ42">
        <f>IF($T42=1,INDIRECT(ADDRESS($AN42,AQ$2,1,,$AE42)),0)</f>
        <v>0</v>
      </c>
      <c r="AR42">
        <f>IF($T42=1,INDIRECT(ADDRESS($AN42,AR$2,1,,$AE42)),0)</f>
        <v>0</v>
      </c>
      <c r="AS42">
        <f>IF($T42=1,INDIRECT(ADDRESS($AN42,AS$2,1,,$AE42)),0)</f>
        <v>0</v>
      </c>
      <c r="AT42">
        <f>IF($T42=1,INDIRECT(ADDRESS($AN42,AT$2,1,,$AE42)),0)</f>
        <v>0</v>
      </c>
      <c r="AU42">
        <f>IF($T42=1,INDIRECT(ADDRESS($AN42,AU$2,1,,$AE42)),0)</f>
        <v>0</v>
      </c>
      <c r="AW42" t="str">
        <v>Weightings</v>
      </c>
      <c r="AX42" s="3">
        <f>VLOOKUP(AE42,_general!$A$65:$B$73,2,FALSE)+$AX$4</f>
        <v>14</v>
      </c>
      <c r="AY42" s="1">
        <f>INDIRECT(ADDRESS($AX42,AY$2,1,,"Weightings"))</f>
        <v>0.11091092989379135</v>
      </c>
      <c r="AZ42" s="1">
        <f>INDIRECT(ADDRESS($AX42,AZ$2,1,,"Weightings"))</f>
        <v>0.1492935710144135</v>
      </c>
      <c r="BA42" s="1">
        <f>INDIRECT(ADDRESS($AX42,BA$2,1,,"Weightings"))</f>
        <v>0</v>
      </c>
      <c r="BB42" s="1">
        <f>INDIRECT(ADDRESS($AX42,BB$2,1,,"Weightings"))</f>
        <v>0.1111111111111111</v>
      </c>
      <c r="BC42" s="1">
        <f>INDIRECT(ADDRESS($AX42,BC$2,1,,"Weightings"))</f>
        <v>0</v>
      </c>
      <c r="BD42" s="1">
        <f>INDIRECT(ADDRESS($AX42,BD$2,1,,"Weightings"))</f>
        <v>0.1131204478401268</v>
      </c>
      <c r="BE42" s="1">
        <f>INDIRECT(ADDRESS($AX42,BE$2,1,,"Weightings"))</f>
        <v>0.125</v>
      </c>
      <c r="BG42" s="4">
        <f>AG42*AY42</f>
        <v>0.11091092989379135</v>
      </c>
      <c r="BH42" s="4">
        <f>AH42*AZ42</f>
        <v>0</v>
      </c>
      <c r="BI42" s="4">
        <f>AI42*BA42</f>
        <v>0</v>
      </c>
      <c r="BJ42" s="4">
        <f>AJ42*BB42</f>
        <v>0</v>
      </c>
      <c r="BK42" s="4">
        <f>AK42*BC42</f>
        <v>0</v>
      </c>
      <c r="BL42" s="4">
        <f>AL42*BD42</f>
        <v>0.1131204478401268</v>
      </c>
      <c r="BM42" s="4">
        <f>AM42*BE42</f>
        <v>0.25</v>
      </c>
      <c r="BO42" s="4">
        <f>IF($M42&gt;0,AO42*AY42,0)</f>
        <v>0</v>
      </c>
      <c r="BP42" s="4">
        <f>IF($M42&gt;0,AP42*AZ42,0)</f>
        <v>0</v>
      </c>
      <c r="BQ42" s="4">
        <f>IF($M42&gt;0,AQ42*BA42,0)</f>
        <v>0</v>
      </c>
      <c r="BR42" s="4">
        <f>IF($M42&gt;0,AR42*BB42,0)</f>
        <v>0</v>
      </c>
      <c r="BS42" s="4">
        <f>IF($M42&gt;0,AS42*BC42,0)</f>
        <v>0</v>
      </c>
      <c r="BT42" s="4">
        <f>IF($M42&gt;0,AT42*BD42,0)</f>
        <v>0</v>
      </c>
      <c r="BU42" s="4">
        <f>IF($M42&gt;0,AU42*BE42,0)</f>
        <v>0</v>
      </c>
      <c r="BV42" s="3">
        <f>$AX$4+18</f>
        <v>22</v>
      </c>
      <c r="BW42" s="4">
        <f>INDIRECT(ADDRESS($BV42,BW$2,1,,"Weightings"))*(BG42*$K42+BO42*$M42)</f>
        <v>0.01848515498229856</v>
      </c>
      <c r="BX42" s="4">
        <f>INDIRECT(ADDRESS($BV42,BX$2,1,,"Weightings"))*(BH42*$K42+BP42*$M42)</f>
        <v>0</v>
      </c>
      <c r="BY42" s="4">
        <f>INDIRECT(ADDRESS($BV42,BY$2,1,,"Weightings"))*(BI42*$K42+BQ42*$M42)</f>
        <v>0</v>
      </c>
      <c r="BZ42" s="4">
        <f>INDIRECT(ADDRESS($BV42,BZ$2,1,,"Weightings"))*(BJ42*$K42+BR42*$M42)</f>
        <v>0</v>
      </c>
      <c r="CA42" s="4">
        <f>INDIRECT(ADDRESS($BV42,CA$2,1,,"Weightings"))*(BK42*$K42+BS42*$M42)</f>
        <v>0</v>
      </c>
      <c r="CB42" s="4">
        <f>INDIRECT(ADDRESS($BV42,CB$2,1,,"Weightings"))*(BL42*$K42+BT42*$M42)</f>
        <v>0.018853407973354466</v>
      </c>
      <c r="CC42" s="4">
        <f>INDIRECT(ADDRESS($BV42,CC$2,1,,"Weightings"))*(BM42*$K42+BU42*$M42)</f>
        <v>0.020833333333333332</v>
      </c>
      <c r="CE42" t="str">
        <f>AE42</f>
        <v>E</v>
      </c>
      <c r="CF42">
        <f>VLOOKUP(B42,INDIRECT("'"&amp;AE42&amp;"'!"&amp;"C25:Z524"),$AF$2,0)+AD42+$AF$4</f>
        <v>13</v>
      </c>
      <c r="CG42">
        <f>IF(OR($T42=1,AND($F42=2,$E42=1,$G42=1)),INDIRECT(ADDRESS($CF42,CG$2,1,,$CE42)),0)</f>
        <v>1</v>
      </c>
      <c r="CH42">
        <f>IF(OR($T42=1,AND($F42=2,$E42=1,$G42=1)),INDIRECT(ADDRESS($CF42,CH$2,1,,$CE42)),0)</f>
        <v>0</v>
      </c>
      <c r="CI42">
        <f>IF(OR($T42=1,AND($F42=2,$E42=1,$G42=1)),INDIRECT(ADDRESS($CF42,CI$2,1,,$CE42)),0)</f>
        <v>0</v>
      </c>
      <c r="CJ42">
        <f>IF(OR($T42=1,AND($F42=2,$E42=1,$G42=1)),INDIRECT(ADDRESS($CF42,CJ$2,1,,$CE42)),0)</f>
        <v>1</v>
      </c>
      <c r="CK42">
        <f>IF(OR($T42=1,AND($F42=2,$E42=1,$G42=1)),INDIRECT(ADDRESS($CF42,CK$2,1,,$CE42)),0)</f>
        <v>0</v>
      </c>
      <c r="CL42">
        <f>IF(OR($T42=1,AND($F42=2,$E42=1,$G42=1)),INDIRECT(ADDRESS($CF42,CL$2,1,,$CE42)),0)</f>
        <v>2</v>
      </c>
      <c r="CM42">
        <f>IF(OR($T42=1,AND($F42=2,$E42=1,$G42=1)),INDIRECT(ADDRESS($CF42,CM$2,1,,$CE42)),0)</f>
        <v>3</v>
      </c>
      <c r="CO42" s="4">
        <f>AY42*CG42</f>
        <v>0.11091092989379135</v>
      </c>
      <c r="CP42" s="4">
        <f>AZ42*CH42</f>
        <v>0</v>
      </c>
      <c r="CQ42" s="4">
        <f>BA42*CI42</f>
        <v>0</v>
      </c>
      <c r="CR42" s="4">
        <f>BB42*CJ42</f>
        <v>0.1111111111111111</v>
      </c>
      <c r="CS42" s="4">
        <f>BC42*CK42</f>
        <v>0</v>
      </c>
      <c r="CT42" s="4">
        <f>BD42*CL42</f>
        <v>0.2262408956802536</v>
      </c>
      <c r="CU42" s="4">
        <f>BE42*CM42</f>
        <v>0.375</v>
      </c>
      <c r="CV42" s="3">
        <f>BV42</f>
        <v>22</v>
      </c>
      <c r="CW42" s="4">
        <f>INDIRECT(ADDRESS($CV42,CW$2,1,,"Weightings"))*CO42</f>
        <v>0.01848515498229856</v>
      </c>
      <c r="CX42" s="4">
        <f>INDIRECT(ADDRESS($BV42,CX$2,1,,"Weightings"))*CP42</f>
        <v>0</v>
      </c>
      <c r="CY42" s="4">
        <f>INDIRECT(ADDRESS($BV42,CY$2,1,,"Weightings"))*CQ42</f>
        <v>0</v>
      </c>
      <c r="CZ42" s="4">
        <f>INDIRECT(ADDRESS($BV42,CZ$2,1,,"Weightings"))*CR42</f>
        <v>0.009259259259259259</v>
      </c>
      <c r="DA42" s="4">
        <f>INDIRECT(ADDRESS($BV42,DA$2,1,,"Weightings"))*CS42</f>
        <v>0</v>
      </c>
      <c r="DB42" s="4">
        <f>INDIRECT(ADDRESS($BV42,DB$2,1,,"Weightings"))*CT42</f>
        <v>0.03770681594670893</v>
      </c>
      <c r="DC42" s="4">
        <f>INDIRECT(ADDRESS($BV42,DC$2,1,,"Weightings"))*CU42</f>
        <v>0.03125</v>
      </c>
    </row>
    <row r="43" ht="195.75" customHeight="1">
      <c r="A43" t="str">
        <v>Mechanical ventilation</v>
      </c>
      <c r="B43" t="str">
        <f>overview_of_services!B41</f>
        <v>E-3</v>
      </c>
      <c r="C43" t="str">
        <f>overview_of_services!C41</f>
        <v>Production d'électricité décentralisée - Stockage</v>
      </c>
      <c r="D43" t="str">
        <f>overview_of_services!D41</f>
        <v>Stockage de l'électricité (produite localement)</v>
      </c>
      <c r="E43">
        <f>IF($H$2="A",overview_of_services!J41,IF($H$2="B",overview_of_services!K41,overview_of_services!L41))</f>
        <v>1</v>
      </c>
      <c r="F43">
        <f>IF('Informations sur le bâtiment'!$G$61="","",'Informations sur le bâtiment'!$G$61)</f>
        <v>1</v>
      </c>
      <c r="G43">
        <f>overview_of_services!N41</f>
        <v>0</v>
      </c>
      <c r="I43">
        <v>1</v>
      </c>
      <c r="J43">
        <v>2</v>
      </c>
      <c r="K43" s="1">
        <v>1</v>
      </c>
      <c r="L43">
        <v>0</v>
      </c>
      <c r="M43" s="1">
        <f>1-K43</f>
        <v>0</v>
      </c>
      <c r="N43" s="1" t="str">
        <f>IF(AND(U43=1,NOT(F43=2),OR(J43="",J43&lt;0,J43&gt;AC43,AND(M43&gt;0,OR(L43="",L43&lt;0,L43&gt;AC43)),K43&gt;1,K43&lt;0)),_general!$A$83,"")</f>
        <v/>
      </c>
      <c r="O43" t="str">
        <f>VLOOKUP($B43,overview_of_services!$B$4:$I$111,4,)</f>
        <v>Aucun</v>
      </c>
      <c r="P43" t="str">
        <f>VLOOKUP($B43,overview_of_services!$B$4:$I$111,5,)</f>
        <v>Stockage d'électricité sur place (par exemple batterie)</v>
      </c>
      <c r="Q43" t="str">
        <f>VLOOKUP($B43,overview_of_services!$B$4:$I$111,6,)</f>
        <v>Stockage d'énergie sur site (par exemple, batterie ou stockage thermique) avec régulation en fonction d'ordres reçus de la part du réseau</v>
      </c>
      <c r="R43" t="str">
        <f>VLOOKUP($B43,overview_of_services!$B$4:$I$111,7,)</f>
        <v>Stockage d'énergie sur site (par exemple, batterie ou stockage thermique) avec optimisation de l'utilisation de l'électricité produite localement</v>
      </c>
      <c r="S43" t="str">
        <f>VLOOKUP($B43,overview_of_services!$B$4:$I$111,8,)</f>
        <v>Stockage d'énergie sur site (par exemple, batterie ou stockage thermique) avec optimisation de l'utilisation de l'électricité produite localement et possibilité d'injection dans le réseau</v>
      </c>
      <c r="T43">
        <f>IF(OR(E43=0,OR(F43=0,F43=2)),0,1)</f>
        <v>1</v>
      </c>
      <c r="U43">
        <f>IF(AND(T43=1,I43=1),1,0)</f>
        <v>1</v>
      </c>
      <c r="Z43">
        <f>IF(OR(AND(F43=1,E43=1,G43=1),AND(F43=1,E43=1,G43=0,I43=1),AND(F43=2,E43=1,G43=1)),1,0)</f>
        <v>1</v>
      </c>
      <c r="AA43">
        <f>IF(U43=1,J43,0)</f>
        <v>2</v>
      </c>
      <c r="AB43">
        <f>IF(U43=1,L43,0)</f>
        <v>0</v>
      </c>
      <c r="AC43">
        <f>ISTEXT(O43)+ISTEXT(P43)+ISTEXT(Q43)+ISTEXT(R43)+ISTEXT(S43)-1</f>
        <v>4</v>
      </c>
      <c r="AD43">
        <f>IF(Z43=1,AC43,0)</f>
        <v>4</v>
      </c>
      <c r="AE43" t="str">
        <f>VLOOKUP($B43,overview_of_services!$B$4:$R$111,$AE$2,FALSE)</f>
        <v>E</v>
      </c>
      <c r="AF43">
        <f>VLOOKUP(B43,INDIRECT("'"&amp;AE43&amp;"'!"&amp;"C6:Z405"),$AF$2,0)+AA43+$AF$4</f>
        <v>25</v>
      </c>
      <c r="AG43">
        <f>IF($T43=1,INDIRECT(ADDRESS($AF43,AG$2,1,,$AE43)),0)</f>
        <v>0</v>
      </c>
      <c r="AH43">
        <f>IF($T43=1,INDIRECT(ADDRESS($AF43,AH$2,1,,$AE43)),0)</f>
        <v>2</v>
      </c>
      <c r="AI43">
        <f>IF($T43=1,INDIRECT(ADDRESS($AF43,AI$2,1,,$AE43)),0)</f>
        <v>0</v>
      </c>
      <c r="AJ43">
        <f>IF($T43=1,INDIRECT(ADDRESS($AF43,AJ$2,1,,$AE43)),0)</f>
        <v>2</v>
      </c>
      <c r="AK43">
        <f>IF($T43=1,INDIRECT(ADDRESS($AF43,AK$2,1,,$AE43)),0)</f>
        <v>0</v>
      </c>
      <c r="AL43">
        <f>IF($T43=1,INDIRECT(ADDRESS($AF43,AL$2,1,,$AE43)),0)</f>
        <v>0</v>
      </c>
      <c r="AM43">
        <f>IF($T43=1,INDIRECT(ADDRESS($AF43,AM$2,1,,$AE43)),0)</f>
        <v>0</v>
      </c>
      <c r="AN43">
        <f>VLOOKUP(B43,INDIRECT("'"&amp;AE43&amp;"'!"&amp;"C6:Z405"),$AF$2,0)+AB43+$AF$4</f>
        <v>23</v>
      </c>
      <c r="AO43">
        <f>IF($T43=1,INDIRECT(ADDRESS($AN43,AO$2,1,,$AE43)),0)</f>
        <v>0</v>
      </c>
      <c r="AP43">
        <f>IF($T43=1,INDIRECT(ADDRESS($AN43,AP$2,1,,$AE43)),0)</f>
        <v>0</v>
      </c>
      <c r="AQ43">
        <f>IF($T43=1,INDIRECT(ADDRESS($AN43,AQ$2,1,,$AE43)),0)</f>
        <v>0</v>
      </c>
      <c r="AR43">
        <f>IF($T43=1,INDIRECT(ADDRESS($AN43,AR$2,1,,$AE43)),0)</f>
        <v>0</v>
      </c>
      <c r="AS43">
        <f>IF($T43=1,INDIRECT(ADDRESS($AN43,AS$2,1,,$AE43)),0)</f>
        <v>0</v>
      </c>
      <c r="AT43">
        <f>IF($T43=1,INDIRECT(ADDRESS($AN43,AT$2,1,,$AE43)),0)</f>
        <v>0</v>
      </c>
      <c r="AU43">
        <f>IF($T43=1,INDIRECT(ADDRESS($AN43,AU$2,1,,$AE43)),0)</f>
        <v>0</v>
      </c>
      <c r="AW43" t="str">
        <v>Weightings</v>
      </c>
      <c r="AX43" s="3">
        <f>VLOOKUP(AE43,_general!$A$65:$B$73,2,FALSE)+$AX$4</f>
        <v>14</v>
      </c>
      <c r="AY43" s="1">
        <f>INDIRECT(ADDRESS($AX43,AY$2,1,,"Weightings"))</f>
        <v>0.11091092989379135</v>
      </c>
      <c r="AZ43" s="1">
        <f>INDIRECT(ADDRESS($AX43,AZ$2,1,,"Weightings"))</f>
        <v>0.1492935710144135</v>
      </c>
      <c r="BA43" s="1">
        <f>INDIRECT(ADDRESS($AX43,BA$2,1,,"Weightings"))</f>
        <v>0</v>
      </c>
      <c r="BB43" s="1">
        <f>INDIRECT(ADDRESS($AX43,BB$2,1,,"Weightings"))</f>
        <v>0.1111111111111111</v>
      </c>
      <c r="BC43" s="1">
        <f>INDIRECT(ADDRESS($AX43,BC$2,1,,"Weightings"))</f>
        <v>0</v>
      </c>
      <c r="BD43" s="1">
        <f>INDIRECT(ADDRESS($AX43,BD$2,1,,"Weightings"))</f>
        <v>0.1131204478401268</v>
      </c>
      <c r="BE43" s="1">
        <f>INDIRECT(ADDRESS($AX43,BE$2,1,,"Weightings"))</f>
        <v>0.125</v>
      </c>
      <c r="BG43" s="4">
        <f>AG43*AY43</f>
        <v>0</v>
      </c>
      <c r="BH43" s="4">
        <f>AH43*AZ43</f>
        <v>0.298587142028827</v>
      </c>
      <c r="BI43" s="4">
        <f>AI43*BA43</f>
        <v>0</v>
      </c>
      <c r="BJ43" s="4">
        <f>AJ43*BB43</f>
        <v>0.2222222222222222</v>
      </c>
      <c r="BK43" s="4">
        <f>AK43*BC43</f>
        <v>0</v>
      </c>
      <c r="BL43" s="4">
        <f>AL43*BD43</f>
        <v>0</v>
      </c>
      <c r="BM43" s="4">
        <f>AM43*BE43</f>
        <v>0</v>
      </c>
      <c r="BO43" s="4">
        <f>IF($M43&gt;0,AO43*AY43,0)</f>
        <v>0</v>
      </c>
      <c r="BP43" s="4">
        <f>IF($M43&gt;0,AP43*AZ43,0)</f>
        <v>0</v>
      </c>
      <c r="BQ43" s="4">
        <f>IF($M43&gt;0,AQ43*BA43,0)</f>
        <v>0</v>
      </c>
      <c r="BR43" s="4">
        <f>IF($M43&gt;0,AR43*BB43,0)</f>
        <v>0</v>
      </c>
      <c r="BS43" s="4">
        <f>IF($M43&gt;0,AS43*BC43,0)</f>
        <v>0</v>
      </c>
      <c r="BT43" s="4">
        <f>IF($M43&gt;0,AT43*BD43,0)</f>
        <v>0</v>
      </c>
      <c r="BU43" s="4">
        <f>IF($M43&gt;0,AU43*BE43,0)</f>
        <v>0</v>
      </c>
      <c r="BV43" s="3">
        <f>$AX$4+18</f>
        <v>22</v>
      </c>
      <c r="BW43" s="4">
        <f>INDIRECT(ADDRESS($BV43,BW$2,1,,"Weightings"))*(BG43*$K43+BO43*$M43)</f>
        <v>0</v>
      </c>
      <c r="BX43" s="4">
        <f>INDIRECT(ADDRESS($BV43,BX$2,1,,"Weightings"))*(BH43*$K43+BP43*$M43)</f>
        <v>0.09952904734294234</v>
      </c>
      <c r="BY43" s="4">
        <f>INDIRECT(ADDRESS($BV43,BY$2,1,,"Weightings"))*(BI43*$K43+BQ43*$M43)</f>
        <v>0</v>
      </c>
      <c r="BZ43" s="4">
        <f>INDIRECT(ADDRESS($BV43,BZ$2,1,,"Weightings"))*(BJ43*$K43+BR43*$M43)</f>
        <v>0.018518518518518517</v>
      </c>
      <c r="CA43" s="4">
        <f>INDIRECT(ADDRESS($BV43,CA$2,1,,"Weightings"))*(BK43*$K43+BS43*$M43)</f>
        <v>0</v>
      </c>
      <c r="CB43" s="4">
        <f>INDIRECT(ADDRESS($BV43,CB$2,1,,"Weightings"))*(BL43*$K43+BT43*$M43)</f>
        <v>0</v>
      </c>
      <c r="CC43" s="4">
        <f>INDIRECT(ADDRESS($BV43,CC$2,1,,"Weightings"))*(BM43*$K43+BU43*$M43)</f>
        <v>0</v>
      </c>
      <c r="CE43" t="str">
        <f>AE43</f>
        <v>E</v>
      </c>
      <c r="CF43">
        <f>VLOOKUP(B43,INDIRECT("'"&amp;AE43&amp;"'!"&amp;"C26:Z525"),$AF$2,0)+AD43+$AF$4</f>
        <v>27</v>
      </c>
      <c r="CG43">
        <f>IF(OR($T43=1,AND($F43=2,$E43=1,$G43=1)),INDIRECT(ADDRESS($CF43,CG$2,1,,$CE43)),0)</f>
        <v>0</v>
      </c>
      <c r="CH43">
        <f>IF(OR($T43=1,AND($F43=2,$E43=1,$G43=1)),INDIRECT(ADDRESS($CF43,CH$2,1,,$CE43)),0)</f>
        <v>3</v>
      </c>
      <c r="CI43">
        <f>IF(OR($T43=1,AND($F43=2,$E43=1,$G43=1)),INDIRECT(ADDRESS($CF43,CI$2,1,,$CE43)),0)</f>
        <v>0</v>
      </c>
      <c r="CJ43">
        <f>IF(OR($T43=1,AND($F43=2,$E43=1,$G43=1)),INDIRECT(ADDRESS($CF43,CJ$2,1,,$CE43)),0)</f>
        <v>2</v>
      </c>
      <c r="CK43">
        <f>IF(OR($T43=1,AND($F43=2,$E43=1,$G43=1)),INDIRECT(ADDRESS($CF43,CK$2,1,,$CE43)),0)</f>
        <v>0</v>
      </c>
      <c r="CL43">
        <f>IF(OR($T43=1,AND($F43=2,$E43=1,$G43=1)),INDIRECT(ADDRESS($CF43,CL$2,1,,$CE43)),0)</f>
        <v>0</v>
      </c>
      <c r="CM43">
        <f>IF(OR($T43=1,AND($F43=2,$E43=1,$G43=1)),INDIRECT(ADDRESS($CF43,CM$2,1,,$CE43)),0)</f>
        <v>0</v>
      </c>
      <c r="CO43" s="4">
        <f>AY43*CG43</f>
        <v>0</v>
      </c>
      <c r="CP43" s="4">
        <f>AZ43*CH43</f>
        <v>0.4478807130432405</v>
      </c>
      <c r="CQ43" s="4">
        <f>BA43*CI43</f>
        <v>0</v>
      </c>
      <c r="CR43" s="4">
        <f>BB43*CJ43</f>
        <v>0.2222222222222222</v>
      </c>
      <c r="CS43" s="4">
        <f>BC43*CK43</f>
        <v>0</v>
      </c>
      <c r="CT43" s="4">
        <f>BD43*CL43</f>
        <v>0</v>
      </c>
      <c r="CU43" s="4">
        <f>BE43*CM43</f>
        <v>0</v>
      </c>
      <c r="CV43" s="3">
        <f>BV43</f>
        <v>22</v>
      </c>
      <c r="CW43" s="4">
        <f>INDIRECT(ADDRESS($CV43,CW$2,1,,"Weightings"))*CO43</f>
        <v>0</v>
      </c>
      <c r="CX43" s="4">
        <f>INDIRECT(ADDRESS($BV43,CX$2,1,,"Weightings"))*CP43</f>
        <v>0.14929357101441348</v>
      </c>
      <c r="CY43" s="4">
        <f>INDIRECT(ADDRESS($BV43,CY$2,1,,"Weightings"))*CQ43</f>
        <v>0</v>
      </c>
      <c r="CZ43" s="4">
        <f>INDIRECT(ADDRESS($BV43,CZ$2,1,,"Weightings"))*CR43</f>
        <v>0.018518518518518517</v>
      </c>
      <c r="DA43" s="4">
        <f>INDIRECT(ADDRESS($BV43,DA$2,1,,"Weightings"))*CS43</f>
        <v>0</v>
      </c>
      <c r="DB43" s="4">
        <f>INDIRECT(ADDRESS($BV43,DB$2,1,,"Weightings"))*CT43</f>
        <v>0</v>
      </c>
      <c r="DC43" s="4">
        <f>INDIRECT(ADDRESS($BV43,DC$2,1,,"Weightings"))*CU43</f>
        <v>0</v>
      </c>
    </row>
    <row r="44" ht="150.75" customHeight="1">
      <c r="A44" t="str">
        <v>Mechanical ventilation</v>
      </c>
      <c r="B44" t="str">
        <f>overview_of_services!B42</f>
        <v>E-4</v>
      </c>
      <c r="C44" t="str">
        <f>overview_of_services!C42</f>
        <v>Production d'électricité décentralisée - Optimisation</v>
      </c>
      <c r="D44" t="str">
        <f>overview_of_services!D42</f>
        <v>Optimisation de l'autoconsommation de l'électricité produite localement</v>
      </c>
      <c r="E44">
        <f>IF($H$2="A",overview_of_services!J42,IF($H$2="B",overview_of_services!K42,overview_of_services!L42))</f>
        <v>1</v>
      </c>
      <c r="F44">
        <f>IF('Informations sur le bâtiment'!$G$61="","",'Informations sur le bâtiment'!$G$61)</f>
        <v>1</v>
      </c>
      <c r="G44">
        <f>overview_of_services!N42</f>
        <v>0</v>
      </c>
      <c r="K44" s="1">
        <v>1</v>
      </c>
      <c r="L44">
        <v>0</v>
      </c>
      <c r="M44" s="1">
        <f>1-K44</f>
        <v>0</v>
      </c>
      <c r="N44" s="1" t="str">
        <f>IF(AND(U44=1,NOT(F44=2),OR(J44="",J44&lt;0,J44&gt;AC44,AND(M44&gt;0,OR(L44="",L44&lt;0,L44&gt;AC44)),K44&gt;1,K44&lt;0)),_general!$A$83,"")</f>
        <v/>
      </c>
      <c r="O44" t="str">
        <f>VLOOKUP($B44,overview_of_services!$B$4:$I$111,4,)</f>
        <v>Aucun</v>
      </c>
      <c r="P44" t="str">
        <f>VLOOKUP($B44,overview_of_services!$B$4:$I$111,5,)</f>
        <v>Programmation temporelle (prises, électroménager, etc.)</v>
      </c>
      <c r="Q44" t="str">
        <f>VLOOKUP($B44,overview_of_services!$B$4:$I$111,6,)</f>
        <v>Gestion automatisée de la consommation d'électricité produite localement en fonction de la disponibilité temps-réel des énergies renouvelables</v>
      </c>
      <c r="R44" t="str">
        <f>VLOOKUP($B44,overview_of_services!$B$4:$I$111,7,)</f>
        <v>Gestion automatisée de la consommation d'électricité produite localement en fonction des prévisions de besoins d'énergie et de la disponibilité temps-réel des énergies renouvelables</v>
      </c>
      <c r="S44">
        <f>VLOOKUP($B44,overview_of_services!$B$4:$I$111,8,)</f>
        <v>0</v>
      </c>
      <c r="T44">
        <f>IF(OR(E44=0,OR(F44=0,F44=2)),0,1)</f>
        <v>1</v>
      </c>
      <c r="U44">
        <f>IF(AND(T44=1,I44=1),1,0)</f>
        <v>0</v>
      </c>
      <c r="Z44">
        <f>IF(OR(AND(F44=1,E44=1,G44=1),AND(F44=1,E44=1,G44=0,I44=1),AND(F44=2,E44=1,G44=1)),1,0)</f>
        <v>0</v>
      </c>
      <c r="AA44">
        <f>IF(U44=1,J44,0)</f>
        <v>0</v>
      </c>
      <c r="AB44">
        <f>IF(U44=1,L44,0)</f>
        <v>0</v>
      </c>
      <c r="AC44">
        <f>ISTEXT(O44)+ISTEXT(P44)+ISTEXT(Q44)+ISTEXT(R44)+ISTEXT(S44)-1</f>
        <v>3</v>
      </c>
      <c r="AD44">
        <f>IF(Z44=1,AC44,0)</f>
        <v>0</v>
      </c>
      <c r="AE44" t="str">
        <f>VLOOKUP($B44,overview_of_services!$B$4:$R$111,$AE$2,FALSE)</f>
        <v>E</v>
      </c>
      <c r="AF44">
        <f>VLOOKUP(B44,INDIRECT("'"&amp;AE44&amp;"'!"&amp;"C7:Z406"),$AF$2,0)+AA44+$AF$4</f>
        <v>37</v>
      </c>
      <c r="AG44">
        <f>IF($T44=1,INDIRECT(ADDRESS($AF44,AG$2,1,,$AE44)),0)</f>
        <v>0</v>
      </c>
      <c r="AH44">
        <f>IF($T44=1,INDIRECT(ADDRESS($AF44,AH$2,1,,$AE44)),0)</f>
        <v>0</v>
      </c>
      <c r="AI44">
        <f>IF($T44=1,INDIRECT(ADDRESS($AF44,AI$2,1,,$AE44)),0)</f>
        <v>0</v>
      </c>
      <c r="AJ44">
        <f>IF($T44=1,INDIRECT(ADDRESS($AF44,AJ$2,1,,$AE44)),0)</f>
        <v>0</v>
      </c>
      <c r="AK44">
        <f>IF($T44=1,INDIRECT(ADDRESS($AF44,AK$2,1,,$AE44)),0)</f>
        <v>0</v>
      </c>
      <c r="AL44">
        <f>IF($T44=1,INDIRECT(ADDRESS($AF44,AL$2,1,,$AE44)),0)</f>
        <v>0</v>
      </c>
      <c r="AM44">
        <f>IF($T44=1,INDIRECT(ADDRESS($AF44,AM$2,1,,$AE44)),0)</f>
        <v>0</v>
      </c>
      <c r="AN44">
        <f>VLOOKUP(B44,INDIRECT("'"&amp;AE44&amp;"'!"&amp;"C7:Z406"),$AF$2,0)+AB44+$AF$4</f>
        <v>37</v>
      </c>
      <c r="AO44">
        <f>IF($T44=1,INDIRECT(ADDRESS($AN44,AO$2,1,,$AE44)),0)</f>
        <v>0</v>
      </c>
      <c r="AP44">
        <f>IF($T44=1,INDIRECT(ADDRESS($AN44,AP$2,1,,$AE44)),0)</f>
        <v>0</v>
      </c>
      <c r="AQ44">
        <f>IF($T44=1,INDIRECT(ADDRESS($AN44,AQ$2,1,,$AE44)),0)</f>
        <v>0</v>
      </c>
      <c r="AR44">
        <f>IF($T44=1,INDIRECT(ADDRESS($AN44,AR$2,1,,$AE44)),0)</f>
        <v>0</v>
      </c>
      <c r="AS44">
        <f>IF($T44=1,INDIRECT(ADDRESS($AN44,AS$2,1,,$AE44)),0)</f>
        <v>0</v>
      </c>
      <c r="AT44">
        <f>IF($T44=1,INDIRECT(ADDRESS($AN44,AT$2,1,,$AE44)),0)</f>
        <v>0</v>
      </c>
      <c r="AU44">
        <f>IF($T44=1,INDIRECT(ADDRESS($AN44,AU$2,1,,$AE44)),0)</f>
        <v>0</v>
      </c>
      <c r="AW44" t="str">
        <v>Weightings</v>
      </c>
      <c r="AX44" s="3">
        <f>VLOOKUP(AE44,_general!$A$65:$B$73,2,FALSE)+$AX$4</f>
        <v>14</v>
      </c>
      <c r="AY44" s="1">
        <f>INDIRECT(ADDRESS($AX44,AY$2,1,,"Weightings"))</f>
        <v>0.11091092989379135</v>
      </c>
      <c r="AZ44" s="1">
        <f>INDIRECT(ADDRESS($AX44,AZ$2,1,,"Weightings"))</f>
        <v>0.1492935710144135</v>
      </c>
      <c r="BA44" s="1">
        <f>INDIRECT(ADDRESS($AX44,BA$2,1,,"Weightings"))</f>
        <v>0</v>
      </c>
      <c r="BB44" s="1">
        <f>INDIRECT(ADDRESS($AX44,BB$2,1,,"Weightings"))</f>
        <v>0.1111111111111111</v>
      </c>
      <c r="BC44" s="1">
        <f>INDIRECT(ADDRESS($AX44,BC$2,1,,"Weightings"))</f>
        <v>0</v>
      </c>
      <c r="BD44" s="1">
        <f>INDIRECT(ADDRESS($AX44,BD$2,1,,"Weightings"))</f>
        <v>0.1131204478401268</v>
      </c>
      <c r="BE44" s="1">
        <f>INDIRECT(ADDRESS($AX44,BE$2,1,,"Weightings"))</f>
        <v>0.125</v>
      </c>
      <c r="BG44" s="4">
        <f>AG44*AY44</f>
        <v>0</v>
      </c>
      <c r="BH44" s="4">
        <f>AH44*AZ44</f>
        <v>0</v>
      </c>
      <c r="BI44" s="4">
        <f>AI44*BA44</f>
        <v>0</v>
      </c>
      <c r="BJ44" s="4">
        <f>AJ44*BB44</f>
        <v>0</v>
      </c>
      <c r="BK44" s="4">
        <f>AK44*BC44</f>
        <v>0</v>
      </c>
      <c r="BL44" s="4">
        <f>AL44*BD44</f>
        <v>0</v>
      </c>
      <c r="BM44" s="4">
        <f>AM44*BE44</f>
        <v>0</v>
      </c>
      <c r="BO44" s="4">
        <f>IF($M44&gt;0,AO44*AY44,0)</f>
        <v>0</v>
      </c>
      <c r="BP44" s="4">
        <f>IF($M44&gt;0,AP44*AZ44,0)</f>
        <v>0</v>
      </c>
      <c r="BQ44" s="4">
        <f>IF($M44&gt;0,AQ44*BA44,0)</f>
        <v>0</v>
      </c>
      <c r="BR44" s="4">
        <f>IF($M44&gt;0,AR44*BB44,0)</f>
        <v>0</v>
      </c>
      <c r="BS44" s="4">
        <f>IF($M44&gt;0,AS44*BC44,0)</f>
        <v>0</v>
      </c>
      <c r="BT44" s="4">
        <f>IF($M44&gt;0,AT44*BD44,0)</f>
        <v>0</v>
      </c>
      <c r="BU44" s="4">
        <f>IF($M44&gt;0,AU44*BE44,0)</f>
        <v>0</v>
      </c>
      <c r="BV44" s="3">
        <f>$AX$4+18</f>
        <v>22</v>
      </c>
      <c r="BW44" s="4">
        <f>INDIRECT(ADDRESS($BV44,BW$2,1,,"Weightings"))*(BG44*$K44+BO44*$M44)</f>
        <v>0</v>
      </c>
      <c r="BX44" s="4">
        <f>INDIRECT(ADDRESS($BV44,BX$2,1,,"Weightings"))*(BH44*$K44+BP44*$M44)</f>
        <v>0</v>
      </c>
      <c r="BY44" s="4">
        <f>INDIRECT(ADDRESS($BV44,BY$2,1,,"Weightings"))*(BI44*$K44+BQ44*$M44)</f>
        <v>0</v>
      </c>
      <c r="BZ44" s="4">
        <f>INDIRECT(ADDRESS($BV44,BZ$2,1,,"Weightings"))*(BJ44*$K44+BR44*$M44)</f>
        <v>0</v>
      </c>
      <c r="CA44" s="4">
        <f>INDIRECT(ADDRESS($BV44,CA$2,1,,"Weightings"))*(BK44*$K44+BS44*$M44)</f>
        <v>0</v>
      </c>
      <c r="CB44" s="4">
        <f>INDIRECT(ADDRESS($BV44,CB$2,1,,"Weightings"))*(BL44*$K44+BT44*$M44)</f>
        <v>0</v>
      </c>
      <c r="CC44" s="4">
        <f>INDIRECT(ADDRESS($BV44,CC$2,1,,"Weightings"))*(BM44*$K44+BU44*$M44)</f>
        <v>0</v>
      </c>
      <c r="CE44" t="str">
        <f>AE44</f>
        <v>E</v>
      </c>
      <c r="CF44">
        <f>VLOOKUP(B44,INDIRECT("'"&amp;AE44&amp;"'!"&amp;"C27:Z526"),$AF$2,0)+AD44+$AF$4</f>
        <v>37</v>
      </c>
      <c r="CG44">
        <f>IF(OR($T44=1,AND($F44=2,$E44=1,$G44=1)),INDIRECT(ADDRESS($CF44,CG$2,1,,$CE44)),0)</f>
        <v>0</v>
      </c>
      <c r="CH44">
        <f>IF(OR($T44=1,AND($F44=2,$E44=1,$G44=1)),INDIRECT(ADDRESS($CF44,CH$2,1,,$CE44)),0)</f>
        <v>0</v>
      </c>
      <c r="CI44">
        <f>IF(OR($T44=1,AND($F44=2,$E44=1,$G44=1)),INDIRECT(ADDRESS($CF44,CI$2,1,,$CE44)),0)</f>
        <v>0</v>
      </c>
      <c r="CJ44">
        <f>IF(OR($T44=1,AND($F44=2,$E44=1,$G44=1)),INDIRECT(ADDRESS($CF44,CJ$2,1,,$CE44)),0)</f>
        <v>0</v>
      </c>
      <c r="CK44">
        <f>IF(OR($T44=1,AND($F44=2,$E44=1,$G44=1)),INDIRECT(ADDRESS($CF44,CK$2,1,,$CE44)),0)</f>
        <v>0</v>
      </c>
      <c r="CL44">
        <f>IF(OR($T44=1,AND($F44=2,$E44=1,$G44=1)),INDIRECT(ADDRESS($CF44,CL$2,1,,$CE44)),0)</f>
        <v>0</v>
      </c>
      <c r="CM44">
        <f>IF(OR($T44=1,AND($F44=2,$E44=1,$G44=1)),INDIRECT(ADDRESS($CF44,CM$2,1,,$CE44)),0)</f>
        <v>0</v>
      </c>
      <c r="CO44" s="4">
        <f>AY44*CG44</f>
        <v>0</v>
      </c>
      <c r="CP44" s="4">
        <f>AZ44*CH44</f>
        <v>0</v>
      </c>
      <c r="CQ44" s="4">
        <f>BA44*CI44</f>
        <v>0</v>
      </c>
      <c r="CR44" s="4">
        <f>BB44*CJ44</f>
        <v>0</v>
      </c>
      <c r="CS44" s="4">
        <f>BC44*CK44</f>
        <v>0</v>
      </c>
      <c r="CT44" s="4">
        <f>BD44*CL44</f>
        <v>0</v>
      </c>
      <c r="CU44" s="4">
        <f>BE44*CM44</f>
        <v>0</v>
      </c>
      <c r="CV44" s="3">
        <f>BV44</f>
        <v>22</v>
      </c>
      <c r="CW44" s="4">
        <f>INDIRECT(ADDRESS($CV44,CW$2,1,,"Weightings"))*CO44</f>
        <v>0</v>
      </c>
      <c r="CX44" s="4">
        <f>INDIRECT(ADDRESS($BV44,CX$2,1,,"Weightings"))*CP44</f>
        <v>0</v>
      </c>
      <c r="CY44" s="4">
        <f>INDIRECT(ADDRESS($BV44,CY$2,1,,"Weightings"))*CQ44</f>
        <v>0</v>
      </c>
      <c r="CZ44" s="4">
        <f>INDIRECT(ADDRESS($BV44,CZ$2,1,,"Weightings"))*CR44</f>
        <v>0</v>
      </c>
      <c r="DA44" s="4">
        <f>INDIRECT(ADDRESS($BV44,DA$2,1,,"Weightings"))*CS44</f>
        <v>0</v>
      </c>
      <c r="DB44" s="4">
        <f>INDIRECT(ADDRESS($BV44,DB$2,1,,"Weightings"))*CT44</f>
        <v>0</v>
      </c>
      <c r="DC44" s="4">
        <f>INDIRECT(ADDRESS($BV44,DC$2,1,,"Weightings"))*CU44</f>
        <v>0</v>
      </c>
    </row>
    <row r="45" ht="225.75" customHeight="1">
      <c r="B45" t="str">
        <f>overview_of_services!B43</f>
        <v>E-5</v>
      </c>
      <c r="C45" t="str">
        <f>overview_of_services!C43</f>
        <v>Production d'électricité décentralisée - Commande de la production</v>
      </c>
      <c r="D45" t="str">
        <f>overview_of_services!D43</f>
        <v>Commande de la cogénération</v>
      </c>
      <c r="E45">
        <f>IF($H$2="A",overview_of_services!J43,IF($H$2="B",overview_of_services!K43,overview_of_services!L43))</f>
        <v>1</v>
      </c>
      <c r="F45">
        <f>IF('Informations sur le bâtiment'!$G$61="","",'Informations sur le bâtiment'!$G$61)</f>
        <v>1</v>
      </c>
      <c r="G45">
        <f>overview_of_services!N43</f>
        <v>0</v>
      </c>
      <c r="K45" s="1">
        <v>1</v>
      </c>
      <c r="L45">
        <v>0</v>
      </c>
      <c r="M45" s="1">
        <f>1-K45</f>
        <v>0</v>
      </c>
      <c r="N45" s="1" t="str">
        <f>IF(AND(U45=1,NOT(F45=2),OR(J45="",J45&lt;0,J45&gt;AC45,AND(M45&gt;0,OR(L45="",L45&lt;0,L45&gt;AC45)),K45&gt;1,K45&lt;0)),_general!$A$83,"")</f>
        <v/>
      </c>
      <c r="O45" t="str">
        <f>VLOOKUP($B45,overview_of_services!$B$4:$I$111,4,)</f>
        <v>Contrôle de la cogénération sur la base d'un fonctionnement programmé et/ou sur la base de la demande de chaleur</v>
      </c>
      <c r="P45" t="str">
        <f>VLOOKUP($B45,overview_of_services!$B$4:$I$111,5,)</f>
        <v>Fonctionnement de la cogénération en fonction de la disponibilité intermittente des sources d'énergie renouvelables</v>
      </c>
      <c r="Q45" t="str">
        <f>VLOOKUP($B45,overview_of_services!$B$4:$I$111,6,)</f>
        <v>Fonctionnement de la cogénération en fonction de la disponibilité intermittente des sources d'énergie renouvelables et en fonction d'ordres reçus de la part du réseau; alimentation dynamique et contrôle optimisé pour favoriser l'autoconsommation des renouvelables</v>
      </c>
      <c r="R45">
        <f>VLOOKUP($B45,overview_of_services!$B$4:$I$111,7,)</f>
        <v>0</v>
      </c>
      <c r="S45">
        <f>VLOOKUP($B45,overview_of_services!$B$4:$I$111,8,)</f>
        <v>0</v>
      </c>
      <c r="T45">
        <f>IF(OR(E45=0,OR(F45=0,F45=2)),0,1)</f>
        <v>1</v>
      </c>
      <c r="U45">
        <f>IF(AND(T45=1,I45=1),1,0)</f>
        <v>0</v>
      </c>
      <c r="Z45">
        <f>IF(OR(AND(F45=1,E45=1,G45=1),AND(F45=1,E45=1,G45=0,I45=1),AND(F45=2,E45=1,G45=1)),1,0)</f>
        <v>0</v>
      </c>
      <c r="AA45">
        <f>IF(U45=1,J45,0)</f>
        <v>0</v>
      </c>
      <c r="AB45">
        <f>IF(U45=1,L45,0)</f>
        <v>0</v>
      </c>
      <c r="AC45">
        <f>ISTEXT(O45)+ISTEXT(P45)+ISTEXT(Q45)+ISTEXT(R45)+ISTEXT(S45)-1</f>
        <v>2</v>
      </c>
      <c r="AD45">
        <f>IF(Z45=1,AC45,0)</f>
        <v>0</v>
      </c>
      <c r="AE45" t="str">
        <f>VLOOKUP($B45,overview_of_services!$B$4:$R$111,$AE$2,FALSE)</f>
        <v>E</v>
      </c>
      <c r="AF45">
        <f>VLOOKUP(B45,INDIRECT("'"&amp;AE45&amp;"'!"&amp;"C8:Z407"),$AF$2,0)+AA45+$AF$4</f>
        <v>51</v>
      </c>
      <c r="AG45">
        <f>IF($T45=1,INDIRECT(ADDRESS($AF45,AG$2,1,,$AE45)),0)</f>
        <v>0</v>
      </c>
      <c r="AH45">
        <f>IF($T45=1,INDIRECT(ADDRESS($AF45,AH$2,1,,$AE45)),0)</f>
        <v>0</v>
      </c>
      <c r="AI45">
        <f>IF($T45=1,INDIRECT(ADDRESS($AF45,AI$2,1,,$AE45)),0)</f>
        <v>0</v>
      </c>
      <c r="AJ45">
        <f>IF($T45=1,INDIRECT(ADDRESS($AF45,AJ$2,1,,$AE45)),0)</f>
        <v>0</v>
      </c>
      <c r="AK45">
        <f>IF($T45=1,INDIRECT(ADDRESS($AF45,AK$2,1,,$AE45)),0)</f>
        <v>0</v>
      </c>
      <c r="AL45">
        <f>IF($T45=1,INDIRECT(ADDRESS($AF45,AL$2,1,,$AE45)),0)</f>
        <v>0</v>
      </c>
      <c r="AM45">
        <f>IF($T45=1,INDIRECT(ADDRESS($AF45,AM$2,1,,$AE45)),0)</f>
        <v>0</v>
      </c>
      <c r="AN45">
        <f>VLOOKUP(B45,INDIRECT("'"&amp;AE45&amp;"'!"&amp;"C8:Z407"),$AF$2,0)+AB45+$AF$4</f>
        <v>51</v>
      </c>
      <c r="AO45">
        <f>IF($T45=1,INDIRECT(ADDRESS($AN45,AO$2,1,,$AE45)),0)</f>
        <v>0</v>
      </c>
      <c r="AP45">
        <f>IF($T45=1,INDIRECT(ADDRESS($AN45,AP$2,1,,$AE45)),0)</f>
        <v>0</v>
      </c>
      <c r="AQ45">
        <f>IF($T45=1,INDIRECT(ADDRESS($AN45,AQ$2,1,,$AE45)),0)</f>
        <v>0</v>
      </c>
      <c r="AR45">
        <f>IF($T45=1,INDIRECT(ADDRESS($AN45,AR$2,1,,$AE45)),0)</f>
        <v>0</v>
      </c>
      <c r="AS45">
        <f>IF($T45=1,INDIRECT(ADDRESS($AN45,AS$2,1,,$AE45)),0)</f>
        <v>0</v>
      </c>
      <c r="AT45">
        <f>IF($T45=1,INDIRECT(ADDRESS($AN45,AT$2,1,,$AE45)),0)</f>
        <v>0</v>
      </c>
      <c r="AU45">
        <f>IF($T45=1,INDIRECT(ADDRESS($AN45,AU$2,1,,$AE45)),0)</f>
        <v>0</v>
      </c>
      <c r="AW45" t="str">
        <v>Weightings</v>
      </c>
      <c r="AX45" s="3">
        <f>VLOOKUP(AE45,_general!$A$65:$B$73,2,FALSE)+$AX$4</f>
        <v>14</v>
      </c>
      <c r="AY45" s="1">
        <f>INDIRECT(ADDRESS($AX45,AY$2,1,,"Weightings"))</f>
        <v>0.11091092989379135</v>
      </c>
      <c r="AZ45" s="1">
        <f>INDIRECT(ADDRESS($AX45,AZ$2,1,,"Weightings"))</f>
        <v>0.1492935710144135</v>
      </c>
      <c r="BA45" s="1">
        <f>INDIRECT(ADDRESS($AX45,BA$2,1,,"Weightings"))</f>
        <v>0</v>
      </c>
      <c r="BB45" s="1">
        <f>INDIRECT(ADDRESS($AX45,BB$2,1,,"Weightings"))</f>
        <v>0.1111111111111111</v>
      </c>
      <c r="BC45" s="1">
        <f>INDIRECT(ADDRESS($AX45,BC$2,1,,"Weightings"))</f>
        <v>0</v>
      </c>
      <c r="BD45" s="1">
        <f>INDIRECT(ADDRESS($AX45,BD$2,1,,"Weightings"))</f>
        <v>0.1131204478401268</v>
      </c>
      <c r="BE45" s="1">
        <f>INDIRECT(ADDRESS($AX45,BE$2,1,,"Weightings"))</f>
        <v>0.125</v>
      </c>
      <c r="BG45" s="4">
        <f>AG45*AY45</f>
        <v>0</v>
      </c>
      <c r="BH45" s="4">
        <f>AH45*AZ45</f>
        <v>0</v>
      </c>
      <c r="BI45" s="4">
        <f>AI45*BA45</f>
        <v>0</v>
      </c>
      <c r="BJ45" s="4">
        <f>AJ45*BB45</f>
        <v>0</v>
      </c>
      <c r="BK45" s="4">
        <f>AK45*BC45</f>
        <v>0</v>
      </c>
      <c r="BL45" s="4">
        <f>AL45*BD45</f>
        <v>0</v>
      </c>
      <c r="BM45" s="4">
        <f>AM45*BE45</f>
        <v>0</v>
      </c>
      <c r="BO45" s="4">
        <f>IF($M45&gt;0,AO45*AY45,0)</f>
        <v>0</v>
      </c>
      <c r="BP45" s="4">
        <f>IF($M45&gt;0,AP45*AZ45,0)</f>
        <v>0</v>
      </c>
      <c r="BQ45" s="4">
        <f>IF($M45&gt;0,AQ45*BA45,0)</f>
        <v>0</v>
      </c>
      <c r="BR45" s="4">
        <f>IF($M45&gt;0,AR45*BB45,0)</f>
        <v>0</v>
      </c>
      <c r="BS45" s="4">
        <f>IF($M45&gt;0,AS45*BC45,0)</f>
        <v>0</v>
      </c>
      <c r="BT45" s="4">
        <f>IF($M45&gt;0,AT45*BD45,0)</f>
        <v>0</v>
      </c>
      <c r="BU45" s="4">
        <f>IF($M45&gt;0,AU45*BE45,0)</f>
        <v>0</v>
      </c>
      <c r="BV45" s="3">
        <f>$AX$4+18</f>
        <v>22</v>
      </c>
      <c r="BW45" s="4">
        <f>INDIRECT(ADDRESS($BV45,BW$2,1,,"Weightings"))*(BG45*$K45+BO45*$M45)</f>
        <v>0</v>
      </c>
      <c r="BX45" s="4">
        <f>INDIRECT(ADDRESS($BV45,BX$2,1,,"Weightings"))*(BH45*$K45+BP45*$M45)</f>
        <v>0</v>
      </c>
      <c r="BY45" s="4">
        <f>INDIRECT(ADDRESS($BV45,BY$2,1,,"Weightings"))*(BI45*$K45+BQ45*$M45)</f>
        <v>0</v>
      </c>
      <c r="BZ45" s="4">
        <f>INDIRECT(ADDRESS($BV45,BZ$2,1,,"Weightings"))*(BJ45*$K45+BR45*$M45)</f>
        <v>0</v>
      </c>
      <c r="CA45" s="4">
        <f>INDIRECT(ADDRESS($BV45,CA$2,1,,"Weightings"))*(BK45*$K45+BS45*$M45)</f>
        <v>0</v>
      </c>
      <c r="CB45" s="4">
        <f>INDIRECT(ADDRESS($BV45,CB$2,1,,"Weightings"))*(BL45*$K45+BT45*$M45)</f>
        <v>0</v>
      </c>
      <c r="CC45" s="4">
        <f>INDIRECT(ADDRESS($BV45,CC$2,1,,"Weightings"))*(BM45*$K45+BU45*$M45)</f>
        <v>0</v>
      </c>
      <c r="CE45" t="str">
        <f>AE45</f>
        <v>E</v>
      </c>
      <c r="CF45">
        <f>VLOOKUP(B45,INDIRECT("'"&amp;AE45&amp;"'!"&amp;"C28:Z527"),$AF$2,0)+AD45+$AF$4</f>
        <v>51</v>
      </c>
      <c r="CG45">
        <f>IF(OR($T45=1,AND($F45=2,$E45=1,$G45=1)),INDIRECT(ADDRESS($CF45,CG$2,1,,$CE45)),0)</f>
        <v>0</v>
      </c>
      <c r="CH45">
        <f>IF(OR($T45=1,AND($F45=2,$E45=1,$G45=1)),INDIRECT(ADDRESS($CF45,CH$2,1,,$CE45)),0)</f>
        <v>0</v>
      </c>
      <c r="CI45">
        <f>IF(OR($T45=1,AND($F45=2,$E45=1,$G45=1)),INDIRECT(ADDRESS($CF45,CI$2,1,,$CE45)),0)</f>
        <v>0</v>
      </c>
      <c r="CJ45">
        <f>IF(OR($T45=1,AND($F45=2,$E45=1,$G45=1)),INDIRECT(ADDRESS($CF45,CJ$2,1,,$CE45)),0)</f>
        <v>0</v>
      </c>
      <c r="CK45">
        <f>IF(OR($T45=1,AND($F45=2,$E45=1,$G45=1)),INDIRECT(ADDRESS($CF45,CK$2,1,,$CE45)),0)</f>
        <v>0</v>
      </c>
      <c r="CL45">
        <f>IF(OR($T45=1,AND($F45=2,$E45=1,$G45=1)),INDIRECT(ADDRESS($CF45,CL$2,1,,$CE45)),0)</f>
        <v>0</v>
      </c>
      <c r="CM45">
        <f>IF(OR($T45=1,AND($F45=2,$E45=1,$G45=1)),INDIRECT(ADDRESS($CF45,CM$2,1,,$CE45)),0)</f>
        <v>0</v>
      </c>
      <c r="CO45" s="4">
        <f>AY45*CG45</f>
        <v>0</v>
      </c>
      <c r="CP45" s="4">
        <f>AZ45*CH45</f>
        <v>0</v>
      </c>
      <c r="CQ45" s="4">
        <f>BA45*CI45</f>
        <v>0</v>
      </c>
      <c r="CR45" s="4">
        <f>BB45*CJ45</f>
        <v>0</v>
      </c>
      <c r="CS45" s="4">
        <f>BC45*CK45</f>
        <v>0</v>
      </c>
      <c r="CT45" s="4">
        <f>BD45*CL45</f>
        <v>0</v>
      </c>
      <c r="CU45" s="4">
        <f>BE45*CM45</f>
        <v>0</v>
      </c>
      <c r="CV45" s="3">
        <f>BV45</f>
        <v>22</v>
      </c>
      <c r="CW45" s="4">
        <f>INDIRECT(ADDRESS($CV45,CW$2,1,,"Weightings"))*CO45</f>
        <v>0</v>
      </c>
      <c r="CX45" s="4">
        <f>INDIRECT(ADDRESS($BV45,CX$2,1,,"Weightings"))*CP45</f>
        <v>0</v>
      </c>
      <c r="CY45" s="4">
        <f>INDIRECT(ADDRESS($BV45,CY$2,1,,"Weightings"))*CQ45</f>
        <v>0</v>
      </c>
      <c r="CZ45" s="4">
        <f>INDIRECT(ADDRESS($BV45,CZ$2,1,,"Weightings"))*CR45</f>
        <v>0</v>
      </c>
      <c r="DA45" s="4">
        <f>INDIRECT(ADDRESS($BV45,DA$2,1,,"Weightings"))*CS45</f>
        <v>0</v>
      </c>
      <c r="DB45" s="4">
        <f>INDIRECT(ADDRESS($BV45,DB$2,1,,"Weightings"))*CT45</f>
        <v>0</v>
      </c>
      <c r="DC45" s="4">
        <f>INDIRECT(ADDRESS($BV45,DC$2,1,,"Weightings"))*CU45</f>
        <v>0</v>
      </c>
    </row>
    <row r="46" ht="150.75" customHeight="1">
      <c r="B46" t="str">
        <f>overview_of_services!B44</f>
        <v>E-8</v>
      </c>
      <c r="C46" t="str">
        <f>overview_of_services!C44</f>
        <v>Flexibilité de la demande - Stockage</v>
      </c>
      <c r="D46" t="str">
        <f>overview_of_services!D44</f>
        <v>Soutien à l'opération du (micro)réseau</v>
      </c>
      <c r="E46">
        <f>IF($H$2="A",overview_of_services!J44,IF($H$2="B",overview_of_services!K44,overview_of_services!L44))</f>
        <v>1</v>
      </c>
      <c r="F46">
        <f>IF('Informations sur le bâtiment'!$G$61="","",'Informations sur le bâtiment'!$G$61)</f>
        <v>1</v>
      </c>
      <c r="G46">
        <f>overview_of_services!N44</f>
        <v>0</v>
      </c>
      <c r="K46" s="1">
        <v>1</v>
      </c>
      <c r="L46">
        <v>0</v>
      </c>
      <c r="M46" s="1">
        <f>1-K46</f>
        <v>0</v>
      </c>
      <c r="N46" s="1" t="str">
        <f>IF(AND(U46=1,NOT(F46=2),OR(J46="",J46&lt;0,J46&gt;AC46,AND(M46&gt;0,OR(L46="",L46&lt;0,L46&gt;AC46)),K46&gt;1,K46&lt;0)),_general!$A$83,"")</f>
        <v/>
      </c>
      <c r="O46" t="str">
        <f>VLOOKUP($B46,overview_of_services!$B$4:$I$111,4,)</f>
        <v>Aucun</v>
      </c>
      <c r="P46" t="str">
        <f>VLOOKUP($B46,overview_of_services!$B$4:$I$111,5,)</f>
        <v>Gestion automatisée de la consommation d'électricité (au niveau du bâtiment) en fonction des signaux du réseau</v>
      </c>
      <c r="Q46" t="str">
        <f>VLOOKUP($B46,overview_of_services!$B$4:$I$111,6,)</f>
        <v>Gestion automatisée de la consommation d'électricité du bâtiment et de la fourniture d'électricité aux bâtiments voisins (micro-réseau) ou au réseau</v>
      </c>
      <c r="R46" t="str">
        <f>VLOOKUP($B46,overview_of_services!$B$4:$I$111,7,)</f>
        <v>Gestion automatisée de la consommation d'électricité du bâtiment et de la fourniture d'électricité, avec la possibilité de fonctionnement partiel hors-réseau (mode îlotage)</v>
      </c>
      <c r="S46">
        <f>VLOOKUP($B46,overview_of_services!$B$4:$I$111,8,)</f>
        <v>0</v>
      </c>
      <c r="T46">
        <f>IF(OR(E46=0,OR(F46=0,F46=2)),0,1)</f>
        <v>1</v>
      </c>
      <c r="U46">
        <f>IF(AND(T46=1,I46=1),1,0)</f>
        <v>0</v>
      </c>
      <c r="Z46">
        <f>IF(OR(AND(F46=1,E46=1,G46=1),AND(F46=1,E46=1,G46=0,I46=1),AND(F46=2,E46=1,G46=1)),1,0)</f>
        <v>0</v>
      </c>
      <c r="AA46">
        <f>IF(U46=1,J46,0)</f>
        <v>0</v>
      </c>
      <c r="AB46">
        <f>IF(U46=1,L46,0)</f>
        <v>0</v>
      </c>
      <c r="AC46">
        <f>ISTEXT(O46)+ISTEXT(P46)+ISTEXT(Q46)+ISTEXT(R46)+ISTEXT(S46)-1</f>
        <v>3</v>
      </c>
      <c r="AD46">
        <f>IF(Z46=1,AC46,0)</f>
        <v>0</v>
      </c>
      <c r="AE46" t="str">
        <f>VLOOKUP($B46,overview_of_services!$B$4:$R$111,$AE$2,FALSE)</f>
        <v>E</v>
      </c>
      <c r="AF46">
        <f>VLOOKUP(B46,INDIRECT("'"&amp;AE46&amp;"'!"&amp;"C9:Z408"),$AF$2,0)+AA46+$AF$4</f>
        <v>65</v>
      </c>
      <c r="AG46">
        <f>IF($T46=1,INDIRECT(ADDRESS($AF46,AG$2,1,,$AE46)),0)</f>
        <v>0</v>
      </c>
      <c r="AH46">
        <f>IF($T46=1,INDIRECT(ADDRESS($AF46,AH$2,1,,$AE46)),0)</f>
        <v>0</v>
      </c>
      <c r="AI46">
        <f>IF($T46=1,INDIRECT(ADDRESS($AF46,AI$2,1,,$AE46)),0)</f>
        <v>0</v>
      </c>
      <c r="AJ46">
        <f>IF($T46=1,INDIRECT(ADDRESS($AF46,AJ$2,1,,$AE46)),0)</f>
        <v>0</v>
      </c>
      <c r="AK46">
        <f>IF($T46=1,INDIRECT(ADDRESS($AF46,AK$2,1,,$AE46)),0)</f>
        <v>0</v>
      </c>
      <c r="AL46">
        <f>IF($T46=1,INDIRECT(ADDRESS($AF46,AL$2,1,,$AE46)),0)</f>
        <v>0</v>
      </c>
      <c r="AM46">
        <f>IF($T46=1,INDIRECT(ADDRESS($AF46,AM$2,1,,$AE46)),0)</f>
        <v>0</v>
      </c>
      <c r="AN46">
        <f>VLOOKUP(B46,INDIRECT("'"&amp;AE46&amp;"'!"&amp;"C9:Z408"),$AF$2,0)+AB46+$AF$4</f>
        <v>65</v>
      </c>
      <c r="AO46">
        <f>IF($T46=1,INDIRECT(ADDRESS($AN46,AO$2,1,,$AE46)),0)</f>
        <v>0</v>
      </c>
      <c r="AP46">
        <f>IF($T46=1,INDIRECT(ADDRESS($AN46,AP$2,1,,$AE46)),0)</f>
        <v>0</v>
      </c>
      <c r="AQ46">
        <f>IF($T46=1,INDIRECT(ADDRESS($AN46,AQ$2,1,,$AE46)),0)</f>
        <v>0</v>
      </c>
      <c r="AR46">
        <f>IF($T46=1,INDIRECT(ADDRESS($AN46,AR$2,1,,$AE46)),0)</f>
        <v>0</v>
      </c>
      <c r="AS46">
        <f>IF($T46=1,INDIRECT(ADDRESS($AN46,AS$2,1,,$AE46)),0)</f>
        <v>0</v>
      </c>
      <c r="AT46">
        <f>IF($T46=1,INDIRECT(ADDRESS($AN46,AT$2,1,,$AE46)),0)</f>
        <v>0</v>
      </c>
      <c r="AU46">
        <f>IF($T46=1,INDIRECT(ADDRESS($AN46,AU$2,1,,$AE46)),0)</f>
        <v>0</v>
      </c>
      <c r="AW46" t="str">
        <v>Weightings</v>
      </c>
      <c r="AX46" s="3">
        <f>VLOOKUP(AE46,_general!$A$65:$B$73,2,FALSE)+$AX$4</f>
        <v>14</v>
      </c>
      <c r="AY46" s="1">
        <f>INDIRECT(ADDRESS($AX46,AY$2,1,,"Weightings"))</f>
        <v>0.11091092989379135</v>
      </c>
      <c r="AZ46" s="1">
        <f>INDIRECT(ADDRESS($AX46,AZ$2,1,,"Weightings"))</f>
        <v>0.1492935710144135</v>
      </c>
      <c r="BA46" s="1">
        <f>INDIRECT(ADDRESS($AX46,BA$2,1,,"Weightings"))</f>
        <v>0</v>
      </c>
      <c r="BB46" s="1">
        <f>INDIRECT(ADDRESS($AX46,BB$2,1,,"Weightings"))</f>
        <v>0.1111111111111111</v>
      </c>
      <c r="BC46" s="1">
        <f>INDIRECT(ADDRESS($AX46,BC$2,1,,"Weightings"))</f>
        <v>0</v>
      </c>
      <c r="BD46" s="1">
        <f>INDIRECT(ADDRESS($AX46,BD$2,1,,"Weightings"))</f>
        <v>0.1131204478401268</v>
      </c>
      <c r="BE46" s="1">
        <f>INDIRECT(ADDRESS($AX46,BE$2,1,,"Weightings"))</f>
        <v>0.125</v>
      </c>
      <c r="BG46" s="4">
        <f>AG46*AY46</f>
        <v>0</v>
      </c>
      <c r="BH46" s="4">
        <f>AH46*AZ46</f>
        <v>0</v>
      </c>
      <c r="BI46" s="4">
        <f>AI46*BA46</f>
        <v>0</v>
      </c>
      <c r="BJ46" s="4">
        <f>AJ46*BB46</f>
        <v>0</v>
      </c>
      <c r="BK46" s="4">
        <f>AK46*BC46</f>
        <v>0</v>
      </c>
      <c r="BL46" s="4">
        <f>AL46*BD46</f>
        <v>0</v>
      </c>
      <c r="BM46" s="4">
        <f>AM46*BE46</f>
        <v>0</v>
      </c>
      <c r="BO46" s="4">
        <f>IF($M46&gt;0,AO46*AY46,0)</f>
        <v>0</v>
      </c>
      <c r="BP46" s="4">
        <f>IF($M46&gt;0,AP46*AZ46,0)</f>
        <v>0</v>
      </c>
      <c r="BQ46" s="4">
        <f>IF($M46&gt;0,AQ46*BA46,0)</f>
        <v>0</v>
      </c>
      <c r="BR46" s="4">
        <f>IF($M46&gt;0,AR46*BB46,0)</f>
        <v>0</v>
      </c>
      <c r="BS46" s="4">
        <f>IF($M46&gt;0,AS46*BC46,0)</f>
        <v>0</v>
      </c>
      <c r="BT46" s="4">
        <f>IF($M46&gt;0,AT46*BD46,0)</f>
        <v>0</v>
      </c>
      <c r="BU46" s="4">
        <f>IF($M46&gt;0,AU46*BE46,0)</f>
        <v>0</v>
      </c>
      <c r="BV46" s="3">
        <f>$AX$4+18</f>
        <v>22</v>
      </c>
      <c r="BW46" s="4">
        <f>INDIRECT(ADDRESS($BV46,BW$2,1,,"Weightings"))*(BG46*$K46+BO46*$M46)</f>
        <v>0</v>
      </c>
      <c r="BX46" s="4">
        <f>INDIRECT(ADDRESS($BV46,BX$2,1,,"Weightings"))*(BH46*$K46+BP46*$M46)</f>
        <v>0</v>
      </c>
      <c r="BY46" s="4">
        <f>INDIRECT(ADDRESS($BV46,BY$2,1,,"Weightings"))*(BI46*$K46+BQ46*$M46)</f>
        <v>0</v>
      </c>
      <c r="BZ46" s="4">
        <f>INDIRECT(ADDRESS($BV46,BZ$2,1,,"Weightings"))*(BJ46*$K46+BR46*$M46)</f>
        <v>0</v>
      </c>
      <c r="CA46" s="4">
        <f>INDIRECT(ADDRESS($BV46,CA$2,1,,"Weightings"))*(BK46*$K46+BS46*$M46)</f>
        <v>0</v>
      </c>
      <c r="CB46" s="4">
        <f>INDIRECT(ADDRESS($BV46,CB$2,1,,"Weightings"))*(BL46*$K46+BT46*$M46)</f>
        <v>0</v>
      </c>
      <c r="CC46" s="4">
        <f>INDIRECT(ADDRESS($BV46,CC$2,1,,"Weightings"))*(BM46*$K46+BU46*$M46)</f>
        <v>0</v>
      </c>
      <c r="CE46" t="str">
        <f>AE46</f>
        <v>E</v>
      </c>
      <c r="CF46">
        <f>VLOOKUP(B46,INDIRECT("'"&amp;AE46&amp;"'!"&amp;"C29:Z528"),$AF$2,0)+AD46+$AF$4</f>
        <v>65</v>
      </c>
      <c r="CG46">
        <f>IF(OR($T46=1,AND($F46=2,$E46=1,$G46=1)),INDIRECT(ADDRESS($CF46,CG$2,1,,$CE46)),0)</f>
        <v>0</v>
      </c>
      <c r="CH46">
        <f>IF(OR($T46=1,AND($F46=2,$E46=1,$G46=1)),INDIRECT(ADDRESS($CF46,CH$2,1,,$CE46)),0)</f>
        <v>0</v>
      </c>
      <c r="CI46">
        <f>IF(OR($T46=1,AND($F46=2,$E46=1,$G46=1)),INDIRECT(ADDRESS($CF46,CI$2,1,,$CE46)),0)</f>
        <v>0</v>
      </c>
      <c r="CJ46">
        <f>IF(OR($T46=1,AND($F46=2,$E46=1,$G46=1)),INDIRECT(ADDRESS($CF46,CJ$2,1,,$CE46)),0)</f>
        <v>0</v>
      </c>
      <c r="CK46">
        <f>IF(OR($T46=1,AND($F46=2,$E46=1,$G46=1)),INDIRECT(ADDRESS($CF46,CK$2,1,,$CE46)),0)</f>
        <v>0</v>
      </c>
      <c r="CL46">
        <f>IF(OR($T46=1,AND($F46=2,$E46=1,$G46=1)),INDIRECT(ADDRESS($CF46,CL$2,1,,$CE46)),0)</f>
        <v>0</v>
      </c>
      <c r="CM46">
        <f>IF(OR($T46=1,AND($F46=2,$E46=1,$G46=1)),INDIRECT(ADDRESS($CF46,CM$2,1,,$CE46)),0)</f>
        <v>0</v>
      </c>
      <c r="CO46" s="4">
        <f>AY46*CG46</f>
        <v>0</v>
      </c>
      <c r="CP46" s="4">
        <f>AZ46*CH46</f>
        <v>0</v>
      </c>
      <c r="CQ46" s="4">
        <f>BA46*CI46</f>
        <v>0</v>
      </c>
      <c r="CR46" s="4">
        <f>BB46*CJ46</f>
        <v>0</v>
      </c>
      <c r="CS46" s="4">
        <f>BC46*CK46</f>
        <v>0</v>
      </c>
      <c r="CT46" s="4">
        <f>BD46*CL46</f>
        <v>0</v>
      </c>
      <c r="CU46" s="4">
        <f>BE46*CM46</f>
        <v>0</v>
      </c>
      <c r="CV46" s="3">
        <f>BV46</f>
        <v>22</v>
      </c>
      <c r="CW46" s="4">
        <f>INDIRECT(ADDRESS($CV46,CW$2,1,,"Weightings"))*CO46</f>
        <v>0</v>
      </c>
      <c r="CX46" s="4">
        <f>INDIRECT(ADDRESS($BV46,CX$2,1,,"Weightings"))*CP46</f>
        <v>0</v>
      </c>
      <c r="CY46" s="4">
        <f>INDIRECT(ADDRESS($BV46,CY$2,1,,"Weightings"))*CQ46</f>
        <v>0</v>
      </c>
      <c r="CZ46" s="4">
        <f>INDIRECT(ADDRESS($BV46,CZ$2,1,,"Weightings"))*CR46</f>
        <v>0</v>
      </c>
      <c r="DA46" s="4">
        <f>INDIRECT(ADDRESS($BV46,DA$2,1,,"Weightings"))*CS46</f>
        <v>0</v>
      </c>
      <c r="DB46" s="4">
        <f>INDIRECT(ADDRESS($BV46,DB$2,1,,"Weightings"))*CT46</f>
        <v>0</v>
      </c>
      <c r="DC46" s="4">
        <f>INDIRECT(ADDRESS($BV46,DC$2,1,,"Weightings"))*CU46</f>
        <v>0</v>
      </c>
    </row>
    <row r="47" ht="120.75" customHeight="1">
      <c r="B47" t="str">
        <f>overview_of_services!B45</f>
        <v>E-11</v>
      </c>
      <c r="C47" t="str">
        <f>overview_of_services!C45</f>
        <v>Remontée d'informations</v>
      </c>
      <c r="D47" t="str">
        <f>overview_of_services!D45</f>
        <v>Remontée d'informations sur le stockage d'énergie</v>
      </c>
      <c r="E47">
        <f>IF($H$2="A",overview_of_services!J45,IF($H$2="B",overview_of_services!K45,overview_of_services!L45))</f>
        <v>1</v>
      </c>
      <c r="F47">
        <f>IF('Informations sur le bâtiment'!$G$61="","",'Informations sur le bâtiment'!$G$61)</f>
        <v>1</v>
      </c>
      <c r="G47">
        <f>overview_of_services!N45</f>
        <v>0</v>
      </c>
      <c r="I47">
        <v>1</v>
      </c>
      <c r="J47">
        <v>2</v>
      </c>
      <c r="K47" s="1">
        <v>1</v>
      </c>
      <c r="L47">
        <v>0</v>
      </c>
      <c r="M47" s="1">
        <f>1-K47</f>
        <v>0</v>
      </c>
      <c r="N47" s="1" t="str">
        <f>IF(AND(U47=1,NOT(F47=2),OR(J47="",J47&lt;0,J47&gt;AC47,AND(M47&gt;0,OR(L47="",L47&lt;0,L47&gt;AC47)),K47&gt;1,K47&lt;0)),_general!$A$83,"")</f>
        <v/>
      </c>
      <c r="O47" t="str">
        <f>VLOOKUP($B47,overview_of_services!$B$4:$I$111,4,)</f>
        <v>Aucun</v>
      </c>
      <c r="P47" t="str">
        <f>VLOOKUP($B47,overview_of_services!$B$4:$I$111,5,)</f>
        <v>Information sur l'état de charge (SOC) disponible</v>
      </c>
      <c r="Q47" t="str">
        <f>VLOOKUP($B47,overview_of_services!$B$4:$I$111,6,)</f>
        <v>Valeurs réelles et données historisées</v>
      </c>
      <c r="R47" t="str">
        <f>VLOOKUP($B47,overview_of_services!$B$4:$I$111,7,)</f>
        <v>Evaluation de la performance incluant prévisions et/ou comparaisons</v>
      </c>
      <c r="S47" t="str">
        <f>VLOOKUP($B47,overview_of_services!$B$4:$I$111,8,)</f>
        <v>Evaluation de performance incluant prévisions et/ou comparaisons, identification de dérives et gestion prévisionnelle</v>
      </c>
      <c r="T47">
        <f>IF(OR(E47=0,OR(F47=0,F47=2)),0,1)</f>
        <v>1</v>
      </c>
      <c r="U47">
        <f>IF(AND(T47=1,I47=1),1,0)</f>
        <v>1</v>
      </c>
      <c r="Z47">
        <f>IF(OR(AND(F47=1,E47=1,G47=1),AND(F47=1,E47=1,G47=0,I47=1),AND(F47=2,E47=1,G47=1)),1,0)</f>
        <v>1</v>
      </c>
      <c r="AA47">
        <f>IF(U47=1,J47,0)</f>
        <v>2</v>
      </c>
      <c r="AB47">
        <f>IF(U47=1,L47,0)</f>
        <v>0</v>
      </c>
      <c r="AC47">
        <f>ISTEXT(O47)+ISTEXT(P47)+ISTEXT(Q47)+ISTEXT(R47)+ISTEXT(S47)-1</f>
        <v>4</v>
      </c>
      <c r="AD47">
        <f>IF(Z47=1,AC47,0)</f>
        <v>4</v>
      </c>
      <c r="AE47" t="str">
        <f>VLOOKUP($B47,overview_of_services!$B$4:$R$111,$AE$2,FALSE)</f>
        <v>E</v>
      </c>
      <c r="AF47">
        <f>VLOOKUP(B47,INDIRECT("'"&amp;AE47&amp;"'!"&amp;"C10:Z409"),$AF$2,0)+AA47+$AF$4</f>
        <v>82</v>
      </c>
      <c r="AG47">
        <f>IF($T47=1,INDIRECT(ADDRESS($AF47,AG$2,1,,$AE47)),0)</f>
        <v>1</v>
      </c>
      <c r="AH47">
        <f>IF($T47=1,INDIRECT(ADDRESS($AF47,AH$2,1,,$AE47)),0)</f>
        <v>0</v>
      </c>
      <c r="AI47">
        <f>IF($T47=1,INDIRECT(ADDRESS($AF47,AI$2,1,,$AE47)),0)</f>
        <v>0</v>
      </c>
      <c r="AJ47">
        <f>IF($T47=1,INDIRECT(ADDRESS($AF47,AJ$2,1,,$AE47)),0)</f>
        <v>0</v>
      </c>
      <c r="AK47">
        <f>IF($T47=1,INDIRECT(ADDRESS($AF47,AK$2,1,,$AE47)),0)</f>
        <v>0</v>
      </c>
      <c r="AL47">
        <f>IF($T47=1,INDIRECT(ADDRESS($AF47,AL$2,1,,$AE47)),0)</f>
        <v>1</v>
      </c>
      <c r="AM47">
        <f>IF($T47=1,INDIRECT(ADDRESS($AF47,AM$2,1,,$AE47)),0)</f>
        <v>2</v>
      </c>
      <c r="AN47">
        <f>VLOOKUP(B47,INDIRECT("'"&amp;AE47&amp;"'!"&amp;"C10:Z409"),$AF$2,0)+AB47+$AF$4</f>
        <v>80</v>
      </c>
      <c r="AO47">
        <f>IF($T47=1,INDIRECT(ADDRESS($AN47,AO$2,1,,$AE47)),0)</f>
        <v>0</v>
      </c>
      <c r="AP47">
        <f>IF($T47=1,INDIRECT(ADDRESS($AN47,AP$2,1,,$AE47)),0)</f>
        <v>0</v>
      </c>
      <c r="AQ47">
        <f>IF($T47=1,INDIRECT(ADDRESS($AN47,AQ$2,1,,$AE47)),0)</f>
        <v>0</v>
      </c>
      <c r="AR47">
        <f>IF($T47=1,INDIRECT(ADDRESS($AN47,AR$2,1,,$AE47)),0)</f>
        <v>0</v>
      </c>
      <c r="AS47">
        <f>IF($T47=1,INDIRECT(ADDRESS($AN47,AS$2,1,,$AE47)),0)</f>
        <v>0</v>
      </c>
      <c r="AT47">
        <f>IF($T47=1,INDIRECT(ADDRESS($AN47,AT$2,1,,$AE47)),0)</f>
        <v>0</v>
      </c>
      <c r="AU47">
        <f>IF($T47=1,INDIRECT(ADDRESS($AN47,AU$2,1,,$AE47)),0)</f>
        <v>0</v>
      </c>
      <c r="AW47" t="str">
        <v>Weightings</v>
      </c>
      <c r="AX47" s="3">
        <f>VLOOKUP(AE47,_general!$A$65:$B$73,2,FALSE)+$AX$4</f>
        <v>14</v>
      </c>
      <c r="AY47" s="1">
        <f>INDIRECT(ADDRESS($AX47,AY$2,1,,"Weightings"))</f>
        <v>0.11091092989379135</v>
      </c>
      <c r="AZ47" s="1">
        <f>INDIRECT(ADDRESS($AX47,AZ$2,1,,"Weightings"))</f>
        <v>0.1492935710144135</v>
      </c>
      <c r="BA47" s="1">
        <f>INDIRECT(ADDRESS($AX47,BA$2,1,,"Weightings"))</f>
        <v>0</v>
      </c>
      <c r="BB47" s="1">
        <f>INDIRECT(ADDRESS($AX47,BB$2,1,,"Weightings"))</f>
        <v>0.1111111111111111</v>
      </c>
      <c r="BC47" s="1">
        <f>INDIRECT(ADDRESS($AX47,BC$2,1,,"Weightings"))</f>
        <v>0</v>
      </c>
      <c r="BD47" s="1">
        <f>INDIRECT(ADDRESS($AX47,BD$2,1,,"Weightings"))</f>
        <v>0.1131204478401268</v>
      </c>
      <c r="BE47" s="1">
        <f>INDIRECT(ADDRESS($AX47,BE$2,1,,"Weightings"))</f>
        <v>0.125</v>
      </c>
      <c r="BG47" s="4">
        <f>AG47*AY47</f>
        <v>0.11091092989379135</v>
      </c>
      <c r="BH47" s="4">
        <f>AH47*AZ47</f>
        <v>0</v>
      </c>
      <c r="BI47" s="4">
        <f>AI47*BA47</f>
        <v>0</v>
      </c>
      <c r="BJ47" s="4">
        <f>AJ47*BB47</f>
        <v>0</v>
      </c>
      <c r="BK47" s="4">
        <f>AK47*BC47</f>
        <v>0</v>
      </c>
      <c r="BL47" s="4">
        <f>AL47*BD47</f>
        <v>0.1131204478401268</v>
      </c>
      <c r="BM47" s="4">
        <f>AM47*BE47</f>
        <v>0.25</v>
      </c>
      <c r="BO47" s="4">
        <f>IF($M47&gt;0,AO47*AY47,0)</f>
        <v>0</v>
      </c>
      <c r="BP47" s="4">
        <f>IF($M47&gt;0,AP47*AZ47,0)</f>
        <v>0</v>
      </c>
      <c r="BQ47" s="4">
        <f>IF($M47&gt;0,AQ47*BA47,0)</f>
        <v>0</v>
      </c>
      <c r="BR47" s="4">
        <f>IF($M47&gt;0,AR47*BB47,0)</f>
        <v>0</v>
      </c>
      <c r="BS47" s="4">
        <f>IF($M47&gt;0,AS47*BC47,0)</f>
        <v>0</v>
      </c>
      <c r="BT47" s="4">
        <f>IF($M47&gt;0,AT47*BD47,0)</f>
        <v>0</v>
      </c>
      <c r="BU47" s="4">
        <f>IF($M47&gt;0,AU47*BE47,0)</f>
        <v>0</v>
      </c>
      <c r="BV47" s="3">
        <f>$AX$4+18</f>
        <v>22</v>
      </c>
      <c r="BW47" s="4">
        <f>INDIRECT(ADDRESS($BV47,BW$2,1,,"Weightings"))*(BG47*$K47+BO47*$M47)</f>
        <v>0.01848515498229856</v>
      </c>
      <c r="BX47" s="4">
        <f>INDIRECT(ADDRESS($BV47,BX$2,1,,"Weightings"))*(BH47*$K47+BP47*$M47)</f>
        <v>0</v>
      </c>
      <c r="BY47" s="4">
        <f>INDIRECT(ADDRESS($BV47,BY$2,1,,"Weightings"))*(BI47*$K47+BQ47*$M47)</f>
        <v>0</v>
      </c>
      <c r="BZ47" s="4">
        <f>INDIRECT(ADDRESS($BV47,BZ$2,1,,"Weightings"))*(BJ47*$K47+BR47*$M47)</f>
        <v>0</v>
      </c>
      <c r="CA47" s="4">
        <f>INDIRECT(ADDRESS($BV47,CA$2,1,,"Weightings"))*(BK47*$K47+BS47*$M47)</f>
        <v>0</v>
      </c>
      <c r="CB47" s="4">
        <f>INDIRECT(ADDRESS($BV47,CB$2,1,,"Weightings"))*(BL47*$K47+BT47*$M47)</f>
        <v>0.018853407973354466</v>
      </c>
      <c r="CC47" s="4">
        <f>INDIRECT(ADDRESS($BV47,CC$2,1,,"Weightings"))*(BM47*$K47+BU47*$M47)</f>
        <v>0.020833333333333332</v>
      </c>
      <c r="CE47" t="str">
        <f>AE47</f>
        <v>E</v>
      </c>
      <c r="CF47">
        <f>VLOOKUP(B47,INDIRECT("'"&amp;AE47&amp;"'!"&amp;"C30:Z529"),$AF$2,0)+AD47+$AF$4</f>
        <v>84</v>
      </c>
      <c r="CG47">
        <f>IF(OR($T47=1,AND($F47=2,$E47=1,$G47=1)),INDIRECT(ADDRESS($CF47,CG$2,1,,$CE47)),0)</f>
        <v>1</v>
      </c>
      <c r="CH47">
        <f>IF(OR($T47=1,AND($F47=2,$E47=1,$G47=1)),INDIRECT(ADDRESS($CF47,CH$2,1,,$CE47)),0)</f>
        <v>0</v>
      </c>
      <c r="CI47">
        <f>IF(OR($T47=1,AND($F47=2,$E47=1,$G47=1)),INDIRECT(ADDRESS($CF47,CI$2,1,,$CE47)),0)</f>
        <v>0</v>
      </c>
      <c r="CJ47">
        <f>IF(OR($T47=1,AND($F47=2,$E47=1,$G47=1)),INDIRECT(ADDRESS($CF47,CJ$2,1,,$CE47)),0)</f>
        <v>1</v>
      </c>
      <c r="CK47">
        <f>IF(OR($T47=1,AND($F47=2,$E47=1,$G47=1)),INDIRECT(ADDRESS($CF47,CK$2,1,,$CE47)),0)</f>
        <v>0</v>
      </c>
      <c r="CL47">
        <f>IF(OR($T47=1,AND($F47=2,$E47=1,$G47=1)),INDIRECT(ADDRESS($CF47,CL$2,1,,$CE47)),0)</f>
        <v>2</v>
      </c>
      <c r="CM47">
        <f>IF(OR($T47=1,AND($F47=2,$E47=1,$G47=1)),INDIRECT(ADDRESS($CF47,CM$2,1,,$CE47)),0)</f>
        <v>3</v>
      </c>
      <c r="CO47" s="4">
        <f>AY47*CG47</f>
        <v>0.11091092989379135</v>
      </c>
      <c r="CP47" s="4">
        <f>AZ47*CH47</f>
        <v>0</v>
      </c>
      <c r="CQ47" s="4">
        <f>BA47*CI47</f>
        <v>0</v>
      </c>
      <c r="CR47" s="4">
        <f>BB47*CJ47</f>
        <v>0.1111111111111111</v>
      </c>
      <c r="CS47" s="4">
        <f>BC47*CK47</f>
        <v>0</v>
      </c>
      <c r="CT47" s="4">
        <f>BD47*CL47</f>
        <v>0.2262408956802536</v>
      </c>
      <c r="CU47" s="4">
        <f>BE47*CM47</f>
        <v>0.375</v>
      </c>
      <c r="CV47" s="3">
        <f>BV47</f>
        <v>22</v>
      </c>
      <c r="CW47" s="4">
        <f>INDIRECT(ADDRESS($CV47,CW$2,1,,"Weightings"))*CO47</f>
        <v>0.01848515498229856</v>
      </c>
      <c r="CX47" s="4">
        <f>INDIRECT(ADDRESS($BV47,CX$2,1,,"Weightings"))*CP47</f>
        <v>0</v>
      </c>
      <c r="CY47" s="4">
        <f>INDIRECT(ADDRESS($BV47,CY$2,1,,"Weightings"))*CQ47</f>
        <v>0</v>
      </c>
      <c r="CZ47" s="4">
        <f>INDIRECT(ADDRESS($BV47,CZ$2,1,,"Weightings"))*CR47</f>
        <v>0.009259259259259259</v>
      </c>
      <c r="DA47" s="4">
        <f>INDIRECT(ADDRESS($BV47,DA$2,1,,"Weightings"))*CS47</f>
        <v>0</v>
      </c>
      <c r="DB47" s="4">
        <f>INDIRECT(ADDRESS($BV47,DB$2,1,,"Weightings"))*CT47</f>
        <v>0.03770681594670893</v>
      </c>
      <c r="DC47" s="4">
        <f>INDIRECT(ADDRESS($BV47,DC$2,1,,"Weightings"))*CU47</f>
        <v>0.03125</v>
      </c>
    </row>
    <row r="48" ht="150.75" customHeight="1">
      <c r="B48" t="str">
        <f>overview_of_services!B46</f>
        <v>E-12</v>
      </c>
      <c r="C48" t="str">
        <f>overview_of_services!C46</f>
        <v>Remontée d'informations</v>
      </c>
      <c r="D48" t="str">
        <f>overview_of_services!D46</f>
        <v>Remontée d'informations sur la consommation d'électricité</v>
      </c>
      <c r="E48">
        <f>IF($H$2="A",overview_of_services!J46,IF($H$2="B",overview_of_services!K46,overview_of_services!L46))</f>
        <v>1</v>
      </c>
      <c r="F48">
        <f>IF('Informations sur le bâtiment'!$G$61="","",'Informations sur le bâtiment'!$G$61)</f>
        <v>1</v>
      </c>
      <c r="G48">
        <f>overview_of_services!N46</f>
        <v>1</v>
      </c>
      <c r="I48">
        <v>1</v>
      </c>
      <c r="J48">
        <v>2</v>
      </c>
      <c r="K48" s="1">
        <v>1</v>
      </c>
      <c r="L48">
        <v>0</v>
      </c>
      <c r="M48" s="1">
        <f>1-K48</f>
        <v>0</v>
      </c>
      <c r="N48" s="1" t="str">
        <f>IF(AND(U48=1,NOT(F48=2),OR(J48="",J48&lt;0,J48&gt;AC48,AND(M48&gt;0,OR(L48="",L48&lt;0,L48&gt;AC48)),K48&gt;1,K48&lt;0)),_general!$A$83,"")</f>
        <v/>
      </c>
      <c r="O48" t="str">
        <f>VLOOKUP($B48,overview_of_services!$B$4:$I$111,4,)</f>
        <v>Aucun</v>
      </c>
      <c r="P48" t="str">
        <f>VLOOKUP($B48,overview_of_services!$B$4:$I$111,5,)</f>
        <v>Retour d'informations sur la consommation actuelle d'électricité du bâtiment</v>
      </c>
      <c r="Q48" t="str">
        <f>VLOOKUP($B48,overview_of_services!$B$4:$I$111,6,)</f>
        <v>Remontée d'informations en temps réel ou analyse comparative au niveau du bâtiment</v>
      </c>
      <c r="R48" t="str">
        <f>VLOOKUP($B48,overview_of_services!$B$4:$I$111,7,)</f>
        <v>Retour d'information en temps réel ou analyse comparative au niveau des appareils</v>
      </c>
      <c r="S48" t="str">
        <f>VLOOKUP($B48,overview_of_services!$B$4:$I$111,8,)</f>
        <v>Retour d'information en temps réel ou analyse comparative au niveau des appareils avec recommandations personnalisées automatisées</v>
      </c>
      <c r="T48">
        <f>IF(OR(E48=0,OR(F48=0,F48=2)),0,1)</f>
        <v>1</v>
      </c>
      <c r="U48">
        <f>IF(AND(T48=1,I48=1),1,0)</f>
        <v>1</v>
      </c>
      <c r="Z48">
        <f>IF(OR(AND(F48=1,E48=1,G48=1),AND(F48=1,E48=1,G48=0,I48=1),AND(F48=2,E48=1,G48=1)),1,0)</f>
        <v>1</v>
      </c>
      <c r="AA48">
        <f>IF(U48=1,J48,0)</f>
        <v>2</v>
      </c>
      <c r="AB48">
        <f>IF(U48=1,L48,0)</f>
        <v>0</v>
      </c>
      <c r="AC48">
        <f>ISTEXT(O48)+ISTEXT(P48)+ISTEXT(Q48)+ISTEXT(R48)+ISTEXT(S48)-1</f>
        <v>4</v>
      </c>
      <c r="AD48">
        <f>IF(Z48=1,AC48,0)</f>
        <v>4</v>
      </c>
      <c r="AE48" t="str">
        <f>VLOOKUP($B48,overview_of_services!$B$4:$R$111,$AE$2,FALSE)</f>
        <v>E</v>
      </c>
      <c r="AF48">
        <f>VLOOKUP(B48,INDIRECT("'"&amp;AE48&amp;"'!"&amp;"C11:Z410"),$AF$2,0)+AA48+$AF$4</f>
        <v>96</v>
      </c>
      <c r="AG48">
        <f>IF($T48=1,INDIRECT(ADDRESS($AF48,AG$2,1,,$AE48)),0)</f>
        <v>1</v>
      </c>
      <c r="AH48">
        <f>IF($T48=1,INDIRECT(ADDRESS($AF48,AH$2,1,,$AE48)),0)</f>
        <v>0</v>
      </c>
      <c r="AI48">
        <f>IF($T48=1,INDIRECT(ADDRESS($AF48,AI$2,1,,$AE48)),0)</f>
        <v>0</v>
      </c>
      <c r="AJ48">
        <f>IF($T48=1,INDIRECT(ADDRESS($AF48,AJ$2,1,,$AE48)),0)</f>
        <v>0</v>
      </c>
      <c r="AK48">
        <f>IF($T48=1,INDIRECT(ADDRESS($AF48,AK$2,1,,$AE48)),0)</f>
        <v>0</v>
      </c>
      <c r="AL48">
        <f>IF($T48=1,INDIRECT(ADDRESS($AF48,AL$2,1,,$AE48)),0)</f>
        <v>0</v>
      </c>
      <c r="AM48">
        <f>IF($T48=1,INDIRECT(ADDRESS($AF48,AM$2,1,,$AE48)),0)</f>
        <v>2</v>
      </c>
      <c r="AN48">
        <f>VLOOKUP(B48,INDIRECT("'"&amp;AE48&amp;"'!"&amp;"C11:Z410"),$AF$2,0)+AB48+$AF$4</f>
        <v>94</v>
      </c>
      <c r="AO48">
        <f>IF($T48=1,INDIRECT(ADDRESS($AN48,AO$2,1,,$AE48)),0)</f>
        <v>0</v>
      </c>
      <c r="AP48">
        <f>IF($T48=1,INDIRECT(ADDRESS($AN48,AP$2,1,,$AE48)),0)</f>
        <v>0</v>
      </c>
      <c r="AQ48">
        <f>IF($T48=1,INDIRECT(ADDRESS($AN48,AQ$2,1,,$AE48)),0)</f>
        <v>0</v>
      </c>
      <c r="AR48">
        <f>IF($T48=1,INDIRECT(ADDRESS($AN48,AR$2,1,,$AE48)),0)</f>
        <v>0</v>
      </c>
      <c r="AS48">
        <f>IF($T48=1,INDIRECT(ADDRESS($AN48,AS$2,1,,$AE48)),0)</f>
        <v>0</v>
      </c>
      <c r="AT48">
        <f>IF($T48=1,INDIRECT(ADDRESS($AN48,AT$2,1,,$AE48)),0)</f>
        <v>0</v>
      </c>
      <c r="AU48">
        <f>IF($T48=1,INDIRECT(ADDRESS($AN48,AU$2,1,,$AE48)),0)</f>
        <v>0</v>
      </c>
      <c r="AW48" t="str">
        <v>Weightings</v>
      </c>
      <c r="AX48" s="3">
        <f>VLOOKUP(AE48,_general!$A$65:$B$73,2,FALSE)+$AX$4</f>
        <v>14</v>
      </c>
      <c r="AY48" s="1">
        <f>INDIRECT(ADDRESS($AX48,AY$2,1,,"Weightings"))</f>
        <v>0.11091092989379135</v>
      </c>
      <c r="AZ48" s="1">
        <f>INDIRECT(ADDRESS($AX48,AZ$2,1,,"Weightings"))</f>
        <v>0.1492935710144135</v>
      </c>
      <c r="BA48" s="1">
        <f>INDIRECT(ADDRESS($AX48,BA$2,1,,"Weightings"))</f>
        <v>0</v>
      </c>
      <c r="BB48" s="1">
        <f>INDIRECT(ADDRESS($AX48,BB$2,1,,"Weightings"))</f>
        <v>0.1111111111111111</v>
      </c>
      <c r="BC48" s="1">
        <f>INDIRECT(ADDRESS($AX48,BC$2,1,,"Weightings"))</f>
        <v>0</v>
      </c>
      <c r="BD48" s="1">
        <f>INDIRECT(ADDRESS($AX48,BD$2,1,,"Weightings"))</f>
        <v>0.1131204478401268</v>
      </c>
      <c r="BE48" s="1">
        <f>INDIRECT(ADDRESS($AX48,BE$2,1,,"Weightings"))</f>
        <v>0.125</v>
      </c>
      <c r="BG48" s="4">
        <f>AG48*AY48</f>
        <v>0.11091092989379135</v>
      </c>
      <c r="BH48" s="4">
        <f>AH48*AZ48</f>
        <v>0</v>
      </c>
      <c r="BI48" s="4">
        <f>AI48*BA48</f>
        <v>0</v>
      </c>
      <c r="BJ48" s="4">
        <f>AJ48*BB48</f>
        <v>0</v>
      </c>
      <c r="BK48" s="4">
        <f>AK48*BC48</f>
        <v>0</v>
      </c>
      <c r="BL48" s="4">
        <f>AL48*BD48</f>
        <v>0</v>
      </c>
      <c r="BM48" s="4">
        <f>AM48*BE48</f>
        <v>0.25</v>
      </c>
      <c r="BO48" s="4">
        <f>IF($M48&gt;0,AO48*AY48,0)</f>
        <v>0</v>
      </c>
      <c r="BP48" s="4">
        <f>IF($M48&gt;0,AP48*AZ48,0)</f>
        <v>0</v>
      </c>
      <c r="BQ48" s="4">
        <f>IF($M48&gt;0,AQ48*BA48,0)</f>
        <v>0</v>
      </c>
      <c r="BR48" s="4">
        <f>IF($M48&gt;0,AR48*BB48,0)</f>
        <v>0</v>
      </c>
      <c r="BS48" s="4">
        <f>IF($M48&gt;0,AS48*BC48,0)</f>
        <v>0</v>
      </c>
      <c r="BT48" s="4">
        <f>IF($M48&gt;0,AT48*BD48,0)</f>
        <v>0</v>
      </c>
      <c r="BU48" s="4">
        <f>IF($M48&gt;0,AU48*BE48,0)</f>
        <v>0</v>
      </c>
      <c r="BV48" s="3">
        <f>$AX$4+18</f>
        <v>22</v>
      </c>
      <c r="BW48" s="4">
        <f>INDIRECT(ADDRESS($BV48,BW$2,1,,"Weightings"))*(BG48*$K48+BO48*$M48)</f>
        <v>0.01848515498229856</v>
      </c>
      <c r="BX48" s="4">
        <f>INDIRECT(ADDRESS($BV48,BX$2,1,,"Weightings"))*(BH48*$K48+BP48*$M48)</f>
        <v>0</v>
      </c>
      <c r="BY48" s="4">
        <f>INDIRECT(ADDRESS($BV48,BY$2,1,,"Weightings"))*(BI48*$K48+BQ48*$M48)</f>
        <v>0</v>
      </c>
      <c r="BZ48" s="4">
        <f>INDIRECT(ADDRESS($BV48,BZ$2,1,,"Weightings"))*(BJ48*$K48+BR48*$M48)</f>
        <v>0</v>
      </c>
      <c r="CA48" s="4">
        <f>INDIRECT(ADDRESS($BV48,CA$2,1,,"Weightings"))*(BK48*$K48+BS48*$M48)</f>
        <v>0</v>
      </c>
      <c r="CB48" s="4">
        <f>INDIRECT(ADDRESS($BV48,CB$2,1,,"Weightings"))*(BL48*$K48+BT48*$M48)</f>
        <v>0</v>
      </c>
      <c r="CC48" s="4">
        <f>INDIRECT(ADDRESS($BV48,CC$2,1,,"Weightings"))*(BM48*$K48+BU48*$M48)</f>
        <v>0.020833333333333332</v>
      </c>
      <c r="CE48" t="str">
        <f>AE48</f>
        <v>E</v>
      </c>
      <c r="CF48">
        <f>VLOOKUP(B48,INDIRECT("'"&amp;AE48&amp;"'!"&amp;"C31:Z530"),$AF$2,0)+AD48+$AF$4</f>
        <v>98</v>
      </c>
      <c r="CG48">
        <f>IF(OR($T48=1,AND($F48=2,$E48=1,$G48=1)),INDIRECT(ADDRESS($CF48,CG$2,1,,$CE48)),0)</f>
        <v>3</v>
      </c>
      <c r="CH48">
        <f>IF(OR($T48=1,AND($F48=2,$E48=1,$G48=1)),INDIRECT(ADDRESS($CF48,CH$2,1,,$CE48)),0)</f>
        <v>0</v>
      </c>
      <c r="CI48">
        <f>IF(OR($T48=1,AND($F48=2,$E48=1,$G48=1)),INDIRECT(ADDRESS($CF48,CI$2,1,,$CE48)),0)</f>
        <v>0</v>
      </c>
      <c r="CJ48">
        <f>IF(OR($T48=1,AND($F48=2,$E48=1,$G48=1)),INDIRECT(ADDRESS($CF48,CJ$2,1,,$CE48)),0)</f>
        <v>1</v>
      </c>
      <c r="CK48">
        <f>IF(OR($T48=1,AND($F48=2,$E48=1,$G48=1)),INDIRECT(ADDRESS($CF48,CK$2,1,,$CE48)),0)</f>
        <v>0</v>
      </c>
      <c r="CL48">
        <f>IF(OR($T48=1,AND($F48=2,$E48=1,$G48=1)),INDIRECT(ADDRESS($CF48,CL$2,1,,$CE48)),0)</f>
        <v>2</v>
      </c>
      <c r="CM48">
        <f>IF(OR($T48=1,AND($F48=2,$E48=1,$G48=1)),INDIRECT(ADDRESS($CF48,CM$2,1,,$CE48)),0)</f>
        <v>3</v>
      </c>
      <c r="CO48" s="4">
        <f>AY48*CG48</f>
        <v>0.33273278968137404</v>
      </c>
      <c r="CP48" s="4">
        <f>AZ48*CH48</f>
        <v>0</v>
      </c>
      <c r="CQ48" s="4">
        <f>BA48*CI48</f>
        <v>0</v>
      </c>
      <c r="CR48" s="4">
        <f>BB48*CJ48</f>
        <v>0.1111111111111111</v>
      </c>
      <c r="CS48" s="4">
        <f>BC48*CK48</f>
        <v>0</v>
      </c>
      <c r="CT48" s="4">
        <f>BD48*CL48</f>
        <v>0.2262408956802536</v>
      </c>
      <c r="CU48" s="4">
        <f>BE48*CM48</f>
        <v>0.375</v>
      </c>
      <c r="CV48" s="3">
        <f>BV48</f>
        <v>22</v>
      </c>
      <c r="CW48" s="4">
        <f>INDIRECT(ADDRESS($CV48,CW$2,1,,"Weightings"))*CO48</f>
        <v>0.05545546494689567</v>
      </c>
      <c r="CX48" s="4">
        <f>INDIRECT(ADDRESS($BV48,CX$2,1,,"Weightings"))*CP48</f>
        <v>0</v>
      </c>
      <c r="CY48" s="4">
        <f>INDIRECT(ADDRESS($BV48,CY$2,1,,"Weightings"))*CQ48</f>
        <v>0</v>
      </c>
      <c r="CZ48" s="4">
        <f>INDIRECT(ADDRESS($BV48,CZ$2,1,,"Weightings"))*CR48</f>
        <v>0.009259259259259259</v>
      </c>
      <c r="DA48" s="4">
        <f>INDIRECT(ADDRESS($BV48,DA$2,1,,"Weightings"))*CS48</f>
        <v>0</v>
      </c>
      <c r="DB48" s="4">
        <f>INDIRECT(ADDRESS($BV48,DB$2,1,,"Weightings"))*CT48</f>
        <v>0.03770681594670893</v>
      </c>
      <c r="DC48" s="4">
        <f>INDIRECT(ADDRESS($BV48,DC$2,1,,"Weightings"))*CU48</f>
        <v>0.03125</v>
      </c>
    </row>
    <row r="49" ht="60.75" customHeight="1">
      <c r="B49" t="str">
        <f>overview_of_services!B47</f>
        <v>EV-15</v>
      </c>
      <c r="C49" t="str">
        <f>overview_of_services!C47</f>
        <v>Recharge EV</v>
      </c>
      <c r="D49" t="str">
        <f>overview_of_services!D47</f>
        <v>Capacité de charge des VE</v>
      </c>
      <c r="E49">
        <f>IF($H$2="A",overview_of_services!J47,IF($H$2="B",overview_of_services!K47,overview_of_services!L47))</f>
        <v>1</v>
      </c>
      <c r="F49">
        <f>IF('Informations sur le bâtiment'!$G$63="","",'Informations sur le bâtiment'!$G$63)</f>
        <v>1</v>
      </c>
      <c r="G49">
        <f>overview_of_services!N47</f>
        <v>1</v>
      </c>
      <c r="I49">
        <v>1</v>
      </c>
      <c r="J49">
        <v>1</v>
      </c>
      <c r="K49" s="1">
        <v>1</v>
      </c>
      <c r="L49">
        <v>0</v>
      </c>
      <c r="M49" s="1">
        <f>1-K49</f>
        <v>0</v>
      </c>
      <c r="N49" s="1" t="str">
        <f>IF(AND(U49=1,NOT(F49=2),OR(J49="",J49&lt;0,J49&gt;AC49,AND(M49&gt;0,OR(L49="",L49&lt;0,L49&gt;AC49)),K49&gt;1,K49&lt;0)),_general!$A$83,"")</f>
        <v/>
      </c>
      <c r="O49" t="str">
        <f>VLOOKUP($B49,overview_of_services!$B$4:$I$111,4,)</f>
        <v>Non présente</v>
      </c>
      <c r="P49" t="str">
        <f>VLOOKUP($B49,overview_of_services!$B$4:$I$111,5,)</f>
        <v>Borne de recharge ou simple prise électrique disponible</v>
      </c>
      <c r="Q49" t="str">
        <f>VLOOKUP($B49,overview_of_services!$B$4:$I$111,6,)</f>
        <v>Entre 0% et 9% des places de parking ont une borne de recharge</v>
      </c>
      <c r="R49" t="str">
        <f>VLOOKUP($B49,overview_of_services!$B$4:$I$111,7,)</f>
        <v>Entre 10% et 50% des places de parking ont une borne de recharge</v>
      </c>
      <c r="S49" t="str">
        <f>VLOOKUP($B49,overview_of_services!$B$4:$I$111,8,)</f>
        <v>Plus de 50% des places de parking ont une borne de recharge</v>
      </c>
      <c r="T49">
        <f>IF(OR(E49=0,OR(F49=0,F49=2)),0,1)</f>
        <v>1</v>
      </c>
      <c r="U49">
        <f>IF(AND(T49=1,I49=1),1,0)</f>
        <v>1</v>
      </c>
      <c r="Z49">
        <f>IF(OR(AND(F49=1,E49=1,G49=1),AND(F49=1,E49=1,G49=0,I49=1),AND(F49=2,E49=1,G49=1)),1,0)</f>
        <v>1</v>
      </c>
      <c r="AA49">
        <f>IF(U49=1,J49,0)</f>
        <v>1</v>
      </c>
      <c r="AB49">
        <f>IF(U49=1,L49,0)</f>
        <v>0</v>
      </c>
      <c r="AC49">
        <f>ISTEXT(O49)+ISTEXT(P49)+ISTEXT(Q49)+ISTEXT(R49)+ISTEXT(S49)-1</f>
        <v>4</v>
      </c>
      <c r="AD49">
        <f>IF(Z49=1,AC49,0)</f>
        <v>4</v>
      </c>
      <c r="AE49" t="str">
        <f>VLOOKUP($B49,overview_of_services!$B$4:$R$111,$AE$2,FALSE)</f>
        <v>EV</v>
      </c>
      <c r="AF49">
        <f>VLOOKUP(B49,INDIRECT("'"&amp;AE49&amp;"'!"&amp;"C12:Z411"),$AF$2,0)+AA49+$AF$4</f>
        <v>9</v>
      </c>
      <c r="AG49">
        <f>IF($T49=1,INDIRECT(ADDRESS($AF49,AG$2,1,,$AE49)),0)</f>
        <v>0</v>
      </c>
      <c r="AH49">
        <f>IF($T49=1,INDIRECT(ADDRESS($AF49,AH$2,1,,$AE49)),0)</f>
        <v>0</v>
      </c>
      <c r="AI49">
        <f>IF($T49=1,INDIRECT(ADDRESS($AF49,AI$2,1,,$AE49)),0)</f>
        <v>0</v>
      </c>
      <c r="AJ49">
        <f>IF($T49=1,INDIRECT(ADDRESS($AF49,AJ$2,1,,$AE49)),0)</f>
        <v>1</v>
      </c>
      <c r="AK49">
        <f>IF($T49=1,INDIRECT(ADDRESS($AF49,AK$2,1,,$AE49)),0)</f>
        <v>0</v>
      </c>
      <c r="AL49">
        <f>IF($T49=1,INDIRECT(ADDRESS($AF49,AL$2,1,,$AE49)),0)</f>
        <v>0</v>
      </c>
      <c r="AM49">
        <f>IF($T49=1,INDIRECT(ADDRESS($AF49,AM$2,1,,$AE49)),0)</f>
        <v>0</v>
      </c>
      <c r="AN49">
        <f>VLOOKUP(B49,INDIRECT("'"&amp;AE49&amp;"'!"&amp;"C12:Z411"),$AF$2,0)+AB49+$AF$4</f>
        <v>8</v>
      </c>
      <c r="AO49">
        <f>IF($T49=1,INDIRECT(ADDRESS($AN49,AO$2,1,,$AE49)),0)</f>
        <v>0</v>
      </c>
      <c r="AP49">
        <f>IF($T49=1,INDIRECT(ADDRESS($AN49,AP$2,1,,$AE49)),0)</f>
        <v>0</v>
      </c>
      <c r="AQ49">
        <f>IF($T49=1,INDIRECT(ADDRESS($AN49,AQ$2,1,,$AE49)),0)</f>
        <v>0</v>
      </c>
      <c r="AR49">
        <f>IF($T49=1,INDIRECT(ADDRESS($AN49,AR$2,1,,$AE49)),0)</f>
        <v>0</v>
      </c>
      <c r="AS49">
        <f>IF($T49=1,INDIRECT(ADDRESS($AN49,AS$2,1,,$AE49)),0)</f>
        <v>0</v>
      </c>
      <c r="AT49">
        <f>IF($T49=1,INDIRECT(ADDRESS($AN49,AT$2,1,,$AE49)),0)</f>
        <v>0</v>
      </c>
      <c r="AU49">
        <f>IF($T49=1,INDIRECT(ADDRESS($AN49,AU$2,1,,$AE49)),0)</f>
        <v>0</v>
      </c>
      <c r="AW49" t="str">
        <v>Weightings</v>
      </c>
      <c r="AX49" s="3">
        <f>VLOOKUP(AE49,_general!$A$65:$B$73,2,FALSE)+$AX$4</f>
        <v>16</v>
      </c>
      <c r="AY49" s="1">
        <f>INDIRECT(ADDRESS($AX49,AY$2,1,,"Weightings"))</f>
        <v>0</v>
      </c>
      <c r="AZ49" s="1">
        <f>INDIRECT(ADDRESS($AX49,AZ$2,1,,"Weightings"))</f>
        <v>0.05</v>
      </c>
      <c r="BA49" s="1">
        <f>INDIRECT(ADDRESS($AX49,BA$2,1,,"Weightings"))</f>
        <v>0</v>
      </c>
      <c r="BB49" s="1">
        <f>INDIRECT(ADDRESS($AX49,BB$2,1,,"Weightings"))</f>
        <v>0.1111111111111111</v>
      </c>
      <c r="BC49" s="1">
        <f>INDIRECT(ADDRESS($AX49,BC$2,1,,"Weightings"))</f>
        <v>0</v>
      </c>
      <c r="BD49" s="1">
        <f>INDIRECT(ADDRESS($AX49,BD$2,1,,"Weightings"))</f>
        <v>0</v>
      </c>
      <c r="BE49" s="1">
        <f>INDIRECT(ADDRESS($AX49,BE$2,1,,"Weightings"))</f>
        <v>0.125</v>
      </c>
      <c r="BG49" s="4">
        <f>AG49*AY49</f>
        <v>0</v>
      </c>
      <c r="BH49" s="4">
        <f>AH49*AZ49</f>
        <v>0</v>
      </c>
      <c r="BI49" s="4">
        <f>AI49*BA49</f>
        <v>0</v>
      </c>
      <c r="BJ49" s="4">
        <f>AJ49*BB49</f>
        <v>0.1111111111111111</v>
      </c>
      <c r="BK49" s="4">
        <f>AK49*BC49</f>
        <v>0</v>
      </c>
      <c r="BL49" s="4">
        <f>AL49*BD49</f>
        <v>0</v>
      </c>
      <c r="BM49" s="4">
        <f>AM49*BE49</f>
        <v>0</v>
      </c>
      <c r="BO49" s="4">
        <f>IF($M49&gt;0,AO49*AY49,0)</f>
        <v>0</v>
      </c>
      <c r="BP49" s="4">
        <f>IF($M49&gt;0,AP49*AZ49,0)</f>
        <v>0</v>
      </c>
      <c r="BQ49" s="4">
        <f>IF($M49&gt;0,AQ49*BA49,0)</f>
        <v>0</v>
      </c>
      <c r="BR49" s="4">
        <f>IF($M49&gt;0,AR49*BB49,0)</f>
        <v>0</v>
      </c>
      <c r="BS49" s="4">
        <f>IF($M49&gt;0,AS49*BC49,0)</f>
        <v>0</v>
      </c>
      <c r="BT49" s="4">
        <f>IF($M49&gt;0,AT49*BD49,0)</f>
        <v>0</v>
      </c>
      <c r="BU49" s="4">
        <f>IF($M49&gt;0,AU49*BE49,0)</f>
        <v>0</v>
      </c>
      <c r="BV49" s="3">
        <f>$AX$4+18</f>
        <v>22</v>
      </c>
      <c r="BW49" s="4">
        <f>INDIRECT(ADDRESS($BV49,BW$2,1,,"Weightings"))*(BG49*$K49+BO49*$M49)</f>
        <v>0</v>
      </c>
      <c r="BX49" s="4">
        <f>INDIRECT(ADDRESS($BV49,BX$2,1,,"Weightings"))*(BH49*$K49+BP49*$M49)</f>
        <v>0</v>
      </c>
      <c r="BY49" s="4">
        <f>INDIRECT(ADDRESS($BV49,BY$2,1,,"Weightings"))*(BI49*$K49+BQ49*$M49)</f>
        <v>0</v>
      </c>
      <c r="BZ49" s="4">
        <f>INDIRECT(ADDRESS($BV49,BZ$2,1,,"Weightings"))*(BJ49*$K49+BR49*$M49)</f>
        <v>0.009259259259259259</v>
      </c>
      <c r="CA49" s="4">
        <f>INDIRECT(ADDRESS($BV49,CA$2,1,,"Weightings"))*(BK49*$K49+BS49*$M49)</f>
        <v>0</v>
      </c>
      <c r="CB49" s="4">
        <f>INDIRECT(ADDRESS($BV49,CB$2,1,,"Weightings"))*(BL49*$K49+BT49*$M49)</f>
        <v>0</v>
      </c>
      <c r="CC49" s="4">
        <f>INDIRECT(ADDRESS($BV49,CC$2,1,,"Weightings"))*(BM49*$K49+BU49*$M49)</f>
        <v>0</v>
      </c>
      <c r="CE49" t="str">
        <f>AE49</f>
        <v>EV</v>
      </c>
      <c r="CF49">
        <f>VLOOKUP(B49,INDIRECT("'"&amp;AE49&amp;"'!"&amp;"C32:Z531"),$AF$2,0)+AD49+$AF$4</f>
        <v>12</v>
      </c>
      <c r="CG49">
        <f>IF(OR($T49=1,AND($F49=2,$E49=1,$G49=1)),INDIRECT(ADDRESS($CF49,CG$2,1,,$CE49)),0)</f>
        <v>0</v>
      </c>
      <c r="CH49">
        <f>IF(OR($T49=1,AND($F49=2,$E49=1,$G49=1)),INDIRECT(ADDRESS($CF49,CH$2,1,,$CE49)),0)</f>
        <v>0</v>
      </c>
      <c r="CI49">
        <f>IF(OR($T49=1,AND($F49=2,$E49=1,$G49=1)),INDIRECT(ADDRESS($CF49,CI$2,1,,$CE49)),0)</f>
        <v>0</v>
      </c>
      <c r="CJ49">
        <f>IF(OR($T49=1,AND($F49=2,$E49=1,$G49=1)),INDIRECT(ADDRESS($CF49,CJ$2,1,,$CE49)),0)</f>
        <v>3</v>
      </c>
      <c r="CK49">
        <f>IF(OR($T49=1,AND($F49=2,$E49=1,$G49=1)),INDIRECT(ADDRESS($CF49,CK$2,1,,$CE49)),0)</f>
        <v>0</v>
      </c>
      <c r="CL49">
        <f>IF(OR($T49=1,AND($F49=2,$E49=1,$G49=1)),INDIRECT(ADDRESS($CF49,CL$2,1,,$CE49)),0)</f>
        <v>0</v>
      </c>
      <c r="CM49">
        <f>IF(OR($T49=1,AND($F49=2,$E49=1,$G49=1)),INDIRECT(ADDRESS($CF49,CM$2,1,,$CE49)),0)</f>
        <v>0</v>
      </c>
      <c r="CO49" s="4">
        <f>AY49*CG49</f>
        <v>0</v>
      </c>
      <c r="CP49" s="4">
        <f>AZ49*CH49</f>
        <v>0</v>
      </c>
      <c r="CQ49" s="4">
        <f>BA49*CI49</f>
        <v>0</v>
      </c>
      <c r="CR49" s="4">
        <f>BB49*CJ49</f>
        <v>0.3333333333333333</v>
      </c>
      <c r="CS49" s="4">
        <f>BC49*CK49</f>
        <v>0</v>
      </c>
      <c r="CT49" s="4">
        <f>BD49*CL49</f>
        <v>0</v>
      </c>
      <c r="CU49" s="4">
        <f>BE49*CM49</f>
        <v>0</v>
      </c>
      <c r="CV49" s="3">
        <f>BV49</f>
        <v>22</v>
      </c>
      <c r="CW49" s="4">
        <f>INDIRECT(ADDRESS($CV49,CW$2,1,,"Weightings"))*CO49</f>
        <v>0</v>
      </c>
      <c r="CX49" s="4">
        <f>INDIRECT(ADDRESS($BV49,CX$2,1,,"Weightings"))*CP49</f>
        <v>0</v>
      </c>
      <c r="CY49" s="4">
        <f>INDIRECT(ADDRESS($BV49,CY$2,1,,"Weightings"))*CQ49</f>
        <v>0</v>
      </c>
      <c r="CZ49" s="4">
        <f>INDIRECT(ADDRESS($BV49,CZ$2,1,,"Weightings"))*CR49</f>
        <v>0.027777777777777776</v>
      </c>
      <c r="DA49" s="4">
        <f>INDIRECT(ADDRESS($BV49,DA$2,1,,"Weightings"))*CS49</f>
        <v>0</v>
      </c>
      <c r="DB49" s="4">
        <f>INDIRECT(ADDRESS($BV49,DB$2,1,,"Weightings"))*CT49</f>
        <v>0</v>
      </c>
      <c r="DC49" s="4">
        <f>INDIRECT(ADDRESS($BV49,DC$2,1,,"Weightings"))*CU49</f>
        <v>0</v>
      </c>
    </row>
    <row r="50" ht="120.75" customHeight="1">
      <c r="A50" t="str">
        <v>Lighting</v>
      </c>
      <c r="B50" t="str">
        <f>overview_of_services!B48</f>
        <v>EV-16</v>
      </c>
      <c r="C50" t="str">
        <f>overview_of_services!C48</f>
        <v>Recharge EV - réseau</v>
      </c>
      <c r="D50" t="str">
        <f>overview_of_services!D48</f>
        <v>Capacité de charge des VE, équilibrage réseau</v>
      </c>
      <c r="E50">
        <f>IF($H$2="A",overview_of_services!J48,IF($H$2="B",overview_of_services!K48,overview_of_services!L48))</f>
        <v>1</v>
      </c>
      <c r="F50">
        <f>IF('Informations sur le bâtiment'!$G$63="","",'Informations sur le bâtiment'!$G$63)</f>
        <v>1</v>
      </c>
      <c r="G50">
        <f>overview_of_services!N48</f>
        <v>1</v>
      </c>
      <c r="I50">
        <v>1</v>
      </c>
      <c r="J50">
        <v>1</v>
      </c>
      <c r="K50" s="1">
        <v>1</v>
      </c>
      <c r="L50">
        <v>0</v>
      </c>
      <c r="M50" s="1">
        <f>1-K50</f>
        <v>0</v>
      </c>
      <c r="N50" s="1" t="str">
        <f>IF(AND(U50=1,NOT(F50=2),OR(J50="",J50&lt;0,J50&gt;AC50,AND(M50&gt;0,OR(L50="",L50&lt;0,L50&gt;AC50)),K50&gt;1,K50&lt;0)),_general!$A$83,"")</f>
        <v/>
      </c>
      <c r="O50" t="str">
        <f>VLOOKUP($B50,overview_of_services!$B$4:$I$111,4,)</f>
        <v>Non présente (charge non contrôlée)</v>
      </c>
      <c r="P50" t="str">
        <f>VLOOKUP($B50,overview_of_services!$B$4:$I$111,5,)</f>
        <v>Contrôle unidirectionnel de la charge (ex. intégrant heure souhaitée de départ et optimisation en fonction des ordres reçus de la part du réseau)</v>
      </c>
      <c r="Q50" t="str">
        <f>VLOOKUP($B50,overview_of_services!$B$4:$I$111,6,)</f>
        <v>Charge bidirectionnelle (ex. intégrant heure souhaitée de départ et optimisation en fonction des ordres reçus de la part du réseau)</v>
      </c>
      <c r="R50">
        <f>VLOOKUP($B50,overview_of_services!$B$4:$I$111,7,)</f>
        <v>0</v>
      </c>
      <c r="S50">
        <f>VLOOKUP($B50,overview_of_services!$B$4:$I$111,8,)</f>
        <v>0</v>
      </c>
      <c r="T50">
        <f>IF(OR(E50=0,OR(F50=0,F50=2)),0,1)</f>
        <v>1</v>
      </c>
      <c r="U50">
        <f>IF(AND(T50=1,I50=1),1,0)</f>
        <v>1</v>
      </c>
      <c r="Z50">
        <f>IF(OR(AND(F50=1,E50=1,G50=1),AND(F50=1,E50=1,G50=0,I50=1),AND(F50=2,E50=1,G50=1)),1,0)</f>
        <v>1</v>
      </c>
      <c r="AA50">
        <f>IF(U50=1,J50,0)</f>
        <v>1</v>
      </c>
      <c r="AB50">
        <f>IF(U50=1,L50,0)</f>
        <v>0</v>
      </c>
      <c r="AC50">
        <f>ISTEXT(O50)+ISTEXT(P50)+ISTEXT(Q50)+ISTEXT(R50)+ISTEXT(S50)-1</f>
        <v>2</v>
      </c>
      <c r="AD50">
        <f>IF(Z50=1,AC50,0)</f>
        <v>2</v>
      </c>
      <c r="AE50" t="str">
        <f>VLOOKUP($B50,overview_of_services!$B$4:$R$111,$AE$2,FALSE)</f>
        <v>EV</v>
      </c>
      <c r="AF50">
        <f>VLOOKUP(B50,INDIRECT("'"&amp;AE50&amp;"'!"&amp;"C13:Z412"),$AF$2,0)+AA50+$AF$4</f>
        <v>23</v>
      </c>
      <c r="AG50">
        <f>IF($T50=1,INDIRECT(ADDRESS($AF50,AG$2,1,,$AE50)),0)</f>
        <v>0</v>
      </c>
      <c r="AH50">
        <f>IF($T50=1,INDIRECT(ADDRESS($AF50,AH$2,1,,$AE50)),0)</f>
        <v>1</v>
      </c>
      <c r="AI50">
        <f>IF($T50=1,INDIRECT(ADDRESS($AF50,AI$2,1,,$AE50)),0)</f>
        <v>0</v>
      </c>
      <c r="AJ50">
        <f>IF($T50=1,INDIRECT(ADDRESS($AF50,AJ$2,1,,$AE50)),0)</f>
        <v>2</v>
      </c>
      <c r="AK50">
        <f>IF($T50=1,INDIRECT(ADDRESS($AF50,AK$2,1,,$AE50)),0)</f>
        <v>0</v>
      </c>
      <c r="AL50">
        <f>IF($T50=1,INDIRECT(ADDRESS($AF50,AL$2,1,,$AE50)),0)</f>
        <v>0</v>
      </c>
      <c r="AM50">
        <f>IF($T50=1,INDIRECT(ADDRESS($AF50,AM$2,1,,$AE50)),0)</f>
        <v>0</v>
      </c>
      <c r="AN50">
        <f>VLOOKUP(B50,INDIRECT("'"&amp;AE50&amp;"'!"&amp;"C13:Z412"),$AF$2,0)+AB50+$AF$4</f>
        <v>22</v>
      </c>
      <c r="AO50">
        <f>IF($T50=1,INDIRECT(ADDRESS($AN50,AO$2,1,,$AE50)),0)</f>
        <v>0</v>
      </c>
      <c r="AP50">
        <f>IF($T50=1,INDIRECT(ADDRESS($AN50,AP$2,1,,$AE50)),0)</f>
        <v>-2</v>
      </c>
      <c r="AQ50">
        <f>IF($T50=1,INDIRECT(ADDRESS($AN50,AQ$2,1,,$AE50)),0)</f>
        <v>0</v>
      </c>
      <c r="AR50">
        <f>IF($T50=1,INDIRECT(ADDRESS($AN50,AR$2,1,,$AE50)),0)</f>
        <v>0</v>
      </c>
      <c r="AS50">
        <f>IF($T50=1,INDIRECT(ADDRESS($AN50,AS$2,1,,$AE50)),0)</f>
        <v>0</v>
      </c>
      <c r="AT50">
        <f>IF($T50=1,INDIRECT(ADDRESS($AN50,AT$2,1,,$AE50)),0)</f>
        <v>0</v>
      </c>
      <c r="AU50">
        <f>IF($T50=1,INDIRECT(ADDRESS($AN50,AU$2,1,,$AE50)),0)</f>
        <v>0</v>
      </c>
      <c r="AW50" t="str">
        <v>Weightings</v>
      </c>
      <c r="AX50" s="3">
        <f>VLOOKUP(AE50,_general!$A$65:$B$73,2,FALSE)+$AX$4</f>
        <v>16</v>
      </c>
      <c r="AY50" s="1">
        <f>INDIRECT(ADDRESS($AX50,AY$2,1,,"Weightings"))</f>
        <v>0</v>
      </c>
      <c r="AZ50" s="1">
        <f>INDIRECT(ADDRESS($AX50,AZ$2,1,,"Weightings"))</f>
        <v>0.05</v>
      </c>
      <c r="BA50" s="1">
        <f>INDIRECT(ADDRESS($AX50,BA$2,1,,"Weightings"))</f>
        <v>0</v>
      </c>
      <c r="BB50" s="1">
        <f>INDIRECT(ADDRESS($AX50,BB$2,1,,"Weightings"))</f>
        <v>0.1111111111111111</v>
      </c>
      <c r="BC50" s="1">
        <f>INDIRECT(ADDRESS($AX50,BC$2,1,,"Weightings"))</f>
        <v>0</v>
      </c>
      <c r="BD50" s="1">
        <f>INDIRECT(ADDRESS($AX50,BD$2,1,,"Weightings"))</f>
        <v>0</v>
      </c>
      <c r="BE50" s="1">
        <f>INDIRECT(ADDRESS($AX50,BE$2,1,,"Weightings"))</f>
        <v>0.125</v>
      </c>
      <c r="BG50" s="4">
        <f>AG50*AY50</f>
        <v>0</v>
      </c>
      <c r="BH50" s="4">
        <f>AH50*AZ50</f>
        <v>0.05</v>
      </c>
      <c r="BI50" s="4">
        <f>AI50*BA50</f>
        <v>0</v>
      </c>
      <c r="BJ50" s="4">
        <f>AJ50*BB50</f>
        <v>0.2222222222222222</v>
      </c>
      <c r="BK50" s="4">
        <f>AK50*BC50</f>
        <v>0</v>
      </c>
      <c r="BL50" s="4">
        <f>AL50*BD50</f>
        <v>0</v>
      </c>
      <c r="BM50" s="4">
        <f>AM50*BE50</f>
        <v>0</v>
      </c>
      <c r="BO50" s="4">
        <f>IF($M50&gt;0,AO50*AY50,0)</f>
        <v>0</v>
      </c>
      <c r="BP50" s="4">
        <f>IF($M50&gt;0,AP50*AZ50,0)</f>
        <v>0</v>
      </c>
      <c r="BQ50" s="4">
        <f>IF($M50&gt;0,AQ50*BA50,0)</f>
        <v>0</v>
      </c>
      <c r="BR50" s="4">
        <f>IF($M50&gt;0,AR50*BB50,0)</f>
        <v>0</v>
      </c>
      <c r="BS50" s="4">
        <f>IF($M50&gt;0,AS50*BC50,0)</f>
        <v>0</v>
      </c>
      <c r="BT50" s="4">
        <f>IF($M50&gt;0,AT50*BD50,0)</f>
        <v>0</v>
      </c>
      <c r="BU50" s="4">
        <f>IF($M50&gt;0,AU50*BE50,0)</f>
        <v>0</v>
      </c>
      <c r="BV50" s="3">
        <f>$AX$4+18</f>
        <v>22</v>
      </c>
      <c r="BW50" s="4">
        <f>INDIRECT(ADDRESS($BV50,BW$2,1,,"Weightings"))*(BG50*$K50+BO50*$M50)</f>
        <v>0</v>
      </c>
      <c r="BX50" s="4">
        <f>INDIRECT(ADDRESS($BV50,BX$2,1,,"Weightings"))*(BH50*$K50+BP50*$M50)</f>
        <v>0.016666666666666666</v>
      </c>
      <c r="BY50" s="4">
        <f>INDIRECT(ADDRESS($BV50,BY$2,1,,"Weightings"))*(BI50*$K50+BQ50*$M50)</f>
        <v>0</v>
      </c>
      <c r="BZ50" s="4">
        <f>INDIRECT(ADDRESS($BV50,BZ$2,1,,"Weightings"))*(BJ50*$K50+BR50*$M50)</f>
        <v>0.018518518518518517</v>
      </c>
      <c r="CA50" s="4">
        <f>INDIRECT(ADDRESS($BV50,CA$2,1,,"Weightings"))*(BK50*$K50+BS50*$M50)</f>
        <v>0</v>
      </c>
      <c r="CB50" s="4">
        <f>INDIRECT(ADDRESS($BV50,CB$2,1,,"Weightings"))*(BL50*$K50+BT50*$M50)</f>
        <v>0</v>
      </c>
      <c r="CC50" s="4">
        <f>INDIRECT(ADDRESS($BV50,CC$2,1,,"Weightings"))*(BM50*$K50+BU50*$M50)</f>
        <v>0</v>
      </c>
      <c r="CE50" t="str">
        <f>AE50</f>
        <v>EV</v>
      </c>
      <c r="CF50">
        <f>VLOOKUP(B50,INDIRECT("'"&amp;AE50&amp;"'!"&amp;"C1:Z500"),$AF$2,0)+AD50+$AF$4</f>
        <v>24</v>
      </c>
      <c r="CG50">
        <f>IF(OR($T50=1,AND($F50=2,$E50=1,$G50=1)),INDIRECT(ADDRESS($CF50,CG$2,1,,$CE50)),0)</f>
        <v>0</v>
      </c>
      <c r="CH50">
        <f>IF(OR($T50=1,AND($F50=2,$E50=1,$G50=1)),INDIRECT(ADDRESS($CF50,CH$2,1,,$CE50)),0)</f>
        <v>3</v>
      </c>
      <c r="CI50">
        <f>IF(OR($T50=1,AND($F50=2,$E50=1,$G50=1)),INDIRECT(ADDRESS($CF50,CI$2,1,,$CE50)),0)</f>
        <v>0</v>
      </c>
      <c r="CJ50">
        <f>IF(OR($T50=1,AND($F50=2,$E50=1,$G50=1)),INDIRECT(ADDRESS($CF50,CJ$2,1,,$CE50)),0)</f>
        <v>2</v>
      </c>
      <c r="CK50">
        <f>IF(OR($T50=1,AND($F50=2,$E50=1,$G50=1)),INDIRECT(ADDRESS($CF50,CK$2,1,,$CE50)),0)</f>
        <v>0</v>
      </c>
      <c r="CL50">
        <f>IF(OR($T50=1,AND($F50=2,$E50=1,$G50=1)),INDIRECT(ADDRESS($CF50,CL$2,1,,$CE50)),0)</f>
        <v>0</v>
      </c>
      <c r="CM50">
        <f>IF(OR($T50=1,AND($F50=2,$E50=1,$G50=1)),INDIRECT(ADDRESS($CF50,CM$2,1,,$CE50)),0)</f>
        <v>0</v>
      </c>
      <c r="CO50" s="4">
        <f>AY50*CG50</f>
        <v>0</v>
      </c>
      <c r="CP50" s="4">
        <f>AZ50*CH50</f>
        <v>0.15000000000000002</v>
      </c>
      <c r="CQ50" s="4">
        <f>BA50*CI50</f>
        <v>0</v>
      </c>
      <c r="CR50" s="4">
        <f>BB50*CJ50</f>
        <v>0.2222222222222222</v>
      </c>
      <c r="CS50" s="4">
        <f>BC50*CK50</f>
        <v>0</v>
      </c>
      <c r="CT50" s="4">
        <f>BD50*CL50</f>
        <v>0</v>
      </c>
      <c r="CU50" s="4">
        <f>BE50*CM50</f>
        <v>0</v>
      </c>
      <c r="CV50" s="3">
        <f>BV50</f>
        <v>22</v>
      </c>
      <c r="CW50" s="4">
        <f>INDIRECT(ADDRESS($CV50,CW$2,1,,"Weightings"))*CO50</f>
        <v>0</v>
      </c>
      <c r="CX50" s="4">
        <f>INDIRECT(ADDRESS($BV50,CX$2,1,,"Weightings"))*CP50</f>
        <v>0.05</v>
      </c>
      <c r="CY50" s="4">
        <f>INDIRECT(ADDRESS($BV50,CY$2,1,,"Weightings"))*CQ50</f>
        <v>0</v>
      </c>
      <c r="CZ50" s="4">
        <f>INDIRECT(ADDRESS($BV50,CZ$2,1,,"Weightings"))*CR50</f>
        <v>0.018518518518518517</v>
      </c>
      <c r="DA50" s="4">
        <f>INDIRECT(ADDRESS($BV50,DA$2,1,,"Weightings"))*CS50</f>
        <v>0</v>
      </c>
      <c r="DB50" s="4">
        <f>INDIRECT(ADDRESS($BV50,DB$2,1,,"Weightings"))*CT50</f>
        <v>0</v>
      </c>
      <c r="DC50" s="4">
        <f>INDIRECT(ADDRESS($BV50,DC$2,1,,"Weightings"))*CU50</f>
        <v>0</v>
      </c>
    </row>
    <row r="51" ht="165.75" customHeight="1">
      <c r="B51" t="str">
        <f>overview_of_services!B49</f>
        <v>EV-17</v>
      </c>
      <c r="C51" t="str">
        <f>overview_of_services!C49</f>
        <v>Recharge EV - connectivité</v>
      </c>
      <c r="D51" t="str">
        <f>overview_of_services!D49</f>
        <v>Capacité de charge des VE, information et connectivité</v>
      </c>
      <c r="E51">
        <f>IF($H$2="A",overview_of_services!J49,IF($H$2="B",overview_of_services!K49,overview_of_services!L49))</f>
        <v>1</v>
      </c>
      <c r="F51">
        <f>IF('Informations sur le bâtiment'!$G$63="","",'Informations sur le bâtiment'!$G$63)</f>
        <v>1</v>
      </c>
      <c r="G51">
        <f>overview_of_services!N49</f>
        <v>1</v>
      </c>
      <c r="I51">
        <v>1</v>
      </c>
      <c r="J51">
        <v>1</v>
      </c>
      <c r="K51" s="1">
        <v>1</v>
      </c>
      <c r="L51">
        <v>0</v>
      </c>
      <c r="M51" s="1">
        <f>1-K51</f>
        <v>0</v>
      </c>
      <c r="N51" s="1" t="str">
        <f>IF(AND(U51=1,NOT(F51=2),OR(J51="",J51&lt;0,J51&gt;AC51,AND(M51&gt;0,OR(L51="",L51&lt;0,L51&gt;AC51)),K51&gt;1,K51&lt;0)),_general!$A$83,"")</f>
        <v/>
      </c>
      <c r="O51" t="str">
        <f>VLOOKUP($B51,overview_of_services!$B$4:$I$111,4,)</f>
        <v>Pas d'information disponible</v>
      </c>
      <c r="P51" t="str">
        <f>VLOOKUP($B51,overview_of_services!$B$4:$I$111,5,)</f>
        <v>Communication d'informations sur l'état de charge des véhicules électriques à l'occupant</v>
      </c>
      <c r="Q51" t="str">
        <f>VLOOKUP($B51,overview_of_services!$B$4:$I$111,6,)</f>
        <v>Communication d'informations sur l'état de charge des véhicules électriques à l'occupant ET identification et autorisation automatiques du conducteur à la station de recharge (conforme ISO 15118)</v>
      </c>
      <c r="R51">
        <f>VLOOKUP($B51,overview_of_services!$B$4:$I$111,7,)</f>
        <v>0</v>
      </c>
      <c r="S51">
        <f>VLOOKUP($B51,overview_of_services!$B$4:$I$111,8,)</f>
        <v>0</v>
      </c>
      <c r="T51">
        <f>IF(OR(E51=0,OR(F51=0,F51=2)),0,1)</f>
        <v>1</v>
      </c>
      <c r="U51">
        <f>IF(AND(T51=1,I51=1),1,0)</f>
        <v>1</v>
      </c>
      <c r="Z51">
        <f>IF(OR(AND(F51=1,E51=1,G51=1),AND(F51=1,E51=1,G51=0,I51=1),AND(F51=2,E51=1,G51=1)),1,0)</f>
        <v>1</v>
      </c>
      <c r="AA51">
        <f>IF(U51=1,J51,0)</f>
        <v>1</v>
      </c>
      <c r="AB51">
        <f>IF(U51=1,L51,0)</f>
        <v>0</v>
      </c>
      <c r="AC51">
        <f>ISTEXT(O51)+ISTEXT(P51)+ISTEXT(Q51)+ISTEXT(R51)+ISTEXT(S51)-1</f>
        <v>2</v>
      </c>
      <c r="AD51">
        <f>IF(Z51=1,AC51,0)</f>
        <v>2</v>
      </c>
      <c r="AE51" t="str">
        <f>VLOOKUP($B51,overview_of_services!$B$4:$R$111,$AE$2,FALSE)</f>
        <v>EV</v>
      </c>
      <c r="AF51">
        <f>VLOOKUP(B51,INDIRECT("'"&amp;AE51&amp;"'!"&amp;"C14:Z413"),$AF$2,0)+AA51+$AF$4</f>
        <v>37</v>
      </c>
      <c r="AG51">
        <f>IF($T51=1,INDIRECT(ADDRESS($AF51,AG$2,1,,$AE51)),0)</f>
        <v>0</v>
      </c>
      <c r="AH51">
        <f>IF($T51=1,INDIRECT(ADDRESS($AF51,AH$2,1,,$AE51)),0)</f>
        <v>0</v>
      </c>
      <c r="AI51">
        <f>IF($T51=1,INDIRECT(ADDRESS($AF51,AI$2,1,,$AE51)),0)</f>
        <v>0</v>
      </c>
      <c r="AJ51">
        <f>IF($T51=1,INDIRECT(ADDRESS($AF51,AJ$2,1,,$AE51)),0)</f>
        <v>1</v>
      </c>
      <c r="AK51">
        <f>IF($T51=1,INDIRECT(ADDRESS($AF51,AK$2,1,,$AE51)),0)</f>
        <v>0</v>
      </c>
      <c r="AL51">
        <f>IF($T51=1,INDIRECT(ADDRESS($AF51,AL$2,1,,$AE51)),0)</f>
        <v>0</v>
      </c>
      <c r="AM51">
        <f>IF($T51=1,INDIRECT(ADDRESS($AF51,AM$2,1,,$AE51)),0)</f>
        <v>2</v>
      </c>
      <c r="AN51">
        <f>VLOOKUP(B51,INDIRECT("'"&amp;AE51&amp;"'!"&amp;"C14:Z413"),$AF$2,0)+AB51+$AF$4</f>
        <v>36</v>
      </c>
      <c r="AO51">
        <f>IF($T51=1,INDIRECT(ADDRESS($AN51,AO$2,1,,$AE51)),0)</f>
        <v>0</v>
      </c>
      <c r="AP51">
        <f>IF($T51=1,INDIRECT(ADDRESS($AN51,AP$2,1,,$AE51)),0)</f>
        <v>0</v>
      </c>
      <c r="AQ51">
        <f>IF($T51=1,INDIRECT(ADDRESS($AN51,AQ$2,1,,$AE51)),0)</f>
        <v>0</v>
      </c>
      <c r="AR51">
        <f>IF($T51=1,INDIRECT(ADDRESS($AN51,AR$2,1,,$AE51)),0)</f>
        <v>0</v>
      </c>
      <c r="AS51">
        <f>IF($T51=1,INDIRECT(ADDRESS($AN51,AS$2,1,,$AE51)),0)</f>
        <v>0</v>
      </c>
      <c r="AT51">
        <f>IF($T51=1,INDIRECT(ADDRESS($AN51,AT$2,1,,$AE51)),0)</f>
        <v>0</v>
      </c>
      <c r="AU51">
        <f>IF($T51=1,INDIRECT(ADDRESS($AN51,AU$2,1,,$AE51)),0)</f>
        <v>0</v>
      </c>
      <c r="AW51" t="str">
        <v>Weightings</v>
      </c>
      <c r="AX51" s="3">
        <f>VLOOKUP(AE51,_general!$A$65:$B$73,2,FALSE)+$AX$4</f>
        <v>16</v>
      </c>
      <c r="AY51" s="1">
        <f>INDIRECT(ADDRESS($AX51,AY$2,1,,"Weightings"))</f>
        <v>0</v>
      </c>
      <c r="AZ51" s="1">
        <f>INDIRECT(ADDRESS($AX51,AZ$2,1,,"Weightings"))</f>
        <v>0.05</v>
      </c>
      <c r="BA51" s="1">
        <f>INDIRECT(ADDRESS($AX51,BA$2,1,,"Weightings"))</f>
        <v>0</v>
      </c>
      <c r="BB51" s="1">
        <f>INDIRECT(ADDRESS($AX51,BB$2,1,,"Weightings"))</f>
        <v>0.1111111111111111</v>
      </c>
      <c r="BC51" s="1">
        <f>INDIRECT(ADDRESS($AX51,BC$2,1,,"Weightings"))</f>
        <v>0</v>
      </c>
      <c r="BD51" s="1">
        <f>INDIRECT(ADDRESS($AX51,BD$2,1,,"Weightings"))</f>
        <v>0</v>
      </c>
      <c r="BE51" s="1">
        <f>INDIRECT(ADDRESS($AX51,BE$2,1,,"Weightings"))</f>
        <v>0.125</v>
      </c>
      <c r="BG51" s="4">
        <f>AG51*AY51</f>
        <v>0</v>
      </c>
      <c r="BH51" s="4">
        <f>AH51*AZ51</f>
        <v>0</v>
      </c>
      <c r="BI51" s="4">
        <f>AI51*BA51</f>
        <v>0</v>
      </c>
      <c r="BJ51" s="4">
        <f>AJ51*BB51</f>
        <v>0.1111111111111111</v>
      </c>
      <c r="BK51" s="4">
        <f>AK51*BC51</f>
        <v>0</v>
      </c>
      <c r="BL51" s="4">
        <f>AL51*BD51</f>
        <v>0</v>
      </c>
      <c r="BM51" s="4">
        <f>AM51*BE51</f>
        <v>0.25</v>
      </c>
      <c r="BO51" s="4">
        <f>IF($M51&gt;0,AO51*AY51,0)</f>
        <v>0</v>
      </c>
      <c r="BP51" s="4">
        <f>IF($M51&gt;0,AP51*AZ51,0)</f>
        <v>0</v>
      </c>
      <c r="BQ51" s="4">
        <f>IF($M51&gt;0,AQ51*BA51,0)</f>
        <v>0</v>
      </c>
      <c r="BR51" s="4">
        <f>IF($M51&gt;0,AR51*BB51,0)</f>
        <v>0</v>
      </c>
      <c r="BS51" s="4">
        <f>IF($M51&gt;0,AS51*BC51,0)</f>
        <v>0</v>
      </c>
      <c r="BT51" s="4">
        <f>IF($M51&gt;0,AT51*BD51,0)</f>
        <v>0</v>
      </c>
      <c r="BU51" s="4">
        <f>IF($M51&gt;0,AU51*BE51,0)</f>
        <v>0</v>
      </c>
      <c r="BV51" s="3">
        <f>$AX$4+18</f>
        <v>22</v>
      </c>
      <c r="BW51" s="4">
        <f>INDIRECT(ADDRESS($BV51,BW$2,1,,"Weightings"))*(BG51*$K51+BO51*$M51)</f>
        <v>0</v>
      </c>
      <c r="BX51" s="4">
        <f>INDIRECT(ADDRESS($BV51,BX$2,1,,"Weightings"))*(BH51*$K51+BP51*$M51)</f>
        <v>0</v>
      </c>
      <c r="BY51" s="4">
        <f>INDIRECT(ADDRESS($BV51,BY$2,1,,"Weightings"))*(BI51*$K51+BQ51*$M51)</f>
        <v>0</v>
      </c>
      <c r="BZ51" s="4">
        <f>INDIRECT(ADDRESS($BV51,BZ$2,1,,"Weightings"))*(BJ51*$K51+BR51*$M51)</f>
        <v>0.009259259259259259</v>
      </c>
      <c r="CA51" s="4">
        <f>INDIRECT(ADDRESS($BV51,CA$2,1,,"Weightings"))*(BK51*$K51+BS51*$M51)</f>
        <v>0</v>
      </c>
      <c r="CB51" s="4">
        <f>INDIRECT(ADDRESS($BV51,CB$2,1,,"Weightings"))*(BL51*$K51+BT51*$M51)</f>
        <v>0</v>
      </c>
      <c r="CC51" s="4">
        <f>INDIRECT(ADDRESS($BV51,CC$2,1,,"Weightings"))*(BM51*$K51+BU51*$M51)</f>
        <v>0.020833333333333332</v>
      </c>
      <c r="CE51" t="str">
        <f>AE51</f>
        <v>EV</v>
      </c>
      <c r="CF51">
        <f>VLOOKUP(B51,INDIRECT("'"&amp;AE51&amp;"'!"&amp;"C2:Z501"),$AF$2,0)+AD51+$AF$4</f>
        <v>38</v>
      </c>
      <c r="CG51">
        <f>IF(OR($T51=1,AND($F51=2,$E51=1,$G51=1)),INDIRECT(ADDRESS($CF51,CG$2,1,,$CE51)),0)</f>
        <v>0</v>
      </c>
      <c r="CH51">
        <f>IF(OR($T51=1,AND($F51=2,$E51=1,$G51=1)),INDIRECT(ADDRESS($CF51,CH$2,1,,$CE51)),0)</f>
        <v>1</v>
      </c>
      <c r="CI51">
        <f>IF(OR($T51=1,AND($F51=2,$E51=1,$G51=1)),INDIRECT(ADDRESS($CF51,CI$2,1,,$CE51)),0)</f>
        <v>0</v>
      </c>
      <c r="CJ51">
        <f>IF(OR($T51=1,AND($F51=2,$E51=1,$G51=1)),INDIRECT(ADDRESS($CF51,CJ$2,1,,$CE51)),0)</f>
        <v>1</v>
      </c>
      <c r="CK51">
        <f>IF(OR($T51=1,AND($F51=2,$E51=1,$G51=1)),INDIRECT(ADDRESS($CF51,CK$2,1,,$CE51)),0)</f>
        <v>0</v>
      </c>
      <c r="CL51">
        <f>IF(OR($T51=1,AND($F51=2,$E51=1,$G51=1)),INDIRECT(ADDRESS($CF51,CL$2,1,,$CE51)),0)</f>
        <v>0</v>
      </c>
      <c r="CM51">
        <f>IF(OR($T51=1,AND($F51=2,$E51=1,$G51=1)),INDIRECT(ADDRESS($CF51,CM$2,1,,$CE51)),0)</f>
        <v>3</v>
      </c>
      <c r="CO51" s="4">
        <f>AY51*CG51</f>
        <v>0</v>
      </c>
      <c r="CP51" s="4">
        <f>AZ51*CH51</f>
        <v>0.05</v>
      </c>
      <c r="CQ51" s="4">
        <f>BA51*CI51</f>
        <v>0</v>
      </c>
      <c r="CR51" s="4">
        <f>BB51*CJ51</f>
        <v>0.1111111111111111</v>
      </c>
      <c r="CS51" s="4">
        <f>BC51*CK51</f>
        <v>0</v>
      </c>
      <c r="CT51" s="4">
        <f>BD51*CL51</f>
        <v>0</v>
      </c>
      <c r="CU51" s="4">
        <f>BE51*CM51</f>
        <v>0.375</v>
      </c>
      <c r="CV51" s="3">
        <f>BV51</f>
        <v>22</v>
      </c>
      <c r="CW51" s="4">
        <f>INDIRECT(ADDRESS($CV51,CW$2,1,,"Weightings"))*CO51</f>
        <v>0</v>
      </c>
      <c r="CX51" s="4">
        <f>INDIRECT(ADDRESS($BV51,CX$2,1,,"Weightings"))*CP51</f>
        <v>0.016666666666666666</v>
      </c>
      <c r="CY51" s="4">
        <f>INDIRECT(ADDRESS($BV51,CY$2,1,,"Weightings"))*CQ51</f>
        <v>0</v>
      </c>
      <c r="CZ51" s="4">
        <f>INDIRECT(ADDRESS($BV51,CZ$2,1,,"Weightings"))*CR51</f>
        <v>0.009259259259259259</v>
      </c>
      <c r="DA51" s="4">
        <f>INDIRECT(ADDRESS($BV51,DA$2,1,,"Weightings"))*CS51</f>
        <v>0</v>
      </c>
      <c r="DB51" s="4">
        <f>INDIRECT(ADDRESS($BV51,DB$2,1,,"Weightings"))*CT51</f>
        <v>0</v>
      </c>
      <c r="DC51" s="4">
        <f>INDIRECT(ADDRESS($BV51,DC$2,1,,"Weightings"))*CU51</f>
        <v>0.03125</v>
      </c>
    </row>
    <row r="52" ht="120.75" customHeight="1">
      <c r="A52" t="str">
        <v>Lighting</v>
      </c>
      <c r="B52" t="str">
        <f>overview_of_services!B50</f>
        <v>MC-3</v>
      </c>
      <c r="C52" t="str">
        <f>overview_of_services!C50</f>
        <v>Contrôle de systèmes CVC</v>
      </c>
      <c r="D52" t="str">
        <f>overview_of_services!D50</f>
        <v>Gestion temporelle des systèmes CVC</v>
      </c>
      <c r="E52">
        <f>IF($H$2="A",overview_of_services!J50,IF($H$2="B",overview_of_services!K50,overview_of_services!L50))</f>
        <v>1</v>
      </c>
      <c r="F52">
        <f>IF('Informations sur le bâtiment'!$G$64="","",'Informations sur le bâtiment'!$G$64)</f>
        <v>1</v>
      </c>
      <c r="G52">
        <f>overview_of_services!N50</f>
        <v>1</v>
      </c>
      <c r="I52">
        <v>0</v>
      </c>
      <c r="J52">
        <v>0</v>
      </c>
      <c r="K52" s="1">
        <v>1</v>
      </c>
      <c r="L52">
        <v>0</v>
      </c>
      <c r="M52" s="1">
        <f>1-K52</f>
        <v>0</v>
      </c>
      <c r="N52" s="1" t="str">
        <f>IF(AND(U52=1,NOT(F52=2),OR(J52="",J52&lt;0,J52&gt;AC52,AND(M52&gt;0,OR(L52="",L52&lt;0,L52&gt;AC52)),K52&gt;1,K52&lt;0)),_general!$A$83,"")</f>
        <v/>
      </c>
      <c r="O52" t="str">
        <f>VLOOKUP($B52,overview_of_services!$B$4:$I$111,4,)</f>
        <v>Configuration manuelle</v>
      </c>
      <c r="P52" t="str">
        <f>VLOOKUP($B52,overview_of_services!$B$4:$I$111,5,)</f>
        <v>Configuration des systèmes de production de chaud et de froid en fonction d'un calendrier horaire prédéfini</v>
      </c>
      <c r="Q52" t="str">
        <f>VLOOKUP($B52,overview_of_services!$B$4:$I$111,6,)</f>
        <v>Mise en marche / arrêt des systèmes de chauffage et refroidissement en fonction de la demande du bâtiment</v>
      </c>
      <c r="R52" t="str">
        <f>VLOOKUP($B52,overview_of_services!$B$4:$I$111,7,)</f>
        <v>Mise en marche / arrêt des systèmes de chauffage et refroidissement en fonction de la demande du bâtiment ou d'ordres reçus de la part du réseau</v>
      </c>
      <c r="S52">
        <f>VLOOKUP($B52,overview_of_services!$B$4:$I$111,8,)</f>
        <v>0</v>
      </c>
      <c r="T52">
        <f>IF(OR(E52=0,OR(F52=0,F52=2)),0,1)</f>
        <v>1</v>
      </c>
      <c r="U52">
        <f>IF(AND(T52=1,I52=1),1,0)</f>
        <v>0</v>
      </c>
      <c r="Z52">
        <f>IF(OR(AND(F52=1,E52=1,G52=1),AND(F52=1,E52=1,G52=0,I52=1),AND(F52=2,E52=1,G52=1)),1,0)</f>
        <v>1</v>
      </c>
      <c r="AA52">
        <f>IF(U52=1,J52,0)</f>
        <v>0</v>
      </c>
      <c r="AB52">
        <f>IF(U52=1,L52,0)</f>
        <v>0</v>
      </c>
      <c r="AC52">
        <f>ISTEXT(O52)+ISTEXT(P52)+ISTEXT(Q52)+ISTEXT(R52)+ISTEXT(S52)-1</f>
        <v>3</v>
      </c>
      <c r="AD52">
        <f>IF(Z52=1,AC52,0)</f>
        <v>3</v>
      </c>
      <c r="AE52" t="str">
        <f>VLOOKUP($B52,overview_of_services!$B$4:$R$111,$AE$2,FALSE)</f>
        <v>MC</v>
      </c>
      <c r="AF52">
        <f>VLOOKUP(B52,INDIRECT("'"&amp;AE52&amp;"'!"&amp;"C15:Z414"),$AF$2,0)+AA52+$AF$4</f>
        <v>9</v>
      </c>
      <c r="AG52">
        <f>IF($T52=1,INDIRECT(ADDRESS($AF52,AG$2,1,,$AE52)),0)</f>
        <v>0</v>
      </c>
      <c r="AH52">
        <f>IF($T52=1,INDIRECT(ADDRESS($AF52,AH$2,1,,$AE52)),0)</f>
        <v>0</v>
      </c>
      <c r="AI52">
        <f>IF($T52=1,INDIRECT(ADDRESS($AF52,AI$2,1,,$AE52)),0)</f>
        <v>0</v>
      </c>
      <c r="AJ52">
        <f>IF($T52=1,INDIRECT(ADDRESS($AF52,AJ$2,1,,$AE52)),0)</f>
        <v>0</v>
      </c>
      <c r="AK52">
        <f>IF($T52=1,INDIRECT(ADDRESS($AF52,AK$2,1,,$AE52)),0)</f>
        <v>0</v>
      </c>
      <c r="AL52">
        <f>IF($T52=1,INDIRECT(ADDRESS($AF52,AL$2,1,,$AE52)),0)</f>
        <v>0</v>
      </c>
      <c r="AM52">
        <f>IF($T52=1,INDIRECT(ADDRESS($AF52,AM$2,1,,$AE52)),0)</f>
        <v>0</v>
      </c>
      <c r="AN52">
        <f>VLOOKUP(B52,INDIRECT("'"&amp;AE52&amp;"'!"&amp;"C15:Z414"),$AF$2,0)+AB52+$AF$4</f>
        <v>9</v>
      </c>
      <c r="AO52">
        <f>IF($T52=1,INDIRECT(ADDRESS($AN52,AO$2,1,,$AE52)),0)</f>
        <v>0</v>
      </c>
      <c r="AP52">
        <f>IF($T52=1,INDIRECT(ADDRESS($AN52,AP$2,1,,$AE52)),0)</f>
        <v>0</v>
      </c>
      <c r="AQ52">
        <f>IF($T52=1,INDIRECT(ADDRESS($AN52,AQ$2,1,,$AE52)),0)</f>
        <v>0</v>
      </c>
      <c r="AR52">
        <f>IF($T52=1,INDIRECT(ADDRESS($AN52,AR$2,1,,$AE52)),0)</f>
        <v>0</v>
      </c>
      <c r="AS52">
        <f>IF($T52=1,INDIRECT(ADDRESS($AN52,AS$2,1,,$AE52)),0)</f>
        <v>0</v>
      </c>
      <c r="AT52">
        <f>IF($T52=1,INDIRECT(ADDRESS($AN52,AT$2,1,,$AE52)),0)</f>
        <v>0</v>
      </c>
      <c r="AU52">
        <f>IF($T52=1,INDIRECT(ADDRESS($AN52,AU$2,1,,$AE52)),0)</f>
        <v>0</v>
      </c>
      <c r="AW52" t="str">
        <v>Weightings</v>
      </c>
      <c r="AX52" s="3">
        <f>VLOOKUP(AE52,_general!$A$65:$B$73,2,FALSE)+$AX$4</f>
        <v>17</v>
      </c>
      <c r="AY52" s="1">
        <f>INDIRECT(ADDRESS($AX52,AY$2,1,,"Weightings"))</f>
        <v>0.2</v>
      </c>
      <c r="AZ52" s="1">
        <f>INDIRECT(ADDRESS($AX52,AZ$2,1,,"Weightings"))</f>
        <v>0.2</v>
      </c>
      <c r="BA52" s="1">
        <f>INDIRECT(ADDRESS($AX52,BA$2,1,,"Weightings"))</f>
        <v>0</v>
      </c>
      <c r="BB52" s="1">
        <f>INDIRECT(ADDRESS($AX52,BB$2,1,,"Weightings"))</f>
        <v>0.1111111111111111</v>
      </c>
      <c r="BC52" s="1">
        <f>INDIRECT(ADDRESS($AX52,BC$2,1,,"Weightings"))</f>
        <v>0</v>
      </c>
      <c r="BD52" s="1">
        <f>INDIRECT(ADDRESS($AX52,BD$2,1,,"Weightings"))</f>
        <v>0.2</v>
      </c>
      <c r="BE52" s="1">
        <f>INDIRECT(ADDRESS($AX52,BE$2,1,,"Weightings"))</f>
        <v>0.125</v>
      </c>
      <c r="BG52" s="4">
        <f>AG52*AY52</f>
        <v>0</v>
      </c>
      <c r="BH52" s="4">
        <f>AH52*AZ52</f>
        <v>0</v>
      </c>
      <c r="BI52" s="4">
        <f>AI52*BA52</f>
        <v>0</v>
      </c>
      <c r="BJ52" s="4">
        <f>AJ52*BB52</f>
        <v>0</v>
      </c>
      <c r="BK52" s="4">
        <f>AK52*BC52</f>
        <v>0</v>
      </c>
      <c r="BL52" s="4">
        <f>AL52*BD52</f>
        <v>0</v>
      </c>
      <c r="BM52" s="4">
        <f>AM52*BE52</f>
        <v>0</v>
      </c>
      <c r="BO52" s="4">
        <f>IF($M52&gt;0,AO52*AY52,0)</f>
        <v>0</v>
      </c>
      <c r="BP52" s="4">
        <f>IF($M52&gt;0,AP52*AZ52,0)</f>
        <v>0</v>
      </c>
      <c r="BQ52" s="4">
        <f>IF($M52&gt;0,AQ52*BA52,0)</f>
        <v>0</v>
      </c>
      <c r="BR52" s="4">
        <f>IF($M52&gt;0,AR52*BB52,0)</f>
        <v>0</v>
      </c>
      <c r="BS52" s="4">
        <f>IF($M52&gt;0,AS52*BC52,0)</f>
        <v>0</v>
      </c>
      <c r="BT52" s="4">
        <f>IF($M52&gt;0,AT52*BD52,0)</f>
        <v>0</v>
      </c>
      <c r="BU52" s="4">
        <f>IF($M52&gt;0,AU52*BE52,0)</f>
        <v>0</v>
      </c>
      <c r="BV52" s="3">
        <f>$AX$4+18</f>
        <v>22</v>
      </c>
      <c r="BW52" s="4">
        <f>INDIRECT(ADDRESS($BV52,BW$2,1,,"Weightings"))*(BG52*$K52+BO52*$M52)</f>
        <v>0</v>
      </c>
      <c r="BX52" s="4">
        <f>INDIRECT(ADDRESS($BV52,BX$2,1,,"Weightings"))*(BH52*$K52+BP52*$M52)</f>
        <v>0</v>
      </c>
      <c r="BY52" s="4">
        <f>INDIRECT(ADDRESS($BV52,BY$2,1,,"Weightings"))*(BI52*$K52+BQ52*$M52)</f>
        <v>0</v>
      </c>
      <c r="BZ52" s="4">
        <f>INDIRECT(ADDRESS($BV52,BZ$2,1,,"Weightings"))*(BJ52*$K52+BR52*$M52)</f>
        <v>0</v>
      </c>
      <c r="CA52" s="4">
        <f>INDIRECT(ADDRESS($BV52,CA$2,1,,"Weightings"))*(BK52*$K52+BS52*$M52)</f>
        <v>0</v>
      </c>
      <c r="CB52" s="4">
        <f>INDIRECT(ADDRESS($BV52,CB$2,1,,"Weightings"))*(BL52*$K52+BT52*$M52)</f>
        <v>0</v>
      </c>
      <c r="CC52" s="4">
        <f>INDIRECT(ADDRESS($BV52,CC$2,1,,"Weightings"))*(BM52*$K52+BU52*$M52)</f>
        <v>0</v>
      </c>
      <c r="CE52" t="str">
        <f>AE52</f>
        <v>MC</v>
      </c>
      <c r="CF52">
        <f>VLOOKUP(B52,INDIRECT("'"&amp;AE52&amp;"'!"&amp;"C3:Z502"),$AF$2,0)+AD52+$AF$4</f>
        <v>12</v>
      </c>
      <c r="CG52">
        <f>IF(OR($T52=1,AND($F52=2,$E52=1,$G52=1)),INDIRECT(ADDRESS($CF52,CG$2,1,,$CE52)),0)</f>
        <v>3</v>
      </c>
      <c r="CH52">
        <f>IF(OR($T52=1,AND($F52=2,$E52=1,$G52=1)),INDIRECT(ADDRESS($CF52,CH$2,1,,$CE52)),0)</f>
        <v>2</v>
      </c>
      <c r="CI52">
        <f>IF(OR($T52=1,AND($F52=2,$E52=1,$G52=1)),INDIRECT(ADDRESS($CF52,CI$2,1,,$CE52)),0)</f>
        <v>2</v>
      </c>
      <c r="CJ52">
        <f>IF(OR($T52=1,AND($F52=2,$E52=1,$G52=1)),INDIRECT(ADDRESS($CF52,CJ$2,1,,$CE52)),0)</f>
        <v>3</v>
      </c>
      <c r="CK52">
        <f>IF(OR($T52=1,AND($F52=2,$E52=1,$G52=1)),INDIRECT(ADDRESS($CF52,CK$2,1,,$CE52)),0)</f>
        <v>1</v>
      </c>
      <c r="CL52">
        <f>IF(OR($T52=1,AND($F52=2,$E52=1,$G52=1)),INDIRECT(ADDRESS($CF52,CL$2,1,,$CE52)),0)</f>
        <v>0</v>
      </c>
      <c r="CM52">
        <f>IF(OR($T52=1,AND($F52=2,$E52=1,$G52=1)),INDIRECT(ADDRESS($CF52,CM$2,1,,$CE52)),0)</f>
        <v>0</v>
      </c>
      <c r="CO52" s="4">
        <f>AY52*CG52</f>
        <v>0.6000000000000001</v>
      </c>
      <c r="CP52" s="4">
        <f>AZ52*CH52</f>
        <v>0.4</v>
      </c>
      <c r="CQ52" s="4">
        <f>BA52*CI52</f>
        <v>0</v>
      </c>
      <c r="CR52" s="4">
        <f>BB52*CJ52</f>
        <v>0.3333333333333333</v>
      </c>
      <c r="CS52" s="4">
        <f>BC52*CK52</f>
        <v>0</v>
      </c>
      <c r="CT52" s="4">
        <f>BD52*CL52</f>
        <v>0</v>
      </c>
      <c r="CU52" s="4">
        <f>BE52*CM52</f>
        <v>0</v>
      </c>
      <c r="CV52" s="3">
        <f>BV52</f>
        <v>22</v>
      </c>
      <c r="CW52" s="4">
        <f>INDIRECT(ADDRESS($CV52,CW$2,1,,"Weightings"))*CO52</f>
        <v>0.1</v>
      </c>
      <c r="CX52" s="4">
        <f>INDIRECT(ADDRESS($BV52,CX$2,1,,"Weightings"))*CP52</f>
        <v>0.13333333333333333</v>
      </c>
      <c r="CY52" s="4">
        <f>INDIRECT(ADDRESS($BV52,CY$2,1,,"Weightings"))*CQ52</f>
        <v>0</v>
      </c>
      <c r="CZ52" s="4">
        <f>INDIRECT(ADDRESS($BV52,CZ$2,1,,"Weightings"))*CR52</f>
        <v>0.027777777777777776</v>
      </c>
      <c r="DA52" s="4">
        <f>INDIRECT(ADDRESS($BV52,DA$2,1,,"Weightings"))*CS52</f>
        <v>0</v>
      </c>
      <c r="DB52" s="4">
        <f>INDIRECT(ADDRESS($BV52,DB$2,1,,"Weightings"))*CT52</f>
        <v>0</v>
      </c>
      <c r="DC52" s="4">
        <f>INDIRECT(ADDRESS($BV52,DC$2,1,,"Weightings"))*CU52</f>
        <v>0</v>
      </c>
    </row>
    <row r="53" ht="150.75" customHeight="1">
      <c r="B53" t="str">
        <f>overview_of_services!B51</f>
        <v>MC-4</v>
      </c>
      <c r="C53" t="str">
        <f>overview_of_services!C51</f>
        <v>Détection des défauts</v>
      </c>
      <c r="D53" t="str">
        <f>overview_of_services!D51</f>
        <v>Détection des défauts des systèmes techniques du bâtiment et aide au diagnostic</v>
      </c>
      <c r="E53">
        <f>IF($H$2="A",overview_of_services!J51,IF($H$2="B",overview_of_services!K51,overview_of_services!L51))</f>
        <v>1</v>
      </c>
      <c r="F53">
        <f>IF('Informations sur le bâtiment'!$G$64="","",'Informations sur le bâtiment'!$G$64)</f>
        <v>1</v>
      </c>
      <c r="G53">
        <f>overview_of_services!N51</f>
        <v>1</v>
      </c>
      <c r="I53">
        <v>0</v>
      </c>
      <c r="K53" s="1">
        <v>1</v>
      </c>
      <c r="L53">
        <v>0</v>
      </c>
      <c r="M53" s="1">
        <f>1-K53</f>
        <v>0</v>
      </c>
      <c r="N53" s="1" t="str">
        <f>IF(AND(U53=1,NOT(F53=2),OR(J53="",J53&lt;0,J53&gt;AC53,AND(M53&gt;0,OR(L53="",L53&lt;0,L53&gt;AC53)),K53&gt;1,K53&lt;0)),_general!$A$83,"")</f>
        <v/>
      </c>
      <c r="O53" t="str">
        <f>VLOOKUP($B53,overview_of_services!$B$4:$I$111,4,)</f>
        <v>Aucune indication centralisée des défauts détectés et des alarmes</v>
      </c>
      <c r="P53" t="str">
        <f>VLOOKUP($B53,overview_of_services!$B$4:$I$111,5,)</f>
        <v>Avec indication centralisée de détection des fautes et alarmes pour au moins 2 systèmes techniques du bâtiment pertinents</v>
      </c>
      <c r="Q53" t="str">
        <f>VLOOKUP($B53,overview_of_services!$B$4:$I$111,6,)</f>
        <v>Avec indication centralisée de détection des fautes et alarmes pour tous les systèmes techniques du bâtiment pertinents</v>
      </c>
      <c r="R53" t="str">
        <f>VLOOKUP($B53,overview_of_services!$B$4:$I$111,7,)</f>
        <v>Avec indication centralisée de détection des fautes et alarmes pour tous les systèmes techniques du bâtiment pertinents, intégrant des fonctions de diagnostic</v>
      </c>
      <c r="S53">
        <f>VLOOKUP($B53,overview_of_services!$B$4:$I$111,8,)</f>
        <v>0</v>
      </c>
      <c r="T53">
        <f>IF(OR(E53=0,OR(F53=0,F53=2)),0,1)</f>
        <v>1</v>
      </c>
      <c r="U53">
        <f>IF(AND(T53=1,I53=1),1,0)</f>
        <v>0</v>
      </c>
      <c r="Z53">
        <f>IF(OR(AND(F53=1,E53=1,G53=1),AND(F53=1,E53=1,G53=0,I53=1),AND(F53=2,E53=1,G53=1)),1,0)</f>
        <v>1</v>
      </c>
      <c r="AA53">
        <f>IF(U53=1,J53,0)</f>
        <v>0</v>
      </c>
      <c r="AB53">
        <f>IF(U53=1,L53,0)</f>
        <v>0</v>
      </c>
      <c r="AC53">
        <f>ISTEXT(O53)+ISTEXT(P53)+ISTEXT(Q53)+ISTEXT(R53)+ISTEXT(S53)-1</f>
        <v>3</v>
      </c>
      <c r="AD53">
        <f>IF(Z53=1,AC53,0)</f>
        <v>3</v>
      </c>
      <c r="AE53" t="str">
        <f>VLOOKUP($B53,overview_of_services!$B$4:$R$111,$AE$2,FALSE)</f>
        <v>MC</v>
      </c>
      <c r="AF53">
        <f>VLOOKUP(B53,INDIRECT("'"&amp;AE53&amp;"'!"&amp;"C16:Z415"),$AF$2,0)+AA53+$AF$4</f>
        <v>23</v>
      </c>
      <c r="AG53">
        <f>IF($T53=1,INDIRECT(ADDRESS($AF53,AG$2,1,,$AE53)),0)</f>
        <v>0</v>
      </c>
      <c r="AH53">
        <f>IF($T53=1,INDIRECT(ADDRESS($AF53,AH$2,1,,$AE53)),0)</f>
        <v>0</v>
      </c>
      <c r="AI53">
        <f>IF($T53=1,INDIRECT(ADDRESS($AF53,AI$2,1,,$AE53)),0)</f>
        <v>0</v>
      </c>
      <c r="AJ53">
        <f>IF($T53=1,INDIRECT(ADDRESS($AF53,AJ$2,1,,$AE53)),0)</f>
        <v>0</v>
      </c>
      <c r="AK53">
        <f>IF($T53=1,INDIRECT(ADDRESS($AF53,AK$2,1,,$AE53)),0)</f>
        <v>0</v>
      </c>
      <c r="AL53">
        <f>IF($T53=1,INDIRECT(ADDRESS($AF53,AL$2,1,,$AE53)),0)</f>
        <v>0</v>
      </c>
      <c r="AM53">
        <f>IF($T53=1,INDIRECT(ADDRESS($AF53,AM$2,1,,$AE53)),0)</f>
        <v>0</v>
      </c>
      <c r="AN53">
        <f>VLOOKUP(B53,INDIRECT("'"&amp;AE53&amp;"'!"&amp;"C16:Z415"),$AF$2,0)+AB53+$AF$4</f>
        <v>23</v>
      </c>
      <c r="AO53">
        <f>IF($T53=1,INDIRECT(ADDRESS($AN53,AO$2,1,,$AE53)),0)</f>
        <v>0</v>
      </c>
      <c r="AP53">
        <f>IF($T53=1,INDIRECT(ADDRESS($AN53,AP$2,1,,$AE53)),0)</f>
        <v>0</v>
      </c>
      <c r="AQ53">
        <f>IF($T53=1,INDIRECT(ADDRESS($AN53,AQ$2,1,,$AE53)),0)</f>
        <v>0</v>
      </c>
      <c r="AR53">
        <f>IF($T53=1,INDIRECT(ADDRESS($AN53,AR$2,1,,$AE53)),0)</f>
        <v>0</v>
      </c>
      <c r="AS53">
        <f>IF($T53=1,INDIRECT(ADDRESS($AN53,AS$2,1,,$AE53)),0)</f>
        <v>0</v>
      </c>
      <c r="AT53">
        <f>IF($T53=1,INDIRECT(ADDRESS($AN53,AT$2,1,,$AE53)),0)</f>
        <v>0</v>
      </c>
      <c r="AU53">
        <f>IF($T53=1,INDIRECT(ADDRESS($AN53,AU$2,1,,$AE53)),0)</f>
        <v>0</v>
      </c>
      <c r="AW53" t="str">
        <v>Weightings</v>
      </c>
      <c r="AX53" s="3">
        <f>VLOOKUP(AE53,_general!$A$65:$B$73,2,FALSE)+$AX$4</f>
        <v>17</v>
      </c>
      <c r="AY53" s="1">
        <f>INDIRECT(ADDRESS($AX53,AY$2,1,,"Weightings"))</f>
        <v>0.2</v>
      </c>
      <c r="AZ53" s="1">
        <f>INDIRECT(ADDRESS($AX53,AZ$2,1,,"Weightings"))</f>
        <v>0.2</v>
      </c>
      <c r="BA53" s="1">
        <f>INDIRECT(ADDRESS($AX53,BA$2,1,,"Weightings"))</f>
        <v>0</v>
      </c>
      <c r="BB53" s="1">
        <f>INDIRECT(ADDRESS($AX53,BB$2,1,,"Weightings"))</f>
        <v>0.1111111111111111</v>
      </c>
      <c r="BC53" s="1">
        <f>INDIRECT(ADDRESS($AX53,BC$2,1,,"Weightings"))</f>
        <v>0</v>
      </c>
      <c r="BD53" s="1">
        <f>INDIRECT(ADDRESS($AX53,BD$2,1,,"Weightings"))</f>
        <v>0.2</v>
      </c>
      <c r="BE53" s="1">
        <f>INDIRECT(ADDRESS($AX53,BE$2,1,,"Weightings"))</f>
        <v>0.125</v>
      </c>
      <c r="BG53" s="4">
        <f>AG53*AY53</f>
        <v>0</v>
      </c>
      <c r="BH53" s="4">
        <f>AH53*AZ53</f>
        <v>0</v>
      </c>
      <c r="BI53" s="4">
        <f>AI53*BA53</f>
        <v>0</v>
      </c>
      <c r="BJ53" s="4">
        <f>AJ53*BB53</f>
        <v>0</v>
      </c>
      <c r="BK53" s="4">
        <f>AK53*BC53</f>
        <v>0</v>
      </c>
      <c r="BL53" s="4">
        <f>AL53*BD53</f>
        <v>0</v>
      </c>
      <c r="BM53" s="4">
        <f>AM53*BE53</f>
        <v>0</v>
      </c>
      <c r="BO53" s="4">
        <f>IF($M53&gt;0,AO53*AY53,0)</f>
        <v>0</v>
      </c>
      <c r="BP53" s="4">
        <f>IF($M53&gt;0,AP53*AZ53,0)</f>
        <v>0</v>
      </c>
      <c r="BQ53" s="4">
        <f>IF($M53&gt;0,AQ53*BA53,0)</f>
        <v>0</v>
      </c>
      <c r="BR53" s="4">
        <f>IF($M53&gt;0,AR53*BB53,0)</f>
        <v>0</v>
      </c>
      <c r="BS53" s="4">
        <f>IF($M53&gt;0,AS53*BC53,0)</f>
        <v>0</v>
      </c>
      <c r="BT53" s="4">
        <f>IF($M53&gt;0,AT53*BD53,0)</f>
        <v>0</v>
      </c>
      <c r="BU53" s="4">
        <f>IF($M53&gt;0,AU53*BE53,0)</f>
        <v>0</v>
      </c>
      <c r="BV53" s="3">
        <f>$AX$4+18</f>
        <v>22</v>
      </c>
      <c r="BW53" s="4">
        <f>INDIRECT(ADDRESS($BV53,BW$2,1,,"Weightings"))*(BG53*$K53+BO53*$M53)</f>
        <v>0</v>
      </c>
      <c r="BX53" s="4">
        <f>INDIRECT(ADDRESS($BV53,BX$2,1,,"Weightings"))*(BH53*$K53+BP53*$M53)</f>
        <v>0</v>
      </c>
      <c r="BY53" s="4">
        <f>INDIRECT(ADDRESS($BV53,BY$2,1,,"Weightings"))*(BI53*$K53+BQ53*$M53)</f>
        <v>0</v>
      </c>
      <c r="BZ53" s="4">
        <f>INDIRECT(ADDRESS($BV53,BZ$2,1,,"Weightings"))*(BJ53*$K53+BR53*$M53)</f>
        <v>0</v>
      </c>
      <c r="CA53" s="4">
        <f>INDIRECT(ADDRESS($BV53,CA$2,1,,"Weightings"))*(BK53*$K53+BS53*$M53)</f>
        <v>0</v>
      </c>
      <c r="CB53" s="4">
        <f>INDIRECT(ADDRESS($BV53,CB$2,1,,"Weightings"))*(BL53*$K53+BT53*$M53)</f>
        <v>0</v>
      </c>
      <c r="CC53" s="4">
        <f>INDIRECT(ADDRESS($BV53,CC$2,1,,"Weightings"))*(BM53*$K53+BU53*$M53)</f>
        <v>0</v>
      </c>
      <c r="CE53" t="str">
        <f>AE53</f>
        <v>MC</v>
      </c>
      <c r="CF53">
        <f>VLOOKUP(B53,INDIRECT("'"&amp;AE53&amp;"'!"&amp;"C4:Z503"),$AF$2,0)+AD53+$AF$4</f>
        <v>26</v>
      </c>
      <c r="CG53">
        <f>IF(OR($T53=1,AND($F53=2,$E53=1,$G53=1)),INDIRECT(ADDRESS($CF53,CG$2,1,,$CE53)),0)</f>
        <v>0</v>
      </c>
      <c r="CH53">
        <f>IF(OR($T53=1,AND($F53=2,$E53=1,$G53=1)),INDIRECT(ADDRESS($CF53,CH$2,1,,$CE53)),0)</f>
        <v>0</v>
      </c>
      <c r="CI53">
        <f>IF(OR($T53=1,AND($F53=2,$E53=1,$G53=1)),INDIRECT(ADDRESS($CF53,CI$2,1,,$CE53)),0)</f>
        <v>0</v>
      </c>
      <c r="CJ53">
        <f>IF(OR($T53=1,AND($F53=2,$E53=1,$G53=1)),INDIRECT(ADDRESS($CF53,CJ$2,1,,$CE53)),0)</f>
        <v>3</v>
      </c>
      <c r="CK53">
        <f>IF(OR($T53=1,AND($F53=2,$E53=1,$G53=1)),INDIRECT(ADDRESS($CF53,CK$2,1,,$CE53)),0)</f>
        <v>3</v>
      </c>
      <c r="CL53">
        <f>IF(OR($T53=1,AND($F53=2,$E53=1,$G53=1)),INDIRECT(ADDRESS($CF53,CL$2,1,,$CE53)),0)</f>
        <v>3</v>
      </c>
      <c r="CM53">
        <f>IF(OR($T53=1,AND($F53=2,$E53=1,$G53=1)),INDIRECT(ADDRESS($CF53,CM$2,1,,$CE53)),0)</f>
        <v>3</v>
      </c>
      <c r="CO53" s="4">
        <f>AY53*CG53</f>
        <v>0</v>
      </c>
      <c r="CP53" s="4">
        <f>AZ53*CH53</f>
        <v>0</v>
      </c>
      <c r="CQ53" s="4">
        <f>BA53*CI53</f>
        <v>0</v>
      </c>
      <c r="CR53" s="4">
        <f>BB53*CJ53</f>
        <v>0.3333333333333333</v>
      </c>
      <c r="CS53" s="4">
        <f>BC53*CK53</f>
        <v>0</v>
      </c>
      <c r="CT53" s="4">
        <f>BD53*CL53</f>
        <v>0.6000000000000001</v>
      </c>
      <c r="CU53" s="4">
        <f>BE53*CM53</f>
        <v>0.375</v>
      </c>
      <c r="CV53" s="3">
        <f>BV53</f>
        <v>22</v>
      </c>
      <c r="CW53" s="4">
        <f>INDIRECT(ADDRESS($CV53,CW$2,1,,"Weightings"))*CO53</f>
        <v>0</v>
      </c>
      <c r="CX53" s="4">
        <f>INDIRECT(ADDRESS($BV53,CX$2,1,,"Weightings"))*CP53</f>
        <v>0</v>
      </c>
      <c r="CY53" s="4">
        <f>INDIRECT(ADDRESS($BV53,CY$2,1,,"Weightings"))*CQ53</f>
        <v>0</v>
      </c>
      <c r="CZ53" s="4">
        <f>INDIRECT(ADDRESS($BV53,CZ$2,1,,"Weightings"))*CR53</f>
        <v>0.027777777777777776</v>
      </c>
      <c r="DA53" s="4">
        <f>INDIRECT(ADDRESS($BV53,DA$2,1,,"Weightings"))*CS53</f>
        <v>0</v>
      </c>
      <c r="DB53" s="4">
        <f>INDIRECT(ADDRESS($BV53,DB$2,1,,"Weightings"))*CT53</f>
        <v>0.1</v>
      </c>
      <c r="DC53" s="4">
        <f>INDIRECT(ADDRESS($BV53,DC$2,1,,"Weightings"))*CU53</f>
        <v>0.03125</v>
      </c>
    </row>
    <row r="54" ht="120.75" customHeight="1">
      <c r="A54" t="str">
        <v>Dynamic building envelope</v>
      </c>
      <c r="B54" t="str">
        <f>overview_of_services!B52</f>
        <v>MC-9</v>
      </c>
      <c r="C54" t="str">
        <f>overview_of_services!C52</f>
        <v>Contrôle de systèmes techniques du bâtiment</v>
      </c>
      <c r="D54" t="str">
        <f>overview_of_services!D52</f>
        <v>Détection d'occupation: services connectés</v>
      </c>
      <c r="E54">
        <f>IF($H$2="A",overview_of_services!J52,IF($H$2="B",overview_of_services!K52,overview_of_services!L52))</f>
        <v>1</v>
      </c>
      <c r="F54">
        <f>IF('Informations sur le bâtiment'!$G$64="","",'Informations sur le bâtiment'!$G$64)</f>
        <v>1</v>
      </c>
      <c r="G54">
        <f>overview_of_services!N52</f>
        <v>1</v>
      </c>
      <c r="I54">
        <v>0</v>
      </c>
      <c r="K54" s="1">
        <v>1</v>
      </c>
      <c r="L54">
        <v>0</v>
      </c>
      <c r="M54" s="1">
        <f>1-K54</f>
        <v>0</v>
      </c>
      <c r="N54" s="1" t="str">
        <f>IF(AND(U54=1,NOT(F54=2),OR(J54="",J54&lt;0,J54&gt;AC54,AND(M54&gt;0,OR(L54="",L54&lt;0,L54&gt;AC54)),K54&gt;1,K54&lt;0)),_general!$A$83,"")</f>
        <v/>
      </c>
      <c r="O54" t="str">
        <f>VLOOKUP($B54,overview_of_services!$B$4:$I$111,4,)</f>
        <v>Aucun</v>
      </c>
      <c r="P54" t="str">
        <f>VLOOKUP($B54,overview_of_services!$B$4:$I$111,5,)</f>
        <v>Détection d'occupation pour des fonctions individuelles (par exemple l'éclairage)</v>
      </c>
      <c r="Q54" t="str">
        <f>VLOOKUP($B54,overview_of_services!$B$4:$I$111,6,)</f>
        <v>Détection d'occupation centralisée qui alimentent plusieurs systèmes techniques du bâtiment tels que l'éclairage et le chauffage</v>
      </c>
      <c r="R54">
        <f>VLOOKUP($B54,overview_of_services!$B$4:$I$111,7,)</f>
        <v>0</v>
      </c>
      <c r="S54">
        <f>VLOOKUP($B54,overview_of_services!$B$4:$I$111,8,)</f>
        <v>0</v>
      </c>
      <c r="T54">
        <f>IF(OR(E54=0,OR(F54=0,F54=2)),0,1)</f>
        <v>1</v>
      </c>
      <c r="U54">
        <f>IF(AND(T54=1,I54=1),1,0)</f>
        <v>0</v>
      </c>
      <c r="Z54">
        <f>IF(OR(AND(F54=1,E54=1,G54=1),AND(F54=1,E54=1,G54=0,I54=1),AND(F54=2,E54=1,G54=1)),1,0)</f>
        <v>1</v>
      </c>
      <c r="AA54">
        <f>IF(U54=1,J54,0)</f>
        <v>0</v>
      </c>
      <c r="AB54">
        <f>IF(U54=1,L54,0)</f>
        <v>0</v>
      </c>
      <c r="AC54">
        <f>ISTEXT(O54)+ISTEXT(P54)+ISTEXT(Q54)+ISTEXT(R54)+ISTEXT(S54)-1</f>
        <v>2</v>
      </c>
      <c r="AD54">
        <f>IF(Z54=1,AC54,0)</f>
        <v>2</v>
      </c>
      <c r="AE54" t="str">
        <f>VLOOKUP($B54,overview_of_services!$B$4:$R$111,$AE$2,FALSE)</f>
        <v>MC</v>
      </c>
      <c r="AF54">
        <f>VLOOKUP(B54,INDIRECT("'"&amp;AE54&amp;"'!"&amp;"C17:Z416"),$AF$2,0)+AA54+$AF$4</f>
        <v>38</v>
      </c>
      <c r="AG54">
        <f>IF($T54=1,INDIRECT(ADDRESS($AF54,AG$2,1,,$AE54)),0)</f>
        <v>0</v>
      </c>
      <c r="AH54">
        <f>IF($T54=1,INDIRECT(ADDRESS($AF54,AH$2,1,,$AE54)),0)</f>
        <v>0</v>
      </c>
      <c r="AI54">
        <f>IF($T54=1,INDIRECT(ADDRESS($AF54,AI$2,1,,$AE54)),0)</f>
        <v>0</v>
      </c>
      <c r="AJ54">
        <f>IF($T54=1,INDIRECT(ADDRESS($AF54,AJ$2,1,,$AE54)),0)</f>
        <v>0</v>
      </c>
      <c r="AK54">
        <f>IF($T54=1,INDIRECT(ADDRESS($AF54,AK$2,1,,$AE54)),0)</f>
        <v>0</v>
      </c>
      <c r="AL54">
        <f>IF($T54=1,INDIRECT(ADDRESS($AF54,AL$2,1,,$AE54)),0)</f>
        <v>0</v>
      </c>
      <c r="AM54">
        <f>IF($T54=1,INDIRECT(ADDRESS($AF54,AM$2,1,,$AE54)),0)</f>
        <v>0</v>
      </c>
      <c r="AN54">
        <f>VLOOKUP(B54,INDIRECT("'"&amp;AE54&amp;"'!"&amp;"C17:Z416"),$AF$2,0)+AB54+$AF$4</f>
        <v>38</v>
      </c>
      <c r="AO54">
        <f>IF($T54=1,INDIRECT(ADDRESS($AN54,AO$2,1,,$AE54)),0)</f>
        <v>0</v>
      </c>
      <c r="AP54">
        <f>IF($T54=1,INDIRECT(ADDRESS($AN54,AP$2,1,,$AE54)),0)</f>
        <v>0</v>
      </c>
      <c r="AQ54">
        <f>IF($T54=1,INDIRECT(ADDRESS($AN54,AQ$2,1,,$AE54)),0)</f>
        <v>0</v>
      </c>
      <c r="AR54">
        <f>IF($T54=1,INDIRECT(ADDRESS($AN54,AR$2,1,,$AE54)),0)</f>
        <v>0</v>
      </c>
      <c r="AS54">
        <f>IF($T54=1,INDIRECT(ADDRESS($AN54,AS$2,1,,$AE54)),0)</f>
        <v>0</v>
      </c>
      <c r="AT54">
        <f>IF($T54=1,INDIRECT(ADDRESS($AN54,AT$2,1,,$AE54)),0)</f>
        <v>0</v>
      </c>
      <c r="AU54">
        <f>IF($T54=1,INDIRECT(ADDRESS($AN54,AU$2,1,,$AE54)),0)</f>
        <v>0</v>
      </c>
      <c r="AW54" t="str">
        <v>Weightings</v>
      </c>
      <c r="AX54" s="3">
        <f>VLOOKUP(AE54,_general!$A$65:$B$73,2,FALSE)+$AX$4</f>
        <v>17</v>
      </c>
      <c r="AY54" s="1">
        <f>INDIRECT(ADDRESS($AX54,AY$2,1,,"Weightings"))</f>
        <v>0.2</v>
      </c>
      <c r="AZ54" s="1">
        <f>INDIRECT(ADDRESS($AX54,AZ$2,1,,"Weightings"))</f>
        <v>0.2</v>
      </c>
      <c r="BA54" s="1">
        <f>INDIRECT(ADDRESS($AX54,BA$2,1,,"Weightings"))</f>
        <v>0</v>
      </c>
      <c r="BB54" s="1">
        <f>INDIRECT(ADDRESS($AX54,BB$2,1,,"Weightings"))</f>
        <v>0.1111111111111111</v>
      </c>
      <c r="BC54" s="1">
        <f>INDIRECT(ADDRESS($AX54,BC$2,1,,"Weightings"))</f>
        <v>0</v>
      </c>
      <c r="BD54" s="1">
        <f>INDIRECT(ADDRESS($AX54,BD$2,1,,"Weightings"))</f>
        <v>0.2</v>
      </c>
      <c r="BE54" s="1">
        <f>INDIRECT(ADDRESS($AX54,BE$2,1,,"Weightings"))</f>
        <v>0.125</v>
      </c>
      <c r="BG54" s="4">
        <f>AG54*AY54</f>
        <v>0</v>
      </c>
      <c r="BH54" s="4">
        <f>AH54*AZ54</f>
        <v>0</v>
      </c>
      <c r="BI54" s="4">
        <f>AI54*BA54</f>
        <v>0</v>
      </c>
      <c r="BJ54" s="4">
        <f>AJ54*BB54</f>
        <v>0</v>
      </c>
      <c r="BK54" s="4">
        <f>AK54*BC54</f>
        <v>0</v>
      </c>
      <c r="BL54" s="4">
        <f>AL54*BD54</f>
        <v>0</v>
      </c>
      <c r="BM54" s="4">
        <f>AM54*BE54</f>
        <v>0</v>
      </c>
      <c r="BO54" s="4">
        <f>IF($M54&gt;0,AO54*AY54,0)</f>
        <v>0</v>
      </c>
      <c r="BP54" s="4">
        <f>IF($M54&gt;0,AP54*AZ54,0)</f>
        <v>0</v>
      </c>
      <c r="BQ54" s="4">
        <f>IF($M54&gt;0,AQ54*BA54,0)</f>
        <v>0</v>
      </c>
      <c r="BR54" s="4">
        <f>IF($M54&gt;0,AR54*BB54,0)</f>
        <v>0</v>
      </c>
      <c r="BS54" s="4">
        <f>IF($M54&gt;0,AS54*BC54,0)</f>
        <v>0</v>
      </c>
      <c r="BT54" s="4">
        <f>IF($M54&gt;0,AT54*BD54,0)</f>
        <v>0</v>
      </c>
      <c r="BU54" s="4">
        <f>IF($M54&gt;0,AU54*BE54,0)</f>
        <v>0</v>
      </c>
      <c r="BV54" s="3">
        <f>$AX$4+18</f>
        <v>22</v>
      </c>
      <c r="BW54" s="4">
        <f>INDIRECT(ADDRESS($BV54,BW$2,1,,"Weightings"))*(BG54*$K54+BO54*$M54)</f>
        <v>0</v>
      </c>
      <c r="BX54" s="4">
        <f>INDIRECT(ADDRESS($BV54,BX$2,1,,"Weightings"))*(BH54*$K54+BP54*$M54)</f>
        <v>0</v>
      </c>
      <c r="BY54" s="4">
        <f>INDIRECT(ADDRESS($BV54,BY$2,1,,"Weightings"))*(BI54*$K54+BQ54*$M54)</f>
        <v>0</v>
      </c>
      <c r="BZ54" s="4">
        <f>INDIRECT(ADDRESS($BV54,BZ$2,1,,"Weightings"))*(BJ54*$K54+BR54*$M54)</f>
        <v>0</v>
      </c>
      <c r="CA54" s="4">
        <f>INDIRECT(ADDRESS($BV54,CA$2,1,,"Weightings"))*(BK54*$K54+BS54*$M54)</f>
        <v>0</v>
      </c>
      <c r="CB54" s="4">
        <f>INDIRECT(ADDRESS($BV54,CB$2,1,,"Weightings"))*(BL54*$K54+BT54*$M54)</f>
        <v>0</v>
      </c>
      <c r="CC54" s="4">
        <f>INDIRECT(ADDRESS($BV54,CC$2,1,,"Weightings"))*(BM54*$K54+BU54*$M54)</f>
        <v>0</v>
      </c>
      <c r="CE54" t="str">
        <f>AE54</f>
        <v>MC</v>
      </c>
      <c r="CF54">
        <f>VLOOKUP(B54,INDIRECT("'"&amp;AE54&amp;"'!"&amp;"C5:Z504"),$AF$2,0)+AD54+$AF$4</f>
        <v>40</v>
      </c>
      <c r="CG54">
        <f>IF(OR($T54=1,AND($F54=2,$E54=1,$G54=1)),INDIRECT(ADDRESS($CF54,CG$2,1,,$CE54)),0)</f>
        <v>1</v>
      </c>
      <c r="CH54">
        <f>IF(OR($T54=1,AND($F54=2,$E54=1,$G54=1)),INDIRECT(ADDRESS($CF54,CH$2,1,,$CE54)),0)</f>
        <v>0</v>
      </c>
      <c r="CI54">
        <f>IF(OR($T54=1,AND($F54=2,$E54=1,$G54=1)),INDIRECT(ADDRESS($CF54,CI$2,1,,$CE54)),0)</f>
        <v>1</v>
      </c>
      <c r="CJ54">
        <f>IF(OR($T54=1,AND($F54=2,$E54=1,$G54=1)),INDIRECT(ADDRESS($CF54,CJ$2,1,,$CE54)),0)</f>
        <v>1</v>
      </c>
      <c r="CK54">
        <f>IF(OR($T54=1,AND($F54=2,$E54=1,$G54=1)),INDIRECT(ADDRESS($CF54,CK$2,1,,$CE54)),0)</f>
        <v>0</v>
      </c>
      <c r="CL54">
        <f>IF(OR($T54=1,AND($F54=2,$E54=1,$G54=1)),INDIRECT(ADDRESS($CF54,CL$2,1,,$CE54)),0)</f>
        <v>2</v>
      </c>
      <c r="CM54">
        <f>IF(OR($T54=1,AND($F54=2,$E54=1,$G54=1)),INDIRECT(ADDRESS($CF54,CM$2,1,,$CE54)),0)</f>
        <v>0</v>
      </c>
      <c r="CO54" s="4">
        <f>AY54*CG54</f>
        <v>0.2</v>
      </c>
      <c r="CP54" s="4">
        <f>AZ54*CH54</f>
        <v>0</v>
      </c>
      <c r="CQ54" s="4">
        <f>BA54*CI54</f>
        <v>0</v>
      </c>
      <c r="CR54" s="4">
        <f>BB54*CJ54</f>
        <v>0.1111111111111111</v>
      </c>
      <c r="CS54" s="4">
        <f>BC54*CK54</f>
        <v>0</v>
      </c>
      <c r="CT54" s="4">
        <f>BD54*CL54</f>
        <v>0.4</v>
      </c>
      <c r="CU54" s="4">
        <f>BE54*CM54</f>
        <v>0</v>
      </c>
      <c r="CV54" s="3">
        <f>BV54</f>
        <v>22</v>
      </c>
      <c r="CW54" s="4">
        <f>INDIRECT(ADDRESS($CV54,CW$2,1,,"Weightings"))*CO54</f>
        <v>0.03333333333333333</v>
      </c>
      <c r="CX54" s="4">
        <f>INDIRECT(ADDRESS($BV54,CX$2,1,,"Weightings"))*CP54</f>
        <v>0</v>
      </c>
      <c r="CY54" s="4">
        <f>INDIRECT(ADDRESS($BV54,CY$2,1,,"Weightings"))*CQ54</f>
        <v>0</v>
      </c>
      <c r="CZ54" s="4">
        <f>INDIRECT(ADDRESS($BV54,CZ$2,1,,"Weightings"))*CR54</f>
        <v>0.009259259259259259</v>
      </c>
      <c r="DA54" s="4">
        <f>INDIRECT(ADDRESS($BV54,DA$2,1,,"Weightings"))*CS54</f>
        <v>0</v>
      </c>
      <c r="DB54" s="4">
        <f>INDIRECT(ADDRESS($BV54,DB$2,1,,"Weightings"))*CT54</f>
        <v>0.06666666666666667</v>
      </c>
      <c r="DC54" s="4">
        <f>INDIRECT(ADDRESS($BV54,DC$2,1,,"Weightings"))*CU54</f>
        <v>0</v>
      </c>
    </row>
    <row r="55" ht="180.75" customHeight="1">
      <c r="B55" t="str">
        <f>overview_of_services!B53</f>
        <v>MC-13</v>
      </c>
      <c r="C55" t="str">
        <f>overview_of_services!C53</f>
        <v>Remontée d'informations</v>
      </c>
      <c r="D55" t="str">
        <f>overview_of_services!D53</f>
        <v>Remontée d'information centralisée sur la performance et l'utilisation d'énergie des systèmes techniques du bâtiment</v>
      </c>
      <c r="E55">
        <f>IF($H$2="A",overview_of_services!J53,IF($H$2="B",overview_of_services!K53,overview_of_services!L53))</f>
        <v>1</v>
      </c>
      <c r="F55">
        <f>IF('Informations sur le bâtiment'!$G$64="","",'Informations sur le bâtiment'!$G$64)</f>
        <v>1</v>
      </c>
      <c r="G55">
        <f>overview_of_services!N53</f>
        <v>1</v>
      </c>
      <c r="I55">
        <v>1</v>
      </c>
      <c r="J55">
        <v>2</v>
      </c>
      <c r="K55" s="1">
        <v>1</v>
      </c>
      <c r="L55">
        <v>0</v>
      </c>
      <c r="M55" s="1">
        <f>1-K55</f>
        <v>0</v>
      </c>
      <c r="N55" s="1" t="str">
        <f>IF(AND(U55=1,NOT(F55=2),OR(J55="",J55&lt;0,J55&gt;AC55,AND(M55&gt;0,OR(L55="",L55&lt;0,L55&gt;AC55)),K55&gt;1,K55&lt;0)),_general!$A$83,"")</f>
        <v/>
      </c>
      <c r="O55" t="str">
        <f>VLOOKUP($B55,overview_of_services!$B$4:$I$111,4,)</f>
        <v>Aucun</v>
      </c>
      <c r="P55" t="str">
        <f>VLOOKUP($B55,overview_of_services!$B$4:$I$111,5,)</f>
        <v>Remontée centralisée ou déportée d'indicateurs temps réel d'utilisation d'énergie par vecteur énergétique</v>
      </c>
      <c r="Q55" t="str">
        <f>VLOOKUP($B55,overview_of_services!$B$4:$I$111,6,)</f>
        <v>Remontée centralisée ou déportée d'indicateurs temps réel d'utilisation d'énergie par vecteur énergétique, combinant les systèmes techniques du bâtiment pour au moins 2 domaines en une seule interface</v>
      </c>
      <c r="R55" t="str">
        <f>VLOOKUP($B55,overview_of_services!$B$4:$I$111,7,)</f>
        <v>Remontée centralisée ou déportée d'indicateurs temps réel d'utilisation d'énergie par vecteur énergétique, combinant les systèmes techniques du bâtiment pour tous les domaines principaux en une seule interface</v>
      </c>
      <c r="S55">
        <f>VLOOKUP($B55,overview_of_services!$B$4:$I$111,8,)</f>
        <v>0</v>
      </c>
      <c r="T55">
        <f>IF(OR(E55=0,OR(F55=0,F55=2)),0,1)</f>
        <v>1</v>
      </c>
      <c r="U55">
        <f>IF(AND(T55=1,I55=1),1,0)</f>
        <v>1</v>
      </c>
      <c r="Z55">
        <f>IF(OR(AND(F55=1,E55=1,G55=1),AND(F55=1,E55=1,G55=0,I55=1),AND(F55=2,E55=1,G55=1)),1,0)</f>
        <v>1</v>
      </c>
      <c r="AA55">
        <f>IF(U55=1,J55,0)</f>
        <v>2</v>
      </c>
      <c r="AB55">
        <f>IF(U55=1,L55,0)</f>
        <v>0</v>
      </c>
      <c r="AC55">
        <f>ISTEXT(O55)+ISTEXT(P55)+ISTEXT(Q55)+ISTEXT(R55)+ISTEXT(S55)-1</f>
        <v>3</v>
      </c>
      <c r="AD55">
        <f>IF(Z55=1,AC55,0)</f>
        <v>3</v>
      </c>
      <c r="AE55" t="str">
        <f>VLOOKUP($B55,overview_of_services!$B$4:$R$111,$AE$2,FALSE)</f>
        <v>MC</v>
      </c>
      <c r="AF55">
        <f>VLOOKUP(B55,INDIRECT("'"&amp;AE55&amp;"'!"&amp;"C18:Z417"),$AF$2,0)+AA55+$AF$4</f>
        <v>56</v>
      </c>
      <c r="AG55">
        <f>IF($T55=1,INDIRECT(ADDRESS($AF55,AG$2,1,,$AE55)),0)</f>
        <v>1</v>
      </c>
      <c r="AH55">
        <f>IF($T55=1,INDIRECT(ADDRESS($AF55,AH$2,1,,$AE55)),0)</f>
        <v>0</v>
      </c>
      <c r="AI55">
        <f>IF($T55=1,INDIRECT(ADDRESS($AF55,AI$2,1,,$AE55)),0)</f>
        <v>0</v>
      </c>
      <c r="AJ55">
        <f>IF($T55=1,INDIRECT(ADDRESS($AF55,AJ$2,1,,$AE55)),0)</f>
        <v>2</v>
      </c>
      <c r="AK55">
        <f>IF($T55=1,INDIRECT(ADDRESS($AF55,AK$2,1,,$AE55)),0)</f>
        <v>0</v>
      </c>
      <c r="AL55">
        <f>IF($T55=1,INDIRECT(ADDRESS($AF55,AL$2,1,,$AE55)),0)</f>
        <v>2</v>
      </c>
      <c r="AM55">
        <f>IF($T55=1,INDIRECT(ADDRESS($AF55,AM$2,1,,$AE55)),0)</f>
        <v>2</v>
      </c>
      <c r="AN55">
        <f>VLOOKUP(B55,INDIRECT("'"&amp;AE55&amp;"'!"&amp;"C18:Z417"),$AF$2,0)+AB55+$AF$4</f>
        <v>54</v>
      </c>
      <c r="AO55">
        <f>IF($T55=1,INDIRECT(ADDRESS($AN55,AO$2,1,,$AE55)),0)</f>
        <v>0</v>
      </c>
      <c r="AP55">
        <f>IF($T55=1,INDIRECT(ADDRESS($AN55,AP$2,1,,$AE55)),0)</f>
        <v>0</v>
      </c>
      <c r="AQ55">
        <f>IF($T55=1,INDIRECT(ADDRESS($AN55,AQ$2,1,,$AE55)),0)</f>
        <v>0</v>
      </c>
      <c r="AR55">
        <f>IF($T55=1,INDIRECT(ADDRESS($AN55,AR$2,1,,$AE55)),0)</f>
        <v>0</v>
      </c>
      <c r="AS55">
        <f>IF($T55=1,INDIRECT(ADDRESS($AN55,AS$2,1,,$AE55)),0)</f>
        <v>0</v>
      </c>
      <c r="AT55">
        <f>IF($T55=1,INDIRECT(ADDRESS($AN55,AT$2,1,,$AE55)),0)</f>
        <v>0</v>
      </c>
      <c r="AU55">
        <f>IF($T55=1,INDIRECT(ADDRESS($AN55,AU$2,1,,$AE55)),0)</f>
        <v>0</v>
      </c>
      <c r="AW55" t="str">
        <v>Weightings</v>
      </c>
      <c r="AX55" s="3">
        <f>VLOOKUP(AE55,_general!$A$65:$B$73,2,FALSE)+$AX$4</f>
        <v>17</v>
      </c>
      <c r="AY55" s="1">
        <f>INDIRECT(ADDRESS($AX55,AY$2,1,,"Weightings"))</f>
        <v>0.2</v>
      </c>
      <c r="AZ55" s="1">
        <f>INDIRECT(ADDRESS($AX55,AZ$2,1,,"Weightings"))</f>
        <v>0.2</v>
      </c>
      <c r="BA55" s="1">
        <f>INDIRECT(ADDRESS($AX55,BA$2,1,,"Weightings"))</f>
        <v>0</v>
      </c>
      <c r="BB55" s="1">
        <f>INDIRECT(ADDRESS($AX55,BB$2,1,,"Weightings"))</f>
        <v>0.1111111111111111</v>
      </c>
      <c r="BC55" s="1">
        <f>INDIRECT(ADDRESS($AX55,BC$2,1,,"Weightings"))</f>
        <v>0</v>
      </c>
      <c r="BD55" s="1">
        <f>INDIRECT(ADDRESS($AX55,BD$2,1,,"Weightings"))</f>
        <v>0.2</v>
      </c>
      <c r="BE55" s="1">
        <f>INDIRECT(ADDRESS($AX55,BE$2,1,,"Weightings"))</f>
        <v>0.125</v>
      </c>
      <c r="BG55" s="4">
        <f>AG55*AY55</f>
        <v>0.2</v>
      </c>
      <c r="BH55" s="4">
        <f>AH55*AZ55</f>
        <v>0</v>
      </c>
      <c r="BI55" s="4">
        <f>AI55*BA55</f>
        <v>0</v>
      </c>
      <c r="BJ55" s="4">
        <f>AJ55*BB55</f>
        <v>0.2222222222222222</v>
      </c>
      <c r="BK55" s="4">
        <f>AK55*BC55</f>
        <v>0</v>
      </c>
      <c r="BL55" s="4">
        <f>AL55*BD55</f>
        <v>0.4</v>
      </c>
      <c r="BM55" s="4">
        <f>AM55*BE55</f>
        <v>0.25</v>
      </c>
      <c r="BO55" s="4">
        <f>IF($M55&gt;0,AO55*AY55,0)</f>
        <v>0</v>
      </c>
      <c r="BP55" s="4">
        <f>IF($M55&gt;0,AP55*AZ55,0)</f>
        <v>0</v>
      </c>
      <c r="BQ55" s="4">
        <f>IF($M55&gt;0,AQ55*BA55,0)</f>
        <v>0</v>
      </c>
      <c r="BR55" s="4">
        <f>IF($M55&gt;0,AR55*BB55,0)</f>
        <v>0</v>
      </c>
      <c r="BS55" s="4">
        <f>IF($M55&gt;0,AS55*BC55,0)</f>
        <v>0</v>
      </c>
      <c r="BT55" s="4">
        <f>IF($M55&gt;0,AT55*BD55,0)</f>
        <v>0</v>
      </c>
      <c r="BU55" s="4">
        <f>IF($M55&gt;0,AU55*BE55,0)</f>
        <v>0</v>
      </c>
      <c r="BV55" s="3">
        <f>$AX$4+18</f>
        <v>22</v>
      </c>
      <c r="BW55" s="4">
        <f>INDIRECT(ADDRESS($BV55,BW$2,1,,"Weightings"))*(BG55*$K55+BO55*$M55)</f>
        <v>0.03333333333333333</v>
      </c>
      <c r="BX55" s="4">
        <f>INDIRECT(ADDRESS($BV55,BX$2,1,,"Weightings"))*(BH55*$K55+BP55*$M55)</f>
        <v>0</v>
      </c>
      <c r="BY55" s="4">
        <f>INDIRECT(ADDRESS($BV55,BY$2,1,,"Weightings"))*(BI55*$K55+BQ55*$M55)</f>
        <v>0</v>
      </c>
      <c r="BZ55" s="4">
        <f>INDIRECT(ADDRESS($BV55,BZ$2,1,,"Weightings"))*(BJ55*$K55+BR55*$M55)</f>
        <v>0.018518518518518517</v>
      </c>
      <c r="CA55" s="4">
        <f>INDIRECT(ADDRESS($BV55,CA$2,1,,"Weightings"))*(BK55*$K55+BS55*$M55)</f>
        <v>0</v>
      </c>
      <c r="CB55" s="4">
        <f>INDIRECT(ADDRESS($BV55,CB$2,1,,"Weightings"))*(BL55*$K55+BT55*$M55)</f>
        <v>0.06666666666666667</v>
      </c>
      <c r="CC55" s="4">
        <f>INDIRECT(ADDRESS($BV55,CC$2,1,,"Weightings"))*(BM55*$K55+BU55*$M55)</f>
        <v>0.020833333333333332</v>
      </c>
      <c r="CE55" t="str">
        <f>AE55</f>
        <v>MC</v>
      </c>
      <c r="CF55">
        <f>VLOOKUP(B55,INDIRECT("'"&amp;AE55&amp;"'!"&amp;"C6:Z505"),$AF$2,0)+AD55+$AF$4</f>
        <v>57</v>
      </c>
      <c r="CG55">
        <f>IF(OR($T55=1,AND($F55=2,$E55=1,$G55=1)),INDIRECT(ADDRESS($CF55,CG$2,1,,$CE55)),0)</f>
        <v>1</v>
      </c>
      <c r="CH55">
        <f>IF(OR($T55=1,AND($F55=2,$E55=1,$G55=1)),INDIRECT(ADDRESS($CF55,CH$2,1,,$CE55)),0)</f>
        <v>0</v>
      </c>
      <c r="CI55">
        <f>IF(OR($T55=1,AND($F55=2,$E55=1,$G55=1)),INDIRECT(ADDRESS($CF55,CI$2,1,,$CE55)),0)</f>
        <v>0</v>
      </c>
      <c r="CJ55">
        <f>IF(OR($T55=1,AND($F55=2,$E55=1,$G55=1)),INDIRECT(ADDRESS($CF55,CJ$2,1,,$CE55)),0)</f>
        <v>3</v>
      </c>
      <c r="CK55">
        <f>IF(OR($T55=1,AND($F55=2,$E55=1,$G55=1)),INDIRECT(ADDRESS($CF55,CK$2,1,,$CE55)),0)</f>
        <v>0</v>
      </c>
      <c r="CL55">
        <f>IF(OR($T55=1,AND($F55=2,$E55=1,$G55=1)),INDIRECT(ADDRESS($CF55,CL$2,1,,$CE55)),0)</f>
        <v>3</v>
      </c>
      <c r="CM55">
        <f>IF(OR($T55=1,AND($F55=2,$E55=1,$G55=1)),INDIRECT(ADDRESS($CF55,CM$2,1,,$CE55)),0)</f>
        <v>3</v>
      </c>
      <c r="CO55" s="4">
        <f>AY55*CG55</f>
        <v>0.2</v>
      </c>
      <c r="CP55" s="4">
        <f>AZ55*CH55</f>
        <v>0</v>
      </c>
      <c r="CQ55" s="4">
        <f>BA55*CI55</f>
        <v>0</v>
      </c>
      <c r="CR55" s="4">
        <f>BB55*CJ55</f>
        <v>0.3333333333333333</v>
      </c>
      <c r="CS55" s="4">
        <f>BC55*CK55</f>
        <v>0</v>
      </c>
      <c r="CT55" s="4">
        <f>BD55*CL55</f>
        <v>0.6000000000000001</v>
      </c>
      <c r="CU55" s="4">
        <f>BE55*CM55</f>
        <v>0.375</v>
      </c>
      <c r="CV55" s="3">
        <f>BV55</f>
        <v>22</v>
      </c>
      <c r="CW55" s="4">
        <f>INDIRECT(ADDRESS($CV55,CW$2,1,,"Weightings"))*CO55</f>
        <v>0.03333333333333333</v>
      </c>
      <c r="CX55" s="4">
        <f>INDIRECT(ADDRESS($BV55,CX$2,1,,"Weightings"))*CP55</f>
        <v>0</v>
      </c>
      <c r="CY55" s="4">
        <f>INDIRECT(ADDRESS($BV55,CY$2,1,,"Weightings"))*CQ55</f>
        <v>0</v>
      </c>
      <c r="CZ55" s="4">
        <f>INDIRECT(ADDRESS($BV55,CZ$2,1,,"Weightings"))*CR55</f>
        <v>0.027777777777777776</v>
      </c>
      <c r="DA55" s="4">
        <f>INDIRECT(ADDRESS($BV55,DA$2,1,,"Weightings"))*CS55</f>
        <v>0</v>
      </c>
      <c r="DB55" s="4">
        <f>INDIRECT(ADDRESS($BV55,DB$2,1,,"Weightings"))*CT55</f>
        <v>0.1</v>
      </c>
      <c r="DC55" s="4">
        <f>INDIRECT(ADDRESS($BV55,DC$2,1,,"Weightings"))*CU55</f>
        <v>0.03125</v>
      </c>
    </row>
    <row r="56" ht="105.75" customHeight="1">
      <c r="B56" t="str">
        <f>overview_of_services!B54</f>
        <v>MC-25</v>
      </c>
      <c r="C56" t="str">
        <f>overview_of_services!C54</f>
        <v>Intégration avec le réseau intelligent</v>
      </c>
      <c r="D56" t="str">
        <f>overview_of_services!D54</f>
        <v>Intégration au réseau intelligent</v>
      </c>
      <c r="E56">
        <f>IF($H$2="A",overview_of_services!J54,IF($H$2="B",overview_of_services!K54,overview_of_services!L54))</f>
        <v>1</v>
      </c>
      <c r="F56">
        <f>IF('Informations sur le bâtiment'!$G$64="","",'Informations sur le bâtiment'!$G$64)</f>
        <v>1</v>
      </c>
      <c r="G56">
        <f>overview_of_services!N54</f>
        <v>1</v>
      </c>
      <c r="I56">
        <v>1</v>
      </c>
      <c r="J56">
        <v>2</v>
      </c>
      <c r="K56" s="1">
        <v>1</v>
      </c>
      <c r="L56">
        <v>0</v>
      </c>
      <c r="M56" s="1">
        <f>1-K56</f>
        <v>0</v>
      </c>
      <c r="N56" s="1" t="str">
        <f>IF(AND(U56=1,NOT(F56=2),OR(J56="",J56&lt;0,J56&gt;AC56,AND(M56&gt;0,OR(L56="",L56&lt;0,L56&gt;AC56)),K56&gt;1,K56&lt;0)),_general!$A$83,"")</f>
        <v/>
      </c>
      <c r="O56" t="str">
        <f>VLOOKUP($B56,overview_of_services!$B$4:$I$111,4,)</f>
        <v>cla</v>
      </c>
      <c r="P56" t="str">
        <f>VLOOKUP($B56,overview_of_services!$B$4:$I$111,5,)</f>
        <v>Gestion de la demande possible pour certains systèmes techniques du bâtiment (sans coordination entre domaines)</v>
      </c>
      <c r="Q56" t="str">
        <f>VLOOKUP($B56,overview_of_services!$B$4:$I$111,6,)</f>
        <v>Gestion coordonnée de la demande pour plusieurs systèmes techniques du bâtiment</v>
      </c>
      <c r="R56">
        <f>VLOOKUP($B56,overview_of_services!$B$4:$I$111,7,)</f>
        <v>0</v>
      </c>
      <c r="S56">
        <f>VLOOKUP($B56,overview_of_services!$B$4:$I$111,8,)</f>
        <v>0</v>
      </c>
      <c r="T56">
        <f>IF(OR(E56=0,OR(F56=0,F56=2)),0,1)</f>
        <v>1</v>
      </c>
      <c r="U56">
        <f>IF(AND(T56=1,I56=1),1,0)</f>
        <v>1</v>
      </c>
      <c r="Z56">
        <f>IF(OR(AND(F56=1,E56=1,G56=1),AND(F56=1,E56=1,G56=0,I56=1),AND(F56=2,E56=1,G56=1)),1,0)</f>
        <v>1</v>
      </c>
      <c r="AA56">
        <f>IF(U56=1,J56,0)</f>
        <v>2</v>
      </c>
      <c r="AB56">
        <f>IF(U56=1,L56,0)</f>
        <v>0</v>
      </c>
      <c r="AC56">
        <f>ISTEXT(O56)+ISTEXT(P56)+ISTEXT(Q56)+ISTEXT(R56)+ISTEXT(S56)-1</f>
        <v>2</v>
      </c>
      <c r="AD56">
        <f>IF(Z56=1,AC56,0)</f>
        <v>2</v>
      </c>
      <c r="AE56" t="str">
        <f>VLOOKUP($B56,overview_of_services!$B$4:$R$111,$AE$2,FALSE)</f>
        <v>MC</v>
      </c>
      <c r="AF56">
        <f>VLOOKUP(B56,INDIRECT("'"&amp;AE56&amp;"'!"&amp;"C19:Z418"),$AF$2,0)+AA56+$AF$4</f>
        <v>72</v>
      </c>
      <c r="AG56">
        <f>IF($T56=1,INDIRECT(ADDRESS($AF56,AG$2,1,,$AE56)),0)</f>
        <v>1</v>
      </c>
      <c r="AH56">
        <f>IF($T56=1,INDIRECT(ADDRESS($AF56,AH$2,1,,$AE56)),0)</f>
        <v>3</v>
      </c>
      <c r="AI56">
        <f>IF($T56=1,INDIRECT(ADDRESS($AF56,AI$2,1,,$AE56)),0)</f>
        <v>0</v>
      </c>
      <c r="AJ56">
        <f>IF($T56=1,INDIRECT(ADDRESS($AF56,AJ$2,1,,$AE56)),0)</f>
        <v>1</v>
      </c>
      <c r="AK56">
        <f>IF($T56=1,INDIRECT(ADDRESS($AF56,AK$2,1,,$AE56)),0)</f>
        <v>0</v>
      </c>
      <c r="AL56">
        <f>IF($T56=1,INDIRECT(ADDRESS($AF56,AL$2,1,,$AE56)),0)</f>
        <v>0</v>
      </c>
      <c r="AM56">
        <f>IF($T56=1,INDIRECT(ADDRESS($AF56,AM$2,1,,$AE56)),0)</f>
        <v>0</v>
      </c>
      <c r="AN56">
        <f>VLOOKUP(B56,INDIRECT("'"&amp;AE56&amp;"'!"&amp;"C19:Z418"),$AF$2,0)+AB56+$AF$4</f>
        <v>70</v>
      </c>
      <c r="AO56">
        <f>IF($T56=1,INDIRECT(ADDRESS($AN56,AO$2,1,,$AE56)),0)</f>
        <v>0</v>
      </c>
      <c r="AP56">
        <f>IF($T56=1,INDIRECT(ADDRESS($AN56,AP$2,1,,$AE56)),0)</f>
        <v>0</v>
      </c>
      <c r="AQ56">
        <f>IF($T56=1,INDIRECT(ADDRESS($AN56,AQ$2,1,,$AE56)),0)</f>
        <v>0</v>
      </c>
      <c r="AR56">
        <f>IF($T56=1,INDIRECT(ADDRESS($AN56,AR$2,1,,$AE56)),0)</f>
        <v>0</v>
      </c>
      <c r="AS56">
        <f>IF($T56=1,INDIRECT(ADDRESS($AN56,AS$2,1,,$AE56)),0)</f>
        <v>0</v>
      </c>
      <c r="AT56">
        <f>IF($T56=1,INDIRECT(ADDRESS($AN56,AT$2,1,,$AE56)),0)</f>
        <v>0</v>
      </c>
      <c r="AU56">
        <f>IF($T56=1,INDIRECT(ADDRESS($AN56,AU$2,1,,$AE56)),0)</f>
        <v>0</v>
      </c>
      <c r="AW56" t="str">
        <v>Weightings</v>
      </c>
      <c r="AX56" s="3">
        <f>VLOOKUP(AE56,_general!$A$65:$B$73,2,FALSE)+$AX$4</f>
        <v>17</v>
      </c>
      <c r="AY56" s="1">
        <f>INDIRECT(ADDRESS($AX56,AY$2,1,,"Weightings"))</f>
        <v>0.2</v>
      </c>
      <c r="AZ56" s="1">
        <f>INDIRECT(ADDRESS($AX56,AZ$2,1,,"Weightings"))</f>
        <v>0.2</v>
      </c>
      <c r="BA56" s="1">
        <f>INDIRECT(ADDRESS($AX56,BA$2,1,,"Weightings"))</f>
        <v>0</v>
      </c>
      <c r="BB56" s="1">
        <f>INDIRECT(ADDRESS($AX56,BB$2,1,,"Weightings"))</f>
        <v>0.1111111111111111</v>
      </c>
      <c r="BC56" s="1">
        <f>INDIRECT(ADDRESS($AX56,BC$2,1,,"Weightings"))</f>
        <v>0</v>
      </c>
      <c r="BD56" s="1">
        <f>INDIRECT(ADDRESS($AX56,BD$2,1,,"Weightings"))</f>
        <v>0.2</v>
      </c>
      <c r="BE56" s="1">
        <f>INDIRECT(ADDRESS($AX56,BE$2,1,,"Weightings"))</f>
        <v>0.125</v>
      </c>
      <c r="BG56" s="4">
        <f>AG56*AY56</f>
        <v>0.2</v>
      </c>
      <c r="BH56" s="4">
        <f>AH56*AZ56</f>
        <v>0.6000000000000001</v>
      </c>
      <c r="BI56" s="4">
        <f>AI56*BA56</f>
        <v>0</v>
      </c>
      <c r="BJ56" s="4">
        <f>AJ56*BB56</f>
        <v>0.1111111111111111</v>
      </c>
      <c r="BK56" s="4">
        <f>AK56*BC56</f>
        <v>0</v>
      </c>
      <c r="BL56" s="4">
        <f>AL56*BD56</f>
        <v>0</v>
      </c>
      <c r="BM56" s="4">
        <f>AM56*BE56</f>
        <v>0</v>
      </c>
      <c r="BO56" s="4">
        <f>IF($M56&gt;0,AO56*AY56,0)</f>
        <v>0</v>
      </c>
      <c r="BP56" s="4">
        <f>IF($M56&gt;0,AP56*AZ56,0)</f>
        <v>0</v>
      </c>
      <c r="BQ56" s="4">
        <f>IF($M56&gt;0,AQ56*BA56,0)</f>
        <v>0</v>
      </c>
      <c r="BR56" s="4">
        <f>IF($M56&gt;0,AR56*BB56,0)</f>
        <v>0</v>
      </c>
      <c r="BS56" s="4">
        <f>IF($M56&gt;0,AS56*BC56,0)</f>
        <v>0</v>
      </c>
      <c r="BT56" s="4">
        <f>IF($M56&gt;0,AT56*BD56,0)</f>
        <v>0</v>
      </c>
      <c r="BU56" s="4">
        <f>IF($M56&gt;0,AU56*BE56,0)</f>
        <v>0</v>
      </c>
      <c r="BV56" s="3">
        <f>$AX$4+18</f>
        <v>22</v>
      </c>
      <c r="BW56" s="4">
        <f>INDIRECT(ADDRESS($BV56,BW$2,1,,"Weightings"))*(BG56*$K56+BO56*$M56)</f>
        <v>0.03333333333333333</v>
      </c>
      <c r="BX56" s="4">
        <f>INDIRECT(ADDRESS($BV56,BX$2,1,,"Weightings"))*(BH56*$K56+BP56*$M56)</f>
        <v>0.2</v>
      </c>
      <c r="BY56" s="4">
        <f>INDIRECT(ADDRESS($BV56,BY$2,1,,"Weightings"))*(BI56*$K56+BQ56*$M56)</f>
        <v>0</v>
      </c>
      <c r="BZ56" s="4">
        <f>INDIRECT(ADDRESS($BV56,BZ$2,1,,"Weightings"))*(BJ56*$K56+BR56*$M56)</f>
        <v>0.009259259259259259</v>
      </c>
      <c r="CA56" s="4">
        <f>INDIRECT(ADDRESS($BV56,CA$2,1,,"Weightings"))*(BK56*$K56+BS56*$M56)</f>
        <v>0</v>
      </c>
      <c r="CB56" s="4">
        <f>INDIRECT(ADDRESS($BV56,CB$2,1,,"Weightings"))*(BL56*$K56+BT56*$M56)</f>
        <v>0</v>
      </c>
      <c r="CC56" s="4">
        <f>INDIRECT(ADDRESS($BV56,CC$2,1,,"Weightings"))*(BM56*$K56+BU56*$M56)</f>
        <v>0</v>
      </c>
      <c r="CE56" t="str">
        <f>AE56</f>
        <v>MC</v>
      </c>
      <c r="CF56">
        <f>VLOOKUP(B56,INDIRECT("'"&amp;AE56&amp;"'!"&amp;"C7:Z506"),$AF$2,0)+AD56+$AF$4</f>
        <v>72</v>
      </c>
      <c r="CG56">
        <f>IF(OR($T56=1,AND($F56=2,$E56=1,$G56=1)),INDIRECT(ADDRESS($CF56,CG$2,1,,$CE56)),0)</f>
        <v>1</v>
      </c>
      <c r="CH56">
        <f>IF(OR($T56=1,AND($F56=2,$E56=1,$G56=1)),INDIRECT(ADDRESS($CF56,CH$2,1,,$CE56)),0)</f>
        <v>3</v>
      </c>
      <c r="CI56">
        <f>IF(OR($T56=1,AND($F56=2,$E56=1,$G56=1)),INDIRECT(ADDRESS($CF56,CI$2,1,,$CE56)),0)</f>
        <v>0</v>
      </c>
      <c r="CJ56">
        <f>IF(OR($T56=1,AND($F56=2,$E56=1,$G56=1)),INDIRECT(ADDRESS($CF56,CJ$2,1,,$CE56)),0)</f>
        <v>1</v>
      </c>
      <c r="CK56">
        <f>IF(OR($T56=1,AND($F56=2,$E56=1,$G56=1)),INDIRECT(ADDRESS($CF56,CK$2,1,,$CE56)),0)</f>
        <v>0</v>
      </c>
      <c r="CL56">
        <f>IF(OR($T56=1,AND($F56=2,$E56=1,$G56=1)),INDIRECT(ADDRESS($CF56,CL$2,1,,$CE56)),0)</f>
        <v>0</v>
      </c>
      <c r="CM56">
        <f>IF(OR($T56=1,AND($F56=2,$E56=1,$G56=1)),INDIRECT(ADDRESS($CF56,CM$2,1,,$CE56)),0)</f>
        <v>0</v>
      </c>
      <c r="CO56" s="4">
        <f>AY56*CG56</f>
        <v>0.2</v>
      </c>
      <c r="CP56" s="4">
        <f>AZ56*CH56</f>
        <v>0.6000000000000001</v>
      </c>
      <c r="CQ56" s="4">
        <f>BA56*CI56</f>
        <v>0</v>
      </c>
      <c r="CR56" s="4">
        <f>BB56*CJ56</f>
        <v>0.1111111111111111</v>
      </c>
      <c r="CS56" s="4">
        <f>BC56*CK56</f>
        <v>0</v>
      </c>
      <c r="CT56" s="4">
        <f>BD56*CL56</f>
        <v>0</v>
      </c>
      <c r="CU56" s="4">
        <f>BE56*CM56</f>
        <v>0</v>
      </c>
      <c r="CV56" s="3">
        <f>BV56</f>
        <v>22</v>
      </c>
      <c r="CW56" s="4">
        <f>INDIRECT(ADDRESS($CV56,CW$2,1,,"Weightings"))*CO56</f>
        <v>0.03333333333333333</v>
      </c>
      <c r="CX56" s="4">
        <f>INDIRECT(ADDRESS($BV56,CX$2,1,,"Weightings"))*CP56</f>
        <v>0.2</v>
      </c>
      <c r="CY56" s="4">
        <f>INDIRECT(ADDRESS($BV56,CY$2,1,,"Weightings"))*CQ56</f>
        <v>0</v>
      </c>
      <c r="CZ56" s="4">
        <f>INDIRECT(ADDRESS($BV56,CZ$2,1,,"Weightings"))*CR56</f>
        <v>0.009259259259259259</v>
      </c>
      <c r="DA56" s="4">
        <f>INDIRECT(ADDRESS($BV56,DA$2,1,,"Weightings"))*CS56</f>
        <v>0</v>
      </c>
      <c r="DB56" s="4">
        <f>INDIRECT(ADDRESS($BV56,DB$2,1,,"Weightings"))*CT56</f>
        <v>0</v>
      </c>
      <c r="DC56" s="4">
        <f>INDIRECT(ADDRESS($BV56,DC$2,1,,"Weightings"))*CU56</f>
        <v>0</v>
      </c>
    </row>
    <row r="57" ht="120.75" customHeight="1">
      <c r="B57" t="str">
        <f>overview_of_services!B55</f>
        <v>MC-28</v>
      </c>
      <c r="C57" t="str">
        <f>overview_of_services!C55</f>
        <v>Remontée d'informations</v>
      </c>
      <c r="D57" t="str">
        <f>overview_of_services!D55</f>
        <v>Remontée d'informations sur le fonctionnement et la performance de la gestion de la demande (effacements)</v>
      </c>
      <c r="E57">
        <f>IF($H$2="A",overview_of_services!J55,IF($H$2="B",overview_of_services!K55,overview_of_services!L55))</f>
        <v>1</v>
      </c>
      <c r="F57">
        <f>IF('Informations sur le bâtiment'!$G$64="","",'Informations sur le bâtiment'!$G$64)</f>
        <v>1</v>
      </c>
      <c r="G57">
        <f>overview_of_services!N55</f>
        <v>1</v>
      </c>
      <c r="I57">
        <v>0</v>
      </c>
      <c r="K57" s="1">
        <v>1</v>
      </c>
      <c r="L57">
        <v>0</v>
      </c>
      <c r="M57" s="1">
        <f>1-K57</f>
        <v>0</v>
      </c>
      <c r="N57" s="1" t="str">
        <f>IF(AND(U57=1,NOT(F57=2),OR(J57="",J57&lt;0,J57&gt;AC57,AND(M57&gt;0,OR(L57="",L57&lt;0,L57&gt;AC57)),K57&gt;1,K57&lt;0)),_general!$A$83,"")</f>
        <v/>
      </c>
      <c r="O57" t="str">
        <f>VLOOKUP($B57,overview_of_services!$B$4:$I$111,4,)</f>
        <v>Aucune</v>
      </c>
      <c r="P57" t="str">
        <f>VLOOKUP($B57,overview_of_services!$B$4:$I$111,5,)</f>
        <v>Remontée d'informations sur le statut actuel de gestion de la demande, intégrant les flux d'énergie concernés</v>
      </c>
      <c r="Q57" t="str">
        <f>VLOOKUP($B57,overview_of_services!$B$4:$I$111,6,)</f>
        <v>Remontée d'information sur le statut actuel, passé et prévisionnel de la gestion de la demande, intégrant les flux d'énergie concernés</v>
      </c>
      <c r="R57">
        <f>VLOOKUP($B57,overview_of_services!$B$4:$I$111,7,)</f>
        <v>0</v>
      </c>
      <c r="S57">
        <f>VLOOKUP($B57,overview_of_services!$B$4:$I$111,8,)</f>
        <v>0</v>
      </c>
      <c r="T57">
        <f>IF(OR(E57=0,OR(F57=0,F57=2)),0,1)</f>
        <v>1</v>
      </c>
      <c r="U57">
        <f>IF(AND(T57=1,I57=1),1,0)</f>
        <v>0</v>
      </c>
      <c r="Z57">
        <f>IF(OR(AND(F57=1,E57=1,G57=1),AND(F57=1,E57=1,G57=0,I57=1),AND(F57=2,E57=1,G57=1)),1,0)</f>
        <v>1</v>
      </c>
      <c r="AA57">
        <f>IF(U57=1,J57,0)</f>
        <v>0</v>
      </c>
      <c r="AB57">
        <f>IF(U57=1,L57,0)</f>
        <v>0</v>
      </c>
      <c r="AC57">
        <f>ISTEXT(O57)+ISTEXT(P57)+ISTEXT(Q57)+ISTEXT(R57)+ISTEXT(S57)-1</f>
        <v>2</v>
      </c>
      <c r="AD57">
        <f>IF(Z57=1,AC57,0)</f>
        <v>2</v>
      </c>
      <c r="AE57" t="str">
        <f>VLOOKUP($B57,overview_of_services!$B$4:$R$111,$AE$2,FALSE)</f>
        <v>MC</v>
      </c>
      <c r="AF57">
        <f>VLOOKUP(B57,INDIRECT("'"&amp;AE57&amp;"'!"&amp;"C20:Z419"),$AF$2,0)+AA57+$AF$4</f>
        <v>85</v>
      </c>
      <c r="AG57">
        <f>IF($T57=1,INDIRECT(ADDRESS($AF57,AG$2,1,,$AE57)),0)</f>
        <v>0</v>
      </c>
      <c r="AH57">
        <f>IF($T57=1,INDIRECT(ADDRESS($AF57,AH$2,1,,$AE57)),0)</f>
        <v>0</v>
      </c>
      <c r="AI57">
        <f>IF($T57=1,INDIRECT(ADDRESS($AF57,AI$2,1,,$AE57)),0)</f>
        <v>0</v>
      </c>
      <c r="AJ57">
        <f>IF($T57=1,INDIRECT(ADDRESS($AF57,AJ$2,1,,$AE57)),0)</f>
        <v>0</v>
      </c>
      <c r="AK57">
        <f>IF($T57=1,INDIRECT(ADDRESS($AF57,AK$2,1,,$AE57)),0)</f>
        <v>0</v>
      </c>
      <c r="AL57">
        <f>IF($T57=1,INDIRECT(ADDRESS($AF57,AL$2,1,,$AE57)),0)</f>
        <v>0</v>
      </c>
      <c r="AM57">
        <f>IF($T57=1,INDIRECT(ADDRESS($AF57,AM$2,1,,$AE57)),0)</f>
        <v>0</v>
      </c>
      <c r="AN57">
        <f>VLOOKUP(B57,INDIRECT("'"&amp;AE57&amp;"'!"&amp;"C20:Z419"),$AF$2,0)+AB57+$AF$4</f>
        <v>85</v>
      </c>
      <c r="AO57">
        <f>IF($T57=1,INDIRECT(ADDRESS($AN57,AO$2,1,,$AE57)),0)</f>
        <v>0</v>
      </c>
      <c r="AP57">
        <f>IF($T57=1,INDIRECT(ADDRESS($AN57,AP$2,1,,$AE57)),0)</f>
        <v>0</v>
      </c>
      <c r="AQ57">
        <f>IF($T57=1,INDIRECT(ADDRESS($AN57,AQ$2,1,,$AE57)),0)</f>
        <v>0</v>
      </c>
      <c r="AR57">
        <f>IF($T57=1,INDIRECT(ADDRESS($AN57,AR$2,1,,$AE57)),0)</f>
        <v>0</v>
      </c>
      <c r="AS57">
        <f>IF($T57=1,INDIRECT(ADDRESS($AN57,AS$2,1,,$AE57)),0)</f>
        <v>0</v>
      </c>
      <c r="AT57">
        <f>IF($T57=1,INDIRECT(ADDRESS($AN57,AT$2,1,,$AE57)),0)</f>
        <v>0</v>
      </c>
      <c r="AU57">
        <f>IF($T57=1,INDIRECT(ADDRESS($AN57,AU$2,1,,$AE57)),0)</f>
        <v>0</v>
      </c>
      <c r="AW57" t="str">
        <v>Weightings</v>
      </c>
      <c r="AX57" s="3">
        <f>VLOOKUP(AE57,_general!$A$65:$B$73,2,FALSE)+$AX$4</f>
        <v>17</v>
      </c>
      <c r="AY57" s="1">
        <f>INDIRECT(ADDRESS($AX57,AY$2,1,,"Weightings"))</f>
        <v>0.2</v>
      </c>
      <c r="AZ57" s="1">
        <f>INDIRECT(ADDRESS($AX57,AZ$2,1,,"Weightings"))</f>
        <v>0.2</v>
      </c>
      <c r="BA57" s="1">
        <f>INDIRECT(ADDRESS($AX57,BA$2,1,,"Weightings"))</f>
        <v>0</v>
      </c>
      <c r="BB57" s="1">
        <f>INDIRECT(ADDRESS($AX57,BB$2,1,,"Weightings"))</f>
        <v>0.1111111111111111</v>
      </c>
      <c r="BC57" s="1">
        <f>INDIRECT(ADDRESS($AX57,BC$2,1,,"Weightings"))</f>
        <v>0</v>
      </c>
      <c r="BD57" s="1">
        <f>INDIRECT(ADDRESS($AX57,BD$2,1,,"Weightings"))</f>
        <v>0.2</v>
      </c>
      <c r="BE57" s="1">
        <f>INDIRECT(ADDRESS($AX57,BE$2,1,,"Weightings"))</f>
        <v>0.125</v>
      </c>
      <c r="BG57" s="4">
        <f>AG57*AY57</f>
        <v>0</v>
      </c>
      <c r="BH57" s="4">
        <f>AH57*AZ57</f>
        <v>0</v>
      </c>
      <c r="BI57" s="4">
        <f>AI57*BA57</f>
        <v>0</v>
      </c>
      <c r="BJ57" s="4">
        <f>AJ57*BB57</f>
        <v>0</v>
      </c>
      <c r="BK57" s="4">
        <f>AK57*BC57</f>
        <v>0</v>
      </c>
      <c r="BL57" s="4">
        <f>AL57*BD57</f>
        <v>0</v>
      </c>
      <c r="BM57" s="4">
        <f>AM57*BE57</f>
        <v>0</v>
      </c>
      <c r="BO57" s="4">
        <f>IF($M57&gt;0,AO57*AY57,0)</f>
        <v>0</v>
      </c>
      <c r="BP57" s="4">
        <f>IF($M57&gt;0,AP57*AZ57,0)</f>
        <v>0</v>
      </c>
      <c r="BQ57" s="4">
        <f>IF($M57&gt;0,AQ57*BA57,0)</f>
        <v>0</v>
      </c>
      <c r="BR57" s="4">
        <f>IF($M57&gt;0,AR57*BB57,0)</f>
        <v>0</v>
      </c>
      <c r="BS57" s="4">
        <f>IF($M57&gt;0,AS57*BC57,0)</f>
        <v>0</v>
      </c>
      <c r="BT57" s="4">
        <f>IF($M57&gt;0,AT57*BD57,0)</f>
        <v>0</v>
      </c>
      <c r="BU57" s="4">
        <f>IF($M57&gt;0,AU57*BE57,0)</f>
        <v>0</v>
      </c>
      <c r="BV57" s="3">
        <f>$AX$4+18</f>
        <v>22</v>
      </c>
      <c r="BW57" s="4">
        <f>INDIRECT(ADDRESS($BV57,BW$2,1,,"Weightings"))*(BG57*$K57+BO57*$M57)</f>
        <v>0</v>
      </c>
      <c r="BX57" s="4">
        <f>INDIRECT(ADDRESS($BV57,BX$2,1,,"Weightings"))*(BH57*$K57+BP57*$M57)</f>
        <v>0</v>
      </c>
      <c r="BY57" s="4">
        <f>INDIRECT(ADDRESS($BV57,BY$2,1,,"Weightings"))*(BI57*$K57+BQ57*$M57)</f>
        <v>0</v>
      </c>
      <c r="BZ57" s="4">
        <f>INDIRECT(ADDRESS($BV57,BZ$2,1,,"Weightings"))*(BJ57*$K57+BR57*$M57)</f>
        <v>0</v>
      </c>
      <c r="CA57" s="4">
        <f>INDIRECT(ADDRESS($BV57,CA$2,1,,"Weightings"))*(BK57*$K57+BS57*$M57)</f>
        <v>0</v>
      </c>
      <c r="CB57" s="4">
        <f>INDIRECT(ADDRESS($BV57,CB$2,1,,"Weightings"))*(BL57*$K57+BT57*$M57)</f>
        <v>0</v>
      </c>
      <c r="CC57" s="4">
        <f>INDIRECT(ADDRESS($BV57,CC$2,1,,"Weightings"))*(BM57*$K57+BU57*$M57)</f>
        <v>0</v>
      </c>
      <c r="CE57" t="str">
        <f>AE57</f>
        <v>MC</v>
      </c>
      <c r="CF57">
        <f>VLOOKUP(B57,INDIRECT("'"&amp;AE57&amp;"'!"&amp;"C8:Z507"),$AF$2,0)+AD57+$AF$4</f>
        <v>87</v>
      </c>
      <c r="CG57">
        <f>IF(OR($T57=1,AND($F57=2,$E57=1,$G57=1)),INDIRECT(ADDRESS($CF57,CG$2,1,,$CE57)),0)</f>
        <v>0</v>
      </c>
      <c r="CH57">
        <f>IF(OR($T57=1,AND($F57=2,$E57=1,$G57=1)),INDIRECT(ADDRESS($CF57,CH$2,1,,$CE57)),0)</f>
        <v>2</v>
      </c>
      <c r="CI57">
        <f>IF(OR($T57=1,AND($F57=2,$E57=1,$G57=1)),INDIRECT(ADDRESS($CF57,CI$2,1,,$CE57)),0)</f>
        <v>0</v>
      </c>
      <c r="CJ57">
        <f>IF(OR($T57=1,AND($F57=2,$E57=1,$G57=1)),INDIRECT(ADDRESS($CF57,CJ$2,1,,$CE57)),0)</f>
        <v>0</v>
      </c>
      <c r="CK57">
        <f>IF(OR($T57=1,AND($F57=2,$E57=1,$G57=1)),INDIRECT(ADDRESS($CF57,CK$2,1,,$CE57)),0)</f>
        <v>0</v>
      </c>
      <c r="CL57">
        <f>IF(OR($T57=1,AND($F57=2,$E57=1,$G57=1)),INDIRECT(ADDRESS($CF57,CL$2,1,,$CE57)),0)</f>
        <v>1</v>
      </c>
      <c r="CM57">
        <f>IF(OR($T57=1,AND($F57=2,$E57=1,$G57=1)),INDIRECT(ADDRESS($CF57,CM$2,1,,$CE57)),0)</f>
        <v>3</v>
      </c>
      <c r="CO57" s="4">
        <f>AY57*CG57</f>
        <v>0</v>
      </c>
      <c r="CP57" s="4">
        <f>AZ57*CH57</f>
        <v>0.4</v>
      </c>
      <c r="CQ57" s="4">
        <f>BA57*CI57</f>
        <v>0</v>
      </c>
      <c r="CR57" s="4">
        <f>BB57*CJ57</f>
        <v>0</v>
      </c>
      <c r="CS57" s="4">
        <f>BC57*CK57</f>
        <v>0</v>
      </c>
      <c r="CT57" s="4">
        <f>BD57*CL57</f>
        <v>0.2</v>
      </c>
      <c r="CU57" s="4">
        <f>BE57*CM57</f>
        <v>0.375</v>
      </c>
      <c r="CV57" s="3">
        <f>BV57</f>
        <v>22</v>
      </c>
      <c r="CW57" s="4">
        <f>INDIRECT(ADDRESS($CV57,CW$2,1,,"Weightings"))*CO57</f>
        <v>0</v>
      </c>
      <c r="CX57" s="4">
        <f>INDIRECT(ADDRESS($BV57,CX$2,1,,"Weightings"))*CP57</f>
        <v>0.13333333333333333</v>
      </c>
      <c r="CY57" s="4">
        <f>INDIRECT(ADDRESS($BV57,CY$2,1,,"Weightings"))*CQ57</f>
        <v>0</v>
      </c>
      <c r="CZ57" s="4">
        <f>INDIRECT(ADDRESS($BV57,CZ$2,1,,"Weightings"))*CR57</f>
        <v>0</v>
      </c>
      <c r="DA57" s="4">
        <f>INDIRECT(ADDRESS($BV57,DA$2,1,,"Weightings"))*CS57</f>
        <v>0</v>
      </c>
      <c r="DB57" s="4">
        <f>INDIRECT(ADDRESS($BV57,DB$2,1,,"Weightings"))*CT57</f>
        <v>0.03333333333333333</v>
      </c>
      <c r="DC57" s="4">
        <f>INDIRECT(ADDRESS($BV57,DC$2,1,,"Weightings"))*CU57</f>
        <v>0.03125</v>
      </c>
    </row>
    <row r="58" ht="120.75" customHeight="1">
      <c r="A58" t="str">
        <v>Energy generation</v>
      </c>
      <c r="B58" t="str">
        <f>overview_of_services!B56</f>
        <v>MC-29</v>
      </c>
      <c r="C58" t="str">
        <f>overview_of_services!C56</f>
        <v>Préemption du contrôle</v>
      </c>
      <c r="D58" t="str">
        <f>overview_of_services!D56</f>
        <v>Préemption du contrôle de gestion de la demande</v>
      </c>
      <c r="E58">
        <f>IF($H$2="A",overview_of_services!J56,IF($H$2="B",overview_of_services!K56,overview_of_services!L56))</f>
        <v>1</v>
      </c>
      <c r="F58">
        <f>IF('Informations sur le bâtiment'!$G$64="","",'Informations sur le bâtiment'!$G$64)</f>
        <v>1</v>
      </c>
      <c r="G58">
        <f>overview_of_services!N56</f>
        <v>1</v>
      </c>
      <c r="I58">
        <v>0</v>
      </c>
      <c r="K58" s="1">
        <v>1</v>
      </c>
      <c r="L58">
        <v>0</v>
      </c>
      <c r="M58" s="1">
        <f>1-K58</f>
        <v>0</v>
      </c>
      <c r="N58" s="1" t="str">
        <f>IF(AND(U58=1,NOT(F58=2),OR(J58="",J58&lt;0,J58&gt;AC58,AND(M58&gt;0,OR(L58="",L58&lt;0,L58&gt;AC58)),K58&gt;1,K58&lt;0)),_general!$A$83,"")</f>
        <v/>
      </c>
      <c r="O58" t="str">
        <f>VLOOKUP($B58,overview_of_services!$B$4:$I$111,4,)</f>
        <v>Pas de gestion de la demande</v>
      </c>
      <c r="P58" t="str">
        <f>VLOOKUP($B58,overview_of_services!$B$4:$I$111,5,)</f>
        <v>Contrôle de gestion de la demande sans possibilité pour l'utilisateur (occupant ou gestionnaire) de le préempter</v>
      </c>
      <c r="Q58" t="str">
        <f>VLOOKUP($B58,overview_of_services!$B$4:$I$111,6,)</f>
        <v>Préemption manuelle et réactivation du contrôle de gestion de la demande par l'utilisateur</v>
      </c>
      <c r="R58" t="str">
        <f>VLOOKUP($B58,overview_of_services!$B$4:$I$111,7,)</f>
        <v>Préemption (et réactivation) programmée du contrôle de gestion de la demande par l'utilisateur</v>
      </c>
      <c r="S58" t="str">
        <f>VLOOKUP($B58,overview_of_services!$B$4:$I$111,8,)</f>
        <v>Préemption et réactivation programmée du contrôle de gestion de la demande avec régulation optimisée</v>
      </c>
      <c r="T58">
        <f>IF(OR(E58=0,OR(F58=0,F58=2)),0,1)</f>
        <v>1</v>
      </c>
      <c r="U58">
        <f>IF(AND(T58=1,I58=1),1,0)</f>
        <v>0</v>
      </c>
      <c r="Z58">
        <f>IF(OR(AND(F58=1,E58=1,G58=1),AND(F58=1,E58=1,G58=0,I58=1),AND(F58=2,E58=1,G58=1)),1,0)</f>
        <v>1</v>
      </c>
      <c r="AA58">
        <f>IF(U58=1,J58,0)</f>
        <v>0</v>
      </c>
      <c r="AB58">
        <f>IF(U58=1,L58,0)</f>
        <v>0</v>
      </c>
      <c r="AC58">
        <f>ISTEXT(O58)+ISTEXT(P58)+ISTEXT(Q58)+ISTEXT(R58)+ISTEXT(S58)-1</f>
        <v>4</v>
      </c>
      <c r="AD58">
        <f>IF(Z58=1,AC58,0)</f>
        <v>4</v>
      </c>
      <c r="AE58" t="str">
        <f>VLOOKUP($B58,overview_of_services!$B$4:$R$111,$AE$2,FALSE)</f>
        <v>MC</v>
      </c>
      <c r="AF58">
        <f>VLOOKUP(B58,INDIRECT("'"&amp;AE58&amp;"'!"&amp;"C21:Z420"),$AF$2,0)+AA58+$AF$4</f>
        <v>99</v>
      </c>
      <c r="AG58">
        <f>IF($T58=1,INDIRECT(ADDRESS($AF58,AG$2,1,,$AE58)),0)</f>
        <v>0</v>
      </c>
      <c r="AH58">
        <f>IF($T58=1,INDIRECT(ADDRESS($AF58,AH$2,1,,$AE58)),0)</f>
        <v>0</v>
      </c>
      <c r="AI58">
        <f>IF($T58=1,INDIRECT(ADDRESS($AF58,AI$2,1,,$AE58)),0)</f>
        <v>0</v>
      </c>
      <c r="AJ58">
        <f>IF($T58=1,INDIRECT(ADDRESS($AF58,AJ$2,1,,$AE58)),0)</f>
        <v>0</v>
      </c>
      <c r="AK58">
        <f>IF($T58=1,INDIRECT(ADDRESS($AF58,AK$2,1,,$AE58)),0)</f>
        <v>0</v>
      </c>
      <c r="AL58">
        <f>IF($T58=1,INDIRECT(ADDRESS($AF58,AL$2,1,,$AE58)),0)</f>
        <v>0</v>
      </c>
      <c r="AM58">
        <f>IF($T58=1,INDIRECT(ADDRESS($AF58,AM$2,1,,$AE58)),0)</f>
        <v>0</v>
      </c>
      <c r="AN58">
        <f>VLOOKUP(B58,INDIRECT("'"&amp;AE58&amp;"'!"&amp;"C21:Z420"),$AF$2,0)+AB58+$AF$4</f>
        <v>99</v>
      </c>
      <c r="AO58">
        <f>IF($T58=1,INDIRECT(ADDRESS($AN58,AO$2,1,,$AE58)),0)</f>
        <v>0</v>
      </c>
      <c r="AP58">
        <f>IF($T58=1,INDIRECT(ADDRESS($AN58,AP$2,1,,$AE58)),0)</f>
        <v>0</v>
      </c>
      <c r="AQ58">
        <f>IF($T58=1,INDIRECT(ADDRESS($AN58,AQ$2,1,,$AE58)),0)</f>
        <v>0</v>
      </c>
      <c r="AR58">
        <f>IF($T58=1,INDIRECT(ADDRESS($AN58,AR$2,1,,$AE58)),0)</f>
        <v>0</v>
      </c>
      <c r="AS58">
        <f>IF($T58=1,INDIRECT(ADDRESS($AN58,AS$2,1,,$AE58)),0)</f>
        <v>0</v>
      </c>
      <c r="AT58">
        <f>IF($T58=1,INDIRECT(ADDRESS($AN58,AT$2,1,,$AE58)),0)</f>
        <v>0</v>
      </c>
      <c r="AU58">
        <f>IF($T58=1,INDIRECT(ADDRESS($AN58,AU$2,1,,$AE58)),0)</f>
        <v>0</v>
      </c>
      <c r="AW58" t="str">
        <v>Weightings</v>
      </c>
      <c r="AX58" s="3">
        <f>VLOOKUP(AE58,_general!$A$65:$B$73,2,FALSE)+$AX$4</f>
        <v>17</v>
      </c>
      <c r="AY58" s="1">
        <f>INDIRECT(ADDRESS($AX58,AY$2,1,,"Weightings"))</f>
        <v>0.2</v>
      </c>
      <c r="AZ58" s="1">
        <f>INDIRECT(ADDRESS($AX58,AZ$2,1,,"Weightings"))</f>
        <v>0.2</v>
      </c>
      <c r="BA58" s="1">
        <f>INDIRECT(ADDRESS($AX58,BA$2,1,,"Weightings"))</f>
        <v>0</v>
      </c>
      <c r="BB58" s="1">
        <f>INDIRECT(ADDRESS($AX58,BB$2,1,,"Weightings"))</f>
        <v>0.1111111111111111</v>
      </c>
      <c r="BC58" s="1">
        <f>INDIRECT(ADDRESS($AX58,BC$2,1,,"Weightings"))</f>
        <v>0</v>
      </c>
      <c r="BD58" s="1">
        <f>INDIRECT(ADDRESS($AX58,BD$2,1,,"Weightings"))</f>
        <v>0.2</v>
      </c>
      <c r="BE58" s="1">
        <f>INDIRECT(ADDRESS($AX58,BE$2,1,,"Weightings"))</f>
        <v>0.125</v>
      </c>
      <c r="BG58" s="4">
        <f>AG58*AY58</f>
        <v>0</v>
      </c>
      <c r="BH58" s="4">
        <f>AH58*AZ58</f>
        <v>0</v>
      </c>
      <c r="BI58" s="4">
        <f>AI58*BA58</f>
        <v>0</v>
      </c>
      <c r="BJ58" s="4">
        <f>AJ58*BB58</f>
        <v>0</v>
      </c>
      <c r="BK58" s="4">
        <f>AK58*BC58</f>
        <v>0</v>
      </c>
      <c r="BL58" s="4">
        <f>AL58*BD58</f>
        <v>0</v>
      </c>
      <c r="BM58" s="4">
        <f>AM58*BE58</f>
        <v>0</v>
      </c>
      <c r="BO58" s="4">
        <f>IF($M58&gt;0,AO58*AY58,0)</f>
        <v>0</v>
      </c>
      <c r="BP58" s="4">
        <f>IF($M58&gt;0,AP58*AZ58,0)</f>
        <v>0</v>
      </c>
      <c r="BQ58" s="4">
        <f>IF($M58&gt;0,AQ58*BA58,0)</f>
        <v>0</v>
      </c>
      <c r="BR58" s="4">
        <f>IF($M58&gt;0,AR58*BB58,0)</f>
        <v>0</v>
      </c>
      <c r="BS58" s="4">
        <f>IF($M58&gt;0,AS58*BC58,0)</f>
        <v>0</v>
      </c>
      <c r="BT58" s="4">
        <f>IF($M58&gt;0,AT58*BD58,0)</f>
        <v>0</v>
      </c>
      <c r="BU58" s="4">
        <f>IF($M58&gt;0,AU58*BE58,0)</f>
        <v>0</v>
      </c>
      <c r="BV58" s="3">
        <f>$AX$4+18</f>
        <v>22</v>
      </c>
      <c r="BW58" s="4">
        <f>INDIRECT(ADDRESS($BV58,BW$2,1,,"Weightings"))*(BG58*$K58+BO58*$M58)</f>
        <v>0</v>
      </c>
      <c r="BX58" s="4">
        <f>INDIRECT(ADDRESS($BV58,BX$2,1,,"Weightings"))*(BH58*$K58+BP58*$M58)</f>
        <v>0</v>
      </c>
      <c r="BY58" s="4">
        <f>INDIRECT(ADDRESS($BV58,BY$2,1,,"Weightings"))*(BI58*$K58+BQ58*$M58)</f>
        <v>0</v>
      </c>
      <c r="BZ58" s="4">
        <f>INDIRECT(ADDRESS($BV58,BZ$2,1,,"Weightings"))*(BJ58*$K58+BR58*$M58)</f>
        <v>0</v>
      </c>
      <c r="CA58" s="4">
        <f>INDIRECT(ADDRESS($BV58,CA$2,1,,"Weightings"))*(BK58*$K58+BS58*$M58)</f>
        <v>0</v>
      </c>
      <c r="CB58" s="4">
        <f>INDIRECT(ADDRESS($BV58,CB$2,1,,"Weightings"))*(BL58*$K58+BT58*$M58)</f>
        <v>0</v>
      </c>
      <c r="CC58" s="4">
        <f>INDIRECT(ADDRESS($BV58,CC$2,1,,"Weightings"))*(BM58*$K58+BU58*$M58)</f>
        <v>0</v>
      </c>
      <c r="CE58" t="str">
        <f>AE58</f>
        <v>MC</v>
      </c>
      <c r="CF58">
        <f>VLOOKUP(B58,INDIRECT("'"&amp;AE58&amp;"'!"&amp;"C9:Z508"),$AF$2,0)+AD58+$AF$4</f>
        <v>103</v>
      </c>
      <c r="CG58">
        <f>IF(OR($T58=1,AND($F58=2,$E58=1,$G58=1)),INDIRECT(ADDRESS($CF58,CG$2,1,,$CE58)),0)</f>
        <v>0</v>
      </c>
      <c r="CH58">
        <f>IF(OR($T58=1,AND($F58=2,$E58=1,$G58=1)),INDIRECT(ADDRESS($CF58,CH$2,1,,$CE58)),0)</f>
        <v>2</v>
      </c>
      <c r="CI58">
        <f>IF(OR($T58=1,AND($F58=2,$E58=1,$G58=1)),INDIRECT(ADDRESS($CF58,CI$2,1,,$CE58)),0)</f>
        <v>0</v>
      </c>
      <c r="CJ58">
        <f>IF(OR($T58=1,AND($F58=2,$E58=1,$G58=1)),INDIRECT(ADDRESS($CF58,CJ$2,1,,$CE58)),0)</f>
        <v>3</v>
      </c>
      <c r="CK58">
        <f>IF(OR($T58=1,AND($F58=2,$E58=1,$G58=1)),INDIRECT(ADDRESS($CF58,CK$2,1,,$CE58)),0)</f>
        <v>0</v>
      </c>
      <c r="CL58">
        <f>IF(OR($T58=1,AND($F58=2,$E58=1,$G58=1)),INDIRECT(ADDRESS($CF58,CL$2,1,,$CE58)),0)</f>
        <v>1</v>
      </c>
      <c r="CM58">
        <f>IF(OR($T58=1,AND($F58=2,$E58=1,$G58=1)),INDIRECT(ADDRESS($CF58,CM$2,1,,$CE58)),0)</f>
        <v>0</v>
      </c>
      <c r="CO58" s="4">
        <f>AY58*CG58</f>
        <v>0</v>
      </c>
      <c r="CP58" s="4">
        <f>AZ58*CH58</f>
        <v>0.4</v>
      </c>
      <c r="CQ58" s="4">
        <f>BA58*CI58</f>
        <v>0</v>
      </c>
      <c r="CR58" s="4">
        <f>BB58*CJ58</f>
        <v>0.3333333333333333</v>
      </c>
      <c r="CS58" s="4">
        <f>BC58*CK58</f>
        <v>0</v>
      </c>
      <c r="CT58" s="4">
        <f>BD58*CL58</f>
        <v>0.2</v>
      </c>
      <c r="CU58" s="4">
        <f>BE58*CM58</f>
        <v>0</v>
      </c>
      <c r="CV58" s="3">
        <f>BV58</f>
        <v>22</v>
      </c>
      <c r="CW58" s="4">
        <f>INDIRECT(ADDRESS($CV58,CW$2,1,,"Weightings"))*CO58</f>
        <v>0</v>
      </c>
      <c r="CX58" s="4">
        <f>INDIRECT(ADDRESS($BV58,CX$2,1,,"Weightings"))*CP58</f>
        <v>0.13333333333333333</v>
      </c>
      <c r="CY58" s="4">
        <f>INDIRECT(ADDRESS($BV58,CY$2,1,,"Weightings"))*CQ58</f>
        <v>0</v>
      </c>
      <c r="CZ58" s="4">
        <f>INDIRECT(ADDRESS($BV58,CZ$2,1,,"Weightings"))*CR58</f>
        <v>0.027777777777777776</v>
      </c>
      <c r="DA58" s="4">
        <f>INDIRECT(ADDRESS($BV58,DA$2,1,,"Weightings"))*CS58</f>
        <v>0</v>
      </c>
      <c r="DB58" s="4">
        <f>INDIRECT(ADDRESS($BV58,DB$2,1,,"Weightings"))*CT58</f>
        <v>0.03333333333333333</v>
      </c>
      <c r="DC58" s="4">
        <f>INDIRECT(ADDRESS($BV58,DC$2,1,,"Weightings"))*CU58</f>
        <v>0</v>
      </c>
    </row>
    <row r="59" ht="180.75" customHeight="1">
      <c r="B59" t="str">
        <f>overview_of_services!B57</f>
        <v>MC-30</v>
      </c>
      <c r="C59" t="str">
        <f>overview_of_services!C57</f>
        <v>Plateforme unique permettant le contrôle automatique et la coordination entre les systèmes techniques du bâtiment + optimisation des flux d'énergie en fonction de l'occupation, de la météo et des ordres reçus de la part du réseau</v>
      </c>
      <c r="D59" t="str">
        <f>overview_of_services!D57</f>
        <v>Plateforme unique permettant le contrôle automatique et la coordination entre les systèmes techniques du bâtiment + optimisation des flux d'énergie en fonction de l'occupation, de la météo et des ordres reçus de la part du réseau</v>
      </c>
      <c r="E59">
        <f>IF($H$2="A",overview_of_services!J57,IF($H$2="B",overview_of_services!K57,overview_of_services!L57))</f>
        <v>1</v>
      </c>
      <c r="F59">
        <f>IF('Informations sur le bâtiment'!$G$64="","",'Informations sur le bâtiment'!$G$64)</f>
        <v>1</v>
      </c>
      <c r="G59">
        <f>overview_of_services!N57</f>
        <v>1</v>
      </c>
      <c r="I59">
        <v>1</v>
      </c>
      <c r="J59">
        <v>3</v>
      </c>
      <c r="K59" s="1">
        <v>1</v>
      </c>
      <c r="L59">
        <v>0</v>
      </c>
      <c r="M59" s="1">
        <f>1-K59</f>
        <v>0</v>
      </c>
      <c r="N59" s="1" t="str">
        <f>IF(AND(U59=1,NOT(F59=2),OR(J59="",J59&lt;0,J59&gt;AC59,AND(M59&gt;0,OR(L59="",L59&lt;0,L59&gt;AC59)),K59&gt;1,K59&lt;0)),_general!$A$83,"")</f>
        <v/>
      </c>
      <c r="O59" t="str">
        <f>VLOOKUP($B59,overview_of_services!$B$4:$I$111,4,)</f>
        <v>Aucune</v>
      </c>
      <c r="P59" t="str">
        <f>VLOOKUP($B59,overview_of_services!$B$4:$I$111,5,)</f>
        <v>Plateforme unique permettant le contrôle manuel de plusieurs systèmes techniques du bâtiment</v>
      </c>
      <c r="Q59" t="str">
        <f>VLOOKUP($B59,overview_of_services!$B$4:$I$111,6,)</f>
        <v>Plateforme unique permettant le contrôle automatique et la coordination entre tous les systèmes techniques du bâtiment</v>
      </c>
      <c r="R59" t="str">
        <f>VLOOKUP($B59,overview_of_services!$B$4:$I$111,7,)</f>
        <v>Plateforme unique permettant le contrôle automatique et la coordination entre les systèmes techniques du bâtiment + optimisation des flux d'énergie en fonction de l'occupation, de la météo et des ordres reçus de la part du réseau</v>
      </c>
      <c r="S59">
        <f>VLOOKUP($B59,overview_of_services!$B$4:$I$111,8,)</f>
        <v>0</v>
      </c>
      <c r="T59">
        <f>IF(OR(E59=0,OR(F59=0,F59=2)),0,1)</f>
        <v>1</v>
      </c>
      <c r="U59">
        <f>IF(AND(T59=1,I59=1),1,0)</f>
        <v>1</v>
      </c>
      <c r="Z59">
        <f>IF(OR(AND(F59=1,E59=1,G59=1),AND(F59=1,E59=1,G59=0,I59=1),AND(F59=2,E59=1,G59=1)),1,0)</f>
        <v>1</v>
      </c>
      <c r="AA59">
        <f>IF(U59=1,J59,0)</f>
        <v>3</v>
      </c>
      <c r="AB59">
        <f>IF(U59=1,L59,0)</f>
        <v>0</v>
      </c>
      <c r="AC59">
        <f>ISTEXT(O59)+ISTEXT(P59)+ISTEXT(Q59)+ISTEXT(R59)+ISTEXT(S59)-1</f>
        <v>3</v>
      </c>
      <c r="AD59">
        <f>IF(Z59=1,AC59,0)</f>
        <v>3</v>
      </c>
      <c r="AE59" t="str">
        <f>VLOOKUP($B59,overview_of_services!$B$4:$R$111,$AE$2,FALSE)</f>
        <v>MC</v>
      </c>
      <c r="AF59">
        <f>VLOOKUP(B59,INDIRECT("'"&amp;AE59&amp;"'!"&amp;"C22:Z421"),$AF$2,0)+AA59+$AF$4</f>
        <v>116</v>
      </c>
      <c r="AG59">
        <f>IF($T59=1,INDIRECT(ADDRESS($AF59,AG$2,1,,$AE59)),0)</f>
        <v>2</v>
      </c>
      <c r="AH59">
        <f>IF($T59=1,INDIRECT(ADDRESS($AF59,AH$2,1,,$AE59)),0)</f>
        <v>0</v>
      </c>
      <c r="AI59">
        <f>IF($T59=1,INDIRECT(ADDRESS($AF59,AI$2,1,,$AE59)),0)</f>
        <v>0</v>
      </c>
      <c r="AJ59">
        <f>IF($T59=1,INDIRECT(ADDRESS($AF59,AJ$2,1,,$AE59)),0)</f>
        <v>3</v>
      </c>
      <c r="AK59">
        <f>IF($T59=1,INDIRECT(ADDRESS($AF59,AK$2,1,,$AE59)),0)</f>
        <v>0</v>
      </c>
      <c r="AL59">
        <f>IF($T59=1,INDIRECT(ADDRESS($AF59,AL$2,1,,$AE59)),0)</f>
        <v>1</v>
      </c>
      <c r="AM59">
        <f>IF($T59=1,INDIRECT(ADDRESS($AF59,AM$2,1,,$AE59)),0)</f>
        <v>0</v>
      </c>
      <c r="AN59">
        <f>VLOOKUP(B59,INDIRECT("'"&amp;AE59&amp;"'!"&amp;"C22:Z421"),$AF$2,0)+AB59+$AF$4</f>
        <v>113</v>
      </c>
      <c r="AO59">
        <f>IF($T59=1,INDIRECT(ADDRESS($AN59,AO$2,1,,$AE59)),0)</f>
        <v>0</v>
      </c>
      <c r="AP59">
        <f>IF($T59=1,INDIRECT(ADDRESS($AN59,AP$2,1,,$AE59)),0)</f>
        <v>0</v>
      </c>
      <c r="AQ59">
        <f>IF($T59=1,INDIRECT(ADDRESS($AN59,AQ$2,1,,$AE59)),0)</f>
        <v>0</v>
      </c>
      <c r="AR59">
        <f>IF($T59=1,INDIRECT(ADDRESS($AN59,AR$2,1,,$AE59)),0)</f>
        <v>0</v>
      </c>
      <c r="AS59">
        <f>IF($T59=1,INDIRECT(ADDRESS($AN59,AS$2,1,,$AE59)),0)</f>
        <v>0</v>
      </c>
      <c r="AT59">
        <f>IF($T59=1,INDIRECT(ADDRESS($AN59,AT$2,1,,$AE59)),0)</f>
        <v>0</v>
      </c>
      <c r="AU59">
        <f>IF($T59=1,INDIRECT(ADDRESS($AN59,AU$2,1,,$AE59)),0)</f>
        <v>0</v>
      </c>
      <c r="AW59" t="str">
        <v>Weightings</v>
      </c>
      <c r="AX59" s="3">
        <f>VLOOKUP(AE59,_general!$A$65:$B$73,2,FALSE)+$AX$4</f>
        <v>17</v>
      </c>
      <c r="AY59" s="1">
        <f>INDIRECT(ADDRESS($AX59,AY$2,1,,"Weightings"))</f>
        <v>0.2</v>
      </c>
      <c r="AZ59" s="1">
        <f>INDIRECT(ADDRESS($AX59,AZ$2,1,,"Weightings"))</f>
        <v>0.2</v>
      </c>
      <c r="BA59" s="1">
        <f>INDIRECT(ADDRESS($AX59,BA$2,1,,"Weightings"))</f>
        <v>0</v>
      </c>
      <c r="BB59" s="1">
        <f>INDIRECT(ADDRESS($AX59,BB$2,1,,"Weightings"))</f>
        <v>0.1111111111111111</v>
      </c>
      <c r="BC59" s="1">
        <f>INDIRECT(ADDRESS($AX59,BC$2,1,,"Weightings"))</f>
        <v>0</v>
      </c>
      <c r="BD59" s="1">
        <f>INDIRECT(ADDRESS($AX59,BD$2,1,,"Weightings"))</f>
        <v>0.2</v>
      </c>
      <c r="BE59" s="1">
        <f>INDIRECT(ADDRESS($AX59,BE$2,1,,"Weightings"))</f>
        <v>0.125</v>
      </c>
      <c r="BG59" s="4">
        <f>AG59*AY59</f>
        <v>0.4</v>
      </c>
      <c r="BH59" s="4">
        <f>AH59*AZ59</f>
        <v>0</v>
      </c>
      <c r="BI59" s="4">
        <f>AI59*BA59</f>
        <v>0</v>
      </c>
      <c r="BJ59" s="4">
        <f>AJ59*BB59</f>
        <v>0.3333333333333333</v>
      </c>
      <c r="BK59" s="4">
        <f>AK59*BC59</f>
        <v>0</v>
      </c>
      <c r="BL59" s="4">
        <f>AL59*BD59</f>
        <v>0.2</v>
      </c>
      <c r="BM59" s="4">
        <f>AM59*BE59</f>
        <v>0</v>
      </c>
      <c r="BO59" s="4">
        <f>IF($M59&gt;0,AO59*AY59,0)</f>
        <v>0</v>
      </c>
      <c r="BP59" s="4">
        <f>IF($M59&gt;0,AP59*AZ59,0)</f>
        <v>0</v>
      </c>
      <c r="BQ59" s="4">
        <f>IF($M59&gt;0,AQ59*BA59,0)</f>
        <v>0</v>
      </c>
      <c r="BR59" s="4">
        <f>IF($M59&gt;0,AR59*BB59,0)</f>
        <v>0</v>
      </c>
      <c r="BS59" s="4">
        <f>IF($M59&gt;0,AS59*BC59,0)</f>
        <v>0</v>
      </c>
      <c r="BT59" s="4">
        <f>IF($M59&gt;0,AT59*BD59,0)</f>
        <v>0</v>
      </c>
      <c r="BU59" s="4">
        <f>IF($M59&gt;0,AU59*BE59,0)</f>
        <v>0</v>
      </c>
      <c r="BV59" s="3">
        <f>$AX$4+18</f>
        <v>22</v>
      </c>
      <c r="BW59" s="4">
        <f>INDIRECT(ADDRESS($BV59,BW$2,1,,"Weightings"))*(BG59*$K59+BO59*$M59)</f>
        <v>0.06666666666666667</v>
      </c>
      <c r="BX59" s="4">
        <f>INDIRECT(ADDRESS($BV59,BX$2,1,,"Weightings"))*(BH59*$K59+BP59*$M59)</f>
        <v>0</v>
      </c>
      <c r="BY59" s="4">
        <f>INDIRECT(ADDRESS($BV59,BY$2,1,,"Weightings"))*(BI59*$K59+BQ59*$M59)</f>
        <v>0</v>
      </c>
      <c r="BZ59" s="4">
        <f>INDIRECT(ADDRESS($BV59,BZ$2,1,,"Weightings"))*(BJ59*$K59+BR59*$M59)</f>
        <v>0.027777777777777776</v>
      </c>
      <c r="CA59" s="4">
        <f>INDIRECT(ADDRESS($BV59,CA$2,1,,"Weightings"))*(BK59*$K59+BS59*$M59)</f>
        <v>0</v>
      </c>
      <c r="CB59" s="4">
        <f>INDIRECT(ADDRESS($BV59,CB$2,1,,"Weightings"))*(BL59*$K59+BT59*$M59)</f>
        <v>0.03333333333333333</v>
      </c>
      <c r="CC59" s="4">
        <f>INDIRECT(ADDRESS($BV59,CC$2,1,,"Weightings"))*(BM59*$K59+BU59*$M59)</f>
        <v>0</v>
      </c>
      <c r="CE59" t="str">
        <f>AE59</f>
        <v>MC</v>
      </c>
      <c r="CF59">
        <f>VLOOKUP(B59,INDIRECT("'"&amp;AE59&amp;"'!"&amp;"C10:Z509"),$AF$2,0)+AD59+$AF$4</f>
        <v>116</v>
      </c>
      <c r="CG59">
        <f>IF(OR($T59=1,AND($F59=2,$E59=1,$G59=1)),INDIRECT(ADDRESS($CF59,CG$2,1,,$CE59)),0)</f>
        <v>2</v>
      </c>
      <c r="CH59">
        <f>IF(OR($T59=1,AND($F59=2,$E59=1,$G59=1)),INDIRECT(ADDRESS($CF59,CH$2,1,,$CE59)),0)</f>
        <v>0</v>
      </c>
      <c r="CI59">
        <f>IF(OR($T59=1,AND($F59=2,$E59=1,$G59=1)),INDIRECT(ADDRESS($CF59,CI$2,1,,$CE59)),0)</f>
        <v>0</v>
      </c>
      <c r="CJ59">
        <f>IF(OR($T59=1,AND($F59=2,$E59=1,$G59=1)),INDIRECT(ADDRESS($CF59,CJ$2,1,,$CE59)),0)</f>
        <v>3</v>
      </c>
      <c r="CK59">
        <f>IF(OR($T59=1,AND($F59=2,$E59=1,$G59=1)),INDIRECT(ADDRESS($CF59,CK$2,1,,$CE59)),0)</f>
        <v>0</v>
      </c>
      <c r="CL59">
        <f>IF(OR($T59=1,AND($F59=2,$E59=1,$G59=1)),INDIRECT(ADDRESS($CF59,CL$2,1,,$CE59)),0)</f>
        <v>1</v>
      </c>
      <c r="CM59">
        <f>IF(OR($T59=1,AND($F59=2,$E59=1,$G59=1)),INDIRECT(ADDRESS($CF59,CM$2,1,,$CE59)),0)</f>
        <v>0</v>
      </c>
      <c r="CO59" s="4">
        <f>AY59*CG59</f>
        <v>0.4</v>
      </c>
      <c r="CP59" s="4">
        <f>AZ59*CH59</f>
        <v>0</v>
      </c>
      <c r="CQ59" s="4">
        <f>BA59*CI59</f>
        <v>0</v>
      </c>
      <c r="CR59" s="4">
        <f>BB59*CJ59</f>
        <v>0.3333333333333333</v>
      </c>
      <c r="CS59" s="4">
        <f>BC59*CK59</f>
        <v>0</v>
      </c>
      <c r="CT59" s="4">
        <f>BD59*CL59</f>
        <v>0.2</v>
      </c>
      <c r="CU59" s="4">
        <f>BE59*CM59</f>
        <v>0</v>
      </c>
      <c r="CV59" s="3">
        <f>BV59</f>
        <v>22</v>
      </c>
      <c r="CW59" s="4">
        <f>INDIRECT(ADDRESS($CV59,CW$2,1,,"Weightings"))*CO59</f>
        <v>0.06666666666666667</v>
      </c>
      <c r="CX59" s="4">
        <f>INDIRECT(ADDRESS($BV59,CX$2,1,,"Weightings"))*CP59</f>
        <v>0</v>
      </c>
      <c r="CY59" s="4">
        <f>INDIRECT(ADDRESS($BV59,CY$2,1,,"Weightings"))*CQ59</f>
        <v>0</v>
      </c>
      <c r="CZ59" s="4">
        <f>INDIRECT(ADDRESS($BV59,CZ$2,1,,"Weightings"))*CR59</f>
        <v>0.027777777777777776</v>
      </c>
      <c r="DA59" s="4">
        <f>INDIRECT(ADDRESS($BV59,DA$2,1,,"Weightings"))*CS59</f>
        <v>0</v>
      </c>
      <c r="DB59" s="4">
        <f>INDIRECT(ADDRESS($BV59,DB$2,1,,"Weightings"))*CT59</f>
        <v>0.03333333333333333</v>
      </c>
      <c r="DC59" s="4">
        <f>INDIRECT(ADDRESS($BV59,DC$2,1,,"Weightings"))*CU59</f>
        <v>0</v>
      </c>
    </row>
    <row r="60" hidden="1" ht="30.75" customHeight="1">
      <c r="B60" t="str">
        <f>overview_of_services!B58</f>
        <v>H-E1</v>
      </c>
      <c r="C60" t="str">
        <f>overview_of_services!C58</f>
        <v>Groupe de services définis par l'utilisateur 1</v>
      </c>
      <c r="D60" t="str">
        <f>overview_of_services!D58</f>
        <v>Service à potentiel d'intelligence défini par l'utilisateur 1</v>
      </c>
      <c r="E60">
        <f>IF($H$2="A",overview_of_services!J58,IF($H$2="B",overview_of_services!K58,overview_of_services!L58))</f>
        <v>0</v>
      </c>
      <c r="F60">
        <f>IF('Informations sur le bâtiment'!$G$55="","",'Informations sur le bâtiment'!$G$55)</f>
        <v>1</v>
      </c>
      <c r="G60">
        <f>overview_of_services!N58</f>
        <v>0</v>
      </c>
      <c r="K60" s="1">
        <v>1</v>
      </c>
      <c r="L60">
        <v>0</v>
      </c>
      <c r="M60" s="1">
        <f>1-K60</f>
        <v>0</v>
      </c>
      <c r="N60" s="1" t="str">
        <f>IF(AND(U60=1,NOT(F60=2),OR(J60="",J60&lt;0,J60&gt;AC60,AND(M60&gt;0,OR(L60="",L60&lt;0,L60&gt;AC60)),K60&gt;1,K60&lt;0)),_general!$A$83,"")</f>
        <v/>
      </c>
      <c r="O60" t="str">
        <f>VLOOKUP($B60,overview_of_services!$B$4:$I$111,4,)</f>
        <v>Niveau défini par l'utilisateur 1-0</v>
      </c>
      <c r="P60" t="str">
        <f>VLOOKUP($B60,overview_of_services!$B$4:$I$111,5,)</f>
        <v>Niveau défini par l'utilisateur 1-1</v>
      </c>
      <c r="Q60" t="str">
        <f>VLOOKUP($B60,overview_of_services!$B$4:$I$111,6,)</f>
        <v>Niveau défini par l'utilisateur 1-2</v>
      </c>
      <c r="R60" t="str">
        <f>VLOOKUP($B60,overview_of_services!$B$4:$I$111,7,)</f>
        <v>Niveau défini par l'utilisateur 1-3</v>
      </c>
      <c r="S60" t="str">
        <f>VLOOKUP($B60,overview_of_services!$B$4:$I$111,8,)</f>
        <v>Niveau défini par l'utilisateur 1-4</v>
      </c>
      <c r="T60">
        <f>IF(OR(E60=0,OR(F60=0,F60=2)),0,1)</f>
        <v>0</v>
      </c>
      <c r="U60">
        <f>IF(AND(T60=1,I60=1),1,0)</f>
        <v>0</v>
      </c>
      <c r="Z60">
        <f>IF(OR(AND(F60=1,E60=1,G60=1),AND(F60=1,E60=1,G60=0,I60=1),AND(F60=2,E60=1,G60=1)),1,0)</f>
        <v>0</v>
      </c>
      <c r="AA60">
        <f>IF(U60=1,J60,0)</f>
        <v>0</v>
      </c>
      <c r="AB60">
        <f>IF(U60=1,L60,0)</f>
        <v>0</v>
      </c>
      <c r="AC60">
        <f>ISTEXT(O60)+ISTEXT(P60)+ISTEXT(Q60)+ISTEXT(R60)+ISTEXT(S60)-1</f>
        <v>4</v>
      </c>
      <c r="AD60">
        <f>IF(Z60=1,AC60,0)</f>
        <v>0</v>
      </c>
      <c r="AE60" t="str">
        <f>VLOOKUP($B60,overview_of_services!$B$4:$R$111,$AE$2,FALSE)</f>
        <v>H</v>
      </c>
      <c r="AF60">
        <f>VLOOKUP(B60,INDIRECT("'"&amp;AE60&amp;"'!"&amp;"C23:Z422"),$AF$2,0)+AA60+$AF$4</f>
        <v>157</v>
      </c>
      <c r="AG60">
        <f>IF($T60=1,INDIRECT(ADDRESS($AF60,AG$2,1,,$AE60)),0)</f>
        <v>0</v>
      </c>
      <c r="AH60">
        <f>IF($T60=1,INDIRECT(ADDRESS($AF60,AH$2,1,,$AE60)),0)</f>
        <v>0</v>
      </c>
      <c r="AI60">
        <f>IF($T60=1,INDIRECT(ADDRESS($AF60,AI$2,1,,$AE60)),0)</f>
        <v>0</v>
      </c>
      <c r="AJ60">
        <f>IF($T60=1,INDIRECT(ADDRESS($AF60,AJ$2,1,,$AE60)),0)</f>
        <v>0</v>
      </c>
      <c r="AK60">
        <f>IF($T60=1,INDIRECT(ADDRESS($AF60,AK$2,1,,$AE60)),0)</f>
        <v>0</v>
      </c>
      <c r="AL60">
        <f>IF($T60=1,INDIRECT(ADDRESS($AF60,AL$2,1,,$AE60)),0)</f>
        <v>0</v>
      </c>
      <c r="AM60">
        <f>IF($T60=1,INDIRECT(ADDRESS($AF60,AM$2,1,,$AE60)),0)</f>
        <v>0</v>
      </c>
      <c r="AN60">
        <f>VLOOKUP(B60,INDIRECT("'"&amp;AE60&amp;"'!"&amp;"C23:Z422"),$AF$2,0)+AB60+$AF$4</f>
        <v>157</v>
      </c>
      <c r="AO60">
        <f>IF($T60=1,INDIRECT(ADDRESS($AN60,AO$2,1,,$AE60)),0)</f>
        <v>0</v>
      </c>
      <c r="AP60">
        <f>IF($T60=1,INDIRECT(ADDRESS($AN60,AP$2,1,,$AE60)),0)</f>
        <v>0</v>
      </c>
      <c r="AQ60">
        <f>IF($T60=1,INDIRECT(ADDRESS($AN60,AQ$2,1,,$AE60)),0)</f>
        <v>0</v>
      </c>
      <c r="AR60">
        <f>IF($T60=1,INDIRECT(ADDRESS($AN60,AR$2,1,,$AE60)),0)</f>
        <v>0</v>
      </c>
      <c r="AS60">
        <f>IF($T60=1,INDIRECT(ADDRESS($AN60,AS$2,1,,$AE60)),0)</f>
        <v>0</v>
      </c>
      <c r="AT60">
        <f>IF($T60=1,INDIRECT(ADDRESS($AN60,AT$2,1,,$AE60)),0)</f>
        <v>0</v>
      </c>
      <c r="AU60">
        <f>IF($T60=1,INDIRECT(ADDRESS($AN60,AU$2,1,,$AE60)),0)</f>
        <v>0</v>
      </c>
      <c r="AW60" t="str">
        <v>Weightings</v>
      </c>
      <c r="AX60" s="3">
        <f>VLOOKUP(AE60,_general!$A$65:$B$73,2,FALSE)+$AX$4</f>
        <v>9</v>
      </c>
      <c r="AY60" s="1">
        <f>INDIRECT(ADDRESS($AX60,AY$2,1,,"Weightings"))</f>
        <v>0.2690901347815615</v>
      </c>
      <c r="AZ60" s="1">
        <f>INDIRECT(ADDRESS($AX60,AZ$2,1,,"Weightings"))</f>
        <v>0.3003532144927932</v>
      </c>
      <c r="BA60" s="1">
        <f>INDIRECT(ADDRESS($AX60,BA$2,1,,"Weightings"))</f>
        <v>0.16666666666666666</v>
      </c>
      <c r="BB60" s="1">
        <f>INDIRECT(ADDRESS($AX60,BB$2,1,,"Weightings"))</f>
        <v>0.1111111111111111</v>
      </c>
      <c r="BC60" s="1">
        <f>INDIRECT(ADDRESS($AX60,BC$2,1,,"Weightings"))</f>
        <v>0</v>
      </c>
      <c r="BD60" s="1">
        <f>INDIRECT(ADDRESS($AX60,BD$2,1,,"Weightings"))</f>
        <v>0.26815981143573603</v>
      </c>
      <c r="BE60" s="1">
        <f>INDIRECT(ADDRESS($AX60,BE$2,1,,"Weightings"))</f>
        <v>0.125</v>
      </c>
      <c r="BG60" s="4">
        <f>AG60*AY60</f>
        <v>0</v>
      </c>
      <c r="BH60" s="4">
        <f>AH60*AZ60</f>
        <v>0</v>
      </c>
      <c r="BI60" s="4">
        <f>AI60*BA60</f>
        <v>0</v>
      </c>
      <c r="BJ60" s="4">
        <f>AJ60*BB60</f>
        <v>0</v>
      </c>
      <c r="BK60" s="4">
        <f>AK60*BC60</f>
        <v>0</v>
      </c>
      <c r="BL60" s="4">
        <f>AL60*BD60</f>
        <v>0</v>
      </c>
      <c r="BM60" s="4">
        <f>AM60*BE60</f>
        <v>0</v>
      </c>
      <c r="BO60" s="4">
        <f>IF($M60&gt;0,AO60*AY60,0)</f>
        <v>0</v>
      </c>
      <c r="BP60" s="4">
        <f>IF($M60&gt;0,AP60*AZ60,0)</f>
        <v>0</v>
      </c>
      <c r="BQ60" s="4">
        <f>IF($M60&gt;0,AQ60*BA60,0)</f>
        <v>0</v>
      </c>
      <c r="BR60" s="4">
        <f>IF($M60&gt;0,AR60*BB60,0)</f>
        <v>0</v>
      </c>
      <c r="BS60" s="4">
        <f>IF($M60&gt;0,AS60*BC60,0)</f>
        <v>0</v>
      </c>
      <c r="BT60" s="4">
        <f>IF($M60&gt;0,AT60*BD60,0)</f>
        <v>0</v>
      </c>
      <c r="BU60" s="4">
        <f>IF($M60&gt;0,AU60*BE60,0)</f>
        <v>0</v>
      </c>
      <c r="BV60" s="3">
        <f>$AX$4+18</f>
        <v>22</v>
      </c>
      <c r="BW60" s="4">
        <f>INDIRECT(ADDRESS($BV60,BW$2,1,,"Weightings"))*(BG60*$K60+BO60*$M60)</f>
        <v>0</v>
      </c>
      <c r="BX60" s="4">
        <f>INDIRECT(ADDRESS($BV60,BX$2,1,,"Weightings"))*(BH60*$K60+BP60*$M60)</f>
        <v>0</v>
      </c>
      <c r="BY60" s="4">
        <f>INDIRECT(ADDRESS($BV60,BY$2,1,,"Weightings"))*(BI60*$K60+BQ60*$M60)</f>
        <v>0</v>
      </c>
      <c r="BZ60" s="4">
        <f>INDIRECT(ADDRESS($BV60,BZ$2,1,,"Weightings"))*(BJ60*$K60+BR60*$M60)</f>
        <v>0</v>
      </c>
      <c r="CA60" s="4">
        <f>INDIRECT(ADDRESS($BV60,CA$2,1,,"Weightings"))*(BK60*$K60+BS60*$M60)</f>
        <v>0</v>
      </c>
      <c r="CB60" s="4">
        <f>INDIRECT(ADDRESS($BV60,CB$2,1,,"Weightings"))*(BL60*$K60+BT60*$M60)</f>
        <v>0</v>
      </c>
      <c r="CC60" s="4">
        <f>INDIRECT(ADDRESS($BV60,CC$2,1,,"Weightings"))*(BM60*$K60+BU60*$M60)</f>
        <v>0</v>
      </c>
      <c r="CE60" t="str">
        <f>AE60</f>
        <v>H</v>
      </c>
      <c r="CF60">
        <f>VLOOKUP(B60,INDIRECT("'"&amp;AE60&amp;"'!"&amp;"C11:Z510"),$AF$2,0)+AD60+$AF$4</f>
        <v>157</v>
      </c>
      <c r="CG60">
        <f>IF(OR($T60=1,AND($F60=2,$E60=1,$G60=1)),INDIRECT(ADDRESS($CF60,CG$2,1,,$CE60)),0)</f>
        <v>0</v>
      </c>
      <c r="CH60">
        <f>IF(OR($T60=1,AND($F60=2,$E60=1,$G60=1)),INDIRECT(ADDRESS($CF60,CH$2,1,,$CE60)),0)</f>
        <v>0</v>
      </c>
      <c r="CI60">
        <f>IF(OR($T60=1,AND($F60=2,$E60=1,$G60=1)),INDIRECT(ADDRESS($CF60,CI$2,1,,$CE60)),0)</f>
        <v>0</v>
      </c>
      <c r="CJ60">
        <f>IF(OR($T60=1,AND($F60=2,$E60=1,$G60=1)),INDIRECT(ADDRESS($CF60,CJ$2,1,,$CE60)),0)</f>
        <v>0</v>
      </c>
      <c r="CK60">
        <f>IF(OR($T60=1,AND($F60=2,$E60=1,$G60=1)),INDIRECT(ADDRESS($CF60,CK$2,1,,$CE60)),0)</f>
        <v>0</v>
      </c>
      <c r="CL60">
        <f>IF(OR($T60=1,AND($F60=2,$E60=1,$G60=1)),INDIRECT(ADDRESS($CF60,CL$2,1,,$CE60)),0)</f>
        <v>0</v>
      </c>
      <c r="CM60">
        <f>IF(OR($T60=1,AND($F60=2,$E60=1,$G60=1)),INDIRECT(ADDRESS($CF60,CM$2,1,,$CE60)),0)</f>
        <v>0</v>
      </c>
      <c r="CO60" s="4">
        <f>AY60*CG60</f>
        <v>0</v>
      </c>
      <c r="CP60" s="4">
        <f>AZ60*CH60</f>
        <v>0</v>
      </c>
      <c r="CQ60" s="4">
        <f>BA60*CI60</f>
        <v>0</v>
      </c>
      <c r="CR60" s="4">
        <f>BB60*CJ60</f>
        <v>0</v>
      </c>
      <c r="CS60" s="4">
        <f>BC60*CK60</f>
        <v>0</v>
      </c>
      <c r="CT60" s="4">
        <f>BD60*CL60</f>
        <v>0</v>
      </c>
      <c r="CU60" s="4">
        <f>BE60*CM60</f>
        <v>0</v>
      </c>
      <c r="CV60" s="3">
        <f>BV60</f>
        <v>22</v>
      </c>
      <c r="CW60" s="4">
        <f>INDIRECT(ADDRESS($CV60,CW$2,1,,"Weightings"))*CO60</f>
        <v>0</v>
      </c>
      <c r="CX60" s="4">
        <f>INDIRECT(ADDRESS($BV60,CX$2,1,,"Weightings"))*CP60</f>
        <v>0</v>
      </c>
      <c r="CY60" s="4">
        <f>INDIRECT(ADDRESS($BV60,CY$2,1,,"Weightings"))*CQ60</f>
        <v>0</v>
      </c>
      <c r="CZ60" s="4">
        <f>INDIRECT(ADDRESS($BV60,CZ$2,1,,"Weightings"))*CR60</f>
        <v>0</v>
      </c>
      <c r="DA60" s="4">
        <f>INDIRECT(ADDRESS($BV60,DA$2,1,,"Weightings"))*CS60</f>
        <v>0</v>
      </c>
      <c r="DB60" s="4">
        <f>INDIRECT(ADDRESS($BV60,DB$2,1,,"Weightings"))*CT60</f>
        <v>0</v>
      </c>
      <c r="DC60" s="4">
        <f>INDIRECT(ADDRESS($BV60,DC$2,1,,"Weightings"))*CU60</f>
        <v>0</v>
      </c>
    </row>
    <row r="61" hidden="1" ht="30.75" customHeight="1">
      <c r="B61" t="str">
        <f>overview_of_services!B59</f>
        <v>H-E2</v>
      </c>
      <c r="C61" t="str">
        <f>overview_of_services!C59</f>
        <v>Groupe de services définis par l'utilisateur 2</v>
      </c>
      <c r="D61" t="str">
        <f>overview_of_services!D59</f>
        <v>Service à potentiel d'intelligence défini par l'utilisateur 2</v>
      </c>
      <c r="E61">
        <f>IF($H$2="A",overview_of_services!J59,IF($H$2="B",overview_of_services!K59,overview_of_services!L59))</f>
        <v>0</v>
      </c>
      <c r="F61">
        <f>IF('Informations sur le bâtiment'!$G$55="","",'Informations sur le bâtiment'!$G$55)</f>
        <v>1</v>
      </c>
      <c r="G61">
        <f>overview_of_services!N59</f>
        <v>0</v>
      </c>
      <c r="K61" s="1">
        <v>1</v>
      </c>
      <c r="L61">
        <v>0</v>
      </c>
      <c r="M61" s="1">
        <f>1-K61</f>
        <v>0</v>
      </c>
      <c r="N61" s="1" t="str">
        <f>IF(AND(U61=1,NOT(F61=2),OR(J61="",J61&lt;0,J61&gt;AC61,AND(M61&gt;0,OR(L61="",L61&lt;0,L61&gt;AC61)),K61&gt;1,K61&lt;0)),_general!$A$83,"")</f>
        <v/>
      </c>
      <c r="O61" t="str">
        <f>VLOOKUP($B61,overview_of_services!$B$4:$I$111,4,)</f>
        <v>Niveau défini par l'utilisateur 1-0</v>
      </c>
      <c r="P61" t="str">
        <f>VLOOKUP($B61,overview_of_services!$B$4:$I$111,5,)</f>
        <v>Niveau défini par l'utilisateur 1-1</v>
      </c>
      <c r="Q61" t="str">
        <f>VLOOKUP($B61,overview_of_services!$B$4:$I$111,6,)</f>
        <v>Niveau défini par l'utilisateur 1-2</v>
      </c>
      <c r="R61" t="str">
        <f>VLOOKUP($B61,overview_of_services!$B$4:$I$111,7,)</f>
        <v>Niveau défini par l'utilisateur 1-3</v>
      </c>
      <c r="S61" t="str">
        <f>VLOOKUP($B61,overview_of_services!$B$4:$I$111,8,)</f>
        <v>Niveau défini par l'utilisateur 1-4</v>
      </c>
      <c r="T61">
        <f>IF(OR(E61=0,OR(F61=0,F61=2)),0,1)</f>
        <v>0</v>
      </c>
      <c r="U61">
        <f>IF(AND(T61=1,I61=1),1,0)</f>
        <v>0</v>
      </c>
      <c r="Z61">
        <f>IF(OR(AND(F61=1,E61=1,G61=1),AND(F61=1,E61=1,G61=0,I61=1),AND(F61=2,E61=1,G61=1)),1,0)</f>
        <v>0</v>
      </c>
      <c r="AA61">
        <f>IF(U61=1,J61,0)</f>
        <v>0</v>
      </c>
      <c r="AB61">
        <f>IF(U61=1,L61,0)</f>
        <v>0</v>
      </c>
      <c r="AC61">
        <f>ISTEXT(O61)+ISTEXT(P61)+ISTEXT(Q61)+ISTEXT(R61)+ISTEXT(S61)-1</f>
        <v>4</v>
      </c>
      <c r="AD61">
        <f>IF(Z61=1,AC61,0)</f>
        <v>0</v>
      </c>
      <c r="AE61" t="str">
        <f>VLOOKUP($B61,overview_of_services!$B$4:$R$111,$AE$2,FALSE)</f>
        <v>H</v>
      </c>
      <c r="AF61">
        <f>VLOOKUP(B61,INDIRECT("'"&amp;AE61&amp;"'!"&amp;"C24:Z423"),$AF$2,0)+AA61+$AF$4</f>
        <v>171</v>
      </c>
      <c r="AG61">
        <f>IF($T61=1,INDIRECT(ADDRESS($AF61,AG$2,1,,$AE61)),0)</f>
        <v>0</v>
      </c>
      <c r="AH61">
        <f>IF($T61=1,INDIRECT(ADDRESS($AF61,AH$2,1,,$AE61)),0)</f>
        <v>0</v>
      </c>
      <c r="AI61">
        <f>IF($T61=1,INDIRECT(ADDRESS($AF61,AI$2,1,,$AE61)),0)</f>
        <v>0</v>
      </c>
      <c r="AJ61">
        <f>IF($T61=1,INDIRECT(ADDRESS($AF61,AJ$2,1,,$AE61)),0)</f>
        <v>0</v>
      </c>
      <c r="AK61">
        <f>IF($T61=1,INDIRECT(ADDRESS($AF61,AK$2,1,,$AE61)),0)</f>
        <v>0</v>
      </c>
      <c r="AL61">
        <f>IF($T61=1,INDIRECT(ADDRESS($AF61,AL$2,1,,$AE61)),0)</f>
        <v>0</v>
      </c>
      <c r="AM61">
        <f>IF($T61=1,INDIRECT(ADDRESS($AF61,AM$2,1,,$AE61)),0)</f>
        <v>0</v>
      </c>
      <c r="AN61">
        <f>VLOOKUP(B61,INDIRECT("'"&amp;AE61&amp;"'!"&amp;"C24:Z423"),$AF$2,0)+AB61+$AF$4</f>
        <v>171</v>
      </c>
      <c r="AO61">
        <f>IF($T61=1,INDIRECT(ADDRESS($AN61,AO$2,1,,$AE61)),0)</f>
        <v>0</v>
      </c>
      <c r="AP61">
        <f>IF($T61=1,INDIRECT(ADDRESS($AN61,AP$2,1,,$AE61)),0)</f>
        <v>0</v>
      </c>
      <c r="AQ61">
        <f>IF($T61=1,INDIRECT(ADDRESS($AN61,AQ$2,1,,$AE61)),0)</f>
        <v>0</v>
      </c>
      <c r="AR61">
        <f>IF($T61=1,INDIRECT(ADDRESS($AN61,AR$2,1,,$AE61)),0)</f>
        <v>0</v>
      </c>
      <c r="AS61">
        <f>IF($T61=1,INDIRECT(ADDRESS($AN61,AS$2,1,,$AE61)),0)</f>
        <v>0</v>
      </c>
      <c r="AT61">
        <f>IF($T61=1,INDIRECT(ADDRESS($AN61,AT$2,1,,$AE61)),0)</f>
        <v>0</v>
      </c>
      <c r="AU61">
        <f>IF($T61=1,INDIRECT(ADDRESS($AN61,AU$2,1,,$AE61)),0)</f>
        <v>0</v>
      </c>
      <c r="AW61" t="str">
        <v>Weightings</v>
      </c>
      <c r="AX61" s="3">
        <f>VLOOKUP(AE61,_general!$A$65:$B$73,2,FALSE)+$AX$4</f>
        <v>9</v>
      </c>
      <c r="AY61" s="1">
        <f>INDIRECT(ADDRESS($AX61,AY$2,1,,"Weightings"))</f>
        <v>0.2690901347815615</v>
      </c>
      <c r="AZ61" s="1">
        <f>INDIRECT(ADDRESS($AX61,AZ$2,1,,"Weightings"))</f>
        <v>0.3003532144927932</v>
      </c>
      <c r="BA61" s="1">
        <f>INDIRECT(ADDRESS($AX61,BA$2,1,,"Weightings"))</f>
        <v>0.16666666666666666</v>
      </c>
      <c r="BB61" s="1">
        <f>INDIRECT(ADDRESS($AX61,BB$2,1,,"Weightings"))</f>
        <v>0.1111111111111111</v>
      </c>
      <c r="BC61" s="1">
        <f>INDIRECT(ADDRESS($AX61,BC$2,1,,"Weightings"))</f>
        <v>0</v>
      </c>
      <c r="BD61" s="1">
        <f>INDIRECT(ADDRESS($AX61,BD$2,1,,"Weightings"))</f>
        <v>0.26815981143573603</v>
      </c>
      <c r="BE61" s="1">
        <f>INDIRECT(ADDRESS($AX61,BE$2,1,,"Weightings"))</f>
        <v>0.125</v>
      </c>
      <c r="BG61" s="4">
        <f>AG61*AY61</f>
        <v>0</v>
      </c>
      <c r="BH61" s="4">
        <f>AH61*AZ61</f>
        <v>0</v>
      </c>
      <c r="BI61" s="4">
        <f>AI61*BA61</f>
        <v>0</v>
      </c>
      <c r="BJ61" s="4">
        <f>AJ61*BB61</f>
        <v>0</v>
      </c>
      <c r="BK61" s="4">
        <f>AK61*BC61</f>
        <v>0</v>
      </c>
      <c r="BL61" s="4">
        <f>AL61*BD61</f>
        <v>0</v>
      </c>
      <c r="BM61" s="4">
        <f>AM61*BE61</f>
        <v>0</v>
      </c>
      <c r="BO61" s="4">
        <f>IF($M61&gt;0,AO61*AY61,0)</f>
        <v>0</v>
      </c>
      <c r="BP61" s="4">
        <f>IF($M61&gt;0,AP61*AZ61,0)</f>
        <v>0</v>
      </c>
      <c r="BQ61" s="4">
        <f>IF($M61&gt;0,AQ61*BA61,0)</f>
        <v>0</v>
      </c>
      <c r="BR61" s="4">
        <f>IF($M61&gt;0,AR61*BB61,0)</f>
        <v>0</v>
      </c>
      <c r="BS61" s="4">
        <f>IF($M61&gt;0,AS61*BC61,0)</f>
        <v>0</v>
      </c>
      <c r="BT61" s="4">
        <f>IF($M61&gt;0,AT61*BD61,0)</f>
        <v>0</v>
      </c>
      <c r="BU61" s="4">
        <f>IF($M61&gt;0,AU61*BE61,0)</f>
        <v>0</v>
      </c>
      <c r="BV61" s="3">
        <f>$AX$4+18</f>
        <v>22</v>
      </c>
      <c r="BW61" s="4">
        <f>INDIRECT(ADDRESS($BV61,BW$2,1,,"Weightings"))*(BG61*$K61+BO61*$M61)</f>
        <v>0</v>
      </c>
      <c r="BX61" s="4">
        <f>INDIRECT(ADDRESS($BV61,BX$2,1,,"Weightings"))*(BH61*$K61+BP61*$M61)</f>
        <v>0</v>
      </c>
      <c r="BY61" s="4">
        <f>INDIRECT(ADDRESS($BV61,BY$2,1,,"Weightings"))*(BI61*$K61+BQ61*$M61)</f>
        <v>0</v>
      </c>
      <c r="BZ61" s="4">
        <f>INDIRECT(ADDRESS($BV61,BZ$2,1,,"Weightings"))*(BJ61*$K61+BR61*$M61)</f>
        <v>0</v>
      </c>
      <c r="CA61" s="4">
        <f>INDIRECT(ADDRESS($BV61,CA$2,1,,"Weightings"))*(BK61*$K61+BS61*$M61)</f>
        <v>0</v>
      </c>
      <c r="CB61" s="4">
        <f>INDIRECT(ADDRESS($BV61,CB$2,1,,"Weightings"))*(BL61*$K61+BT61*$M61)</f>
        <v>0</v>
      </c>
      <c r="CC61" s="4">
        <f>INDIRECT(ADDRESS($BV61,CC$2,1,,"Weightings"))*(BM61*$K61+BU61*$M61)</f>
        <v>0</v>
      </c>
      <c r="CE61" t="str">
        <f>AE61</f>
        <v>H</v>
      </c>
      <c r="CF61">
        <f>VLOOKUP(B61,INDIRECT("'"&amp;AE61&amp;"'!"&amp;"C12:Z511"),$AF$2,0)+AD61+$AF$4</f>
        <v>171</v>
      </c>
      <c r="CG61">
        <f>IF(OR($T61=1,AND($F61=2,$E61=1,$G61=1)),INDIRECT(ADDRESS($CF61,CG$2,1,,$CE61)),0)</f>
        <v>0</v>
      </c>
      <c r="CH61">
        <f>IF(OR($T61=1,AND($F61=2,$E61=1,$G61=1)),INDIRECT(ADDRESS($CF61,CH$2,1,,$CE61)),0)</f>
        <v>0</v>
      </c>
      <c r="CI61">
        <f>IF(OR($T61=1,AND($F61=2,$E61=1,$G61=1)),INDIRECT(ADDRESS($CF61,CI$2,1,,$CE61)),0)</f>
        <v>0</v>
      </c>
      <c r="CJ61">
        <f>IF(OR($T61=1,AND($F61=2,$E61=1,$G61=1)),INDIRECT(ADDRESS($CF61,CJ$2,1,,$CE61)),0)</f>
        <v>0</v>
      </c>
      <c r="CK61">
        <f>IF(OR($T61=1,AND($F61=2,$E61=1,$G61=1)),INDIRECT(ADDRESS($CF61,CK$2,1,,$CE61)),0)</f>
        <v>0</v>
      </c>
      <c r="CL61">
        <f>IF(OR($T61=1,AND($F61=2,$E61=1,$G61=1)),INDIRECT(ADDRESS($CF61,CL$2,1,,$CE61)),0)</f>
        <v>0</v>
      </c>
      <c r="CM61">
        <f>IF(OR($T61=1,AND($F61=2,$E61=1,$G61=1)),INDIRECT(ADDRESS($CF61,CM$2,1,,$CE61)),0)</f>
        <v>0</v>
      </c>
      <c r="CO61" s="4">
        <f>AY61*CG61</f>
        <v>0</v>
      </c>
      <c r="CP61" s="4">
        <f>AZ61*CH61</f>
        <v>0</v>
      </c>
      <c r="CQ61" s="4">
        <f>BA61*CI61</f>
        <v>0</v>
      </c>
      <c r="CR61" s="4">
        <f>BB61*CJ61</f>
        <v>0</v>
      </c>
      <c r="CS61" s="4">
        <f>BC61*CK61</f>
        <v>0</v>
      </c>
      <c r="CT61" s="4">
        <f>BD61*CL61</f>
        <v>0</v>
      </c>
      <c r="CU61" s="4">
        <f>BE61*CM61</f>
        <v>0</v>
      </c>
      <c r="CV61" s="3">
        <f>BV61</f>
        <v>22</v>
      </c>
      <c r="CW61" s="4">
        <f>INDIRECT(ADDRESS($CV61,CW$2,1,,"Weightings"))*CO61</f>
        <v>0</v>
      </c>
      <c r="CX61" s="4">
        <f>INDIRECT(ADDRESS($BV61,CX$2,1,,"Weightings"))*CP61</f>
        <v>0</v>
      </c>
      <c r="CY61" s="4">
        <f>INDIRECT(ADDRESS($BV61,CY$2,1,,"Weightings"))*CQ61</f>
        <v>0</v>
      </c>
      <c r="CZ61" s="4">
        <f>INDIRECT(ADDRESS($BV61,CZ$2,1,,"Weightings"))*CR61</f>
        <v>0</v>
      </c>
      <c r="DA61" s="4">
        <f>INDIRECT(ADDRESS($BV61,DA$2,1,,"Weightings"))*CS61</f>
        <v>0</v>
      </c>
      <c r="DB61" s="4">
        <f>INDIRECT(ADDRESS($BV61,DB$2,1,,"Weightings"))*CT61</f>
        <v>0</v>
      </c>
      <c r="DC61" s="4">
        <f>INDIRECT(ADDRESS($BV61,DC$2,1,,"Weightings"))*CU61</f>
        <v>0</v>
      </c>
    </row>
    <row r="62" hidden="1" ht="30.75" customHeight="1">
      <c r="B62" t="str">
        <f>overview_of_services!B60</f>
        <v>H-E3</v>
      </c>
      <c r="C62" t="str">
        <f>overview_of_services!C60</f>
        <v>Groupe de services définis par l'utilisateur 3</v>
      </c>
      <c r="D62" t="str">
        <f>overview_of_services!D60</f>
        <v>Service à potentiel d'intelligence défini par l'utilisateur 3</v>
      </c>
      <c r="E62">
        <f>IF($H$2="A",overview_of_services!J60,IF($H$2="B",overview_of_services!K60,overview_of_services!L60))</f>
        <v>0</v>
      </c>
      <c r="F62">
        <f>IF('Informations sur le bâtiment'!$G$55="","",'Informations sur le bâtiment'!$G$55)</f>
        <v>1</v>
      </c>
      <c r="G62">
        <f>overview_of_services!N60</f>
        <v>0</v>
      </c>
      <c r="K62" s="1">
        <v>1</v>
      </c>
      <c r="L62">
        <v>0</v>
      </c>
      <c r="M62" s="1">
        <f>1-K62</f>
        <v>0</v>
      </c>
      <c r="N62" s="1" t="str">
        <f>IF(AND(U62=1,NOT(F62=2),OR(J62="",J62&lt;0,J62&gt;AC62,AND(M62&gt;0,OR(L62="",L62&lt;0,L62&gt;AC62)),K62&gt;1,K62&lt;0)),_general!$A$83,"")</f>
        <v/>
      </c>
      <c r="O62" t="str">
        <f>VLOOKUP($B62,overview_of_services!$B$4:$I$111,4,)</f>
        <v>Niveau défini par l'utilisateur 1-0</v>
      </c>
      <c r="P62" t="str">
        <f>VLOOKUP($B62,overview_of_services!$B$4:$I$111,5,)</f>
        <v>Niveau défini par l'utilisateur 1-1</v>
      </c>
      <c r="Q62" t="str">
        <f>VLOOKUP($B62,overview_of_services!$B$4:$I$111,6,)</f>
        <v>Niveau défini par l'utilisateur 1-2</v>
      </c>
      <c r="R62" t="str">
        <f>VLOOKUP($B62,overview_of_services!$B$4:$I$111,7,)</f>
        <v>Niveau défini par l'utilisateur 1-3</v>
      </c>
      <c r="S62" t="str">
        <f>VLOOKUP($B62,overview_of_services!$B$4:$I$111,8,)</f>
        <v>Niveau défini par l'utilisateur 1-4</v>
      </c>
      <c r="T62">
        <f>IF(OR(E62=0,OR(F62=0,F62=2)),0,1)</f>
        <v>0</v>
      </c>
      <c r="U62">
        <f>IF(AND(T62=1,I62=1),1,0)</f>
        <v>0</v>
      </c>
      <c r="Z62">
        <f>IF(OR(AND(F62=1,E62=1,G62=1),AND(F62=1,E62=1,G62=0,I62=1),AND(F62=2,E62=1,G62=1)),1,0)</f>
        <v>0</v>
      </c>
      <c r="AA62">
        <f>IF(U62=1,J62,0)</f>
        <v>0</v>
      </c>
      <c r="AB62">
        <f>IF(U62=1,L62,0)</f>
        <v>0</v>
      </c>
      <c r="AC62">
        <f>ISTEXT(O62)+ISTEXT(P62)+ISTEXT(Q62)+ISTEXT(R62)+ISTEXT(S62)-1</f>
        <v>4</v>
      </c>
      <c r="AD62">
        <f>IF(Z62=1,AC62,0)</f>
        <v>0</v>
      </c>
      <c r="AE62" t="str">
        <f>VLOOKUP($B62,overview_of_services!$B$4:$R$111,$AE$2,FALSE)</f>
        <v>H</v>
      </c>
      <c r="AF62">
        <f>VLOOKUP(B62,INDIRECT("'"&amp;AE62&amp;"'!"&amp;"C25:Z424"),$AF$2,0)+AA62+$AF$4</f>
        <v>185</v>
      </c>
      <c r="AG62">
        <f>IF($T62=1,INDIRECT(ADDRESS($AF62,AG$2,1,,$AE62)),0)</f>
        <v>0</v>
      </c>
      <c r="AH62">
        <f>IF($T62=1,INDIRECT(ADDRESS($AF62,AH$2,1,,$AE62)),0)</f>
        <v>0</v>
      </c>
      <c r="AI62">
        <f>IF($T62=1,INDIRECT(ADDRESS($AF62,AI$2,1,,$AE62)),0)</f>
        <v>0</v>
      </c>
      <c r="AJ62">
        <f>IF($T62=1,INDIRECT(ADDRESS($AF62,AJ$2,1,,$AE62)),0)</f>
        <v>0</v>
      </c>
      <c r="AK62">
        <f>IF($T62=1,INDIRECT(ADDRESS($AF62,AK$2,1,,$AE62)),0)</f>
        <v>0</v>
      </c>
      <c r="AL62">
        <f>IF($T62=1,INDIRECT(ADDRESS($AF62,AL$2,1,,$AE62)),0)</f>
        <v>0</v>
      </c>
      <c r="AM62">
        <f>IF($T62=1,INDIRECT(ADDRESS($AF62,AM$2,1,,$AE62)),0)</f>
        <v>0</v>
      </c>
      <c r="AN62">
        <f>VLOOKUP(B62,INDIRECT("'"&amp;AE62&amp;"'!"&amp;"C25:Z424"),$AF$2,0)+AB62+$AF$4</f>
        <v>185</v>
      </c>
      <c r="AO62">
        <f>IF($T62=1,INDIRECT(ADDRESS($AN62,AO$2,1,,$AE62)),0)</f>
        <v>0</v>
      </c>
      <c r="AP62">
        <f>IF($T62=1,INDIRECT(ADDRESS($AN62,AP$2,1,,$AE62)),0)</f>
        <v>0</v>
      </c>
      <c r="AQ62">
        <f>IF($T62=1,INDIRECT(ADDRESS($AN62,AQ$2,1,,$AE62)),0)</f>
        <v>0</v>
      </c>
      <c r="AR62">
        <f>IF($T62=1,INDIRECT(ADDRESS($AN62,AR$2,1,,$AE62)),0)</f>
        <v>0</v>
      </c>
      <c r="AS62">
        <f>IF($T62=1,INDIRECT(ADDRESS($AN62,AS$2,1,,$AE62)),0)</f>
        <v>0</v>
      </c>
      <c r="AT62">
        <f>IF($T62=1,INDIRECT(ADDRESS($AN62,AT$2,1,,$AE62)),0)</f>
        <v>0</v>
      </c>
      <c r="AU62">
        <f>IF($T62=1,INDIRECT(ADDRESS($AN62,AU$2,1,,$AE62)),0)</f>
        <v>0</v>
      </c>
      <c r="AW62" t="str">
        <v>Weightings</v>
      </c>
      <c r="AX62" s="3">
        <f>VLOOKUP(AE62,_general!$A$65:$B$73,2,FALSE)+$AX$4</f>
        <v>9</v>
      </c>
      <c r="AY62" s="1">
        <f>INDIRECT(ADDRESS($AX62,AY$2,1,,"Weightings"))</f>
        <v>0.2690901347815615</v>
      </c>
      <c r="AZ62" s="1">
        <f>INDIRECT(ADDRESS($AX62,AZ$2,1,,"Weightings"))</f>
        <v>0.3003532144927932</v>
      </c>
      <c r="BA62" s="1">
        <f>INDIRECT(ADDRESS($AX62,BA$2,1,,"Weightings"))</f>
        <v>0.16666666666666666</v>
      </c>
      <c r="BB62" s="1">
        <f>INDIRECT(ADDRESS($AX62,BB$2,1,,"Weightings"))</f>
        <v>0.1111111111111111</v>
      </c>
      <c r="BC62" s="1">
        <f>INDIRECT(ADDRESS($AX62,BC$2,1,,"Weightings"))</f>
        <v>0</v>
      </c>
      <c r="BD62" s="1">
        <f>INDIRECT(ADDRESS($AX62,BD$2,1,,"Weightings"))</f>
        <v>0.26815981143573603</v>
      </c>
      <c r="BE62" s="1">
        <f>INDIRECT(ADDRESS($AX62,BE$2,1,,"Weightings"))</f>
        <v>0.125</v>
      </c>
      <c r="BG62" s="4">
        <f>AG62*AY62</f>
        <v>0</v>
      </c>
      <c r="BH62" s="4">
        <f>AH62*AZ62</f>
        <v>0</v>
      </c>
      <c r="BI62" s="4">
        <f>AI62*BA62</f>
        <v>0</v>
      </c>
      <c r="BJ62" s="4">
        <f>AJ62*BB62</f>
        <v>0</v>
      </c>
      <c r="BK62" s="4">
        <f>AK62*BC62</f>
        <v>0</v>
      </c>
      <c r="BL62" s="4">
        <f>AL62*BD62</f>
        <v>0</v>
      </c>
      <c r="BM62" s="4">
        <f>AM62*BE62</f>
        <v>0</v>
      </c>
      <c r="BO62" s="4">
        <f>IF($M62&gt;0,AO62*AY62,0)</f>
        <v>0</v>
      </c>
      <c r="BP62" s="4">
        <f>IF($M62&gt;0,AP62*AZ62,0)</f>
        <v>0</v>
      </c>
      <c r="BQ62" s="4">
        <f>IF($M62&gt;0,AQ62*BA62,0)</f>
        <v>0</v>
      </c>
      <c r="BR62" s="4">
        <f>IF($M62&gt;0,AR62*BB62,0)</f>
        <v>0</v>
      </c>
      <c r="BS62" s="4">
        <f>IF($M62&gt;0,AS62*BC62,0)</f>
        <v>0</v>
      </c>
      <c r="BT62" s="4">
        <f>IF($M62&gt;0,AT62*BD62,0)</f>
        <v>0</v>
      </c>
      <c r="BU62" s="4">
        <f>IF($M62&gt;0,AU62*BE62,0)</f>
        <v>0</v>
      </c>
      <c r="BV62" s="3">
        <f>$AX$4+18</f>
        <v>22</v>
      </c>
      <c r="BW62" s="4">
        <f>INDIRECT(ADDRESS($BV62,BW$2,1,,"Weightings"))*(BG62*$K62+BO62*$M62)</f>
        <v>0</v>
      </c>
      <c r="BX62" s="4">
        <f>INDIRECT(ADDRESS($BV62,BX$2,1,,"Weightings"))*(BH62*$K62+BP62*$M62)</f>
        <v>0</v>
      </c>
      <c r="BY62" s="4">
        <f>INDIRECT(ADDRESS($BV62,BY$2,1,,"Weightings"))*(BI62*$K62+BQ62*$M62)</f>
        <v>0</v>
      </c>
      <c r="BZ62" s="4">
        <f>INDIRECT(ADDRESS($BV62,BZ$2,1,,"Weightings"))*(BJ62*$K62+BR62*$M62)</f>
        <v>0</v>
      </c>
      <c r="CA62" s="4">
        <f>INDIRECT(ADDRESS($BV62,CA$2,1,,"Weightings"))*(BK62*$K62+BS62*$M62)</f>
        <v>0</v>
      </c>
      <c r="CB62" s="4">
        <f>INDIRECT(ADDRESS($BV62,CB$2,1,,"Weightings"))*(BL62*$K62+BT62*$M62)</f>
        <v>0</v>
      </c>
      <c r="CC62" s="4">
        <f>INDIRECT(ADDRESS($BV62,CC$2,1,,"Weightings"))*(BM62*$K62+BU62*$M62)</f>
        <v>0</v>
      </c>
      <c r="CE62" t="str">
        <f>AE62</f>
        <v>H</v>
      </c>
      <c r="CF62">
        <f>VLOOKUP(B62,INDIRECT("'"&amp;AE62&amp;"'!"&amp;"C13:Z512"),$AF$2,0)+AD62+$AF$4</f>
        <v>185</v>
      </c>
      <c r="CG62">
        <f>IF(OR($T62=1,AND($F62=2,$E62=1,$G62=1)),INDIRECT(ADDRESS($CF62,CG$2,1,,$CE62)),0)</f>
        <v>0</v>
      </c>
      <c r="CH62">
        <f>IF(OR($T62=1,AND($F62=2,$E62=1,$G62=1)),INDIRECT(ADDRESS($CF62,CH$2,1,,$CE62)),0)</f>
        <v>0</v>
      </c>
      <c r="CI62">
        <f>IF(OR($T62=1,AND($F62=2,$E62=1,$G62=1)),INDIRECT(ADDRESS($CF62,CI$2,1,,$CE62)),0)</f>
        <v>0</v>
      </c>
      <c r="CJ62">
        <f>IF(OR($T62=1,AND($F62=2,$E62=1,$G62=1)),INDIRECT(ADDRESS($CF62,CJ$2,1,,$CE62)),0)</f>
        <v>0</v>
      </c>
      <c r="CK62">
        <f>IF(OR($T62=1,AND($F62=2,$E62=1,$G62=1)),INDIRECT(ADDRESS($CF62,CK$2,1,,$CE62)),0)</f>
        <v>0</v>
      </c>
      <c r="CL62">
        <f>IF(OR($T62=1,AND($F62=2,$E62=1,$G62=1)),INDIRECT(ADDRESS($CF62,CL$2,1,,$CE62)),0)</f>
        <v>0</v>
      </c>
      <c r="CM62">
        <f>IF(OR($T62=1,AND($F62=2,$E62=1,$G62=1)),INDIRECT(ADDRESS($CF62,CM$2,1,,$CE62)),0)</f>
        <v>0</v>
      </c>
      <c r="CO62" s="4">
        <f>AY62*CG62</f>
        <v>0</v>
      </c>
      <c r="CP62" s="4">
        <f>AZ62*CH62</f>
        <v>0</v>
      </c>
      <c r="CQ62" s="4">
        <f>BA62*CI62</f>
        <v>0</v>
      </c>
      <c r="CR62" s="4">
        <f>BB62*CJ62</f>
        <v>0</v>
      </c>
      <c r="CS62" s="4">
        <f>BC62*CK62</f>
        <v>0</v>
      </c>
      <c r="CT62" s="4">
        <f>BD62*CL62</f>
        <v>0</v>
      </c>
      <c r="CU62" s="4">
        <f>BE62*CM62</f>
        <v>0</v>
      </c>
      <c r="CV62" s="3">
        <f>BV62</f>
        <v>22</v>
      </c>
      <c r="CW62" s="4">
        <f>INDIRECT(ADDRESS($CV62,CW$2,1,,"Weightings"))*CO62</f>
        <v>0</v>
      </c>
      <c r="CX62" s="4">
        <f>INDIRECT(ADDRESS($BV62,CX$2,1,,"Weightings"))*CP62</f>
        <v>0</v>
      </c>
      <c r="CY62" s="4">
        <f>INDIRECT(ADDRESS($BV62,CY$2,1,,"Weightings"))*CQ62</f>
        <v>0</v>
      </c>
      <c r="CZ62" s="4">
        <f>INDIRECT(ADDRESS($BV62,CZ$2,1,,"Weightings"))*CR62</f>
        <v>0</v>
      </c>
      <c r="DA62" s="4">
        <f>INDIRECT(ADDRESS($BV62,DA$2,1,,"Weightings"))*CS62</f>
        <v>0</v>
      </c>
      <c r="DB62" s="4">
        <f>INDIRECT(ADDRESS($BV62,DB$2,1,,"Weightings"))*CT62</f>
        <v>0</v>
      </c>
      <c r="DC62" s="4">
        <f>INDIRECT(ADDRESS($BV62,DC$2,1,,"Weightings"))*CU62</f>
        <v>0</v>
      </c>
    </row>
    <row r="63" hidden="1" ht="30.75" customHeight="1">
      <c r="B63" t="str">
        <f>overview_of_services!B61</f>
        <v>H-E4</v>
      </c>
      <c r="C63" t="str">
        <f>overview_of_services!C61</f>
        <v>Groupe de services définis par l'utilisateur 4</v>
      </c>
      <c r="D63" t="str">
        <f>overview_of_services!D61</f>
        <v>Service à potentiel d'intelligence défini par l'utilisateur 4</v>
      </c>
      <c r="E63">
        <f>IF($H$2="A",overview_of_services!J61,IF($H$2="B",overview_of_services!K61,overview_of_services!L61))</f>
        <v>0</v>
      </c>
      <c r="F63">
        <f>IF('Informations sur le bâtiment'!$G$55="","",'Informations sur le bâtiment'!$G$55)</f>
        <v>1</v>
      </c>
      <c r="G63">
        <f>overview_of_services!N61</f>
        <v>0</v>
      </c>
      <c r="K63" s="1">
        <v>1</v>
      </c>
      <c r="L63">
        <v>0</v>
      </c>
      <c r="M63" s="1">
        <f>1-K63</f>
        <v>0</v>
      </c>
      <c r="N63" s="1" t="str">
        <f>IF(AND(U63=1,NOT(F63=2),OR(J63="",J63&lt;0,J63&gt;AC63,AND(M63&gt;0,OR(L63="",L63&lt;0,L63&gt;AC63)),K63&gt;1,K63&lt;0)),_general!$A$83,"")</f>
        <v/>
      </c>
      <c r="O63" t="str">
        <f>VLOOKUP($B63,overview_of_services!$B$4:$I$111,4,)</f>
        <v>Niveau défini par l'utilisateur 1-0</v>
      </c>
      <c r="P63" t="str">
        <f>VLOOKUP($B63,overview_of_services!$B$4:$I$111,5,)</f>
        <v>Niveau défini par l'utilisateur 1-1</v>
      </c>
      <c r="Q63" t="str">
        <f>VLOOKUP($B63,overview_of_services!$B$4:$I$111,6,)</f>
        <v>Niveau défini par l'utilisateur 1-2</v>
      </c>
      <c r="R63" t="str">
        <f>VLOOKUP($B63,overview_of_services!$B$4:$I$111,7,)</f>
        <v>Niveau défini par l'utilisateur 1-3</v>
      </c>
      <c r="S63" t="str">
        <f>VLOOKUP($B63,overview_of_services!$B$4:$I$111,8,)</f>
        <v>Niveau défini par l'utilisateur 1-4</v>
      </c>
      <c r="T63">
        <f>IF(OR(E63=0,OR(F63=0,F63=2)),0,1)</f>
        <v>0</v>
      </c>
      <c r="U63">
        <f>IF(AND(T63=1,I63=1),1,0)</f>
        <v>0</v>
      </c>
      <c r="Z63">
        <f>IF(OR(AND(F63=1,E63=1,G63=1),AND(F63=1,E63=1,G63=0,I63=1),AND(F63=2,E63=1,G63=1)),1,0)</f>
        <v>0</v>
      </c>
      <c r="AA63">
        <f>IF(U63=1,J63,0)</f>
        <v>0</v>
      </c>
      <c r="AB63">
        <f>IF(U63=1,L63,0)</f>
        <v>0</v>
      </c>
      <c r="AC63">
        <f>ISTEXT(O63)+ISTEXT(P63)+ISTEXT(Q63)+ISTEXT(R63)+ISTEXT(S63)-1</f>
        <v>4</v>
      </c>
      <c r="AD63">
        <f>IF(Z63=1,AC63,0)</f>
        <v>0</v>
      </c>
      <c r="AE63" t="str">
        <f>VLOOKUP($B63,overview_of_services!$B$4:$R$111,$AE$2,FALSE)</f>
        <v>H</v>
      </c>
      <c r="AF63">
        <f>VLOOKUP(B63,INDIRECT("'"&amp;AE63&amp;"'!"&amp;"C26:Z425"),$AF$2,0)+AA63+$AF$4</f>
        <v>199</v>
      </c>
      <c r="AG63">
        <f>IF($T63=1,INDIRECT(ADDRESS($AF63,AG$2,1,,$AE63)),0)</f>
        <v>0</v>
      </c>
      <c r="AH63">
        <f>IF($T63=1,INDIRECT(ADDRESS($AF63,AH$2,1,,$AE63)),0)</f>
        <v>0</v>
      </c>
      <c r="AI63">
        <f>IF($T63=1,INDIRECT(ADDRESS($AF63,AI$2,1,,$AE63)),0)</f>
        <v>0</v>
      </c>
      <c r="AJ63">
        <f>IF($T63=1,INDIRECT(ADDRESS($AF63,AJ$2,1,,$AE63)),0)</f>
        <v>0</v>
      </c>
      <c r="AK63">
        <f>IF($T63=1,INDIRECT(ADDRESS($AF63,AK$2,1,,$AE63)),0)</f>
        <v>0</v>
      </c>
      <c r="AL63">
        <f>IF($T63=1,INDIRECT(ADDRESS($AF63,AL$2,1,,$AE63)),0)</f>
        <v>0</v>
      </c>
      <c r="AM63">
        <f>IF($T63=1,INDIRECT(ADDRESS($AF63,AM$2,1,,$AE63)),0)</f>
        <v>0</v>
      </c>
      <c r="AN63">
        <f>VLOOKUP(B63,INDIRECT("'"&amp;AE63&amp;"'!"&amp;"C26:Z425"),$AF$2,0)+AB63+$AF$4</f>
        <v>199</v>
      </c>
      <c r="AO63">
        <f>IF($T63=1,INDIRECT(ADDRESS($AN63,AO$2,1,,$AE63)),0)</f>
        <v>0</v>
      </c>
      <c r="AP63">
        <f>IF($T63=1,INDIRECT(ADDRESS($AN63,AP$2,1,,$AE63)),0)</f>
        <v>0</v>
      </c>
      <c r="AQ63">
        <f>IF($T63=1,INDIRECT(ADDRESS($AN63,AQ$2,1,,$AE63)),0)</f>
        <v>0</v>
      </c>
      <c r="AR63">
        <f>IF($T63=1,INDIRECT(ADDRESS($AN63,AR$2,1,,$AE63)),0)</f>
        <v>0</v>
      </c>
      <c r="AS63">
        <f>IF($T63=1,INDIRECT(ADDRESS($AN63,AS$2,1,,$AE63)),0)</f>
        <v>0</v>
      </c>
      <c r="AT63">
        <f>IF($T63=1,INDIRECT(ADDRESS($AN63,AT$2,1,,$AE63)),0)</f>
        <v>0</v>
      </c>
      <c r="AU63">
        <f>IF($T63=1,INDIRECT(ADDRESS($AN63,AU$2,1,,$AE63)),0)</f>
        <v>0</v>
      </c>
      <c r="AW63" t="str">
        <v>Weightings</v>
      </c>
      <c r="AX63" s="3">
        <f>VLOOKUP(AE63,_general!$A$65:$B$73,2,FALSE)+$AX$4</f>
        <v>9</v>
      </c>
      <c r="AY63" s="1">
        <f>INDIRECT(ADDRESS($AX63,AY$2,1,,"Weightings"))</f>
        <v>0.2690901347815615</v>
      </c>
      <c r="AZ63" s="1">
        <f>INDIRECT(ADDRESS($AX63,AZ$2,1,,"Weightings"))</f>
        <v>0.3003532144927932</v>
      </c>
      <c r="BA63" s="1">
        <f>INDIRECT(ADDRESS($AX63,BA$2,1,,"Weightings"))</f>
        <v>0.16666666666666666</v>
      </c>
      <c r="BB63" s="1">
        <f>INDIRECT(ADDRESS($AX63,BB$2,1,,"Weightings"))</f>
        <v>0.1111111111111111</v>
      </c>
      <c r="BC63" s="1">
        <f>INDIRECT(ADDRESS($AX63,BC$2,1,,"Weightings"))</f>
        <v>0</v>
      </c>
      <c r="BD63" s="1">
        <f>INDIRECT(ADDRESS($AX63,BD$2,1,,"Weightings"))</f>
        <v>0.26815981143573603</v>
      </c>
      <c r="BE63" s="1">
        <f>INDIRECT(ADDRESS($AX63,BE$2,1,,"Weightings"))</f>
        <v>0.125</v>
      </c>
      <c r="BG63" s="4">
        <f>AG63*AY63</f>
        <v>0</v>
      </c>
      <c r="BH63" s="4">
        <f>AH63*AZ63</f>
        <v>0</v>
      </c>
      <c r="BI63" s="4">
        <f>AI63*BA63</f>
        <v>0</v>
      </c>
      <c r="BJ63" s="4">
        <f>AJ63*BB63</f>
        <v>0</v>
      </c>
      <c r="BK63" s="4">
        <f>AK63*BC63</f>
        <v>0</v>
      </c>
      <c r="BL63" s="4">
        <f>AL63*BD63</f>
        <v>0</v>
      </c>
      <c r="BM63" s="4">
        <f>AM63*BE63</f>
        <v>0</v>
      </c>
      <c r="BO63" s="4">
        <f>IF($M63&gt;0,AO63*AY63,0)</f>
        <v>0</v>
      </c>
      <c r="BP63" s="4">
        <f>IF($M63&gt;0,AP63*AZ63,0)</f>
        <v>0</v>
      </c>
      <c r="BQ63" s="4">
        <f>IF($M63&gt;0,AQ63*BA63,0)</f>
        <v>0</v>
      </c>
      <c r="BR63" s="4">
        <f>IF($M63&gt;0,AR63*BB63,0)</f>
        <v>0</v>
      </c>
      <c r="BS63" s="4">
        <f>IF($M63&gt;0,AS63*BC63,0)</f>
        <v>0</v>
      </c>
      <c r="BT63" s="4">
        <f>IF($M63&gt;0,AT63*BD63,0)</f>
        <v>0</v>
      </c>
      <c r="BU63" s="4">
        <f>IF($M63&gt;0,AU63*BE63,0)</f>
        <v>0</v>
      </c>
      <c r="BV63" s="3">
        <f>$AX$4+18</f>
        <v>22</v>
      </c>
      <c r="BW63" s="4">
        <f>INDIRECT(ADDRESS($BV63,BW$2,1,,"Weightings"))*(BG63*$K63+BO63*$M63)</f>
        <v>0</v>
      </c>
      <c r="BX63" s="4">
        <f>INDIRECT(ADDRESS($BV63,BX$2,1,,"Weightings"))*(BH63*$K63+BP63*$M63)</f>
        <v>0</v>
      </c>
      <c r="BY63" s="4">
        <f>INDIRECT(ADDRESS($BV63,BY$2,1,,"Weightings"))*(BI63*$K63+BQ63*$M63)</f>
        <v>0</v>
      </c>
      <c r="BZ63" s="4">
        <f>INDIRECT(ADDRESS($BV63,BZ$2,1,,"Weightings"))*(BJ63*$K63+BR63*$M63)</f>
        <v>0</v>
      </c>
      <c r="CA63" s="4">
        <f>INDIRECT(ADDRESS($BV63,CA$2,1,,"Weightings"))*(BK63*$K63+BS63*$M63)</f>
        <v>0</v>
      </c>
      <c r="CB63" s="4">
        <f>INDIRECT(ADDRESS($BV63,CB$2,1,,"Weightings"))*(BL63*$K63+BT63*$M63)</f>
        <v>0</v>
      </c>
      <c r="CC63" s="4">
        <f>INDIRECT(ADDRESS($BV63,CC$2,1,,"Weightings"))*(BM63*$K63+BU63*$M63)</f>
        <v>0</v>
      </c>
      <c r="CE63" t="str">
        <f>AE63</f>
        <v>H</v>
      </c>
      <c r="CF63">
        <f>VLOOKUP(B63,INDIRECT("'"&amp;AE63&amp;"'!"&amp;"C14:Z513"),$AF$2,0)+AD63+$AF$4</f>
        <v>199</v>
      </c>
      <c r="CG63">
        <f>IF(OR($T63=1,AND($F63=2,$E63=1,$G63=1)),INDIRECT(ADDRESS($CF63,CG$2,1,,$CE63)),0)</f>
        <v>0</v>
      </c>
      <c r="CH63">
        <f>IF(OR($T63=1,AND($F63=2,$E63=1,$G63=1)),INDIRECT(ADDRESS($CF63,CH$2,1,,$CE63)),0)</f>
        <v>0</v>
      </c>
      <c r="CI63">
        <f>IF(OR($T63=1,AND($F63=2,$E63=1,$G63=1)),INDIRECT(ADDRESS($CF63,CI$2,1,,$CE63)),0)</f>
        <v>0</v>
      </c>
      <c r="CJ63">
        <f>IF(OR($T63=1,AND($F63=2,$E63=1,$G63=1)),INDIRECT(ADDRESS($CF63,CJ$2,1,,$CE63)),0)</f>
        <v>0</v>
      </c>
      <c r="CK63">
        <f>IF(OR($T63=1,AND($F63=2,$E63=1,$G63=1)),INDIRECT(ADDRESS($CF63,CK$2,1,,$CE63)),0)</f>
        <v>0</v>
      </c>
      <c r="CL63">
        <f>IF(OR($T63=1,AND($F63=2,$E63=1,$G63=1)),INDIRECT(ADDRESS($CF63,CL$2,1,,$CE63)),0)</f>
        <v>0</v>
      </c>
      <c r="CM63">
        <f>IF(OR($T63=1,AND($F63=2,$E63=1,$G63=1)),INDIRECT(ADDRESS($CF63,CM$2,1,,$CE63)),0)</f>
        <v>0</v>
      </c>
      <c r="CO63" s="4">
        <f>AY63*CG63</f>
        <v>0</v>
      </c>
      <c r="CP63" s="4">
        <f>AZ63*CH63</f>
        <v>0</v>
      </c>
      <c r="CQ63" s="4">
        <f>BA63*CI63</f>
        <v>0</v>
      </c>
      <c r="CR63" s="4">
        <f>BB63*CJ63</f>
        <v>0</v>
      </c>
      <c r="CS63" s="4">
        <f>BC63*CK63</f>
        <v>0</v>
      </c>
      <c r="CT63" s="4">
        <f>BD63*CL63</f>
        <v>0</v>
      </c>
      <c r="CU63" s="4">
        <f>BE63*CM63</f>
        <v>0</v>
      </c>
      <c r="CV63" s="3">
        <f>BV63</f>
        <v>22</v>
      </c>
      <c r="CW63" s="4">
        <f>INDIRECT(ADDRESS($CV63,CW$2,1,,"Weightings"))*CO63</f>
        <v>0</v>
      </c>
      <c r="CX63" s="4">
        <f>INDIRECT(ADDRESS($BV63,CX$2,1,,"Weightings"))*CP63</f>
        <v>0</v>
      </c>
      <c r="CY63" s="4">
        <f>INDIRECT(ADDRESS($BV63,CY$2,1,,"Weightings"))*CQ63</f>
        <v>0</v>
      </c>
      <c r="CZ63" s="4">
        <f>INDIRECT(ADDRESS($BV63,CZ$2,1,,"Weightings"))*CR63</f>
        <v>0</v>
      </c>
      <c r="DA63" s="4">
        <f>INDIRECT(ADDRESS($BV63,DA$2,1,,"Weightings"))*CS63</f>
        <v>0</v>
      </c>
      <c r="DB63" s="4">
        <f>INDIRECT(ADDRESS($BV63,DB$2,1,,"Weightings"))*CT63</f>
        <v>0</v>
      </c>
      <c r="DC63" s="4">
        <f>INDIRECT(ADDRESS($BV63,DC$2,1,,"Weightings"))*CU63</f>
        <v>0</v>
      </c>
    </row>
    <row r="64" hidden="1" ht="30.75" customHeight="1">
      <c r="B64" t="str">
        <f>overview_of_services!B62</f>
        <v>H-E5</v>
      </c>
      <c r="C64" t="str">
        <f>overview_of_services!C62</f>
        <v>Groupe de services définis par l'utilisateur 5</v>
      </c>
      <c r="D64" t="str">
        <f>overview_of_services!D62</f>
        <v>Service à potentiel d'intelligence défini par l'utilisateur 5</v>
      </c>
      <c r="E64">
        <f>IF($H$2="A",overview_of_services!J62,IF($H$2="B",overview_of_services!K62,overview_of_services!L62))</f>
        <v>0</v>
      </c>
      <c r="F64">
        <f>IF('Informations sur le bâtiment'!$G$55="","",'Informations sur le bâtiment'!$G$55)</f>
        <v>1</v>
      </c>
      <c r="G64">
        <f>overview_of_services!N62</f>
        <v>0</v>
      </c>
      <c r="K64" s="1">
        <v>1</v>
      </c>
      <c r="L64">
        <v>0</v>
      </c>
      <c r="M64" s="1">
        <f>1-K64</f>
        <v>0</v>
      </c>
      <c r="N64" s="1" t="str">
        <f>IF(AND(U64=1,NOT(F64=2),OR(J64="",J64&lt;0,J64&gt;AC64,AND(M64&gt;0,OR(L64="",L64&lt;0,L64&gt;AC64)),K64&gt;1,K64&lt;0)),_general!$A$83,"")</f>
        <v/>
      </c>
      <c r="O64" t="str">
        <f>VLOOKUP($B64,overview_of_services!$B$4:$I$111,4,)</f>
        <v>Niveau défini par l'utilisateur 1-0</v>
      </c>
      <c r="P64" t="str">
        <f>VLOOKUP($B64,overview_of_services!$B$4:$I$111,5,)</f>
        <v>Niveau défini par l'utilisateur 1-1</v>
      </c>
      <c r="Q64" t="str">
        <f>VLOOKUP($B64,overview_of_services!$B$4:$I$111,6,)</f>
        <v>Niveau défini par l'utilisateur 1-2</v>
      </c>
      <c r="R64" t="str">
        <f>VLOOKUP($B64,overview_of_services!$B$4:$I$111,7,)</f>
        <v>Niveau défini par l'utilisateur 1-3</v>
      </c>
      <c r="S64" t="str">
        <f>VLOOKUP($B64,overview_of_services!$B$4:$I$111,8,)</f>
        <v>Niveau défini par l'utilisateur 1-4</v>
      </c>
      <c r="T64">
        <f>IF(OR(E64=0,OR(F64=0,F64=2)),0,1)</f>
        <v>0</v>
      </c>
      <c r="U64">
        <f>IF(AND(T64=1,I64=1),1,0)</f>
        <v>0</v>
      </c>
      <c r="Z64">
        <f>IF(OR(AND(F64=1,E64=1,G64=1),AND(F64=1,E64=1,G64=0,I64=1),AND(F64=2,E64=1,G64=1)),1,0)</f>
        <v>0</v>
      </c>
      <c r="AA64">
        <f>IF(U64=1,J64,0)</f>
        <v>0</v>
      </c>
      <c r="AB64">
        <f>IF(U64=1,L64,0)</f>
        <v>0</v>
      </c>
      <c r="AC64">
        <f>ISTEXT(O64)+ISTEXT(P64)+ISTEXT(Q64)+ISTEXT(R64)+ISTEXT(S64)-1</f>
        <v>4</v>
      </c>
      <c r="AD64">
        <f>IF(Z64=1,AC64,0)</f>
        <v>0</v>
      </c>
      <c r="AE64" t="str">
        <f>VLOOKUP($B64,overview_of_services!$B$4:$R$111,$AE$2,FALSE)</f>
        <v>H</v>
      </c>
      <c r="AF64">
        <f>VLOOKUP(B64,INDIRECT("'"&amp;AE64&amp;"'!"&amp;"C27:Z426"),$AF$2,0)+AA64+$AF$4</f>
        <v>213</v>
      </c>
      <c r="AG64">
        <f>IF($T64=1,INDIRECT(ADDRESS($AF64,AG$2,1,,$AE64)),0)</f>
        <v>0</v>
      </c>
      <c r="AH64">
        <f>IF($T64=1,INDIRECT(ADDRESS($AF64,AH$2,1,,$AE64)),0)</f>
        <v>0</v>
      </c>
      <c r="AI64">
        <f>IF($T64=1,INDIRECT(ADDRESS($AF64,AI$2,1,,$AE64)),0)</f>
        <v>0</v>
      </c>
      <c r="AJ64">
        <f>IF($T64=1,INDIRECT(ADDRESS($AF64,AJ$2,1,,$AE64)),0)</f>
        <v>0</v>
      </c>
      <c r="AK64">
        <f>IF($T64=1,INDIRECT(ADDRESS($AF64,AK$2,1,,$AE64)),0)</f>
        <v>0</v>
      </c>
      <c r="AL64">
        <f>IF($T64=1,INDIRECT(ADDRESS($AF64,AL$2,1,,$AE64)),0)</f>
        <v>0</v>
      </c>
      <c r="AM64">
        <f>IF($T64=1,INDIRECT(ADDRESS($AF64,AM$2,1,,$AE64)),0)</f>
        <v>0</v>
      </c>
      <c r="AN64">
        <f>VLOOKUP(B64,INDIRECT("'"&amp;AE64&amp;"'!"&amp;"C27:Z426"),$AF$2,0)+AB64+$AF$4</f>
        <v>213</v>
      </c>
      <c r="AO64">
        <f>IF($T64=1,INDIRECT(ADDRESS($AN64,AO$2,1,,$AE64)),0)</f>
        <v>0</v>
      </c>
      <c r="AP64">
        <f>IF($T64=1,INDIRECT(ADDRESS($AN64,AP$2,1,,$AE64)),0)</f>
        <v>0</v>
      </c>
      <c r="AQ64">
        <f>IF($T64=1,INDIRECT(ADDRESS($AN64,AQ$2,1,,$AE64)),0)</f>
        <v>0</v>
      </c>
      <c r="AR64">
        <f>IF($T64=1,INDIRECT(ADDRESS($AN64,AR$2,1,,$AE64)),0)</f>
        <v>0</v>
      </c>
      <c r="AS64">
        <f>IF($T64=1,INDIRECT(ADDRESS($AN64,AS$2,1,,$AE64)),0)</f>
        <v>0</v>
      </c>
      <c r="AT64">
        <f>IF($T64=1,INDIRECT(ADDRESS($AN64,AT$2,1,,$AE64)),0)</f>
        <v>0</v>
      </c>
      <c r="AU64">
        <f>IF($T64=1,INDIRECT(ADDRESS($AN64,AU$2,1,,$AE64)),0)</f>
        <v>0</v>
      </c>
      <c r="AW64" t="str">
        <v>Weightings</v>
      </c>
      <c r="AX64" s="3">
        <f>VLOOKUP(AE64,_general!$A$65:$B$73,2,FALSE)+$AX$4</f>
        <v>9</v>
      </c>
      <c r="AY64" s="1">
        <f>INDIRECT(ADDRESS($AX64,AY$2,1,,"Weightings"))</f>
        <v>0.2690901347815615</v>
      </c>
      <c r="AZ64" s="1">
        <f>INDIRECT(ADDRESS($AX64,AZ$2,1,,"Weightings"))</f>
        <v>0.3003532144927932</v>
      </c>
      <c r="BA64" s="1">
        <f>INDIRECT(ADDRESS($AX64,BA$2,1,,"Weightings"))</f>
        <v>0.16666666666666666</v>
      </c>
      <c r="BB64" s="1">
        <f>INDIRECT(ADDRESS($AX64,BB$2,1,,"Weightings"))</f>
        <v>0.1111111111111111</v>
      </c>
      <c r="BC64" s="1">
        <f>INDIRECT(ADDRESS($AX64,BC$2,1,,"Weightings"))</f>
        <v>0</v>
      </c>
      <c r="BD64" s="1">
        <f>INDIRECT(ADDRESS($AX64,BD$2,1,,"Weightings"))</f>
        <v>0.26815981143573603</v>
      </c>
      <c r="BE64" s="1">
        <f>INDIRECT(ADDRESS($AX64,BE$2,1,,"Weightings"))</f>
        <v>0.125</v>
      </c>
      <c r="BG64" s="4">
        <f>AG64*AY64</f>
        <v>0</v>
      </c>
      <c r="BH64" s="4">
        <f>AH64*AZ64</f>
        <v>0</v>
      </c>
      <c r="BI64" s="4">
        <f>AI64*BA64</f>
        <v>0</v>
      </c>
      <c r="BJ64" s="4">
        <f>AJ64*BB64</f>
        <v>0</v>
      </c>
      <c r="BK64" s="4">
        <f>AK64*BC64</f>
        <v>0</v>
      </c>
      <c r="BL64" s="4">
        <f>AL64*BD64</f>
        <v>0</v>
      </c>
      <c r="BM64" s="4">
        <f>AM64*BE64</f>
        <v>0</v>
      </c>
      <c r="BO64" s="4">
        <f>IF($M64&gt;0,AO64*AY64,0)</f>
        <v>0</v>
      </c>
      <c r="BP64" s="4">
        <f>IF($M64&gt;0,AP64*AZ64,0)</f>
        <v>0</v>
      </c>
      <c r="BQ64" s="4">
        <f>IF($M64&gt;0,AQ64*BA64,0)</f>
        <v>0</v>
      </c>
      <c r="BR64" s="4">
        <f>IF($M64&gt;0,AR64*BB64,0)</f>
        <v>0</v>
      </c>
      <c r="BS64" s="4">
        <f>IF($M64&gt;0,AS64*BC64,0)</f>
        <v>0</v>
      </c>
      <c r="BT64" s="4">
        <f>IF($M64&gt;0,AT64*BD64,0)</f>
        <v>0</v>
      </c>
      <c r="BU64" s="4">
        <f>IF($M64&gt;0,AU64*BE64,0)</f>
        <v>0</v>
      </c>
      <c r="BV64" s="3">
        <f>$AX$4+18</f>
        <v>22</v>
      </c>
      <c r="BW64" s="4">
        <f>INDIRECT(ADDRESS($BV64,BW$2,1,,"Weightings"))*(BG64*$K64+BO64*$M64)</f>
        <v>0</v>
      </c>
      <c r="BX64" s="4">
        <f>INDIRECT(ADDRESS($BV64,BX$2,1,,"Weightings"))*(BH64*$K64+BP64*$M64)</f>
        <v>0</v>
      </c>
      <c r="BY64" s="4">
        <f>INDIRECT(ADDRESS($BV64,BY$2,1,,"Weightings"))*(BI64*$K64+BQ64*$M64)</f>
        <v>0</v>
      </c>
      <c r="BZ64" s="4">
        <f>INDIRECT(ADDRESS($BV64,BZ$2,1,,"Weightings"))*(BJ64*$K64+BR64*$M64)</f>
        <v>0</v>
      </c>
      <c r="CA64" s="4">
        <f>INDIRECT(ADDRESS($BV64,CA$2,1,,"Weightings"))*(BK64*$K64+BS64*$M64)</f>
        <v>0</v>
      </c>
      <c r="CB64" s="4">
        <f>INDIRECT(ADDRESS($BV64,CB$2,1,,"Weightings"))*(BL64*$K64+BT64*$M64)</f>
        <v>0</v>
      </c>
      <c r="CC64" s="4">
        <f>INDIRECT(ADDRESS($BV64,CC$2,1,,"Weightings"))*(BM64*$K64+BU64*$M64)</f>
        <v>0</v>
      </c>
      <c r="CE64" t="str">
        <f>AE64</f>
        <v>H</v>
      </c>
      <c r="CF64">
        <f>VLOOKUP(B64,INDIRECT("'"&amp;AE64&amp;"'!"&amp;"C15:Z514"),$AF$2,0)+AD64+$AF$4</f>
        <v>213</v>
      </c>
      <c r="CG64">
        <f>IF(OR($T64=1,AND($F64=2,$E64=1,$G64=1)),INDIRECT(ADDRESS($CF64,CG$2,1,,$CE64)),0)</f>
        <v>0</v>
      </c>
      <c r="CH64">
        <f>IF(OR($T64=1,AND($F64=2,$E64=1,$G64=1)),INDIRECT(ADDRESS($CF64,CH$2,1,,$CE64)),0)</f>
        <v>0</v>
      </c>
      <c r="CI64">
        <f>IF(OR($T64=1,AND($F64=2,$E64=1,$G64=1)),INDIRECT(ADDRESS($CF64,CI$2,1,,$CE64)),0)</f>
        <v>0</v>
      </c>
      <c r="CJ64">
        <f>IF(OR($T64=1,AND($F64=2,$E64=1,$G64=1)),INDIRECT(ADDRESS($CF64,CJ$2,1,,$CE64)),0)</f>
        <v>0</v>
      </c>
      <c r="CK64">
        <f>IF(OR($T64=1,AND($F64=2,$E64=1,$G64=1)),INDIRECT(ADDRESS($CF64,CK$2,1,,$CE64)),0)</f>
        <v>0</v>
      </c>
      <c r="CL64">
        <f>IF(OR($T64=1,AND($F64=2,$E64=1,$G64=1)),INDIRECT(ADDRESS($CF64,CL$2,1,,$CE64)),0)</f>
        <v>0</v>
      </c>
      <c r="CM64">
        <f>IF(OR($T64=1,AND($F64=2,$E64=1,$G64=1)),INDIRECT(ADDRESS($CF64,CM$2,1,,$CE64)),0)</f>
        <v>0</v>
      </c>
      <c r="CO64" s="4">
        <f>AY64*CG64</f>
        <v>0</v>
      </c>
      <c r="CP64" s="4">
        <f>AZ64*CH64</f>
        <v>0</v>
      </c>
      <c r="CQ64" s="4">
        <f>BA64*CI64</f>
        <v>0</v>
      </c>
      <c r="CR64" s="4">
        <f>BB64*CJ64</f>
        <v>0</v>
      </c>
      <c r="CS64" s="4">
        <f>BC64*CK64</f>
        <v>0</v>
      </c>
      <c r="CT64" s="4">
        <f>BD64*CL64</f>
        <v>0</v>
      </c>
      <c r="CU64" s="4">
        <f>BE64*CM64</f>
        <v>0</v>
      </c>
      <c r="CV64" s="3">
        <f>BV64</f>
        <v>22</v>
      </c>
      <c r="CW64" s="4">
        <f>INDIRECT(ADDRESS($CV64,CW$2,1,,"Weightings"))*CO64</f>
        <v>0</v>
      </c>
      <c r="CX64" s="4">
        <f>INDIRECT(ADDRESS($BV64,CX$2,1,,"Weightings"))*CP64</f>
        <v>0</v>
      </c>
      <c r="CY64" s="4">
        <f>INDIRECT(ADDRESS($BV64,CY$2,1,,"Weightings"))*CQ64</f>
        <v>0</v>
      </c>
      <c r="CZ64" s="4">
        <f>INDIRECT(ADDRESS($BV64,CZ$2,1,,"Weightings"))*CR64</f>
        <v>0</v>
      </c>
      <c r="DA64" s="4">
        <f>INDIRECT(ADDRESS($BV64,DA$2,1,,"Weightings"))*CS64</f>
        <v>0</v>
      </c>
      <c r="DB64" s="4">
        <f>INDIRECT(ADDRESS($BV64,DB$2,1,,"Weightings"))*CT64</f>
        <v>0</v>
      </c>
      <c r="DC64" s="4">
        <f>INDIRECT(ADDRESS($BV64,DC$2,1,,"Weightings"))*CU64</f>
        <v>0</v>
      </c>
    </row>
    <row r="65" hidden="1" ht="30.75" customHeight="1">
      <c r="B65" t="str">
        <f>overview_of_services!B63</f>
        <v>DHW-E1</v>
      </c>
      <c r="C65" t="str">
        <f>overview_of_services!C63</f>
        <v>Groupe de services définis par l'utilisateur 6</v>
      </c>
      <c r="D65" t="str">
        <f>overview_of_services!D63</f>
        <v>Service à potentiel d'intelligence défini par l'utilisateur 6</v>
      </c>
      <c r="E65">
        <f>IF($H$2="A",overview_of_services!J63,IF($H$2="B",overview_of_services!K63,overview_of_services!L63))</f>
        <v>0</v>
      </c>
      <c r="F65">
        <f>IF('Informations sur le bâtiment'!$G$56="","",'Informations sur le bâtiment'!$G$56)</f>
        <v>1</v>
      </c>
      <c r="G65">
        <f>overview_of_services!N63</f>
        <v>0</v>
      </c>
      <c r="K65" s="1">
        <v>1</v>
      </c>
      <c r="L65">
        <v>0</v>
      </c>
      <c r="M65" s="1">
        <f>1-K65</f>
        <v>0</v>
      </c>
      <c r="N65" s="1" t="str">
        <f>IF(AND(U65=1,NOT(F65=2),OR(J65="",J65&lt;0,J65&gt;AC65,AND(M65&gt;0,OR(L65="",L65&lt;0,L65&gt;AC65)),K65&gt;1,K65&lt;0)),_general!$A$83,"")</f>
        <v/>
      </c>
      <c r="O65" t="str">
        <f>VLOOKUP($B65,overview_of_services!$B$4:$I$111,4,)</f>
        <v>Niveau défini par l'utilisateur 1-0</v>
      </c>
      <c r="P65" t="str">
        <f>VLOOKUP($B65,overview_of_services!$B$4:$I$111,5,)</f>
        <v>Niveau défini par l'utilisateur 1-1</v>
      </c>
      <c r="Q65" t="str">
        <f>VLOOKUP($B65,overview_of_services!$B$4:$I$111,6,)</f>
        <v>Niveau défini par l'utilisateur 1-2</v>
      </c>
      <c r="R65" t="str">
        <f>VLOOKUP($B65,overview_of_services!$B$4:$I$111,7,)</f>
        <v>Niveau défini par l'utilisateur 1-3</v>
      </c>
      <c r="S65" t="str">
        <f>VLOOKUP($B65,overview_of_services!$B$4:$I$111,8,)</f>
        <v>Niveau défini par l'utilisateur 1-4</v>
      </c>
      <c r="T65">
        <f>IF(OR(E65=0,OR(F65=0,F65=2)),0,1)</f>
        <v>0</v>
      </c>
      <c r="U65">
        <f>IF(AND(T65=1,I65=1),1,0)</f>
        <v>0</v>
      </c>
      <c r="Z65">
        <f>IF(OR(AND(F65=1,E65=1,G65=1),AND(F65=1,E65=1,G65=0,I65=1),AND(F65=2,E65=1,G65=1)),1,0)</f>
        <v>0</v>
      </c>
      <c r="AA65">
        <f>IF(U65=1,J65,0)</f>
        <v>0</v>
      </c>
      <c r="AB65">
        <f>IF(U65=1,L65,0)</f>
        <v>0</v>
      </c>
      <c r="AC65">
        <f>ISTEXT(O65)+ISTEXT(P65)+ISTEXT(Q65)+ISTEXT(R65)+ISTEXT(S65)-1</f>
        <v>4</v>
      </c>
      <c r="AD65">
        <f>IF(Z65=1,AC65,0)</f>
        <v>0</v>
      </c>
      <c r="AE65" t="str">
        <f>VLOOKUP($B65,overview_of_services!$B$4:$R$111,$AE$2,FALSE)</f>
        <v>DHW</v>
      </c>
      <c r="AF65">
        <f>VLOOKUP(B65,INDIRECT("'"&amp;AE65&amp;"'!"&amp;"C28:Z427"),$AF$2,0)+AA65+$AF$4</f>
        <v>83</v>
      </c>
      <c r="AG65">
        <f>IF($T65=1,INDIRECT(ADDRESS($AF65,AG$2,1,,$AE65)),0)</f>
        <v>0</v>
      </c>
      <c r="AH65">
        <f>IF($T65=1,INDIRECT(ADDRESS($AF65,AH$2,1,,$AE65)),0)</f>
        <v>0</v>
      </c>
      <c r="AI65">
        <f>IF($T65=1,INDIRECT(ADDRESS($AF65,AI$2,1,,$AE65)),0)</f>
        <v>0</v>
      </c>
      <c r="AJ65">
        <f>IF($T65=1,INDIRECT(ADDRESS($AF65,AJ$2,1,,$AE65)),0)</f>
        <v>0</v>
      </c>
      <c r="AK65">
        <f>IF($T65=1,INDIRECT(ADDRESS($AF65,AK$2,1,,$AE65)),0)</f>
        <v>0</v>
      </c>
      <c r="AL65">
        <f>IF($T65=1,INDIRECT(ADDRESS($AF65,AL$2,1,,$AE65)),0)</f>
        <v>0</v>
      </c>
      <c r="AM65">
        <f>IF($T65=1,INDIRECT(ADDRESS($AF65,AM$2,1,,$AE65)),0)</f>
        <v>0</v>
      </c>
      <c r="AN65">
        <f>VLOOKUP(B65,INDIRECT("'"&amp;AE65&amp;"'!"&amp;"C28:Z427"),$AF$2,0)+AB65+$AF$4</f>
        <v>83</v>
      </c>
      <c r="AO65">
        <f>IF($T65=1,INDIRECT(ADDRESS($AN65,AO$2,1,,$AE65)),0)</f>
        <v>0</v>
      </c>
      <c r="AP65">
        <f>IF($T65=1,INDIRECT(ADDRESS($AN65,AP$2,1,,$AE65)),0)</f>
        <v>0</v>
      </c>
      <c r="AQ65">
        <f>IF($T65=1,INDIRECT(ADDRESS($AN65,AQ$2,1,,$AE65)),0)</f>
        <v>0</v>
      </c>
      <c r="AR65">
        <f>IF($T65=1,INDIRECT(ADDRESS($AN65,AR$2,1,,$AE65)),0)</f>
        <v>0</v>
      </c>
      <c r="AS65">
        <f>IF($T65=1,INDIRECT(ADDRESS($AN65,AS$2,1,,$AE65)),0)</f>
        <v>0</v>
      </c>
      <c r="AT65">
        <f>IF($T65=1,INDIRECT(ADDRESS($AN65,AT$2,1,,$AE65)),0)</f>
        <v>0</v>
      </c>
      <c r="AU65">
        <f>IF($T65=1,INDIRECT(ADDRESS($AN65,AU$2,1,,$AE65)),0)</f>
        <v>0</v>
      </c>
      <c r="AW65" t="str">
        <v>Weightings</v>
      </c>
      <c r="AX65" s="3">
        <f>VLOOKUP(AE65,_general!$A$65:$B$73,2,FALSE)+$AX$4</f>
        <v>10</v>
      </c>
      <c r="AY65" s="1">
        <f>INDIRECT(ADDRESS($AX65,AY$2,1,,"Weightings"))</f>
        <v>0.06727253369539038</v>
      </c>
      <c r="AZ65" s="1">
        <f>INDIRECT(ADDRESS($AX65,AZ$2,1,,"Weightings"))</f>
        <v>0.0750883036231983</v>
      </c>
      <c r="BA65" s="1">
        <f>INDIRECT(ADDRESS($AX65,BA$2,1,,"Weightings"))</f>
        <v>0.16666666666666666</v>
      </c>
      <c r="BB65" s="1">
        <f>INDIRECT(ADDRESS($AX65,BB$2,1,,"Weightings"))</f>
        <v>0.1111111111111111</v>
      </c>
      <c r="BC65" s="1">
        <f>INDIRECT(ADDRESS($AX65,BC$2,1,,"Weightings"))</f>
        <v>0</v>
      </c>
      <c r="BD65" s="1">
        <f>INDIRECT(ADDRESS($AX65,BD$2,1,,"Weightings"))</f>
        <v>0.06703995285893401</v>
      </c>
      <c r="BE65" s="1">
        <f>INDIRECT(ADDRESS($AX65,BE$2,1,,"Weightings"))</f>
        <v>0.125</v>
      </c>
      <c r="BG65" s="4">
        <f>AG65*AY65</f>
        <v>0</v>
      </c>
      <c r="BH65" s="4">
        <f>AH65*AZ65</f>
        <v>0</v>
      </c>
      <c r="BI65" s="4">
        <f>AI65*BA65</f>
        <v>0</v>
      </c>
      <c r="BJ65" s="4">
        <f>AJ65*BB65</f>
        <v>0</v>
      </c>
      <c r="BK65" s="4">
        <f>AK65*BC65</f>
        <v>0</v>
      </c>
      <c r="BL65" s="4">
        <f>AL65*BD65</f>
        <v>0</v>
      </c>
      <c r="BM65" s="4">
        <f>AM65*BE65</f>
        <v>0</v>
      </c>
      <c r="BO65" s="4">
        <f>IF($M65&gt;0,AO65*AY65,0)</f>
        <v>0</v>
      </c>
      <c r="BP65" s="4">
        <f>IF($M65&gt;0,AP65*AZ65,0)</f>
        <v>0</v>
      </c>
      <c r="BQ65" s="4">
        <f>IF($M65&gt;0,AQ65*BA65,0)</f>
        <v>0</v>
      </c>
      <c r="BR65" s="4">
        <f>IF($M65&gt;0,AR65*BB65,0)</f>
        <v>0</v>
      </c>
      <c r="BS65" s="4">
        <f>IF($M65&gt;0,AS65*BC65,0)</f>
        <v>0</v>
      </c>
      <c r="BT65" s="4">
        <f>IF($M65&gt;0,AT65*BD65,0)</f>
        <v>0</v>
      </c>
      <c r="BU65" s="4">
        <f>IF($M65&gt;0,AU65*BE65,0)</f>
        <v>0</v>
      </c>
      <c r="BV65" s="3">
        <f>$AX$4+18</f>
        <v>22</v>
      </c>
      <c r="BW65" s="4">
        <f>INDIRECT(ADDRESS($BV65,BW$2,1,,"Weightings"))*(BG65*$K65+BO65*$M65)</f>
        <v>0</v>
      </c>
      <c r="BX65" s="4">
        <f>INDIRECT(ADDRESS($BV65,BX$2,1,,"Weightings"))*(BH65*$K65+BP65*$M65)</f>
        <v>0</v>
      </c>
      <c r="BY65" s="4">
        <f>INDIRECT(ADDRESS($BV65,BY$2,1,,"Weightings"))*(BI65*$K65+BQ65*$M65)</f>
        <v>0</v>
      </c>
      <c r="BZ65" s="4">
        <f>INDIRECT(ADDRESS($BV65,BZ$2,1,,"Weightings"))*(BJ65*$K65+BR65*$M65)</f>
        <v>0</v>
      </c>
      <c r="CA65" s="4">
        <f>INDIRECT(ADDRESS($BV65,CA$2,1,,"Weightings"))*(BK65*$K65+BS65*$M65)</f>
        <v>0</v>
      </c>
      <c r="CB65" s="4">
        <f>INDIRECT(ADDRESS($BV65,CB$2,1,,"Weightings"))*(BL65*$K65+BT65*$M65)</f>
        <v>0</v>
      </c>
      <c r="CC65" s="4">
        <f>INDIRECT(ADDRESS($BV65,CC$2,1,,"Weightings"))*(BM65*$K65+BU65*$M65)</f>
        <v>0</v>
      </c>
      <c r="CE65" t="str">
        <f>AE65</f>
        <v>DHW</v>
      </c>
      <c r="CF65">
        <f>VLOOKUP(B65,INDIRECT("'"&amp;AE65&amp;"'!"&amp;"C16:Z515"),$AF$2,0)+AD65+$AF$4</f>
        <v>83</v>
      </c>
      <c r="CG65">
        <f>IF(OR($T65=1,AND($F65=2,$E65=1,$G65=1)),INDIRECT(ADDRESS($CF65,CG$2,1,,$CE65)),0)</f>
        <v>0</v>
      </c>
      <c r="CH65">
        <f>IF(OR($T65=1,AND($F65=2,$E65=1,$G65=1)),INDIRECT(ADDRESS($CF65,CH$2,1,,$CE65)),0)</f>
        <v>0</v>
      </c>
      <c r="CI65">
        <f>IF(OR($T65=1,AND($F65=2,$E65=1,$G65=1)),INDIRECT(ADDRESS($CF65,CI$2,1,,$CE65)),0)</f>
        <v>0</v>
      </c>
      <c r="CJ65">
        <f>IF(OR($T65=1,AND($F65=2,$E65=1,$G65=1)),INDIRECT(ADDRESS($CF65,CJ$2,1,,$CE65)),0)</f>
        <v>0</v>
      </c>
      <c r="CK65">
        <f>IF(OR($T65=1,AND($F65=2,$E65=1,$G65=1)),INDIRECT(ADDRESS($CF65,CK$2,1,,$CE65)),0)</f>
        <v>0</v>
      </c>
      <c r="CL65">
        <f>IF(OR($T65=1,AND($F65=2,$E65=1,$G65=1)),INDIRECT(ADDRESS($CF65,CL$2,1,,$CE65)),0)</f>
        <v>0</v>
      </c>
      <c r="CM65">
        <f>IF(OR($T65=1,AND($F65=2,$E65=1,$G65=1)),INDIRECT(ADDRESS($CF65,CM$2,1,,$CE65)),0)</f>
        <v>0</v>
      </c>
      <c r="CO65" s="4">
        <f>AY65*CG65</f>
        <v>0</v>
      </c>
      <c r="CP65" s="4">
        <f>AZ65*CH65</f>
        <v>0</v>
      </c>
      <c r="CQ65" s="4">
        <f>BA65*CI65</f>
        <v>0</v>
      </c>
      <c r="CR65" s="4">
        <f>BB65*CJ65</f>
        <v>0</v>
      </c>
      <c r="CS65" s="4">
        <f>BC65*CK65</f>
        <v>0</v>
      </c>
      <c r="CT65" s="4">
        <f>BD65*CL65</f>
        <v>0</v>
      </c>
      <c r="CU65" s="4">
        <f>BE65*CM65</f>
        <v>0</v>
      </c>
      <c r="CV65" s="3">
        <f>BV65</f>
        <v>22</v>
      </c>
      <c r="CW65" s="4">
        <f>INDIRECT(ADDRESS($CV65,CW$2,1,,"Weightings"))*CO65</f>
        <v>0</v>
      </c>
      <c r="CX65" s="4">
        <f>INDIRECT(ADDRESS($BV65,CX$2,1,,"Weightings"))*CP65</f>
        <v>0</v>
      </c>
      <c r="CY65" s="4">
        <f>INDIRECT(ADDRESS($BV65,CY$2,1,,"Weightings"))*CQ65</f>
        <v>0</v>
      </c>
      <c r="CZ65" s="4">
        <f>INDIRECT(ADDRESS($BV65,CZ$2,1,,"Weightings"))*CR65</f>
        <v>0</v>
      </c>
      <c r="DA65" s="4">
        <f>INDIRECT(ADDRESS($BV65,DA$2,1,,"Weightings"))*CS65</f>
        <v>0</v>
      </c>
      <c r="DB65" s="4">
        <f>INDIRECT(ADDRESS($BV65,DB$2,1,,"Weightings"))*CT65</f>
        <v>0</v>
      </c>
      <c r="DC65" s="4">
        <f>INDIRECT(ADDRESS($BV65,DC$2,1,,"Weightings"))*CU65</f>
        <v>0</v>
      </c>
    </row>
    <row r="66" hidden="1" ht="30.75" customHeight="1">
      <c r="B66" t="str">
        <f>overview_of_services!B64</f>
        <v>DHW-E2</v>
      </c>
      <c r="C66" t="str">
        <f>overview_of_services!C64</f>
        <v>Groupe de services définis par l'utilisateur 7</v>
      </c>
      <c r="D66" t="str">
        <f>overview_of_services!D64</f>
        <v>Service à potentiel d'intelligence défini par l'utilisateur 7</v>
      </c>
      <c r="E66">
        <f>IF($H$2="A",overview_of_services!J64,IF($H$2="B",overview_of_services!K64,overview_of_services!L64))</f>
        <v>0</v>
      </c>
      <c r="F66">
        <f>IF('Informations sur le bâtiment'!$G$56="","",'Informations sur le bâtiment'!$G$56)</f>
        <v>1</v>
      </c>
      <c r="G66">
        <f>overview_of_services!N64</f>
        <v>0</v>
      </c>
      <c r="K66" s="1">
        <v>1</v>
      </c>
      <c r="L66">
        <v>0</v>
      </c>
      <c r="M66" s="1">
        <f>1-K66</f>
        <v>0</v>
      </c>
      <c r="N66" s="1" t="str">
        <f>IF(AND(U66=1,NOT(F66=2),OR(J66="",J66&lt;0,J66&gt;AC66,AND(M66&gt;0,OR(L66="",L66&lt;0,L66&gt;AC66)),K66&gt;1,K66&lt;0)),_general!$A$83,"")</f>
        <v/>
      </c>
      <c r="O66" t="str">
        <f>VLOOKUP($B66,overview_of_services!$B$4:$I$111,4,)</f>
        <v>Niveau défini par l'utilisateur 1-0</v>
      </c>
      <c r="P66" t="str">
        <f>VLOOKUP($B66,overview_of_services!$B$4:$I$111,5,)</f>
        <v>Niveau défini par l'utilisateur 1-1</v>
      </c>
      <c r="Q66" t="str">
        <f>VLOOKUP($B66,overview_of_services!$B$4:$I$111,6,)</f>
        <v>Niveau défini par l'utilisateur 1-2</v>
      </c>
      <c r="R66" t="str">
        <f>VLOOKUP($B66,overview_of_services!$B$4:$I$111,7,)</f>
        <v>Niveau défini par l'utilisateur 1-3</v>
      </c>
      <c r="S66" t="str">
        <f>VLOOKUP($B66,overview_of_services!$B$4:$I$111,8,)</f>
        <v>Niveau défini par l'utilisateur 1-4</v>
      </c>
      <c r="T66">
        <f>IF(OR(E66=0,OR(F66=0,F66=2)),0,1)</f>
        <v>0</v>
      </c>
      <c r="U66">
        <f>IF(AND(T66=1,I66=1),1,0)</f>
        <v>0</v>
      </c>
      <c r="Z66">
        <f>IF(OR(AND(F66=1,E66=1,G66=1),AND(F66=1,E66=1,G66=0,I66=1),AND(F66=2,E66=1,G66=1)),1,0)</f>
        <v>0</v>
      </c>
      <c r="AA66">
        <f>IF(U66=1,J66,0)</f>
        <v>0</v>
      </c>
      <c r="AB66">
        <f>IF(U66=1,L66,0)</f>
        <v>0</v>
      </c>
      <c r="AC66">
        <f>ISTEXT(O66)+ISTEXT(P66)+ISTEXT(Q66)+ISTEXT(R66)+ISTEXT(S66)-1</f>
        <v>4</v>
      </c>
      <c r="AD66">
        <f>IF(Z66=1,AC66,0)</f>
        <v>0</v>
      </c>
      <c r="AE66" t="str">
        <f>VLOOKUP($B66,overview_of_services!$B$4:$R$111,$AE$2,FALSE)</f>
        <v>DHW</v>
      </c>
      <c r="AF66">
        <f>VLOOKUP(B66,INDIRECT("'"&amp;AE66&amp;"'!"&amp;"C29:Z428"),$AF$2,0)+AA66+$AF$4</f>
        <v>97</v>
      </c>
      <c r="AG66">
        <f>IF($T66=1,INDIRECT(ADDRESS($AF66,AG$2,1,,$AE66)),0)</f>
        <v>0</v>
      </c>
      <c r="AH66">
        <f>IF($T66=1,INDIRECT(ADDRESS($AF66,AH$2,1,,$AE66)),0)</f>
        <v>0</v>
      </c>
      <c r="AI66">
        <f>IF($T66=1,INDIRECT(ADDRESS($AF66,AI$2,1,,$AE66)),0)</f>
        <v>0</v>
      </c>
      <c r="AJ66">
        <f>IF($T66=1,INDIRECT(ADDRESS($AF66,AJ$2,1,,$AE66)),0)</f>
        <v>0</v>
      </c>
      <c r="AK66">
        <f>IF($T66=1,INDIRECT(ADDRESS($AF66,AK$2,1,,$AE66)),0)</f>
        <v>0</v>
      </c>
      <c r="AL66">
        <f>IF($T66=1,INDIRECT(ADDRESS($AF66,AL$2,1,,$AE66)),0)</f>
        <v>0</v>
      </c>
      <c r="AM66">
        <f>IF($T66=1,INDIRECT(ADDRESS($AF66,AM$2,1,,$AE66)),0)</f>
        <v>0</v>
      </c>
      <c r="AN66">
        <f>VLOOKUP(B66,INDIRECT("'"&amp;AE66&amp;"'!"&amp;"C29:Z428"),$AF$2,0)+AB66+$AF$4</f>
        <v>97</v>
      </c>
      <c r="AO66">
        <f>IF($T66=1,INDIRECT(ADDRESS($AN66,AO$2,1,,$AE66)),0)</f>
        <v>0</v>
      </c>
      <c r="AP66">
        <f>IF($T66=1,INDIRECT(ADDRESS($AN66,AP$2,1,,$AE66)),0)</f>
        <v>0</v>
      </c>
      <c r="AQ66">
        <f>IF($T66=1,INDIRECT(ADDRESS($AN66,AQ$2,1,,$AE66)),0)</f>
        <v>0</v>
      </c>
      <c r="AR66">
        <f>IF($T66=1,INDIRECT(ADDRESS($AN66,AR$2,1,,$AE66)),0)</f>
        <v>0</v>
      </c>
      <c r="AS66">
        <f>IF($T66=1,INDIRECT(ADDRESS($AN66,AS$2,1,,$AE66)),0)</f>
        <v>0</v>
      </c>
      <c r="AT66">
        <f>IF($T66=1,INDIRECT(ADDRESS($AN66,AT$2,1,,$AE66)),0)</f>
        <v>0</v>
      </c>
      <c r="AU66">
        <f>IF($T66=1,INDIRECT(ADDRESS($AN66,AU$2,1,,$AE66)),0)</f>
        <v>0</v>
      </c>
      <c r="AW66" t="str">
        <v>Weightings</v>
      </c>
      <c r="AX66" s="3">
        <f>VLOOKUP(AE66,_general!$A$65:$B$73,2,FALSE)+$AX$4</f>
        <v>10</v>
      </c>
      <c r="AY66" s="1">
        <f>INDIRECT(ADDRESS($AX66,AY$2,1,,"Weightings"))</f>
        <v>0.06727253369539038</v>
      </c>
      <c r="AZ66" s="1">
        <f>INDIRECT(ADDRESS($AX66,AZ$2,1,,"Weightings"))</f>
        <v>0.0750883036231983</v>
      </c>
      <c r="BA66" s="1">
        <f>INDIRECT(ADDRESS($AX66,BA$2,1,,"Weightings"))</f>
        <v>0.16666666666666666</v>
      </c>
      <c r="BB66" s="1">
        <f>INDIRECT(ADDRESS($AX66,BB$2,1,,"Weightings"))</f>
        <v>0.1111111111111111</v>
      </c>
      <c r="BC66" s="1">
        <f>INDIRECT(ADDRESS($AX66,BC$2,1,,"Weightings"))</f>
        <v>0</v>
      </c>
      <c r="BD66" s="1">
        <f>INDIRECT(ADDRESS($AX66,BD$2,1,,"Weightings"))</f>
        <v>0.06703995285893401</v>
      </c>
      <c r="BE66" s="1">
        <f>INDIRECT(ADDRESS($AX66,BE$2,1,,"Weightings"))</f>
        <v>0.125</v>
      </c>
      <c r="BG66" s="4">
        <f>AG66*AY66</f>
        <v>0</v>
      </c>
      <c r="BH66" s="4">
        <f>AH66*AZ66</f>
        <v>0</v>
      </c>
      <c r="BI66" s="4">
        <f>AI66*BA66</f>
        <v>0</v>
      </c>
      <c r="BJ66" s="4">
        <f>AJ66*BB66</f>
        <v>0</v>
      </c>
      <c r="BK66" s="4">
        <f>AK66*BC66</f>
        <v>0</v>
      </c>
      <c r="BL66" s="4">
        <f>AL66*BD66</f>
        <v>0</v>
      </c>
      <c r="BM66" s="4">
        <f>AM66*BE66</f>
        <v>0</v>
      </c>
      <c r="BO66" s="4">
        <f>IF($M66&gt;0,AO66*AY66,0)</f>
        <v>0</v>
      </c>
      <c r="BP66" s="4">
        <f>IF($M66&gt;0,AP66*AZ66,0)</f>
        <v>0</v>
      </c>
      <c r="BQ66" s="4">
        <f>IF($M66&gt;0,AQ66*BA66,0)</f>
        <v>0</v>
      </c>
      <c r="BR66" s="4">
        <f>IF($M66&gt;0,AR66*BB66,0)</f>
        <v>0</v>
      </c>
      <c r="BS66" s="4">
        <f>IF($M66&gt;0,AS66*BC66,0)</f>
        <v>0</v>
      </c>
      <c r="BT66" s="4">
        <f>IF($M66&gt;0,AT66*BD66,0)</f>
        <v>0</v>
      </c>
      <c r="BU66" s="4">
        <f>IF($M66&gt;0,AU66*BE66,0)</f>
        <v>0</v>
      </c>
      <c r="BV66" s="3">
        <f>$AX$4+18</f>
        <v>22</v>
      </c>
      <c r="BW66" s="4">
        <f>INDIRECT(ADDRESS($BV66,BW$2,1,,"Weightings"))*(BG66*$K66+BO66*$M66)</f>
        <v>0</v>
      </c>
      <c r="BX66" s="4">
        <f>INDIRECT(ADDRESS($BV66,BX$2,1,,"Weightings"))*(BH66*$K66+BP66*$M66)</f>
        <v>0</v>
      </c>
      <c r="BY66" s="4">
        <f>INDIRECT(ADDRESS($BV66,BY$2,1,,"Weightings"))*(BI66*$K66+BQ66*$M66)</f>
        <v>0</v>
      </c>
      <c r="BZ66" s="4">
        <f>INDIRECT(ADDRESS($BV66,BZ$2,1,,"Weightings"))*(BJ66*$K66+BR66*$M66)</f>
        <v>0</v>
      </c>
      <c r="CA66" s="4">
        <f>INDIRECT(ADDRESS($BV66,CA$2,1,,"Weightings"))*(BK66*$K66+BS66*$M66)</f>
        <v>0</v>
      </c>
      <c r="CB66" s="4">
        <f>INDIRECT(ADDRESS($BV66,CB$2,1,,"Weightings"))*(BL66*$K66+BT66*$M66)</f>
        <v>0</v>
      </c>
      <c r="CC66" s="4">
        <f>INDIRECT(ADDRESS($BV66,CC$2,1,,"Weightings"))*(BM66*$K66+BU66*$M66)</f>
        <v>0</v>
      </c>
      <c r="CE66" t="str">
        <f>AE66</f>
        <v>DHW</v>
      </c>
      <c r="CF66">
        <f>VLOOKUP(B66,INDIRECT("'"&amp;AE66&amp;"'!"&amp;"C17:Z516"),$AF$2,0)+AD66+$AF$4</f>
        <v>97</v>
      </c>
      <c r="CG66">
        <f>IF(OR($T66=1,AND($F66=2,$E66=1,$G66=1)),INDIRECT(ADDRESS($CF66,CG$2,1,,$CE66)),0)</f>
        <v>0</v>
      </c>
      <c r="CH66">
        <f>IF(OR($T66=1,AND($F66=2,$E66=1,$G66=1)),INDIRECT(ADDRESS($CF66,CH$2,1,,$CE66)),0)</f>
        <v>0</v>
      </c>
      <c r="CI66">
        <f>IF(OR($T66=1,AND($F66=2,$E66=1,$G66=1)),INDIRECT(ADDRESS($CF66,CI$2,1,,$CE66)),0)</f>
        <v>0</v>
      </c>
      <c r="CJ66">
        <f>IF(OR($T66=1,AND($F66=2,$E66=1,$G66=1)),INDIRECT(ADDRESS($CF66,CJ$2,1,,$CE66)),0)</f>
        <v>0</v>
      </c>
      <c r="CK66">
        <f>IF(OR($T66=1,AND($F66=2,$E66=1,$G66=1)),INDIRECT(ADDRESS($CF66,CK$2,1,,$CE66)),0)</f>
        <v>0</v>
      </c>
      <c r="CL66">
        <f>IF(OR($T66=1,AND($F66=2,$E66=1,$G66=1)),INDIRECT(ADDRESS($CF66,CL$2,1,,$CE66)),0)</f>
        <v>0</v>
      </c>
      <c r="CM66">
        <f>IF(OR($T66=1,AND($F66=2,$E66=1,$G66=1)),INDIRECT(ADDRESS($CF66,CM$2,1,,$CE66)),0)</f>
        <v>0</v>
      </c>
      <c r="CO66" s="4">
        <f>AY66*CG66</f>
        <v>0</v>
      </c>
      <c r="CP66" s="4">
        <f>AZ66*CH66</f>
        <v>0</v>
      </c>
      <c r="CQ66" s="4">
        <f>BA66*CI66</f>
        <v>0</v>
      </c>
      <c r="CR66" s="4">
        <f>BB66*CJ66</f>
        <v>0</v>
      </c>
      <c r="CS66" s="4">
        <f>BC66*CK66</f>
        <v>0</v>
      </c>
      <c r="CT66" s="4">
        <f>BD66*CL66</f>
        <v>0</v>
      </c>
      <c r="CU66" s="4">
        <f>BE66*CM66</f>
        <v>0</v>
      </c>
      <c r="CV66" s="3">
        <f>BV66</f>
        <v>22</v>
      </c>
      <c r="CW66" s="4">
        <f>INDIRECT(ADDRESS($CV66,CW$2,1,,"Weightings"))*CO66</f>
        <v>0</v>
      </c>
      <c r="CX66" s="4">
        <f>INDIRECT(ADDRESS($BV66,CX$2,1,,"Weightings"))*CP66</f>
        <v>0</v>
      </c>
      <c r="CY66" s="4">
        <f>INDIRECT(ADDRESS($BV66,CY$2,1,,"Weightings"))*CQ66</f>
        <v>0</v>
      </c>
      <c r="CZ66" s="4">
        <f>INDIRECT(ADDRESS($BV66,CZ$2,1,,"Weightings"))*CR66</f>
        <v>0</v>
      </c>
      <c r="DA66" s="4">
        <f>INDIRECT(ADDRESS($BV66,DA$2,1,,"Weightings"))*CS66</f>
        <v>0</v>
      </c>
      <c r="DB66" s="4">
        <f>INDIRECT(ADDRESS($BV66,DB$2,1,,"Weightings"))*CT66</f>
        <v>0</v>
      </c>
      <c r="DC66" s="4">
        <f>INDIRECT(ADDRESS($BV66,DC$2,1,,"Weightings"))*CU66</f>
        <v>0</v>
      </c>
    </row>
    <row r="67" hidden="1" ht="30.75" customHeight="1">
      <c r="B67" t="str">
        <f>overview_of_services!B65</f>
        <v>DHW-E3</v>
      </c>
      <c r="C67" t="str">
        <f>overview_of_services!C65</f>
        <v>Groupe de services définis par l'utilisateur 8</v>
      </c>
      <c r="D67" t="str">
        <f>overview_of_services!D65</f>
        <v>Service à potentiel d'intelligence défini par l'utilisateur 8</v>
      </c>
      <c r="E67">
        <f>IF($H$2="A",overview_of_services!J65,IF($H$2="B",overview_of_services!K65,overview_of_services!L65))</f>
        <v>0</v>
      </c>
      <c r="F67">
        <f>IF('Informations sur le bâtiment'!$G$56="","",'Informations sur le bâtiment'!$G$56)</f>
        <v>1</v>
      </c>
      <c r="G67">
        <f>overview_of_services!N65</f>
        <v>0</v>
      </c>
      <c r="K67" s="1">
        <v>1</v>
      </c>
      <c r="L67">
        <v>0</v>
      </c>
      <c r="M67" s="1">
        <f>1-K67</f>
        <v>0</v>
      </c>
      <c r="N67" s="1" t="str">
        <f>IF(AND(U67=1,NOT(F67=2),OR(J67="",J67&lt;0,J67&gt;AC67,AND(M67&gt;0,OR(L67="",L67&lt;0,L67&gt;AC67)),K67&gt;1,K67&lt;0)),_general!$A$83,"")</f>
        <v/>
      </c>
      <c r="O67" t="str">
        <f>VLOOKUP($B67,overview_of_services!$B$4:$I$111,4,)</f>
        <v>Niveau défini par l'utilisateur 1-0</v>
      </c>
      <c r="P67" t="str">
        <f>VLOOKUP($B67,overview_of_services!$B$4:$I$111,5,)</f>
        <v>Niveau défini par l'utilisateur 1-1</v>
      </c>
      <c r="Q67" t="str">
        <f>VLOOKUP($B67,overview_of_services!$B$4:$I$111,6,)</f>
        <v>Niveau défini par l'utilisateur 1-2</v>
      </c>
      <c r="R67" t="str">
        <f>VLOOKUP($B67,overview_of_services!$B$4:$I$111,7,)</f>
        <v>Niveau défini par l'utilisateur 1-3</v>
      </c>
      <c r="S67" t="str">
        <f>VLOOKUP($B67,overview_of_services!$B$4:$I$111,8,)</f>
        <v>Niveau défini par l'utilisateur 1-4</v>
      </c>
      <c r="T67">
        <f>IF(OR(E67=0,OR(F67=0,F67=2)),0,1)</f>
        <v>0</v>
      </c>
      <c r="U67">
        <f>IF(AND(T67=1,I67=1),1,0)</f>
        <v>0</v>
      </c>
      <c r="Z67">
        <f>IF(OR(AND(F67=1,E67=1,G67=1),AND(F67=1,E67=1,G67=0,I67=1),AND(F67=2,E67=1,G67=1)),1,0)</f>
        <v>0</v>
      </c>
      <c r="AA67">
        <f>IF(U67=1,J67,0)</f>
        <v>0</v>
      </c>
      <c r="AB67">
        <f>IF(U67=1,L67,0)</f>
        <v>0</v>
      </c>
      <c r="AC67">
        <f>ISTEXT(O67)+ISTEXT(P67)+ISTEXT(Q67)+ISTEXT(R67)+ISTEXT(S67)-1</f>
        <v>4</v>
      </c>
      <c r="AD67">
        <f>IF(Z67=1,AC67,0)</f>
        <v>0</v>
      </c>
      <c r="AE67" t="str">
        <f>VLOOKUP($B67,overview_of_services!$B$4:$R$111,$AE$2,FALSE)</f>
        <v>DHW</v>
      </c>
      <c r="AF67">
        <f>VLOOKUP(B67,INDIRECT("'"&amp;AE67&amp;"'!"&amp;"C30:Z429"),$AF$2,0)+AA67+$AF$4</f>
        <v>111</v>
      </c>
      <c r="AG67">
        <f>IF($T67=1,INDIRECT(ADDRESS($AF67,AG$2,1,,$AE67)),0)</f>
        <v>0</v>
      </c>
      <c r="AH67">
        <f>IF($T67=1,INDIRECT(ADDRESS($AF67,AH$2,1,,$AE67)),0)</f>
        <v>0</v>
      </c>
      <c r="AI67">
        <f>IF($T67=1,INDIRECT(ADDRESS($AF67,AI$2,1,,$AE67)),0)</f>
        <v>0</v>
      </c>
      <c r="AJ67">
        <f>IF($T67=1,INDIRECT(ADDRESS($AF67,AJ$2,1,,$AE67)),0)</f>
        <v>0</v>
      </c>
      <c r="AK67">
        <f>IF($T67=1,INDIRECT(ADDRESS($AF67,AK$2,1,,$AE67)),0)</f>
        <v>0</v>
      </c>
      <c r="AL67">
        <f>IF($T67=1,INDIRECT(ADDRESS($AF67,AL$2,1,,$AE67)),0)</f>
        <v>0</v>
      </c>
      <c r="AM67">
        <f>IF($T67=1,INDIRECT(ADDRESS($AF67,AM$2,1,,$AE67)),0)</f>
        <v>0</v>
      </c>
      <c r="AN67">
        <f>VLOOKUP(B67,INDIRECT("'"&amp;AE67&amp;"'!"&amp;"C30:Z429"),$AF$2,0)+AB67+$AF$4</f>
        <v>111</v>
      </c>
      <c r="AO67">
        <f>IF($T67=1,INDIRECT(ADDRESS($AN67,AO$2,1,,$AE67)),0)</f>
        <v>0</v>
      </c>
      <c r="AP67">
        <f>IF($T67=1,INDIRECT(ADDRESS($AN67,AP$2,1,,$AE67)),0)</f>
        <v>0</v>
      </c>
      <c r="AQ67">
        <f>IF($T67=1,INDIRECT(ADDRESS($AN67,AQ$2,1,,$AE67)),0)</f>
        <v>0</v>
      </c>
      <c r="AR67">
        <f>IF($T67=1,INDIRECT(ADDRESS($AN67,AR$2,1,,$AE67)),0)</f>
        <v>0</v>
      </c>
      <c r="AS67">
        <f>IF($T67=1,INDIRECT(ADDRESS($AN67,AS$2,1,,$AE67)),0)</f>
        <v>0</v>
      </c>
      <c r="AT67">
        <f>IF($T67=1,INDIRECT(ADDRESS($AN67,AT$2,1,,$AE67)),0)</f>
        <v>0</v>
      </c>
      <c r="AU67">
        <f>IF($T67=1,INDIRECT(ADDRESS($AN67,AU$2,1,,$AE67)),0)</f>
        <v>0</v>
      </c>
      <c r="AW67" t="str">
        <v>Weightings</v>
      </c>
      <c r="AX67" s="3">
        <f>VLOOKUP(AE67,_general!$A$65:$B$73,2,FALSE)+$AX$4</f>
        <v>10</v>
      </c>
      <c r="AY67" s="1">
        <f>INDIRECT(ADDRESS($AX67,AY$2,1,,"Weightings"))</f>
        <v>0.06727253369539038</v>
      </c>
      <c r="AZ67" s="1">
        <f>INDIRECT(ADDRESS($AX67,AZ$2,1,,"Weightings"))</f>
        <v>0.0750883036231983</v>
      </c>
      <c r="BA67" s="1">
        <f>INDIRECT(ADDRESS($AX67,BA$2,1,,"Weightings"))</f>
        <v>0.16666666666666666</v>
      </c>
      <c r="BB67" s="1">
        <f>INDIRECT(ADDRESS($AX67,BB$2,1,,"Weightings"))</f>
        <v>0.1111111111111111</v>
      </c>
      <c r="BC67" s="1">
        <f>INDIRECT(ADDRESS($AX67,BC$2,1,,"Weightings"))</f>
        <v>0</v>
      </c>
      <c r="BD67" s="1">
        <f>INDIRECT(ADDRESS($AX67,BD$2,1,,"Weightings"))</f>
        <v>0.06703995285893401</v>
      </c>
      <c r="BE67" s="1">
        <f>INDIRECT(ADDRESS($AX67,BE$2,1,,"Weightings"))</f>
        <v>0.125</v>
      </c>
      <c r="BG67" s="4">
        <f>AG67*AY67</f>
        <v>0</v>
      </c>
      <c r="BH67" s="4">
        <f>AH67*AZ67</f>
        <v>0</v>
      </c>
      <c r="BI67" s="4">
        <f>AI67*BA67</f>
        <v>0</v>
      </c>
      <c r="BJ67" s="4">
        <f>AJ67*BB67</f>
        <v>0</v>
      </c>
      <c r="BK67" s="4">
        <f>AK67*BC67</f>
        <v>0</v>
      </c>
      <c r="BL67" s="4">
        <f>AL67*BD67</f>
        <v>0</v>
      </c>
      <c r="BM67" s="4">
        <f>AM67*BE67</f>
        <v>0</v>
      </c>
      <c r="BO67" s="4">
        <f>IF($M67&gt;0,AO67*AY67,0)</f>
        <v>0</v>
      </c>
      <c r="BP67" s="4">
        <f>IF($M67&gt;0,AP67*AZ67,0)</f>
        <v>0</v>
      </c>
      <c r="BQ67" s="4">
        <f>IF($M67&gt;0,AQ67*BA67,0)</f>
        <v>0</v>
      </c>
      <c r="BR67" s="4">
        <f>IF($M67&gt;0,AR67*BB67,0)</f>
        <v>0</v>
      </c>
      <c r="BS67" s="4">
        <f>IF($M67&gt;0,AS67*BC67,0)</f>
        <v>0</v>
      </c>
      <c r="BT67" s="4">
        <f>IF($M67&gt;0,AT67*BD67,0)</f>
        <v>0</v>
      </c>
      <c r="BU67" s="4">
        <f>IF($M67&gt;0,AU67*BE67,0)</f>
        <v>0</v>
      </c>
      <c r="BV67" s="3">
        <f>$AX$4+18</f>
        <v>22</v>
      </c>
      <c r="BW67" s="4">
        <f>INDIRECT(ADDRESS($BV67,BW$2,1,,"Weightings"))*(BG67*$K67+BO67*$M67)</f>
        <v>0</v>
      </c>
      <c r="BX67" s="4">
        <f>INDIRECT(ADDRESS($BV67,BX$2,1,,"Weightings"))*(BH67*$K67+BP67*$M67)</f>
        <v>0</v>
      </c>
      <c r="BY67" s="4">
        <f>INDIRECT(ADDRESS($BV67,BY$2,1,,"Weightings"))*(BI67*$K67+BQ67*$M67)</f>
        <v>0</v>
      </c>
      <c r="BZ67" s="4">
        <f>INDIRECT(ADDRESS($BV67,BZ$2,1,,"Weightings"))*(BJ67*$K67+BR67*$M67)</f>
        <v>0</v>
      </c>
      <c r="CA67" s="4">
        <f>INDIRECT(ADDRESS($BV67,CA$2,1,,"Weightings"))*(BK67*$K67+BS67*$M67)</f>
        <v>0</v>
      </c>
      <c r="CB67" s="4">
        <f>INDIRECT(ADDRESS($BV67,CB$2,1,,"Weightings"))*(BL67*$K67+BT67*$M67)</f>
        <v>0</v>
      </c>
      <c r="CC67" s="4">
        <f>INDIRECT(ADDRESS($BV67,CC$2,1,,"Weightings"))*(BM67*$K67+BU67*$M67)</f>
        <v>0</v>
      </c>
      <c r="CE67" t="str">
        <f>AE67</f>
        <v>DHW</v>
      </c>
      <c r="CF67">
        <f>VLOOKUP(B67,INDIRECT("'"&amp;AE67&amp;"'!"&amp;"C18:Z517"),$AF$2,0)+AD67+$AF$4</f>
        <v>111</v>
      </c>
      <c r="CG67">
        <f>IF(OR($T67=1,AND($F67=2,$E67=1,$G67=1)),INDIRECT(ADDRESS($CF67,CG$2,1,,$CE67)),0)</f>
        <v>0</v>
      </c>
      <c r="CH67">
        <f>IF(OR($T67=1,AND($F67=2,$E67=1,$G67=1)),INDIRECT(ADDRESS($CF67,CH$2,1,,$CE67)),0)</f>
        <v>0</v>
      </c>
      <c r="CI67">
        <f>IF(OR($T67=1,AND($F67=2,$E67=1,$G67=1)),INDIRECT(ADDRESS($CF67,CI$2,1,,$CE67)),0)</f>
        <v>0</v>
      </c>
      <c r="CJ67">
        <f>IF(OR($T67=1,AND($F67=2,$E67=1,$G67=1)),INDIRECT(ADDRESS($CF67,CJ$2,1,,$CE67)),0)</f>
        <v>0</v>
      </c>
      <c r="CK67">
        <f>IF(OR($T67=1,AND($F67=2,$E67=1,$G67=1)),INDIRECT(ADDRESS($CF67,CK$2,1,,$CE67)),0)</f>
        <v>0</v>
      </c>
      <c r="CL67">
        <f>IF(OR($T67=1,AND($F67=2,$E67=1,$G67=1)),INDIRECT(ADDRESS($CF67,CL$2,1,,$CE67)),0)</f>
        <v>0</v>
      </c>
      <c r="CM67">
        <f>IF(OR($T67=1,AND($F67=2,$E67=1,$G67=1)),INDIRECT(ADDRESS($CF67,CM$2,1,,$CE67)),0)</f>
        <v>0</v>
      </c>
      <c r="CO67" s="4">
        <f>AY67*CG67</f>
        <v>0</v>
      </c>
      <c r="CP67" s="4">
        <f>AZ67*CH67</f>
        <v>0</v>
      </c>
      <c r="CQ67" s="4">
        <f>BA67*CI67</f>
        <v>0</v>
      </c>
      <c r="CR67" s="4">
        <f>BB67*CJ67</f>
        <v>0</v>
      </c>
      <c r="CS67" s="4">
        <f>BC67*CK67</f>
        <v>0</v>
      </c>
      <c r="CT67" s="4">
        <f>BD67*CL67</f>
        <v>0</v>
      </c>
      <c r="CU67" s="4">
        <f>BE67*CM67</f>
        <v>0</v>
      </c>
      <c r="CV67" s="3">
        <f>BV67</f>
        <v>22</v>
      </c>
      <c r="CW67" s="4">
        <f>INDIRECT(ADDRESS($CV67,CW$2,1,,"Weightings"))*CO67</f>
        <v>0</v>
      </c>
      <c r="CX67" s="4">
        <f>INDIRECT(ADDRESS($BV67,CX$2,1,,"Weightings"))*CP67</f>
        <v>0</v>
      </c>
      <c r="CY67" s="4">
        <f>INDIRECT(ADDRESS($BV67,CY$2,1,,"Weightings"))*CQ67</f>
        <v>0</v>
      </c>
      <c r="CZ67" s="4">
        <f>INDIRECT(ADDRESS($BV67,CZ$2,1,,"Weightings"))*CR67</f>
        <v>0</v>
      </c>
      <c r="DA67" s="4">
        <f>INDIRECT(ADDRESS($BV67,DA$2,1,,"Weightings"))*CS67</f>
        <v>0</v>
      </c>
      <c r="DB67" s="4">
        <f>INDIRECT(ADDRESS($BV67,DB$2,1,,"Weightings"))*CT67</f>
        <v>0</v>
      </c>
      <c r="DC67" s="4">
        <f>INDIRECT(ADDRESS($BV67,DC$2,1,,"Weightings"))*CU67</f>
        <v>0</v>
      </c>
    </row>
    <row r="68" hidden="1" ht="30.75" customHeight="1">
      <c r="B68" t="str">
        <f>overview_of_services!B66</f>
        <v>DHW-E4</v>
      </c>
      <c r="C68" t="str">
        <f>overview_of_services!C66</f>
        <v>Groupe de services définis par l'utilisateur 9</v>
      </c>
      <c r="D68" t="str">
        <f>overview_of_services!D66</f>
        <v>Service à potentiel d'intelligence défini par l'utilisateur 9</v>
      </c>
      <c r="E68">
        <f>IF($H$2="A",overview_of_services!J66,IF($H$2="B",overview_of_services!K66,overview_of_services!L66))</f>
        <v>0</v>
      </c>
      <c r="F68">
        <f>IF('Informations sur le bâtiment'!$G$56="","",'Informations sur le bâtiment'!$G$56)</f>
        <v>1</v>
      </c>
      <c r="G68">
        <f>overview_of_services!N66</f>
        <v>0</v>
      </c>
      <c r="K68" s="1">
        <v>1</v>
      </c>
      <c r="L68">
        <v>0</v>
      </c>
      <c r="M68" s="1">
        <f>1-K68</f>
        <v>0</v>
      </c>
      <c r="N68" s="1" t="str">
        <f>IF(AND(U68=1,NOT(F68=2),OR(J68="",J68&lt;0,J68&gt;AC68,AND(M68&gt;0,OR(L68="",L68&lt;0,L68&gt;AC68)),K68&gt;1,K68&lt;0)),_general!$A$83,"")</f>
        <v/>
      </c>
      <c r="O68" t="str">
        <f>VLOOKUP($B68,overview_of_services!$B$4:$I$111,4,)</f>
        <v>Niveau défini par l'utilisateur 1-0</v>
      </c>
      <c r="P68" t="str">
        <f>VLOOKUP($B68,overview_of_services!$B$4:$I$111,5,)</f>
        <v>Niveau défini par l'utilisateur 1-1</v>
      </c>
      <c r="Q68" t="str">
        <f>VLOOKUP($B68,overview_of_services!$B$4:$I$111,6,)</f>
        <v>Niveau défini par l'utilisateur 1-2</v>
      </c>
      <c r="R68" t="str">
        <f>VLOOKUP($B68,overview_of_services!$B$4:$I$111,7,)</f>
        <v>Niveau défini par l'utilisateur 1-3</v>
      </c>
      <c r="S68" t="str">
        <f>VLOOKUP($B68,overview_of_services!$B$4:$I$111,8,)</f>
        <v>Niveau défini par l'utilisateur 1-4</v>
      </c>
      <c r="T68">
        <f>IF(OR(E68=0,OR(F68=0,F68=2)),0,1)</f>
        <v>0</v>
      </c>
      <c r="U68">
        <f>IF(AND(T68=1,I68=1),1,0)</f>
        <v>0</v>
      </c>
      <c r="Z68">
        <f>IF(OR(AND(F68=1,E68=1,G68=1),AND(F68=1,E68=1,G68=0,I68=1),AND(F68=2,E68=1,G68=1)),1,0)</f>
        <v>0</v>
      </c>
      <c r="AA68">
        <f>IF(U68=1,J68,0)</f>
        <v>0</v>
      </c>
      <c r="AB68">
        <f>IF(U68=1,L68,0)</f>
        <v>0</v>
      </c>
      <c r="AC68">
        <f>ISTEXT(O68)+ISTEXT(P68)+ISTEXT(Q68)+ISTEXT(R68)+ISTEXT(S68)-1</f>
        <v>4</v>
      </c>
      <c r="AD68">
        <f>IF(Z68=1,AC68,0)</f>
        <v>0</v>
      </c>
      <c r="AE68" t="str">
        <f>VLOOKUP($B68,overview_of_services!$B$4:$R$111,$AE$2,FALSE)</f>
        <v>DHW</v>
      </c>
      <c r="AF68">
        <f>VLOOKUP(B68,INDIRECT("'"&amp;AE68&amp;"'!"&amp;"C31:Z430"),$AF$2,0)+AA68+$AF$4</f>
        <v>125</v>
      </c>
      <c r="AG68">
        <f>IF($T68=1,INDIRECT(ADDRESS($AF68,AG$2,1,,$AE68)),0)</f>
        <v>0</v>
      </c>
      <c r="AH68">
        <f>IF($T68=1,INDIRECT(ADDRESS($AF68,AH$2,1,,$AE68)),0)</f>
        <v>0</v>
      </c>
      <c r="AI68">
        <f>IF($T68=1,INDIRECT(ADDRESS($AF68,AI$2,1,,$AE68)),0)</f>
        <v>0</v>
      </c>
      <c r="AJ68">
        <f>IF($T68=1,INDIRECT(ADDRESS($AF68,AJ$2,1,,$AE68)),0)</f>
        <v>0</v>
      </c>
      <c r="AK68">
        <f>IF($T68=1,INDIRECT(ADDRESS($AF68,AK$2,1,,$AE68)),0)</f>
        <v>0</v>
      </c>
      <c r="AL68">
        <f>IF($T68=1,INDIRECT(ADDRESS($AF68,AL$2,1,,$AE68)),0)</f>
        <v>0</v>
      </c>
      <c r="AM68">
        <f>IF($T68=1,INDIRECT(ADDRESS($AF68,AM$2,1,,$AE68)),0)</f>
        <v>0</v>
      </c>
      <c r="AN68">
        <f>VLOOKUP(B68,INDIRECT("'"&amp;AE68&amp;"'!"&amp;"C31:Z430"),$AF$2,0)+AB68+$AF$4</f>
        <v>125</v>
      </c>
      <c r="AO68">
        <f>IF($T68=1,INDIRECT(ADDRESS($AN68,AO$2,1,,$AE68)),0)</f>
        <v>0</v>
      </c>
      <c r="AP68">
        <f>IF($T68=1,INDIRECT(ADDRESS($AN68,AP$2,1,,$AE68)),0)</f>
        <v>0</v>
      </c>
      <c r="AQ68">
        <f>IF($T68=1,INDIRECT(ADDRESS($AN68,AQ$2,1,,$AE68)),0)</f>
        <v>0</v>
      </c>
      <c r="AR68">
        <f>IF($T68=1,INDIRECT(ADDRESS($AN68,AR$2,1,,$AE68)),0)</f>
        <v>0</v>
      </c>
      <c r="AS68">
        <f>IF($T68=1,INDIRECT(ADDRESS($AN68,AS$2,1,,$AE68)),0)</f>
        <v>0</v>
      </c>
      <c r="AT68">
        <f>IF($T68=1,INDIRECT(ADDRESS($AN68,AT$2,1,,$AE68)),0)</f>
        <v>0</v>
      </c>
      <c r="AU68">
        <f>IF($T68=1,INDIRECT(ADDRESS($AN68,AU$2,1,,$AE68)),0)</f>
        <v>0</v>
      </c>
      <c r="AW68" t="str">
        <v>Weightings</v>
      </c>
      <c r="AX68" s="3">
        <f>VLOOKUP(AE68,_general!$A$65:$B$73,2,FALSE)+$AX$4</f>
        <v>10</v>
      </c>
      <c r="AY68" s="1">
        <f>INDIRECT(ADDRESS($AX68,AY$2,1,,"Weightings"))</f>
        <v>0.06727253369539038</v>
      </c>
      <c r="AZ68" s="1">
        <f>INDIRECT(ADDRESS($AX68,AZ$2,1,,"Weightings"))</f>
        <v>0.0750883036231983</v>
      </c>
      <c r="BA68" s="1">
        <f>INDIRECT(ADDRESS($AX68,BA$2,1,,"Weightings"))</f>
        <v>0.16666666666666666</v>
      </c>
      <c r="BB68" s="1">
        <f>INDIRECT(ADDRESS($AX68,BB$2,1,,"Weightings"))</f>
        <v>0.1111111111111111</v>
      </c>
      <c r="BC68" s="1">
        <f>INDIRECT(ADDRESS($AX68,BC$2,1,,"Weightings"))</f>
        <v>0</v>
      </c>
      <c r="BD68" s="1">
        <f>INDIRECT(ADDRESS($AX68,BD$2,1,,"Weightings"))</f>
        <v>0.06703995285893401</v>
      </c>
      <c r="BE68" s="1">
        <f>INDIRECT(ADDRESS($AX68,BE$2,1,,"Weightings"))</f>
        <v>0.125</v>
      </c>
      <c r="BG68" s="4">
        <f>AG68*AY68</f>
        <v>0</v>
      </c>
      <c r="BH68" s="4">
        <f>AH68*AZ68</f>
        <v>0</v>
      </c>
      <c r="BI68" s="4">
        <f>AI68*BA68</f>
        <v>0</v>
      </c>
      <c r="BJ68" s="4">
        <f>AJ68*BB68</f>
        <v>0</v>
      </c>
      <c r="BK68" s="4">
        <f>AK68*BC68</f>
        <v>0</v>
      </c>
      <c r="BL68" s="4">
        <f>AL68*BD68</f>
        <v>0</v>
      </c>
      <c r="BM68" s="4">
        <f>AM68*BE68</f>
        <v>0</v>
      </c>
      <c r="BO68" s="4">
        <f>IF($M68&gt;0,AO68*AY68,0)</f>
        <v>0</v>
      </c>
      <c r="BP68" s="4">
        <f>IF($M68&gt;0,AP68*AZ68,0)</f>
        <v>0</v>
      </c>
      <c r="BQ68" s="4">
        <f>IF($M68&gt;0,AQ68*BA68,0)</f>
        <v>0</v>
      </c>
      <c r="BR68" s="4">
        <f>IF($M68&gt;0,AR68*BB68,0)</f>
        <v>0</v>
      </c>
      <c r="BS68" s="4">
        <f>IF($M68&gt;0,AS68*BC68,0)</f>
        <v>0</v>
      </c>
      <c r="BT68" s="4">
        <f>IF($M68&gt;0,AT68*BD68,0)</f>
        <v>0</v>
      </c>
      <c r="BU68" s="4">
        <f>IF($M68&gt;0,AU68*BE68,0)</f>
        <v>0</v>
      </c>
      <c r="BV68" s="3">
        <f>$AX$4+18</f>
        <v>22</v>
      </c>
      <c r="BW68" s="4">
        <f>INDIRECT(ADDRESS($BV68,BW$2,1,,"Weightings"))*(BG68*$K68+BO68*$M68)</f>
        <v>0</v>
      </c>
      <c r="BX68" s="4">
        <f>INDIRECT(ADDRESS($BV68,BX$2,1,,"Weightings"))*(BH68*$K68+BP68*$M68)</f>
        <v>0</v>
      </c>
      <c r="BY68" s="4">
        <f>INDIRECT(ADDRESS($BV68,BY$2,1,,"Weightings"))*(BI68*$K68+BQ68*$M68)</f>
        <v>0</v>
      </c>
      <c r="BZ68" s="4">
        <f>INDIRECT(ADDRESS($BV68,BZ$2,1,,"Weightings"))*(BJ68*$K68+BR68*$M68)</f>
        <v>0</v>
      </c>
      <c r="CA68" s="4">
        <f>INDIRECT(ADDRESS($BV68,CA$2,1,,"Weightings"))*(BK68*$K68+BS68*$M68)</f>
        <v>0</v>
      </c>
      <c r="CB68" s="4">
        <f>INDIRECT(ADDRESS($BV68,CB$2,1,,"Weightings"))*(BL68*$K68+BT68*$M68)</f>
        <v>0</v>
      </c>
      <c r="CC68" s="4">
        <f>INDIRECT(ADDRESS($BV68,CC$2,1,,"Weightings"))*(BM68*$K68+BU68*$M68)</f>
        <v>0</v>
      </c>
      <c r="CE68" t="str">
        <f>AE68</f>
        <v>DHW</v>
      </c>
      <c r="CF68">
        <f>VLOOKUP(B68,INDIRECT("'"&amp;AE68&amp;"'!"&amp;"C19:Z518"),$AF$2,0)+AD68+$AF$4</f>
        <v>125</v>
      </c>
      <c r="CG68">
        <f>IF(OR($T68=1,AND($F68=2,$E68=1,$G68=1)),INDIRECT(ADDRESS($CF68,CG$2,1,,$CE68)),0)</f>
        <v>0</v>
      </c>
      <c r="CH68">
        <f>IF(OR($T68=1,AND($F68=2,$E68=1,$G68=1)),INDIRECT(ADDRESS($CF68,CH$2,1,,$CE68)),0)</f>
        <v>0</v>
      </c>
      <c r="CI68">
        <f>IF(OR($T68=1,AND($F68=2,$E68=1,$G68=1)),INDIRECT(ADDRESS($CF68,CI$2,1,,$CE68)),0)</f>
        <v>0</v>
      </c>
      <c r="CJ68">
        <f>IF(OR($T68=1,AND($F68=2,$E68=1,$G68=1)),INDIRECT(ADDRESS($CF68,CJ$2,1,,$CE68)),0)</f>
        <v>0</v>
      </c>
      <c r="CK68">
        <f>IF(OR($T68=1,AND($F68=2,$E68=1,$G68=1)),INDIRECT(ADDRESS($CF68,CK$2,1,,$CE68)),0)</f>
        <v>0</v>
      </c>
      <c r="CL68">
        <f>IF(OR($T68=1,AND($F68=2,$E68=1,$G68=1)),INDIRECT(ADDRESS($CF68,CL$2,1,,$CE68)),0)</f>
        <v>0</v>
      </c>
      <c r="CM68">
        <f>IF(OR($T68=1,AND($F68=2,$E68=1,$G68=1)),INDIRECT(ADDRESS($CF68,CM$2,1,,$CE68)),0)</f>
        <v>0</v>
      </c>
      <c r="CO68" s="4">
        <f>AY68*CG68</f>
        <v>0</v>
      </c>
      <c r="CP68" s="4">
        <f>AZ68*CH68</f>
        <v>0</v>
      </c>
      <c r="CQ68" s="4">
        <f>BA68*CI68</f>
        <v>0</v>
      </c>
      <c r="CR68" s="4">
        <f>BB68*CJ68</f>
        <v>0</v>
      </c>
      <c r="CS68" s="4">
        <f>BC68*CK68</f>
        <v>0</v>
      </c>
      <c r="CT68" s="4">
        <f>BD68*CL68</f>
        <v>0</v>
      </c>
      <c r="CU68" s="4">
        <f>BE68*CM68</f>
        <v>0</v>
      </c>
      <c r="CV68" s="3">
        <f>BV68</f>
        <v>22</v>
      </c>
      <c r="CW68" s="4">
        <f>INDIRECT(ADDRESS($CV68,CW$2,1,,"Weightings"))*CO68</f>
        <v>0</v>
      </c>
      <c r="CX68" s="4">
        <f>INDIRECT(ADDRESS($BV68,CX$2,1,,"Weightings"))*CP68</f>
        <v>0</v>
      </c>
      <c r="CY68" s="4">
        <f>INDIRECT(ADDRESS($BV68,CY$2,1,,"Weightings"))*CQ68</f>
        <v>0</v>
      </c>
      <c r="CZ68" s="4">
        <f>INDIRECT(ADDRESS($BV68,CZ$2,1,,"Weightings"))*CR68</f>
        <v>0</v>
      </c>
      <c r="DA68" s="4">
        <f>INDIRECT(ADDRESS($BV68,DA$2,1,,"Weightings"))*CS68</f>
        <v>0</v>
      </c>
      <c r="DB68" s="4">
        <f>INDIRECT(ADDRESS($BV68,DB$2,1,,"Weightings"))*CT68</f>
        <v>0</v>
      </c>
      <c r="DC68" s="4">
        <f>INDIRECT(ADDRESS($BV68,DC$2,1,,"Weightings"))*CU68</f>
        <v>0</v>
      </c>
    </row>
    <row r="69" hidden="1" ht="30.75" customHeight="1">
      <c r="B69" t="str">
        <f>overview_of_services!B67</f>
        <v>DHW-E5</v>
      </c>
      <c r="C69" t="str">
        <f>overview_of_services!C67</f>
        <v>Groupe de services définis par l'utilisateur 10</v>
      </c>
      <c r="D69" t="str">
        <f>overview_of_services!D67</f>
        <v>Service à potentiel d'intelligence défini par l'utilisateur 10</v>
      </c>
      <c r="E69">
        <f>IF($H$2="A",overview_of_services!J67,IF($H$2="B",overview_of_services!K67,overview_of_services!L67))</f>
        <v>0</v>
      </c>
      <c r="F69">
        <f>IF('Informations sur le bâtiment'!$G$56="","",'Informations sur le bâtiment'!$G$56)</f>
        <v>1</v>
      </c>
      <c r="G69">
        <f>overview_of_services!N67</f>
        <v>0</v>
      </c>
      <c r="K69" s="1">
        <v>1</v>
      </c>
      <c r="L69">
        <v>0</v>
      </c>
      <c r="M69" s="1">
        <f>1-K69</f>
        <v>0</v>
      </c>
      <c r="N69" s="1" t="str">
        <f>IF(AND(U69=1,NOT(F69=2),OR(J69="",J69&lt;0,J69&gt;AC69,AND(M69&gt;0,OR(L69="",L69&lt;0,L69&gt;AC69)),K69&gt;1,K69&lt;0)),_general!$A$83,"")</f>
        <v/>
      </c>
      <c r="O69" t="str">
        <f>VLOOKUP($B69,overview_of_services!$B$4:$I$111,4,)</f>
        <v>Niveau défini par l'utilisateur 1-0</v>
      </c>
      <c r="P69" t="str">
        <f>VLOOKUP($B69,overview_of_services!$B$4:$I$111,5,)</f>
        <v>Niveau défini par l'utilisateur 1-1</v>
      </c>
      <c r="Q69" t="str">
        <f>VLOOKUP($B69,overview_of_services!$B$4:$I$111,6,)</f>
        <v>Niveau défini par l'utilisateur 1-2</v>
      </c>
      <c r="R69" t="str">
        <f>VLOOKUP($B69,overview_of_services!$B$4:$I$111,7,)</f>
        <v>Niveau défini par l'utilisateur 1-3</v>
      </c>
      <c r="S69" t="str">
        <f>VLOOKUP($B69,overview_of_services!$B$4:$I$111,8,)</f>
        <v>Niveau défini par l'utilisateur 1-4</v>
      </c>
      <c r="T69">
        <f>IF(OR(E69=0,OR(F69=0,F69=2)),0,1)</f>
        <v>0</v>
      </c>
      <c r="U69">
        <f>IF(AND(T69=1,I69=1),1,0)</f>
        <v>0</v>
      </c>
      <c r="Z69">
        <f>IF(OR(AND(F69=1,E69=1,G69=1),AND(F69=1,E69=1,G69=0,I69=1),AND(F69=2,E69=1,G69=1)),1,0)</f>
        <v>0</v>
      </c>
      <c r="AA69">
        <f>IF(U69=1,J69,0)</f>
        <v>0</v>
      </c>
      <c r="AB69">
        <f>IF(U69=1,L69,0)</f>
        <v>0</v>
      </c>
      <c r="AC69">
        <f>ISTEXT(O69)+ISTEXT(P69)+ISTEXT(Q69)+ISTEXT(R69)+ISTEXT(S69)-1</f>
        <v>4</v>
      </c>
      <c r="AD69">
        <f>IF(Z69=1,AC69,0)</f>
        <v>0</v>
      </c>
      <c r="AE69" t="str">
        <f>VLOOKUP($B69,overview_of_services!$B$4:$R$111,$AE$2,FALSE)</f>
        <v>DHW</v>
      </c>
      <c r="AF69">
        <f>VLOOKUP(B69,INDIRECT("'"&amp;AE69&amp;"'!"&amp;"C32:Z431"),$AF$2,0)+AA69+$AF$4</f>
        <v>139</v>
      </c>
      <c r="AG69">
        <f>IF($T69=1,INDIRECT(ADDRESS($AF69,AG$2,1,,$AE69)),0)</f>
        <v>0</v>
      </c>
      <c r="AH69">
        <f>IF($T69=1,INDIRECT(ADDRESS($AF69,AH$2,1,,$AE69)),0)</f>
        <v>0</v>
      </c>
      <c r="AI69">
        <f>IF($T69=1,INDIRECT(ADDRESS($AF69,AI$2,1,,$AE69)),0)</f>
        <v>0</v>
      </c>
      <c r="AJ69">
        <f>IF($T69=1,INDIRECT(ADDRESS($AF69,AJ$2,1,,$AE69)),0)</f>
        <v>0</v>
      </c>
      <c r="AK69">
        <f>IF($T69=1,INDIRECT(ADDRESS($AF69,AK$2,1,,$AE69)),0)</f>
        <v>0</v>
      </c>
      <c r="AL69">
        <f>IF($T69=1,INDIRECT(ADDRESS($AF69,AL$2,1,,$AE69)),0)</f>
        <v>0</v>
      </c>
      <c r="AM69">
        <f>IF($T69=1,INDIRECT(ADDRESS($AF69,AM$2,1,,$AE69)),0)</f>
        <v>0</v>
      </c>
      <c r="AN69">
        <f>VLOOKUP(B69,INDIRECT("'"&amp;AE69&amp;"'!"&amp;"C32:Z431"),$AF$2,0)+AB69+$AF$4</f>
        <v>139</v>
      </c>
      <c r="AO69">
        <f>IF($T69=1,INDIRECT(ADDRESS($AN69,AO$2,1,,$AE69)),0)</f>
        <v>0</v>
      </c>
      <c r="AP69">
        <f>IF($T69=1,INDIRECT(ADDRESS($AN69,AP$2,1,,$AE69)),0)</f>
        <v>0</v>
      </c>
      <c r="AQ69">
        <f>IF($T69=1,INDIRECT(ADDRESS($AN69,AQ$2,1,,$AE69)),0)</f>
        <v>0</v>
      </c>
      <c r="AR69">
        <f>IF($T69=1,INDIRECT(ADDRESS($AN69,AR$2,1,,$AE69)),0)</f>
        <v>0</v>
      </c>
      <c r="AS69">
        <f>IF($T69=1,INDIRECT(ADDRESS($AN69,AS$2,1,,$AE69)),0)</f>
        <v>0</v>
      </c>
      <c r="AT69">
        <f>IF($T69=1,INDIRECT(ADDRESS($AN69,AT$2,1,,$AE69)),0)</f>
        <v>0</v>
      </c>
      <c r="AU69">
        <f>IF($T69=1,INDIRECT(ADDRESS($AN69,AU$2,1,,$AE69)),0)</f>
        <v>0</v>
      </c>
      <c r="AW69" t="str">
        <v>Weightings</v>
      </c>
      <c r="AX69" s="3">
        <f>VLOOKUP(AE69,_general!$A$65:$B$73,2,FALSE)+$AX$4</f>
        <v>10</v>
      </c>
      <c r="AY69" s="1">
        <f>INDIRECT(ADDRESS($AX69,AY$2,1,,"Weightings"))</f>
        <v>0.06727253369539038</v>
      </c>
      <c r="AZ69" s="1">
        <f>INDIRECT(ADDRESS($AX69,AZ$2,1,,"Weightings"))</f>
        <v>0.0750883036231983</v>
      </c>
      <c r="BA69" s="1">
        <f>INDIRECT(ADDRESS($AX69,BA$2,1,,"Weightings"))</f>
        <v>0.16666666666666666</v>
      </c>
      <c r="BB69" s="1">
        <f>INDIRECT(ADDRESS($AX69,BB$2,1,,"Weightings"))</f>
        <v>0.1111111111111111</v>
      </c>
      <c r="BC69" s="1">
        <f>INDIRECT(ADDRESS($AX69,BC$2,1,,"Weightings"))</f>
        <v>0</v>
      </c>
      <c r="BD69" s="1">
        <f>INDIRECT(ADDRESS($AX69,BD$2,1,,"Weightings"))</f>
        <v>0.06703995285893401</v>
      </c>
      <c r="BE69" s="1">
        <f>INDIRECT(ADDRESS($AX69,BE$2,1,,"Weightings"))</f>
        <v>0.125</v>
      </c>
      <c r="BG69" s="4">
        <f>AG69*AY69</f>
        <v>0</v>
      </c>
      <c r="BH69" s="4">
        <f>AH69*AZ69</f>
        <v>0</v>
      </c>
      <c r="BI69" s="4">
        <f>AI69*BA69</f>
        <v>0</v>
      </c>
      <c r="BJ69" s="4">
        <f>AJ69*BB69</f>
        <v>0</v>
      </c>
      <c r="BK69" s="4">
        <f>AK69*BC69</f>
        <v>0</v>
      </c>
      <c r="BL69" s="4">
        <f>AL69*BD69</f>
        <v>0</v>
      </c>
      <c r="BM69" s="4">
        <f>AM69*BE69</f>
        <v>0</v>
      </c>
      <c r="BO69" s="4">
        <f>IF($M69&gt;0,AO69*AY69,0)</f>
        <v>0</v>
      </c>
      <c r="BP69" s="4">
        <f>IF($M69&gt;0,AP69*AZ69,0)</f>
        <v>0</v>
      </c>
      <c r="BQ69" s="4">
        <f>IF($M69&gt;0,AQ69*BA69,0)</f>
        <v>0</v>
      </c>
      <c r="BR69" s="4">
        <f>IF($M69&gt;0,AR69*BB69,0)</f>
        <v>0</v>
      </c>
      <c r="BS69" s="4">
        <f>IF($M69&gt;0,AS69*BC69,0)</f>
        <v>0</v>
      </c>
      <c r="BT69" s="4">
        <f>IF($M69&gt;0,AT69*BD69,0)</f>
        <v>0</v>
      </c>
      <c r="BU69" s="4">
        <f>IF($M69&gt;0,AU69*BE69,0)</f>
        <v>0</v>
      </c>
      <c r="BV69" s="3">
        <f>$AX$4+18</f>
        <v>22</v>
      </c>
      <c r="BW69" s="4">
        <f>INDIRECT(ADDRESS($BV69,BW$2,1,,"Weightings"))*(BG69*$K69+BO69*$M69)</f>
        <v>0</v>
      </c>
      <c r="BX69" s="4">
        <f>INDIRECT(ADDRESS($BV69,BX$2,1,,"Weightings"))*(BH69*$K69+BP69*$M69)</f>
        <v>0</v>
      </c>
      <c r="BY69" s="4">
        <f>INDIRECT(ADDRESS($BV69,BY$2,1,,"Weightings"))*(BI69*$K69+BQ69*$M69)</f>
        <v>0</v>
      </c>
      <c r="BZ69" s="4">
        <f>INDIRECT(ADDRESS($BV69,BZ$2,1,,"Weightings"))*(BJ69*$K69+BR69*$M69)</f>
        <v>0</v>
      </c>
      <c r="CA69" s="4">
        <f>INDIRECT(ADDRESS($BV69,CA$2,1,,"Weightings"))*(BK69*$K69+BS69*$M69)</f>
        <v>0</v>
      </c>
      <c r="CB69" s="4">
        <f>INDIRECT(ADDRESS($BV69,CB$2,1,,"Weightings"))*(BL69*$K69+BT69*$M69)</f>
        <v>0</v>
      </c>
      <c r="CC69" s="4">
        <f>INDIRECT(ADDRESS($BV69,CC$2,1,,"Weightings"))*(BM69*$K69+BU69*$M69)</f>
        <v>0</v>
      </c>
      <c r="CE69" t="str">
        <f>AE69</f>
        <v>DHW</v>
      </c>
      <c r="CF69">
        <f>VLOOKUP(B69,INDIRECT("'"&amp;AE69&amp;"'!"&amp;"C20:Z519"),$AF$2,0)+AD69+$AF$4</f>
        <v>139</v>
      </c>
      <c r="CG69">
        <f>IF(OR($T69=1,AND($F69=2,$E69=1,$G69=1)),INDIRECT(ADDRESS($CF69,CG$2,1,,$CE69)),0)</f>
        <v>0</v>
      </c>
      <c r="CH69">
        <f>IF(OR($T69=1,AND($F69=2,$E69=1,$G69=1)),INDIRECT(ADDRESS($CF69,CH$2,1,,$CE69)),0)</f>
        <v>0</v>
      </c>
      <c r="CI69">
        <f>IF(OR($T69=1,AND($F69=2,$E69=1,$G69=1)),INDIRECT(ADDRESS($CF69,CI$2,1,,$CE69)),0)</f>
        <v>0</v>
      </c>
      <c r="CJ69">
        <f>IF(OR($T69=1,AND($F69=2,$E69=1,$G69=1)),INDIRECT(ADDRESS($CF69,CJ$2,1,,$CE69)),0)</f>
        <v>0</v>
      </c>
      <c r="CK69">
        <f>IF(OR($T69=1,AND($F69=2,$E69=1,$G69=1)),INDIRECT(ADDRESS($CF69,CK$2,1,,$CE69)),0)</f>
        <v>0</v>
      </c>
      <c r="CL69">
        <f>IF(OR($T69=1,AND($F69=2,$E69=1,$G69=1)),INDIRECT(ADDRESS($CF69,CL$2,1,,$CE69)),0)</f>
        <v>0</v>
      </c>
      <c r="CM69">
        <f>IF(OR($T69=1,AND($F69=2,$E69=1,$G69=1)),INDIRECT(ADDRESS($CF69,CM$2,1,,$CE69)),0)</f>
        <v>0</v>
      </c>
      <c r="CO69" s="4">
        <f>AY69*CG69</f>
        <v>0</v>
      </c>
      <c r="CP69" s="4">
        <f>AZ69*CH69</f>
        <v>0</v>
      </c>
      <c r="CQ69" s="4">
        <f>BA69*CI69</f>
        <v>0</v>
      </c>
      <c r="CR69" s="4">
        <f>BB69*CJ69</f>
        <v>0</v>
      </c>
      <c r="CS69" s="4">
        <f>BC69*CK69</f>
        <v>0</v>
      </c>
      <c r="CT69" s="4">
        <f>BD69*CL69</f>
        <v>0</v>
      </c>
      <c r="CU69" s="4">
        <f>BE69*CM69</f>
        <v>0</v>
      </c>
      <c r="CV69" s="3">
        <f>BV69</f>
        <v>22</v>
      </c>
      <c r="CW69" s="4">
        <f>INDIRECT(ADDRESS($CV69,CW$2,1,,"Weightings"))*CO69</f>
        <v>0</v>
      </c>
      <c r="CX69" s="4">
        <f>INDIRECT(ADDRESS($BV69,CX$2,1,,"Weightings"))*CP69</f>
        <v>0</v>
      </c>
      <c r="CY69" s="4">
        <f>INDIRECT(ADDRESS($BV69,CY$2,1,,"Weightings"))*CQ69</f>
        <v>0</v>
      </c>
      <c r="CZ69" s="4">
        <f>INDIRECT(ADDRESS($BV69,CZ$2,1,,"Weightings"))*CR69</f>
        <v>0</v>
      </c>
      <c r="DA69" s="4">
        <f>INDIRECT(ADDRESS($BV69,DA$2,1,,"Weightings"))*CS69</f>
        <v>0</v>
      </c>
      <c r="DB69" s="4">
        <f>INDIRECT(ADDRESS($BV69,DB$2,1,,"Weightings"))*CT69</f>
        <v>0</v>
      </c>
      <c r="DC69" s="4">
        <f>INDIRECT(ADDRESS($BV69,DC$2,1,,"Weightings"))*CU69</f>
        <v>0</v>
      </c>
    </row>
    <row r="70" hidden="1" ht="30.75" customHeight="1">
      <c r="B70" t="str">
        <f>overview_of_services!B68</f>
        <v>C-E1</v>
      </c>
      <c r="C70" t="str">
        <f>overview_of_services!C68</f>
        <v>Groupe de services définis par l'utilisateur 11</v>
      </c>
      <c r="D70" t="str">
        <f>overview_of_services!D68</f>
        <v>Service à potentiel d'intelligence défini par l'utilisateur 11</v>
      </c>
      <c r="E70">
        <f>IF($H$2="A",overview_of_services!J68,IF($H$2="B",overview_of_services!K68,overview_of_services!L68))</f>
        <v>0</v>
      </c>
      <c r="F70">
        <f>IF('Informations sur le bâtiment'!$G$57="","",'Informations sur le bâtiment'!$G$57)</f>
        <v>1</v>
      </c>
      <c r="G70">
        <f>overview_of_services!N68</f>
        <v>0</v>
      </c>
      <c r="K70" s="1">
        <v>1</v>
      </c>
      <c r="L70">
        <v>0</v>
      </c>
      <c r="M70" s="1">
        <f>1-K70</f>
        <v>0</v>
      </c>
      <c r="N70" s="1" t="str">
        <f>IF(AND(U70=1,NOT(F70=2),OR(J70="",J70&lt;0,J70&gt;AC70,AND(M70&gt;0,OR(L70="",L70&lt;0,L70&gt;AC70)),K70&gt;1,K70&lt;0)),_general!$A$83,"")</f>
        <v/>
      </c>
      <c r="O70" t="str">
        <f>VLOOKUP($B70,overview_of_services!$B$4:$I$111,4,)</f>
        <v>Niveau défini par l'utilisateur 1-0</v>
      </c>
      <c r="P70" t="str">
        <f>VLOOKUP($B70,overview_of_services!$B$4:$I$111,5,)</f>
        <v>Niveau défini par l'utilisateur 1-1</v>
      </c>
      <c r="Q70" t="str">
        <f>VLOOKUP($B70,overview_of_services!$B$4:$I$111,6,)</f>
        <v>Niveau défini par l'utilisateur 1-2</v>
      </c>
      <c r="R70" t="str">
        <f>VLOOKUP($B70,overview_of_services!$B$4:$I$111,7,)</f>
        <v>Niveau défini par l'utilisateur 1-3</v>
      </c>
      <c r="S70" t="str">
        <f>VLOOKUP($B70,overview_of_services!$B$4:$I$111,8,)</f>
        <v>Niveau défini par l'utilisateur 1-4</v>
      </c>
      <c r="T70">
        <f>IF(OR(E70=0,OR(F70=0,F70=2)),0,1)</f>
        <v>0</v>
      </c>
      <c r="U70">
        <f>IF(AND(T70=1,I70=1),1,0)</f>
        <v>0</v>
      </c>
      <c r="Z70">
        <f>IF(OR(AND(F70=1,E70=1,G70=1),AND(F70=1,E70=1,G70=0,I70=1),AND(F70=2,E70=1,G70=1)),1,0)</f>
        <v>0</v>
      </c>
      <c r="AA70">
        <f>IF(U70=1,J70,0)</f>
        <v>0</v>
      </c>
      <c r="AB70">
        <f>IF(U70=1,L70,0)</f>
        <v>0</v>
      </c>
      <c r="AC70">
        <f>ISTEXT(O70)+ISTEXT(P70)+ISTEXT(Q70)+ISTEXT(R70)+ISTEXT(S70)-1</f>
        <v>4</v>
      </c>
      <c r="AD70">
        <f>IF(Z70=1,AC70,0)</f>
        <v>0</v>
      </c>
      <c r="AE70" t="str">
        <f>VLOOKUP($B70,overview_of_services!$B$4:$R$111,$AE$2,FALSE)</f>
        <v>C</v>
      </c>
      <c r="AF70">
        <f>VLOOKUP(B70,INDIRECT("'"&amp;AE70&amp;"'!"&amp;"C1:Z400"),$AF$2,0)+AA70+$AF$4</f>
        <v>161</v>
      </c>
      <c r="AG70">
        <f>IF($T70=1,INDIRECT(ADDRESS($AF70,AG$2,1,,$AE70)),0)</f>
        <v>0</v>
      </c>
      <c r="AH70">
        <f>IF($T70=1,INDIRECT(ADDRESS($AF70,AH$2,1,,$AE70)),0)</f>
        <v>0</v>
      </c>
      <c r="AI70">
        <f>IF($T70=1,INDIRECT(ADDRESS($AF70,AI$2,1,,$AE70)),0)</f>
        <v>0</v>
      </c>
      <c r="AJ70">
        <f>IF($T70=1,INDIRECT(ADDRESS($AF70,AJ$2,1,,$AE70)),0)</f>
        <v>0</v>
      </c>
      <c r="AK70">
        <f>IF($T70=1,INDIRECT(ADDRESS($AF70,AK$2,1,,$AE70)),0)</f>
        <v>0</v>
      </c>
      <c r="AL70">
        <f>IF($T70=1,INDIRECT(ADDRESS($AF70,AL$2,1,,$AE70)),0)</f>
        <v>0</v>
      </c>
      <c r="AM70">
        <f>IF($T70=1,INDIRECT(ADDRESS($AF70,AM$2,1,,$AE70)),0)</f>
        <v>0</v>
      </c>
      <c r="AN70">
        <f>VLOOKUP(B70,INDIRECT("'"&amp;AE70&amp;"'!"&amp;"C1:Z400"),$AF$2,0)+AB70+$AF$4</f>
        <v>161</v>
      </c>
      <c r="AO70">
        <f>IF($T70=1,INDIRECT(ADDRESS($AN70,AO$2,1,,$AE70)),0)</f>
        <v>0</v>
      </c>
      <c r="AP70">
        <f>IF($T70=1,INDIRECT(ADDRESS($AN70,AP$2,1,,$AE70)),0)</f>
        <v>0</v>
      </c>
      <c r="AQ70">
        <f>IF($T70=1,INDIRECT(ADDRESS($AN70,AQ$2,1,,$AE70)),0)</f>
        <v>0</v>
      </c>
      <c r="AR70">
        <f>IF($T70=1,INDIRECT(ADDRESS($AN70,AR$2,1,,$AE70)),0)</f>
        <v>0</v>
      </c>
      <c r="AS70">
        <f>IF($T70=1,INDIRECT(ADDRESS($AN70,AS$2,1,,$AE70)),0)</f>
        <v>0</v>
      </c>
      <c r="AT70">
        <f>IF($T70=1,INDIRECT(ADDRESS($AN70,AT$2,1,,$AE70)),0)</f>
        <v>0</v>
      </c>
      <c r="AU70">
        <f>IF($T70=1,INDIRECT(ADDRESS($AN70,AU$2,1,,$AE70)),0)</f>
        <v>0</v>
      </c>
      <c r="AW70" t="str">
        <v>Weightings</v>
      </c>
      <c r="AX70" s="3">
        <f>VLOOKUP(AE70,_general!$A$65:$B$73,2,FALSE)+$AX$4</f>
        <v>11</v>
      </c>
      <c r="AY70" s="1">
        <f>INDIRECT(ADDRESS($AX70,AY$2,1,,"Weightings"))</f>
        <v>0.20181760108617114</v>
      </c>
      <c r="AZ70" s="1">
        <f>INDIRECT(ADDRESS($AX70,AZ$2,1,,"Weightings"))</f>
        <v>0.22526491086959488</v>
      </c>
      <c r="BA70" s="1">
        <f>INDIRECT(ADDRESS($AX70,BA$2,1,,"Weightings"))</f>
        <v>0.16666666666666666</v>
      </c>
      <c r="BB70" s="1">
        <f>INDIRECT(ADDRESS($AX70,BB$2,1,,"Weightings"))</f>
        <v>0.1111111111111111</v>
      </c>
      <c r="BC70" s="1">
        <f>INDIRECT(ADDRESS($AX70,BC$2,1,,"Weightings"))</f>
        <v>0</v>
      </c>
      <c r="BD70" s="1">
        <f>INDIRECT(ADDRESS($AX70,BD$2,1,,"Weightings"))</f>
        <v>0.20111985857680204</v>
      </c>
      <c r="BE70" s="1">
        <f>INDIRECT(ADDRESS($AX70,BE$2,1,,"Weightings"))</f>
        <v>0.125</v>
      </c>
      <c r="BG70" s="4">
        <f>AG70*AY70</f>
        <v>0</v>
      </c>
      <c r="BH70" s="4">
        <f>AH70*AZ70</f>
        <v>0</v>
      </c>
      <c r="BI70" s="4">
        <f>AI70*BA70</f>
        <v>0</v>
      </c>
      <c r="BJ70" s="4">
        <f>AJ70*BB70</f>
        <v>0</v>
      </c>
      <c r="BK70" s="4">
        <f>AK70*BC70</f>
        <v>0</v>
      </c>
      <c r="BL70" s="4">
        <f>AL70*BD70</f>
        <v>0</v>
      </c>
      <c r="BM70" s="4">
        <f>AM70*BE70</f>
        <v>0</v>
      </c>
      <c r="BO70" s="4">
        <f>IF($M70&gt;0,AO70*AY70,0)</f>
        <v>0</v>
      </c>
      <c r="BP70" s="4">
        <f>IF($M70&gt;0,AP70*AZ70,0)</f>
        <v>0</v>
      </c>
      <c r="BQ70" s="4">
        <f>IF($M70&gt;0,AQ70*BA70,0)</f>
        <v>0</v>
      </c>
      <c r="BR70" s="4">
        <f>IF($M70&gt;0,AR70*BB70,0)</f>
        <v>0</v>
      </c>
      <c r="BS70" s="4">
        <f>IF($M70&gt;0,AS70*BC70,0)</f>
        <v>0</v>
      </c>
      <c r="BT70" s="4">
        <f>IF($M70&gt;0,AT70*BD70,0)</f>
        <v>0</v>
      </c>
      <c r="BU70" s="4">
        <f>IF($M70&gt;0,AU70*BE70,0)</f>
        <v>0</v>
      </c>
      <c r="BV70" s="3">
        <f>$AX$4+18</f>
        <v>22</v>
      </c>
      <c r="BW70" s="4">
        <f>INDIRECT(ADDRESS($BV70,BW$2,1,,"Weightings"))*(BG70*$K70+BO70*$M70)</f>
        <v>0</v>
      </c>
      <c r="BX70" s="4">
        <f>INDIRECT(ADDRESS($BV70,BX$2,1,,"Weightings"))*(BH70*$K70+BP70*$M70)</f>
        <v>0</v>
      </c>
      <c r="BY70" s="4">
        <f>INDIRECT(ADDRESS($BV70,BY$2,1,,"Weightings"))*(BI70*$K70+BQ70*$M70)</f>
        <v>0</v>
      </c>
      <c r="BZ70" s="4">
        <f>INDIRECT(ADDRESS($BV70,BZ$2,1,,"Weightings"))*(BJ70*$K70+BR70*$M70)</f>
        <v>0</v>
      </c>
      <c r="CA70" s="4">
        <f>INDIRECT(ADDRESS($BV70,CA$2,1,,"Weightings"))*(BK70*$K70+BS70*$M70)</f>
        <v>0</v>
      </c>
      <c r="CB70" s="4">
        <f>INDIRECT(ADDRESS($BV70,CB$2,1,,"Weightings"))*(BL70*$K70+BT70*$M70)</f>
        <v>0</v>
      </c>
      <c r="CC70" s="4">
        <f>INDIRECT(ADDRESS($BV70,CC$2,1,,"Weightings"))*(BM70*$K70+BU70*$M70)</f>
        <v>0</v>
      </c>
      <c r="CE70" t="str">
        <f>AE70</f>
        <v>C</v>
      </c>
      <c r="CF70">
        <f>VLOOKUP(B70,INDIRECT("'"&amp;AE70&amp;"'!"&amp;"C21:Z520"),$AF$2,0)+AD70+$AF$4</f>
        <v>161</v>
      </c>
      <c r="CG70">
        <f>IF(OR($T70=1,AND($F70=2,$E70=1,$G70=1)),INDIRECT(ADDRESS($CF70,CG$2,1,,$CE70)),0)</f>
        <v>0</v>
      </c>
      <c r="CH70">
        <f>IF(OR($T70=1,AND($F70=2,$E70=1,$G70=1)),INDIRECT(ADDRESS($CF70,CH$2,1,,$CE70)),0)</f>
        <v>0</v>
      </c>
      <c r="CI70">
        <f>IF(OR($T70=1,AND($F70=2,$E70=1,$G70=1)),INDIRECT(ADDRESS($CF70,CI$2,1,,$CE70)),0)</f>
        <v>0</v>
      </c>
      <c r="CJ70">
        <f>IF(OR($T70=1,AND($F70=2,$E70=1,$G70=1)),INDIRECT(ADDRESS($CF70,CJ$2,1,,$CE70)),0)</f>
        <v>0</v>
      </c>
      <c r="CK70">
        <f>IF(OR($T70=1,AND($F70=2,$E70=1,$G70=1)),INDIRECT(ADDRESS($CF70,CK$2,1,,$CE70)),0)</f>
        <v>0</v>
      </c>
      <c r="CL70">
        <f>IF(OR($T70=1,AND($F70=2,$E70=1,$G70=1)),INDIRECT(ADDRESS($CF70,CL$2,1,,$CE70)),0)</f>
        <v>0</v>
      </c>
      <c r="CM70">
        <f>IF(OR($T70=1,AND($F70=2,$E70=1,$G70=1)),INDIRECT(ADDRESS($CF70,CM$2,1,,$CE70)),0)</f>
        <v>0</v>
      </c>
      <c r="CO70" s="4">
        <f>AY70*CG70</f>
        <v>0</v>
      </c>
      <c r="CP70" s="4">
        <f>AZ70*CH70</f>
        <v>0</v>
      </c>
      <c r="CQ70" s="4">
        <f>BA70*CI70</f>
        <v>0</v>
      </c>
      <c r="CR70" s="4">
        <f>BB70*CJ70</f>
        <v>0</v>
      </c>
      <c r="CS70" s="4">
        <f>BC70*CK70</f>
        <v>0</v>
      </c>
      <c r="CT70" s="4">
        <f>BD70*CL70</f>
        <v>0</v>
      </c>
      <c r="CU70" s="4">
        <f>BE70*CM70</f>
        <v>0</v>
      </c>
      <c r="CV70" s="3">
        <f>BV70</f>
        <v>22</v>
      </c>
      <c r="CW70" s="4">
        <f>INDIRECT(ADDRESS($CV70,CW$2,1,,"Weightings"))*CO70</f>
        <v>0</v>
      </c>
      <c r="CX70" s="4">
        <f>INDIRECT(ADDRESS($BV70,CX$2,1,,"Weightings"))*CP70</f>
        <v>0</v>
      </c>
      <c r="CY70" s="4">
        <f>INDIRECT(ADDRESS($BV70,CY$2,1,,"Weightings"))*CQ70</f>
        <v>0</v>
      </c>
      <c r="CZ70" s="4">
        <f>INDIRECT(ADDRESS($BV70,CZ$2,1,,"Weightings"))*CR70</f>
        <v>0</v>
      </c>
      <c r="DA70" s="4">
        <f>INDIRECT(ADDRESS($BV70,DA$2,1,,"Weightings"))*CS70</f>
        <v>0</v>
      </c>
      <c r="DB70" s="4">
        <f>INDIRECT(ADDRESS($BV70,DB$2,1,,"Weightings"))*CT70</f>
        <v>0</v>
      </c>
      <c r="DC70" s="4">
        <f>INDIRECT(ADDRESS($BV70,DC$2,1,,"Weightings"))*CU70</f>
        <v>0</v>
      </c>
    </row>
    <row r="71" hidden="1" ht="30.75" customHeight="1">
      <c r="B71" t="str">
        <f>overview_of_services!B69</f>
        <v>C-E2</v>
      </c>
      <c r="C71" t="str">
        <f>overview_of_services!C69</f>
        <v>Groupe de services définis par l'utilisateur 12</v>
      </c>
      <c r="D71" t="str">
        <f>overview_of_services!D69</f>
        <v>Service à potentiel d'intelligence défini par l'utilisateur 12</v>
      </c>
      <c r="E71">
        <f>IF($H$2="A",overview_of_services!J69,IF($H$2="B",overview_of_services!K69,overview_of_services!L69))</f>
        <v>0</v>
      </c>
      <c r="F71">
        <f>IF('Informations sur le bâtiment'!$G$57="","",'Informations sur le bâtiment'!$G$57)</f>
        <v>1</v>
      </c>
      <c r="G71">
        <f>overview_of_services!N69</f>
        <v>0</v>
      </c>
      <c r="K71" s="1">
        <v>1</v>
      </c>
      <c r="L71">
        <v>0</v>
      </c>
      <c r="M71" s="1">
        <f>1-K71</f>
        <v>0</v>
      </c>
      <c r="N71" s="1" t="str">
        <f>IF(AND(U71=1,NOT(F71=2),OR(J71="",J71&lt;0,J71&gt;AC71,AND(M71&gt;0,OR(L71="",L71&lt;0,L71&gt;AC71)),K71&gt;1,K71&lt;0)),_general!$A$83,"")</f>
        <v/>
      </c>
      <c r="O71" t="str">
        <f>VLOOKUP($B71,overview_of_services!$B$4:$I$111,4,)</f>
        <v>Niveau défini par l'utilisateur 1-0</v>
      </c>
      <c r="P71" t="str">
        <f>VLOOKUP($B71,overview_of_services!$B$4:$I$111,5,)</f>
        <v>Niveau défini par l'utilisateur 1-1</v>
      </c>
      <c r="Q71" t="str">
        <f>VLOOKUP($B71,overview_of_services!$B$4:$I$111,6,)</f>
        <v>Niveau défini par l'utilisateur 1-2</v>
      </c>
      <c r="R71" t="str">
        <f>VLOOKUP($B71,overview_of_services!$B$4:$I$111,7,)</f>
        <v>Niveau défini par l'utilisateur 1-3</v>
      </c>
      <c r="S71" t="str">
        <f>VLOOKUP($B71,overview_of_services!$B$4:$I$111,8,)</f>
        <v>Niveau défini par l'utilisateur 1-4</v>
      </c>
      <c r="T71">
        <f>IF(OR(E71=0,OR(F71=0,F71=2)),0,1)</f>
        <v>0</v>
      </c>
      <c r="U71">
        <f>IF(AND(T71=1,I71=1),1,0)</f>
        <v>0</v>
      </c>
      <c r="Z71">
        <f>IF(OR(AND(F71=1,E71=1,G71=1),AND(F71=1,E71=1,G71=0,I71=1),AND(F71=2,E71=1,G71=1)),1,0)</f>
        <v>0</v>
      </c>
      <c r="AA71">
        <f>IF(U71=1,J71,0)</f>
        <v>0</v>
      </c>
      <c r="AB71">
        <f>IF(U71=1,L71,0)</f>
        <v>0</v>
      </c>
      <c r="AC71">
        <f>ISTEXT(O71)+ISTEXT(P71)+ISTEXT(Q71)+ISTEXT(R71)+ISTEXT(S71)-1</f>
        <v>4</v>
      </c>
      <c r="AD71">
        <f>IF(Z71=1,AC71,0)</f>
        <v>0</v>
      </c>
      <c r="AE71" t="str">
        <f>VLOOKUP($B71,overview_of_services!$B$4:$R$111,$AE$2,FALSE)</f>
        <v>C</v>
      </c>
      <c r="AF71">
        <f>VLOOKUP(B71,INDIRECT("'"&amp;AE71&amp;"'!"&amp;"C2:Z401"),$AF$2,0)+AA71+$AF$4</f>
        <v>175</v>
      </c>
      <c r="AG71">
        <f>IF($T71=1,INDIRECT(ADDRESS($AF71,AG$2,1,,$AE71)),0)</f>
        <v>0</v>
      </c>
      <c r="AH71">
        <f>IF($T71=1,INDIRECT(ADDRESS($AF71,AH$2,1,,$AE71)),0)</f>
        <v>0</v>
      </c>
      <c r="AI71">
        <f>IF($T71=1,INDIRECT(ADDRESS($AF71,AI$2,1,,$AE71)),0)</f>
        <v>0</v>
      </c>
      <c r="AJ71">
        <f>IF($T71=1,INDIRECT(ADDRESS($AF71,AJ$2,1,,$AE71)),0)</f>
        <v>0</v>
      </c>
      <c r="AK71">
        <f>IF($T71=1,INDIRECT(ADDRESS($AF71,AK$2,1,,$AE71)),0)</f>
        <v>0</v>
      </c>
      <c r="AL71">
        <f>IF($T71=1,INDIRECT(ADDRESS($AF71,AL$2,1,,$AE71)),0)</f>
        <v>0</v>
      </c>
      <c r="AM71">
        <f>IF($T71=1,INDIRECT(ADDRESS($AF71,AM$2,1,,$AE71)),0)</f>
        <v>0</v>
      </c>
      <c r="AN71">
        <f>VLOOKUP(B71,INDIRECT("'"&amp;AE71&amp;"'!"&amp;"C2:Z401"),$AF$2,0)+AB71+$AF$4</f>
        <v>175</v>
      </c>
      <c r="AO71">
        <f>IF($T71=1,INDIRECT(ADDRESS($AN71,AO$2,1,,$AE71)),0)</f>
        <v>0</v>
      </c>
      <c r="AP71">
        <f>IF($T71=1,INDIRECT(ADDRESS($AN71,AP$2,1,,$AE71)),0)</f>
        <v>0</v>
      </c>
      <c r="AQ71">
        <f>IF($T71=1,INDIRECT(ADDRESS($AN71,AQ$2,1,,$AE71)),0)</f>
        <v>0</v>
      </c>
      <c r="AR71">
        <f>IF($T71=1,INDIRECT(ADDRESS($AN71,AR$2,1,,$AE71)),0)</f>
        <v>0</v>
      </c>
      <c r="AS71">
        <f>IF($T71=1,INDIRECT(ADDRESS($AN71,AS$2,1,,$AE71)),0)</f>
        <v>0</v>
      </c>
      <c r="AT71">
        <f>IF($T71=1,INDIRECT(ADDRESS($AN71,AT$2,1,,$AE71)),0)</f>
        <v>0</v>
      </c>
      <c r="AU71">
        <f>IF($T71=1,INDIRECT(ADDRESS($AN71,AU$2,1,,$AE71)),0)</f>
        <v>0</v>
      </c>
      <c r="AW71" t="str">
        <v>Weightings</v>
      </c>
      <c r="AX71" s="3">
        <f>VLOOKUP(AE71,_general!$A$65:$B$73,2,FALSE)+$AX$4</f>
        <v>11</v>
      </c>
      <c r="AY71" s="1">
        <f>INDIRECT(ADDRESS($AX71,AY$2,1,,"Weightings"))</f>
        <v>0.20181760108617114</v>
      </c>
      <c r="AZ71" s="1">
        <f>INDIRECT(ADDRESS($AX71,AZ$2,1,,"Weightings"))</f>
        <v>0.22526491086959488</v>
      </c>
      <c r="BA71" s="1">
        <f>INDIRECT(ADDRESS($AX71,BA$2,1,,"Weightings"))</f>
        <v>0.16666666666666666</v>
      </c>
      <c r="BB71" s="1">
        <f>INDIRECT(ADDRESS($AX71,BB$2,1,,"Weightings"))</f>
        <v>0.1111111111111111</v>
      </c>
      <c r="BC71" s="1">
        <f>INDIRECT(ADDRESS($AX71,BC$2,1,,"Weightings"))</f>
        <v>0</v>
      </c>
      <c r="BD71" s="1">
        <f>INDIRECT(ADDRESS($AX71,BD$2,1,,"Weightings"))</f>
        <v>0.20111985857680204</v>
      </c>
      <c r="BE71" s="1">
        <f>INDIRECT(ADDRESS($AX71,BE$2,1,,"Weightings"))</f>
        <v>0.125</v>
      </c>
      <c r="BG71" s="4">
        <f>AG71*AY71</f>
        <v>0</v>
      </c>
      <c r="BH71" s="4">
        <f>AH71*AZ71</f>
        <v>0</v>
      </c>
      <c r="BI71" s="4">
        <f>AI71*BA71</f>
        <v>0</v>
      </c>
      <c r="BJ71" s="4">
        <f>AJ71*BB71</f>
        <v>0</v>
      </c>
      <c r="BK71" s="4">
        <f>AK71*BC71</f>
        <v>0</v>
      </c>
      <c r="BL71" s="4">
        <f>AL71*BD71</f>
        <v>0</v>
      </c>
      <c r="BM71" s="4">
        <f>AM71*BE71</f>
        <v>0</v>
      </c>
      <c r="BO71" s="4">
        <f>IF($M71&gt;0,AO71*AY71,0)</f>
        <v>0</v>
      </c>
      <c r="BP71" s="4">
        <f>IF($M71&gt;0,AP71*AZ71,0)</f>
        <v>0</v>
      </c>
      <c r="BQ71" s="4">
        <f>IF($M71&gt;0,AQ71*BA71,0)</f>
        <v>0</v>
      </c>
      <c r="BR71" s="4">
        <f>IF($M71&gt;0,AR71*BB71,0)</f>
        <v>0</v>
      </c>
      <c r="BS71" s="4">
        <f>IF($M71&gt;0,AS71*BC71,0)</f>
        <v>0</v>
      </c>
      <c r="BT71" s="4">
        <f>IF($M71&gt;0,AT71*BD71,0)</f>
        <v>0</v>
      </c>
      <c r="BU71" s="4">
        <f>IF($M71&gt;0,AU71*BE71,0)</f>
        <v>0</v>
      </c>
      <c r="BV71" s="3">
        <f>$AX$4+18</f>
        <v>22</v>
      </c>
      <c r="BW71" s="4">
        <f>INDIRECT(ADDRESS($BV71,BW$2,1,,"Weightings"))*(BG71*$K71+BO71*$M71)</f>
        <v>0</v>
      </c>
      <c r="BX71" s="4">
        <f>INDIRECT(ADDRESS($BV71,BX$2,1,,"Weightings"))*(BH71*$K71+BP71*$M71)</f>
        <v>0</v>
      </c>
      <c r="BY71" s="4">
        <f>INDIRECT(ADDRESS($BV71,BY$2,1,,"Weightings"))*(BI71*$K71+BQ71*$M71)</f>
        <v>0</v>
      </c>
      <c r="BZ71" s="4">
        <f>INDIRECT(ADDRESS($BV71,BZ$2,1,,"Weightings"))*(BJ71*$K71+BR71*$M71)</f>
        <v>0</v>
      </c>
      <c r="CA71" s="4">
        <f>INDIRECT(ADDRESS($BV71,CA$2,1,,"Weightings"))*(BK71*$K71+BS71*$M71)</f>
        <v>0</v>
      </c>
      <c r="CB71" s="4">
        <f>INDIRECT(ADDRESS($BV71,CB$2,1,,"Weightings"))*(BL71*$K71+BT71*$M71)</f>
        <v>0</v>
      </c>
      <c r="CC71" s="4">
        <f>INDIRECT(ADDRESS($BV71,CC$2,1,,"Weightings"))*(BM71*$K71+BU71*$M71)</f>
        <v>0</v>
      </c>
      <c r="CE71" t="str">
        <f>AE71</f>
        <v>C</v>
      </c>
      <c r="CF71">
        <f>VLOOKUP(B71,INDIRECT("'"&amp;AE71&amp;"'!"&amp;"C22:Z521"),$AF$2,0)+AD71+$AF$4</f>
        <v>175</v>
      </c>
      <c r="CG71">
        <f>IF(OR($T71=1,AND($F71=2,$E71=1,$G71=1)),INDIRECT(ADDRESS($CF71,CG$2,1,,$CE71)),0)</f>
        <v>0</v>
      </c>
      <c r="CH71">
        <f>IF(OR($T71=1,AND($F71=2,$E71=1,$G71=1)),INDIRECT(ADDRESS($CF71,CH$2,1,,$CE71)),0)</f>
        <v>0</v>
      </c>
      <c r="CI71">
        <f>IF(OR($T71=1,AND($F71=2,$E71=1,$G71=1)),INDIRECT(ADDRESS($CF71,CI$2,1,,$CE71)),0)</f>
        <v>0</v>
      </c>
      <c r="CJ71">
        <f>IF(OR($T71=1,AND($F71=2,$E71=1,$G71=1)),INDIRECT(ADDRESS($CF71,CJ$2,1,,$CE71)),0)</f>
        <v>0</v>
      </c>
      <c r="CK71">
        <f>IF(OR($T71=1,AND($F71=2,$E71=1,$G71=1)),INDIRECT(ADDRESS($CF71,CK$2,1,,$CE71)),0)</f>
        <v>0</v>
      </c>
      <c r="CL71">
        <f>IF(OR($T71=1,AND($F71=2,$E71=1,$G71=1)),INDIRECT(ADDRESS($CF71,CL$2,1,,$CE71)),0)</f>
        <v>0</v>
      </c>
      <c r="CM71">
        <f>IF(OR($T71=1,AND($F71=2,$E71=1,$G71=1)),INDIRECT(ADDRESS($CF71,CM$2,1,,$CE71)),0)</f>
        <v>0</v>
      </c>
      <c r="CO71" s="4">
        <f>AY71*CG71</f>
        <v>0</v>
      </c>
      <c r="CP71" s="4">
        <f>AZ71*CH71</f>
        <v>0</v>
      </c>
      <c r="CQ71" s="4">
        <f>BA71*CI71</f>
        <v>0</v>
      </c>
      <c r="CR71" s="4">
        <f>BB71*CJ71</f>
        <v>0</v>
      </c>
      <c r="CS71" s="4">
        <f>BC71*CK71</f>
        <v>0</v>
      </c>
      <c r="CT71" s="4">
        <f>BD71*CL71</f>
        <v>0</v>
      </c>
      <c r="CU71" s="4">
        <f>BE71*CM71</f>
        <v>0</v>
      </c>
      <c r="CV71" s="3">
        <f>BV71</f>
        <v>22</v>
      </c>
      <c r="CW71" s="4">
        <f>INDIRECT(ADDRESS($CV71,CW$2,1,,"Weightings"))*CO71</f>
        <v>0</v>
      </c>
      <c r="CX71" s="4">
        <f>INDIRECT(ADDRESS($BV71,CX$2,1,,"Weightings"))*CP71</f>
        <v>0</v>
      </c>
      <c r="CY71" s="4">
        <f>INDIRECT(ADDRESS($BV71,CY$2,1,,"Weightings"))*CQ71</f>
        <v>0</v>
      </c>
      <c r="CZ71" s="4">
        <f>INDIRECT(ADDRESS($BV71,CZ$2,1,,"Weightings"))*CR71</f>
        <v>0</v>
      </c>
      <c r="DA71" s="4">
        <f>INDIRECT(ADDRESS($BV71,DA$2,1,,"Weightings"))*CS71</f>
        <v>0</v>
      </c>
      <c r="DB71" s="4">
        <f>INDIRECT(ADDRESS($BV71,DB$2,1,,"Weightings"))*CT71</f>
        <v>0</v>
      </c>
      <c r="DC71" s="4">
        <f>INDIRECT(ADDRESS($BV71,DC$2,1,,"Weightings"))*CU71</f>
        <v>0</v>
      </c>
    </row>
    <row r="72" hidden="1" ht="30.75" customHeight="1">
      <c r="B72" t="str">
        <f>overview_of_services!B70</f>
        <v>C-E3</v>
      </c>
      <c r="C72" t="str">
        <f>overview_of_services!C70</f>
        <v>Groupe de services définis par l'utilisateur 13</v>
      </c>
      <c r="D72" t="str">
        <f>overview_of_services!D70</f>
        <v>Service à potentiel d'intelligence défini par l'utilisateur 13</v>
      </c>
      <c r="E72">
        <f>IF($H$2="A",overview_of_services!J70,IF($H$2="B",overview_of_services!K70,overview_of_services!L70))</f>
        <v>0</v>
      </c>
      <c r="F72">
        <f>IF('Informations sur le bâtiment'!$G$57="","",'Informations sur le bâtiment'!$G$57)</f>
        <v>1</v>
      </c>
      <c r="G72">
        <f>overview_of_services!N70</f>
        <v>0</v>
      </c>
      <c r="I72">
        <v>1</v>
      </c>
      <c r="K72" s="1">
        <v>1</v>
      </c>
      <c r="L72">
        <v>0</v>
      </c>
      <c r="M72" s="1">
        <f>1-K72</f>
        <v>0</v>
      </c>
      <c r="N72" s="1" t="str">
        <f>IF(AND(U72=1,NOT(F72=2),OR(J72="",J72&lt;0,J72&gt;AC72,AND(M72&gt;0,OR(L72="",L72&lt;0,L72&gt;AC72)),K72&gt;1,K72&lt;0)),_general!$A$83,"")</f>
        <v/>
      </c>
      <c r="O72" t="str">
        <f>VLOOKUP($B72,overview_of_services!$B$4:$I$111,4,)</f>
        <v>Niveau défini par l'utilisateur 1-0</v>
      </c>
      <c r="P72" t="str">
        <f>VLOOKUP($B72,overview_of_services!$B$4:$I$111,5,)</f>
        <v>Niveau défini par l'utilisateur 1-1</v>
      </c>
      <c r="Q72" t="str">
        <f>VLOOKUP($B72,overview_of_services!$B$4:$I$111,6,)</f>
        <v>Niveau défini par l'utilisateur 1-2</v>
      </c>
      <c r="R72" t="str">
        <f>VLOOKUP($B72,overview_of_services!$B$4:$I$111,7,)</f>
        <v>Niveau défini par l'utilisateur 1-3</v>
      </c>
      <c r="S72" t="str">
        <f>VLOOKUP($B72,overview_of_services!$B$4:$I$111,8,)</f>
        <v>Niveau défini par l'utilisateur 1-4</v>
      </c>
      <c r="T72">
        <f>IF(OR(E72=0,OR(F72=0,F72=2)),0,1)</f>
        <v>0</v>
      </c>
      <c r="U72">
        <f>IF(AND(T72=1,I72=1),1,0)</f>
        <v>0</v>
      </c>
      <c r="Z72">
        <f>IF(OR(AND(F72=1,E72=1,G72=1),AND(F72=1,E72=1,G72=0,I72=1),AND(F72=2,E72=1,G72=1)),1,0)</f>
        <v>0</v>
      </c>
      <c r="AA72">
        <f>IF(U72=1,J72,0)</f>
        <v>0</v>
      </c>
      <c r="AB72">
        <f>IF(U72=1,L72,0)</f>
        <v>0</v>
      </c>
      <c r="AC72">
        <f>ISTEXT(O72)+ISTEXT(P72)+ISTEXT(Q72)+ISTEXT(R72)+ISTEXT(S72)-1</f>
        <v>4</v>
      </c>
      <c r="AD72">
        <f>IF(Z72=1,AC72,0)</f>
        <v>0</v>
      </c>
      <c r="AE72" t="str">
        <f>VLOOKUP($B72,overview_of_services!$B$4:$R$111,$AE$2,FALSE)</f>
        <v>C</v>
      </c>
      <c r="AF72">
        <f>VLOOKUP(B72,INDIRECT("'"&amp;AE72&amp;"'!"&amp;"C3:Z402"),$AF$2,0)+AA72+$AF$4</f>
        <v>189</v>
      </c>
      <c r="AG72">
        <f>IF($T72=1,INDIRECT(ADDRESS($AF72,AG$2,1,,$AE72)),0)</f>
        <v>0</v>
      </c>
      <c r="AH72">
        <f>IF($T72=1,INDIRECT(ADDRESS($AF72,AH$2,1,,$AE72)),0)</f>
        <v>0</v>
      </c>
      <c r="AI72">
        <f>IF($T72=1,INDIRECT(ADDRESS($AF72,AI$2,1,,$AE72)),0)</f>
        <v>0</v>
      </c>
      <c r="AJ72">
        <f>IF($T72=1,INDIRECT(ADDRESS($AF72,AJ$2,1,,$AE72)),0)</f>
        <v>0</v>
      </c>
      <c r="AK72">
        <f>IF($T72=1,INDIRECT(ADDRESS($AF72,AK$2,1,,$AE72)),0)</f>
        <v>0</v>
      </c>
      <c r="AL72">
        <f>IF($T72=1,INDIRECT(ADDRESS($AF72,AL$2,1,,$AE72)),0)</f>
        <v>0</v>
      </c>
      <c r="AM72">
        <f>IF($T72=1,INDIRECT(ADDRESS($AF72,AM$2,1,,$AE72)),0)</f>
        <v>0</v>
      </c>
      <c r="AN72">
        <f>VLOOKUP(B72,INDIRECT("'"&amp;AE72&amp;"'!"&amp;"C3:Z402"),$AF$2,0)+AB72+$AF$4</f>
        <v>189</v>
      </c>
      <c r="AO72">
        <f>IF($T72=1,INDIRECT(ADDRESS($AN72,AO$2,1,,$AE72)),0)</f>
        <v>0</v>
      </c>
      <c r="AP72">
        <f>IF($T72=1,INDIRECT(ADDRESS($AN72,AP$2,1,,$AE72)),0)</f>
        <v>0</v>
      </c>
      <c r="AQ72">
        <f>IF($T72=1,INDIRECT(ADDRESS($AN72,AQ$2,1,,$AE72)),0)</f>
        <v>0</v>
      </c>
      <c r="AR72">
        <f>IF($T72=1,INDIRECT(ADDRESS($AN72,AR$2,1,,$AE72)),0)</f>
        <v>0</v>
      </c>
      <c r="AS72">
        <f>IF($T72=1,INDIRECT(ADDRESS($AN72,AS$2,1,,$AE72)),0)</f>
        <v>0</v>
      </c>
      <c r="AT72">
        <f>IF($T72=1,INDIRECT(ADDRESS($AN72,AT$2,1,,$AE72)),0)</f>
        <v>0</v>
      </c>
      <c r="AU72">
        <f>IF($T72=1,INDIRECT(ADDRESS($AN72,AU$2,1,,$AE72)),0)</f>
        <v>0</v>
      </c>
      <c r="AW72" t="str">
        <v>Weightings</v>
      </c>
      <c r="AX72" s="3">
        <f>VLOOKUP(AE72,_general!$A$65:$B$73,2,FALSE)+$AX$4</f>
        <v>11</v>
      </c>
      <c r="AY72" s="1">
        <f>INDIRECT(ADDRESS($AX72,AY$2,1,,"Weightings"))</f>
        <v>0.20181760108617114</v>
      </c>
      <c r="AZ72" s="1">
        <f>INDIRECT(ADDRESS($AX72,AZ$2,1,,"Weightings"))</f>
        <v>0.22526491086959488</v>
      </c>
      <c r="BA72" s="1">
        <f>INDIRECT(ADDRESS($AX72,BA$2,1,,"Weightings"))</f>
        <v>0.16666666666666666</v>
      </c>
      <c r="BB72" s="1">
        <f>INDIRECT(ADDRESS($AX72,BB$2,1,,"Weightings"))</f>
        <v>0.1111111111111111</v>
      </c>
      <c r="BC72" s="1">
        <f>INDIRECT(ADDRESS($AX72,BC$2,1,,"Weightings"))</f>
        <v>0</v>
      </c>
      <c r="BD72" s="1">
        <f>INDIRECT(ADDRESS($AX72,BD$2,1,,"Weightings"))</f>
        <v>0.20111985857680204</v>
      </c>
      <c r="BE72" s="1">
        <f>INDIRECT(ADDRESS($AX72,BE$2,1,,"Weightings"))</f>
        <v>0.125</v>
      </c>
      <c r="BG72" s="4">
        <f>AG72*AY72</f>
        <v>0</v>
      </c>
      <c r="BH72" s="4">
        <f>AH72*AZ72</f>
        <v>0</v>
      </c>
      <c r="BI72" s="4">
        <f>AI72*BA72</f>
        <v>0</v>
      </c>
      <c r="BJ72" s="4">
        <f>AJ72*BB72</f>
        <v>0</v>
      </c>
      <c r="BK72" s="4">
        <f>AK72*BC72</f>
        <v>0</v>
      </c>
      <c r="BL72" s="4">
        <f>AL72*BD72</f>
        <v>0</v>
      </c>
      <c r="BM72" s="4">
        <f>AM72*BE72</f>
        <v>0</v>
      </c>
      <c r="BO72" s="4">
        <f>IF($M72&gt;0,AO72*AY72,0)</f>
        <v>0</v>
      </c>
      <c r="BP72" s="4">
        <f>IF($M72&gt;0,AP72*AZ72,0)</f>
        <v>0</v>
      </c>
      <c r="BQ72" s="4">
        <f>IF($M72&gt;0,AQ72*BA72,0)</f>
        <v>0</v>
      </c>
      <c r="BR72" s="4">
        <f>IF($M72&gt;0,AR72*BB72,0)</f>
        <v>0</v>
      </c>
      <c r="BS72" s="4">
        <f>IF($M72&gt;0,AS72*BC72,0)</f>
        <v>0</v>
      </c>
      <c r="BT72" s="4">
        <f>IF($M72&gt;0,AT72*BD72,0)</f>
        <v>0</v>
      </c>
      <c r="BU72" s="4">
        <f>IF($M72&gt;0,AU72*BE72,0)</f>
        <v>0</v>
      </c>
      <c r="BV72" s="3">
        <f>$AX$4+18</f>
        <v>22</v>
      </c>
      <c r="BW72" s="4">
        <f>INDIRECT(ADDRESS($BV72,BW$2,1,,"Weightings"))*(BG72*$K72+BO72*$M72)</f>
        <v>0</v>
      </c>
      <c r="BX72" s="4">
        <f>INDIRECT(ADDRESS($BV72,BX$2,1,,"Weightings"))*(BH72*$K72+BP72*$M72)</f>
        <v>0</v>
      </c>
      <c r="BY72" s="4">
        <f>INDIRECT(ADDRESS($BV72,BY$2,1,,"Weightings"))*(BI72*$K72+BQ72*$M72)</f>
        <v>0</v>
      </c>
      <c r="BZ72" s="4">
        <f>INDIRECT(ADDRESS($BV72,BZ$2,1,,"Weightings"))*(BJ72*$K72+BR72*$M72)</f>
        <v>0</v>
      </c>
      <c r="CA72" s="4">
        <f>INDIRECT(ADDRESS($BV72,CA$2,1,,"Weightings"))*(BK72*$K72+BS72*$M72)</f>
        <v>0</v>
      </c>
      <c r="CB72" s="4">
        <f>INDIRECT(ADDRESS($BV72,CB$2,1,,"Weightings"))*(BL72*$K72+BT72*$M72)</f>
        <v>0</v>
      </c>
      <c r="CC72" s="4">
        <f>INDIRECT(ADDRESS($BV72,CC$2,1,,"Weightings"))*(BM72*$K72+BU72*$M72)</f>
        <v>0</v>
      </c>
      <c r="CE72" t="str">
        <f>AE72</f>
        <v>C</v>
      </c>
      <c r="CF72">
        <f>VLOOKUP(B72,INDIRECT("'"&amp;AE72&amp;"'!"&amp;"C23:Z522"),$AF$2,0)+AD72+$AF$4</f>
        <v>189</v>
      </c>
      <c r="CG72">
        <f>IF(OR($T72=1,AND($F72=2,$E72=1,$G72=1)),INDIRECT(ADDRESS($CF72,CG$2,1,,$CE72)),0)</f>
        <v>0</v>
      </c>
      <c r="CH72">
        <f>IF(OR($T72=1,AND($F72=2,$E72=1,$G72=1)),INDIRECT(ADDRESS($CF72,CH$2,1,,$CE72)),0)</f>
        <v>0</v>
      </c>
      <c r="CI72">
        <f>IF(OR($T72=1,AND($F72=2,$E72=1,$G72=1)),INDIRECT(ADDRESS($CF72,CI$2,1,,$CE72)),0)</f>
        <v>0</v>
      </c>
      <c r="CJ72">
        <f>IF(OR($T72=1,AND($F72=2,$E72=1,$G72=1)),INDIRECT(ADDRESS($CF72,CJ$2,1,,$CE72)),0)</f>
        <v>0</v>
      </c>
      <c r="CK72">
        <f>IF(OR($T72=1,AND($F72=2,$E72=1,$G72=1)),INDIRECT(ADDRESS($CF72,CK$2,1,,$CE72)),0)</f>
        <v>0</v>
      </c>
      <c r="CL72">
        <f>IF(OR($T72=1,AND($F72=2,$E72=1,$G72=1)),INDIRECT(ADDRESS($CF72,CL$2,1,,$CE72)),0)</f>
        <v>0</v>
      </c>
      <c r="CM72">
        <f>IF(OR($T72=1,AND($F72=2,$E72=1,$G72=1)),INDIRECT(ADDRESS($CF72,CM$2,1,,$CE72)),0)</f>
        <v>0</v>
      </c>
      <c r="CO72" s="4">
        <f>AY72*CG72</f>
        <v>0</v>
      </c>
      <c r="CP72" s="4">
        <f>AZ72*CH72</f>
        <v>0</v>
      </c>
      <c r="CQ72" s="4">
        <f>BA72*CI72</f>
        <v>0</v>
      </c>
      <c r="CR72" s="4">
        <f>BB72*CJ72</f>
        <v>0</v>
      </c>
      <c r="CS72" s="4">
        <f>BC72*CK72</f>
        <v>0</v>
      </c>
      <c r="CT72" s="4">
        <f>BD72*CL72</f>
        <v>0</v>
      </c>
      <c r="CU72" s="4">
        <f>BE72*CM72</f>
        <v>0</v>
      </c>
      <c r="CV72" s="3">
        <f>BV72</f>
        <v>22</v>
      </c>
      <c r="CW72" s="4">
        <f>INDIRECT(ADDRESS($CV72,CW$2,1,,"Weightings"))*CO72</f>
        <v>0</v>
      </c>
      <c r="CX72" s="4">
        <f>INDIRECT(ADDRESS($BV72,CX$2,1,,"Weightings"))*CP72</f>
        <v>0</v>
      </c>
      <c r="CY72" s="4">
        <f>INDIRECT(ADDRESS($BV72,CY$2,1,,"Weightings"))*CQ72</f>
        <v>0</v>
      </c>
      <c r="CZ72" s="4">
        <f>INDIRECT(ADDRESS($BV72,CZ$2,1,,"Weightings"))*CR72</f>
        <v>0</v>
      </c>
      <c r="DA72" s="4">
        <f>INDIRECT(ADDRESS($BV72,DA$2,1,,"Weightings"))*CS72</f>
        <v>0</v>
      </c>
      <c r="DB72" s="4">
        <f>INDIRECT(ADDRESS($BV72,DB$2,1,,"Weightings"))*CT72</f>
        <v>0</v>
      </c>
      <c r="DC72" s="4">
        <f>INDIRECT(ADDRESS($BV72,DC$2,1,,"Weightings"))*CU72</f>
        <v>0</v>
      </c>
    </row>
    <row r="73" hidden="1" ht="30.75" customHeight="1">
      <c r="B73" t="str">
        <f>overview_of_services!B71</f>
        <v>C-E4</v>
      </c>
      <c r="C73" t="str">
        <f>overview_of_services!C71</f>
        <v>Groupe de services définis par l'utilisateur 14</v>
      </c>
      <c r="D73" t="str">
        <f>overview_of_services!D71</f>
        <v>Service à potentiel d'intelligence défini par l'utilisateur 14</v>
      </c>
      <c r="E73">
        <f>IF($H$2="A",overview_of_services!J71,IF($H$2="B",overview_of_services!K71,overview_of_services!L71))</f>
        <v>0</v>
      </c>
      <c r="F73">
        <f>IF('Informations sur le bâtiment'!$G$57="","",'Informations sur le bâtiment'!$G$57)</f>
        <v>1</v>
      </c>
      <c r="G73">
        <f>overview_of_services!N71</f>
        <v>0</v>
      </c>
      <c r="I73">
        <v>1</v>
      </c>
      <c r="K73" s="1">
        <v>1</v>
      </c>
      <c r="L73">
        <v>0</v>
      </c>
      <c r="M73" s="1">
        <f>1-K73</f>
        <v>0</v>
      </c>
      <c r="N73" s="1" t="str">
        <f>IF(AND(U73=1,NOT(F73=2),OR(J73="",J73&lt;0,J73&gt;AC73,AND(M73&gt;0,OR(L73="",L73&lt;0,L73&gt;AC73)),K73&gt;1,K73&lt;0)),_general!$A$83,"")</f>
        <v/>
      </c>
      <c r="O73" t="str">
        <f>VLOOKUP($B73,overview_of_services!$B$4:$I$111,4,)</f>
        <v>Niveau défini par l'utilisateur 1-0</v>
      </c>
      <c r="P73" t="str">
        <f>VLOOKUP($B73,overview_of_services!$B$4:$I$111,5,)</f>
        <v>Niveau défini par l'utilisateur 1-1</v>
      </c>
      <c r="Q73" t="str">
        <f>VLOOKUP($B73,overview_of_services!$B$4:$I$111,6,)</f>
        <v>Niveau défini par l'utilisateur 1-2</v>
      </c>
      <c r="R73" t="str">
        <f>VLOOKUP($B73,overview_of_services!$B$4:$I$111,7,)</f>
        <v>Niveau défini par l'utilisateur 1-3</v>
      </c>
      <c r="S73" t="str">
        <f>VLOOKUP($B73,overview_of_services!$B$4:$I$111,8,)</f>
        <v>Niveau défini par l'utilisateur 1-4</v>
      </c>
      <c r="T73">
        <f>IF(OR(E73=0,OR(F73=0,F73=2)),0,1)</f>
        <v>0</v>
      </c>
      <c r="U73">
        <f>IF(AND(T73=1,I73=1),1,0)</f>
        <v>0</v>
      </c>
      <c r="Z73">
        <f>IF(OR(AND(F73=1,E73=1,G73=1),AND(F73=1,E73=1,G73=0,I73=1),AND(F73=2,E73=1,G73=1)),1,0)</f>
        <v>0</v>
      </c>
      <c r="AA73">
        <f>IF(U73=1,J73,0)</f>
        <v>0</v>
      </c>
      <c r="AB73">
        <f>IF(U73=1,L73,0)</f>
        <v>0</v>
      </c>
      <c r="AC73">
        <f>ISTEXT(O73)+ISTEXT(P73)+ISTEXT(Q73)+ISTEXT(R73)+ISTEXT(S73)-1</f>
        <v>4</v>
      </c>
      <c r="AD73">
        <f>IF(Z73=1,AC73,0)</f>
        <v>0</v>
      </c>
      <c r="AE73" t="str">
        <f>VLOOKUP($B73,overview_of_services!$B$4:$R$111,$AE$2,FALSE)</f>
        <v>C</v>
      </c>
      <c r="AF73">
        <f>VLOOKUP(B73,INDIRECT("'"&amp;AE73&amp;"'!"&amp;"C4:Z403"),$AF$2,0)+AA73+$AF$4</f>
        <v>203</v>
      </c>
      <c r="AG73">
        <f>IF($T73=1,INDIRECT(ADDRESS($AF73,AG$2,1,,$AE73)),0)</f>
        <v>0</v>
      </c>
      <c r="AH73">
        <f>IF($T73=1,INDIRECT(ADDRESS($AF73,AH$2,1,,$AE73)),0)</f>
        <v>0</v>
      </c>
      <c r="AI73">
        <f>IF($T73=1,INDIRECT(ADDRESS($AF73,AI$2,1,,$AE73)),0)</f>
        <v>0</v>
      </c>
      <c r="AJ73">
        <f>IF($T73=1,INDIRECT(ADDRESS($AF73,AJ$2,1,,$AE73)),0)</f>
        <v>0</v>
      </c>
      <c r="AK73">
        <f>IF($T73=1,INDIRECT(ADDRESS($AF73,AK$2,1,,$AE73)),0)</f>
        <v>0</v>
      </c>
      <c r="AL73">
        <f>IF($T73=1,INDIRECT(ADDRESS($AF73,AL$2,1,,$AE73)),0)</f>
        <v>0</v>
      </c>
      <c r="AM73">
        <f>IF($T73=1,INDIRECT(ADDRESS($AF73,AM$2,1,,$AE73)),0)</f>
        <v>0</v>
      </c>
      <c r="AN73">
        <f>VLOOKUP(B73,INDIRECT("'"&amp;AE73&amp;"'!"&amp;"C4:Z403"),$AF$2,0)+AB73+$AF$4</f>
        <v>203</v>
      </c>
      <c r="AO73">
        <f>IF($T73=1,INDIRECT(ADDRESS($AN73,AO$2,1,,$AE73)),0)</f>
        <v>0</v>
      </c>
      <c r="AP73">
        <f>IF($T73=1,INDIRECT(ADDRESS($AN73,AP$2,1,,$AE73)),0)</f>
        <v>0</v>
      </c>
      <c r="AQ73">
        <f>IF($T73=1,INDIRECT(ADDRESS($AN73,AQ$2,1,,$AE73)),0)</f>
        <v>0</v>
      </c>
      <c r="AR73">
        <f>IF($T73=1,INDIRECT(ADDRESS($AN73,AR$2,1,,$AE73)),0)</f>
        <v>0</v>
      </c>
      <c r="AS73">
        <f>IF($T73=1,INDIRECT(ADDRESS($AN73,AS$2,1,,$AE73)),0)</f>
        <v>0</v>
      </c>
      <c r="AT73">
        <f>IF($T73=1,INDIRECT(ADDRESS($AN73,AT$2,1,,$AE73)),0)</f>
        <v>0</v>
      </c>
      <c r="AU73">
        <f>IF($T73=1,INDIRECT(ADDRESS($AN73,AU$2,1,,$AE73)),0)</f>
        <v>0</v>
      </c>
      <c r="AW73" t="str">
        <v>Weightings</v>
      </c>
      <c r="AX73" s="3">
        <f>VLOOKUP(AE73,_general!$A$65:$B$73,2,FALSE)+$AX$4</f>
        <v>11</v>
      </c>
      <c r="AY73" s="1">
        <f>INDIRECT(ADDRESS($AX73,AY$2,1,,"Weightings"))</f>
        <v>0.20181760108617114</v>
      </c>
      <c r="AZ73" s="1">
        <f>INDIRECT(ADDRESS($AX73,AZ$2,1,,"Weightings"))</f>
        <v>0.22526491086959488</v>
      </c>
      <c r="BA73" s="1">
        <f>INDIRECT(ADDRESS($AX73,BA$2,1,,"Weightings"))</f>
        <v>0.16666666666666666</v>
      </c>
      <c r="BB73" s="1">
        <f>INDIRECT(ADDRESS($AX73,BB$2,1,,"Weightings"))</f>
        <v>0.1111111111111111</v>
      </c>
      <c r="BC73" s="1">
        <f>INDIRECT(ADDRESS($AX73,BC$2,1,,"Weightings"))</f>
        <v>0</v>
      </c>
      <c r="BD73" s="1">
        <f>INDIRECT(ADDRESS($AX73,BD$2,1,,"Weightings"))</f>
        <v>0.20111985857680204</v>
      </c>
      <c r="BE73" s="1">
        <f>INDIRECT(ADDRESS($AX73,BE$2,1,,"Weightings"))</f>
        <v>0.125</v>
      </c>
      <c r="BG73" s="4">
        <f>AG73*AY73</f>
        <v>0</v>
      </c>
      <c r="BH73" s="4">
        <f>AH73*AZ73</f>
        <v>0</v>
      </c>
      <c r="BI73" s="4">
        <f>AI73*BA73</f>
        <v>0</v>
      </c>
      <c r="BJ73" s="4">
        <f>AJ73*BB73</f>
        <v>0</v>
      </c>
      <c r="BK73" s="4">
        <f>AK73*BC73</f>
        <v>0</v>
      </c>
      <c r="BL73" s="4">
        <f>AL73*BD73</f>
        <v>0</v>
      </c>
      <c r="BM73" s="4">
        <f>AM73*BE73</f>
        <v>0</v>
      </c>
      <c r="BO73" s="4">
        <f>IF($M73&gt;0,AO73*AY73,0)</f>
        <v>0</v>
      </c>
      <c r="BP73" s="4">
        <f>IF($M73&gt;0,AP73*AZ73,0)</f>
        <v>0</v>
      </c>
      <c r="BQ73" s="4">
        <f>IF($M73&gt;0,AQ73*BA73,0)</f>
        <v>0</v>
      </c>
      <c r="BR73" s="4">
        <f>IF($M73&gt;0,AR73*BB73,0)</f>
        <v>0</v>
      </c>
      <c r="BS73" s="4">
        <f>IF($M73&gt;0,AS73*BC73,0)</f>
        <v>0</v>
      </c>
      <c r="BT73" s="4">
        <f>IF($M73&gt;0,AT73*BD73,0)</f>
        <v>0</v>
      </c>
      <c r="BU73" s="4">
        <f>IF($M73&gt;0,AU73*BE73,0)</f>
        <v>0</v>
      </c>
      <c r="BV73" s="3">
        <f>$AX$4+18</f>
        <v>22</v>
      </c>
      <c r="BW73" s="4">
        <f>INDIRECT(ADDRESS($BV73,BW$2,1,,"Weightings"))*(BG73*$K73+BO73*$M73)</f>
        <v>0</v>
      </c>
      <c r="BX73" s="4">
        <f>INDIRECT(ADDRESS($BV73,BX$2,1,,"Weightings"))*(BH73*$K73+BP73*$M73)</f>
        <v>0</v>
      </c>
      <c r="BY73" s="4">
        <f>INDIRECT(ADDRESS($BV73,BY$2,1,,"Weightings"))*(BI73*$K73+BQ73*$M73)</f>
        <v>0</v>
      </c>
      <c r="BZ73" s="4">
        <f>INDIRECT(ADDRESS($BV73,BZ$2,1,,"Weightings"))*(BJ73*$K73+BR73*$M73)</f>
        <v>0</v>
      </c>
      <c r="CA73" s="4">
        <f>INDIRECT(ADDRESS($BV73,CA$2,1,,"Weightings"))*(BK73*$K73+BS73*$M73)</f>
        <v>0</v>
      </c>
      <c r="CB73" s="4">
        <f>INDIRECT(ADDRESS($BV73,CB$2,1,,"Weightings"))*(BL73*$K73+BT73*$M73)</f>
        <v>0</v>
      </c>
      <c r="CC73" s="4">
        <f>INDIRECT(ADDRESS($BV73,CC$2,1,,"Weightings"))*(BM73*$K73+BU73*$M73)</f>
        <v>0</v>
      </c>
      <c r="CE73" t="str">
        <f>AE73</f>
        <v>C</v>
      </c>
      <c r="CF73">
        <f>VLOOKUP(B73,INDIRECT("'"&amp;AE73&amp;"'!"&amp;"C24:Z523"),$AF$2,0)+AD73+$AF$4</f>
        <v>203</v>
      </c>
      <c r="CG73">
        <f>IF(OR($T73=1,AND($F73=2,$E73=1,$G73=1)),INDIRECT(ADDRESS($CF73,CG$2,1,,$CE73)),0)</f>
        <v>0</v>
      </c>
      <c r="CH73">
        <f>IF(OR($T73=1,AND($F73=2,$E73=1,$G73=1)),INDIRECT(ADDRESS($CF73,CH$2,1,,$CE73)),0)</f>
        <v>0</v>
      </c>
      <c r="CI73">
        <f>IF(OR($T73=1,AND($F73=2,$E73=1,$G73=1)),INDIRECT(ADDRESS($CF73,CI$2,1,,$CE73)),0)</f>
        <v>0</v>
      </c>
      <c r="CJ73">
        <f>IF(OR($T73=1,AND($F73=2,$E73=1,$G73=1)),INDIRECT(ADDRESS($CF73,CJ$2,1,,$CE73)),0)</f>
        <v>0</v>
      </c>
      <c r="CK73">
        <f>IF(OR($T73=1,AND($F73=2,$E73=1,$G73=1)),INDIRECT(ADDRESS($CF73,CK$2,1,,$CE73)),0)</f>
        <v>0</v>
      </c>
      <c r="CL73">
        <f>IF(OR($T73=1,AND($F73=2,$E73=1,$G73=1)),INDIRECT(ADDRESS($CF73,CL$2,1,,$CE73)),0)</f>
        <v>0</v>
      </c>
      <c r="CM73">
        <f>IF(OR($T73=1,AND($F73=2,$E73=1,$G73=1)),INDIRECT(ADDRESS($CF73,CM$2,1,,$CE73)),0)</f>
        <v>0</v>
      </c>
      <c r="CO73" s="4">
        <f>AY73*CG73</f>
        <v>0</v>
      </c>
      <c r="CP73" s="4">
        <f>AZ73*CH73</f>
        <v>0</v>
      </c>
      <c r="CQ73" s="4">
        <f>BA73*CI73</f>
        <v>0</v>
      </c>
      <c r="CR73" s="4">
        <f>BB73*CJ73</f>
        <v>0</v>
      </c>
      <c r="CS73" s="4">
        <f>BC73*CK73</f>
        <v>0</v>
      </c>
      <c r="CT73" s="4">
        <f>BD73*CL73</f>
        <v>0</v>
      </c>
      <c r="CU73" s="4">
        <f>BE73*CM73</f>
        <v>0</v>
      </c>
      <c r="CV73" s="3">
        <f>BV73</f>
        <v>22</v>
      </c>
      <c r="CW73" s="4">
        <f>INDIRECT(ADDRESS($CV73,CW$2,1,,"Weightings"))*CO73</f>
        <v>0</v>
      </c>
      <c r="CX73" s="4">
        <f>INDIRECT(ADDRESS($BV73,CX$2,1,,"Weightings"))*CP73</f>
        <v>0</v>
      </c>
      <c r="CY73" s="4">
        <f>INDIRECT(ADDRESS($BV73,CY$2,1,,"Weightings"))*CQ73</f>
        <v>0</v>
      </c>
      <c r="CZ73" s="4">
        <f>INDIRECT(ADDRESS($BV73,CZ$2,1,,"Weightings"))*CR73</f>
        <v>0</v>
      </c>
      <c r="DA73" s="4">
        <f>INDIRECT(ADDRESS($BV73,DA$2,1,,"Weightings"))*CS73</f>
        <v>0</v>
      </c>
      <c r="DB73" s="4">
        <f>INDIRECT(ADDRESS($BV73,DB$2,1,,"Weightings"))*CT73</f>
        <v>0</v>
      </c>
      <c r="DC73" s="4">
        <f>INDIRECT(ADDRESS($BV73,DC$2,1,,"Weightings"))*CU73</f>
        <v>0</v>
      </c>
    </row>
    <row r="74" hidden="1" ht="30.75" customHeight="1">
      <c r="B74" t="str">
        <f>overview_of_services!B72</f>
        <v>C-E5</v>
      </c>
      <c r="C74" t="str">
        <f>overview_of_services!C72</f>
        <v>Groupe de services définis par l'utilisateur 15</v>
      </c>
      <c r="D74" t="str">
        <f>overview_of_services!D72</f>
        <v>Service à potentiel d'intelligence défini par l'utilisateur 15</v>
      </c>
      <c r="E74">
        <f>IF($H$2="A",overview_of_services!J72,IF($H$2="B",overview_of_services!K72,overview_of_services!L72))</f>
        <v>0</v>
      </c>
      <c r="F74">
        <f>IF('Informations sur le bâtiment'!$G$57="","",'Informations sur le bâtiment'!$G$57)</f>
        <v>1</v>
      </c>
      <c r="G74">
        <f>overview_of_services!N72</f>
        <v>0</v>
      </c>
      <c r="I74">
        <v>1</v>
      </c>
      <c r="K74" s="1">
        <v>1</v>
      </c>
      <c r="L74">
        <v>0</v>
      </c>
      <c r="M74" s="1">
        <f>1-K74</f>
        <v>0</v>
      </c>
      <c r="N74" s="1" t="str">
        <f>IF(AND(U74=1,NOT(F74=2),OR(J74="",J74&lt;0,J74&gt;AC74,AND(M74&gt;0,OR(L74="",L74&lt;0,L74&gt;AC74)),K74&gt;1,K74&lt;0)),_general!$A$83,"")</f>
        <v/>
      </c>
      <c r="O74" t="str">
        <f>VLOOKUP($B74,overview_of_services!$B$4:$I$111,4,)</f>
        <v>Niveau défini par l'utilisateur 1-0</v>
      </c>
      <c r="P74" t="str">
        <f>VLOOKUP($B74,overview_of_services!$B$4:$I$111,5,)</f>
        <v>Niveau défini par l'utilisateur 1-1</v>
      </c>
      <c r="Q74" t="str">
        <f>VLOOKUP($B74,overview_of_services!$B$4:$I$111,6,)</f>
        <v>Niveau défini par l'utilisateur 1-2</v>
      </c>
      <c r="R74" t="str">
        <f>VLOOKUP($B74,overview_of_services!$B$4:$I$111,7,)</f>
        <v>Niveau défini par l'utilisateur 1-3</v>
      </c>
      <c r="S74" t="str">
        <f>VLOOKUP($B74,overview_of_services!$B$4:$I$111,8,)</f>
        <v>Niveau défini par l'utilisateur 1-4</v>
      </c>
      <c r="T74">
        <f>IF(OR(E74=0,OR(F74=0,F74=2)),0,1)</f>
        <v>0</v>
      </c>
      <c r="U74">
        <f>IF(AND(T74=1,I74=1),1,0)</f>
        <v>0</v>
      </c>
      <c r="Z74">
        <f>IF(OR(AND(F74=1,E74=1,G74=1),AND(F74=1,E74=1,G74=0,I74=1),AND(F74=2,E74=1,G74=1)),1,0)</f>
        <v>0</v>
      </c>
      <c r="AA74">
        <f>IF(U74=1,J74,0)</f>
        <v>0</v>
      </c>
      <c r="AB74">
        <f>IF(U74=1,L74,0)</f>
        <v>0</v>
      </c>
      <c r="AC74">
        <f>ISTEXT(O74)+ISTEXT(P74)+ISTEXT(Q74)+ISTEXT(R74)+ISTEXT(S74)-1</f>
        <v>4</v>
      </c>
      <c r="AD74">
        <f>IF(Z74=1,AC74,0)</f>
        <v>0</v>
      </c>
      <c r="AE74" t="str">
        <f>VLOOKUP($B74,overview_of_services!$B$4:$R$111,$AE$2,FALSE)</f>
        <v>C</v>
      </c>
      <c r="AF74">
        <f>VLOOKUP(B74,INDIRECT("'"&amp;AE74&amp;"'!"&amp;"C5:Z404"),$AF$2,0)+AA74+$AF$4</f>
        <v>217</v>
      </c>
      <c r="AG74">
        <f>IF($T74=1,INDIRECT(ADDRESS($AF74,AG$2,1,,$AE74)),0)</f>
        <v>0</v>
      </c>
      <c r="AH74">
        <f>IF($T74=1,INDIRECT(ADDRESS($AF74,AH$2,1,,$AE74)),0)</f>
        <v>0</v>
      </c>
      <c r="AI74">
        <f>IF($T74=1,INDIRECT(ADDRESS($AF74,AI$2,1,,$AE74)),0)</f>
        <v>0</v>
      </c>
      <c r="AJ74">
        <f>IF($T74=1,INDIRECT(ADDRESS($AF74,AJ$2,1,,$AE74)),0)</f>
        <v>0</v>
      </c>
      <c r="AK74">
        <f>IF($T74=1,INDIRECT(ADDRESS($AF74,AK$2,1,,$AE74)),0)</f>
        <v>0</v>
      </c>
      <c r="AL74">
        <f>IF($T74=1,INDIRECT(ADDRESS($AF74,AL$2,1,,$AE74)),0)</f>
        <v>0</v>
      </c>
      <c r="AM74">
        <f>IF($T74=1,INDIRECT(ADDRESS($AF74,AM$2,1,,$AE74)),0)</f>
        <v>0</v>
      </c>
      <c r="AN74">
        <f>VLOOKUP(B74,INDIRECT("'"&amp;AE74&amp;"'!"&amp;"C5:Z404"),$AF$2,0)+AB74+$AF$4</f>
        <v>217</v>
      </c>
      <c r="AO74">
        <f>IF($T74=1,INDIRECT(ADDRESS($AN74,AO$2,1,,$AE74)),0)</f>
        <v>0</v>
      </c>
      <c r="AP74">
        <f>IF($T74=1,INDIRECT(ADDRESS($AN74,AP$2,1,,$AE74)),0)</f>
        <v>0</v>
      </c>
      <c r="AQ74">
        <f>IF($T74=1,INDIRECT(ADDRESS($AN74,AQ$2,1,,$AE74)),0)</f>
        <v>0</v>
      </c>
      <c r="AR74">
        <f>IF($T74=1,INDIRECT(ADDRESS($AN74,AR$2,1,,$AE74)),0)</f>
        <v>0</v>
      </c>
      <c r="AS74">
        <f>IF($T74=1,INDIRECT(ADDRESS($AN74,AS$2,1,,$AE74)),0)</f>
        <v>0</v>
      </c>
      <c r="AT74">
        <f>IF($T74=1,INDIRECT(ADDRESS($AN74,AT$2,1,,$AE74)),0)</f>
        <v>0</v>
      </c>
      <c r="AU74">
        <f>IF($T74=1,INDIRECT(ADDRESS($AN74,AU$2,1,,$AE74)),0)</f>
        <v>0</v>
      </c>
      <c r="AW74" t="str">
        <v>Weightings</v>
      </c>
      <c r="AX74" s="3">
        <f>VLOOKUP(AE74,_general!$A$65:$B$73,2,FALSE)+$AX$4</f>
        <v>11</v>
      </c>
      <c r="AY74" s="1">
        <f>INDIRECT(ADDRESS($AX74,AY$2,1,,"Weightings"))</f>
        <v>0.20181760108617114</v>
      </c>
      <c r="AZ74" s="1">
        <f>INDIRECT(ADDRESS($AX74,AZ$2,1,,"Weightings"))</f>
        <v>0.22526491086959488</v>
      </c>
      <c r="BA74" s="1">
        <f>INDIRECT(ADDRESS($AX74,BA$2,1,,"Weightings"))</f>
        <v>0.16666666666666666</v>
      </c>
      <c r="BB74" s="1">
        <f>INDIRECT(ADDRESS($AX74,BB$2,1,,"Weightings"))</f>
        <v>0.1111111111111111</v>
      </c>
      <c r="BC74" s="1">
        <f>INDIRECT(ADDRESS($AX74,BC$2,1,,"Weightings"))</f>
        <v>0</v>
      </c>
      <c r="BD74" s="1">
        <f>INDIRECT(ADDRESS($AX74,BD$2,1,,"Weightings"))</f>
        <v>0.20111985857680204</v>
      </c>
      <c r="BE74" s="1">
        <f>INDIRECT(ADDRESS($AX74,BE$2,1,,"Weightings"))</f>
        <v>0.125</v>
      </c>
      <c r="BG74" s="4">
        <f>AG74*AY74</f>
        <v>0</v>
      </c>
      <c r="BH74" s="4">
        <f>AH74*AZ74</f>
        <v>0</v>
      </c>
      <c r="BI74" s="4">
        <f>AI74*BA74</f>
        <v>0</v>
      </c>
      <c r="BJ74" s="4">
        <f>AJ74*BB74</f>
        <v>0</v>
      </c>
      <c r="BK74" s="4">
        <f>AK74*BC74</f>
        <v>0</v>
      </c>
      <c r="BL74" s="4">
        <f>AL74*BD74</f>
        <v>0</v>
      </c>
      <c r="BM74" s="4">
        <f>AM74*BE74</f>
        <v>0</v>
      </c>
      <c r="BO74" s="4">
        <f>IF($M74&gt;0,AO74*AY74,0)</f>
        <v>0</v>
      </c>
      <c r="BP74" s="4">
        <f>IF($M74&gt;0,AP74*AZ74,0)</f>
        <v>0</v>
      </c>
      <c r="BQ74" s="4">
        <f>IF($M74&gt;0,AQ74*BA74,0)</f>
        <v>0</v>
      </c>
      <c r="BR74" s="4">
        <f>IF($M74&gt;0,AR74*BB74,0)</f>
        <v>0</v>
      </c>
      <c r="BS74" s="4">
        <f>IF($M74&gt;0,AS74*BC74,0)</f>
        <v>0</v>
      </c>
      <c r="BT74" s="4">
        <f>IF($M74&gt;0,AT74*BD74,0)</f>
        <v>0</v>
      </c>
      <c r="BU74" s="4">
        <f>IF($M74&gt;0,AU74*BE74,0)</f>
        <v>0</v>
      </c>
      <c r="BV74" s="3">
        <f>$AX$4+18</f>
        <v>22</v>
      </c>
      <c r="BW74" s="4">
        <f>INDIRECT(ADDRESS($BV74,BW$2,1,,"Weightings"))*(BG74*$K74+BO74*$M74)</f>
        <v>0</v>
      </c>
      <c r="BX74" s="4">
        <f>INDIRECT(ADDRESS($BV74,BX$2,1,,"Weightings"))*(BH74*$K74+BP74*$M74)</f>
        <v>0</v>
      </c>
      <c r="BY74" s="4">
        <f>INDIRECT(ADDRESS($BV74,BY$2,1,,"Weightings"))*(BI74*$K74+BQ74*$M74)</f>
        <v>0</v>
      </c>
      <c r="BZ74" s="4">
        <f>INDIRECT(ADDRESS($BV74,BZ$2,1,,"Weightings"))*(BJ74*$K74+BR74*$M74)</f>
        <v>0</v>
      </c>
      <c r="CA74" s="4">
        <f>INDIRECT(ADDRESS($BV74,CA$2,1,,"Weightings"))*(BK74*$K74+BS74*$M74)</f>
        <v>0</v>
      </c>
      <c r="CB74" s="4">
        <f>INDIRECT(ADDRESS($BV74,CB$2,1,,"Weightings"))*(BL74*$K74+BT74*$M74)</f>
        <v>0</v>
      </c>
      <c r="CC74" s="4">
        <f>INDIRECT(ADDRESS($BV74,CC$2,1,,"Weightings"))*(BM74*$K74+BU74*$M74)</f>
        <v>0</v>
      </c>
      <c r="CE74" t="str">
        <f>AE74</f>
        <v>C</v>
      </c>
      <c r="CF74">
        <f>VLOOKUP(B74,INDIRECT("'"&amp;AE74&amp;"'!"&amp;"C25:Z524"),$AF$2,0)+AD74+$AF$4</f>
        <v>217</v>
      </c>
      <c r="CG74">
        <f>IF(OR($T74=1,AND($F74=2,$E74=1,$G74=1)),INDIRECT(ADDRESS($CF74,CG$2,1,,$CE74)),0)</f>
        <v>0</v>
      </c>
      <c r="CH74">
        <f>IF(OR($T74=1,AND($F74=2,$E74=1,$G74=1)),INDIRECT(ADDRESS($CF74,CH$2,1,,$CE74)),0)</f>
        <v>0</v>
      </c>
      <c r="CI74">
        <f>IF(OR($T74=1,AND($F74=2,$E74=1,$G74=1)),INDIRECT(ADDRESS($CF74,CI$2,1,,$CE74)),0)</f>
        <v>0</v>
      </c>
      <c r="CJ74">
        <f>IF(OR($T74=1,AND($F74=2,$E74=1,$G74=1)),INDIRECT(ADDRESS($CF74,CJ$2,1,,$CE74)),0)</f>
        <v>0</v>
      </c>
      <c r="CK74">
        <f>IF(OR($T74=1,AND($F74=2,$E74=1,$G74=1)),INDIRECT(ADDRESS($CF74,CK$2,1,,$CE74)),0)</f>
        <v>0</v>
      </c>
      <c r="CL74">
        <f>IF(OR($T74=1,AND($F74=2,$E74=1,$G74=1)),INDIRECT(ADDRESS($CF74,CL$2,1,,$CE74)),0)</f>
        <v>0</v>
      </c>
      <c r="CM74">
        <f>IF(OR($T74=1,AND($F74=2,$E74=1,$G74=1)),INDIRECT(ADDRESS($CF74,CM$2,1,,$CE74)),0)</f>
        <v>0</v>
      </c>
      <c r="CO74" s="4">
        <f>AY74*CG74</f>
        <v>0</v>
      </c>
      <c r="CP74" s="4">
        <f>AZ74*CH74</f>
        <v>0</v>
      </c>
      <c r="CQ74" s="4">
        <f>BA74*CI74</f>
        <v>0</v>
      </c>
      <c r="CR74" s="4">
        <f>BB74*CJ74</f>
        <v>0</v>
      </c>
      <c r="CS74" s="4">
        <f>BC74*CK74</f>
        <v>0</v>
      </c>
      <c r="CT74" s="4">
        <f>BD74*CL74</f>
        <v>0</v>
      </c>
      <c r="CU74" s="4">
        <f>BE74*CM74</f>
        <v>0</v>
      </c>
      <c r="CV74" s="3">
        <f>BV74</f>
        <v>22</v>
      </c>
      <c r="CW74" s="4">
        <f>INDIRECT(ADDRESS($CV74,CW$2,1,,"Weightings"))*CO74</f>
        <v>0</v>
      </c>
      <c r="CX74" s="4">
        <f>INDIRECT(ADDRESS($BV74,CX$2,1,,"Weightings"))*CP74</f>
        <v>0</v>
      </c>
      <c r="CY74" s="4">
        <f>INDIRECT(ADDRESS($BV74,CY$2,1,,"Weightings"))*CQ74</f>
        <v>0</v>
      </c>
      <c r="CZ74" s="4">
        <f>INDIRECT(ADDRESS($BV74,CZ$2,1,,"Weightings"))*CR74</f>
        <v>0</v>
      </c>
      <c r="DA74" s="4">
        <f>INDIRECT(ADDRESS($BV74,DA$2,1,,"Weightings"))*CS74</f>
        <v>0</v>
      </c>
      <c r="DB74" s="4">
        <f>INDIRECT(ADDRESS($BV74,DB$2,1,,"Weightings"))*CT74</f>
        <v>0</v>
      </c>
      <c r="DC74" s="4">
        <f>INDIRECT(ADDRESS($BV74,DC$2,1,,"Weightings"))*CU74</f>
        <v>0</v>
      </c>
    </row>
    <row r="75" hidden="1" ht="30.75" customHeight="1">
      <c r="B75" t="str">
        <f>overview_of_services!B73</f>
        <v>V-E1</v>
      </c>
      <c r="C75" t="str">
        <f>overview_of_services!C73</f>
        <v>Groupe de services définis par l'utilisateur 16</v>
      </c>
      <c r="D75" t="str">
        <f>overview_of_services!D73</f>
        <v>Service à potentiel d'intelligence défini par l'utilisateur 16</v>
      </c>
      <c r="E75">
        <f>IF($H$2="A",overview_of_services!J73,IF($H$2="B",overview_of_services!K73,overview_of_services!L73))</f>
        <v>0</v>
      </c>
      <c r="F75">
        <f>IF('Informations sur le bâtiment'!$G$58="","",'Informations sur le bâtiment'!$G$58)</f>
        <v>1</v>
      </c>
      <c r="G75">
        <f>overview_of_services!N73</f>
        <v>0</v>
      </c>
      <c r="I75">
        <v>1</v>
      </c>
      <c r="K75" s="1">
        <v>1</v>
      </c>
      <c r="L75">
        <v>0</v>
      </c>
      <c r="M75" s="1">
        <f>1-K75</f>
        <v>0</v>
      </c>
      <c r="N75" s="1" t="str">
        <f>IF(AND(U75=1,NOT(F75=2),OR(J75="",J75&lt;0,J75&gt;AC75,AND(M75&gt;0,OR(L75="",L75&lt;0,L75&gt;AC75)),K75&gt;1,K75&lt;0)),_general!$A$83,"")</f>
        <v/>
      </c>
      <c r="O75" t="str">
        <f>VLOOKUP($B75,overview_of_services!$B$4:$I$111,4,)</f>
        <v>Niveau défini par l'utilisateur 1-0</v>
      </c>
      <c r="P75" t="str">
        <f>VLOOKUP($B75,overview_of_services!$B$4:$I$111,5,)</f>
        <v>Niveau défini par l'utilisateur 1-1</v>
      </c>
      <c r="Q75" t="str">
        <f>VLOOKUP($B75,overview_of_services!$B$4:$I$111,6,)</f>
        <v>Niveau défini par l'utilisateur 1-2</v>
      </c>
      <c r="R75" t="str">
        <f>VLOOKUP($B75,overview_of_services!$B$4:$I$111,7,)</f>
        <v>Niveau défini par l'utilisateur 1-3</v>
      </c>
      <c r="S75" t="str">
        <f>VLOOKUP($B75,overview_of_services!$B$4:$I$111,8,)</f>
        <v>Niveau défini par l'utilisateur 1-4</v>
      </c>
      <c r="T75">
        <f>IF(OR(E75=0,OR(F75=0,F75=2)),0,1)</f>
        <v>0</v>
      </c>
      <c r="U75">
        <f>IF(AND(T75=1,I75=1),1,0)</f>
        <v>0</v>
      </c>
      <c r="Z75">
        <f>IF(OR(AND(F75=1,E75=1,G75=1),AND(F75=1,E75=1,G75=0,I75=1),AND(F75=2,E75=1,G75=1)),1,0)</f>
        <v>0</v>
      </c>
      <c r="AA75">
        <f>IF(U75=1,J75,0)</f>
        <v>0</v>
      </c>
      <c r="AB75">
        <f>IF(U75=1,L75,0)</f>
        <v>0</v>
      </c>
      <c r="AC75">
        <f>ISTEXT(O75)+ISTEXT(P75)+ISTEXT(Q75)+ISTEXT(R75)+ISTEXT(S75)-1</f>
        <v>4</v>
      </c>
      <c r="AD75">
        <f>IF(Z75=1,AC75,0)</f>
        <v>0</v>
      </c>
      <c r="AE75" t="str">
        <f>VLOOKUP($B75,overview_of_services!$B$4:$R$111,$AE$2,FALSE)</f>
        <v>V</v>
      </c>
      <c r="AF75">
        <f>VLOOKUP(B75,INDIRECT("'"&amp;AE75&amp;"'!"&amp;"C6:Z405"),$AF$2,0)+AA75+$AF$4</f>
        <v>110</v>
      </c>
      <c r="AG75">
        <f>IF($T75=1,INDIRECT(ADDRESS($AF75,AG$2,1,,$AE75)),0)</f>
        <v>0</v>
      </c>
      <c r="AH75">
        <f>IF($T75=1,INDIRECT(ADDRESS($AF75,AH$2,1,,$AE75)),0)</f>
        <v>0</v>
      </c>
      <c r="AI75">
        <f>IF($T75=1,INDIRECT(ADDRESS($AF75,AI$2,1,,$AE75)),0)</f>
        <v>0</v>
      </c>
      <c r="AJ75">
        <f>IF($T75=1,INDIRECT(ADDRESS($AF75,AJ$2,1,,$AE75)),0)</f>
        <v>0</v>
      </c>
      <c r="AK75">
        <f>IF($T75=1,INDIRECT(ADDRESS($AF75,AK$2,1,,$AE75)),0)</f>
        <v>0</v>
      </c>
      <c r="AL75">
        <f>IF($T75=1,INDIRECT(ADDRESS($AF75,AL$2,1,,$AE75)),0)</f>
        <v>0</v>
      </c>
      <c r="AM75">
        <f>IF($T75=1,INDIRECT(ADDRESS($AF75,AM$2,1,,$AE75)),0)</f>
        <v>0</v>
      </c>
      <c r="AN75">
        <f>VLOOKUP(B75,INDIRECT("'"&amp;AE75&amp;"'!"&amp;"C6:Z405"),$AF$2,0)+AB75+$AF$4</f>
        <v>110</v>
      </c>
      <c r="AO75">
        <f>IF($T75=1,INDIRECT(ADDRESS($AN75,AO$2,1,,$AE75)),0)</f>
        <v>0</v>
      </c>
      <c r="AP75">
        <f>IF($T75=1,INDIRECT(ADDRESS($AN75,AP$2,1,,$AE75)),0)</f>
        <v>0</v>
      </c>
      <c r="AQ75">
        <f>IF($T75=1,INDIRECT(ADDRESS($AN75,AQ$2,1,,$AE75)),0)</f>
        <v>0</v>
      </c>
      <c r="AR75">
        <f>IF($T75=1,INDIRECT(ADDRESS($AN75,AR$2,1,,$AE75)),0)</f>
        <v>0</v>
      </c>
      <c r="AS75">
        <f>IF($T75=1,INDIRECT(ADDRESS($AN75,AS$2,1,,$AE75)),0)</f>
        <v>0</v>
      </c>
      <c r="AT75">
        <f>IF($T75=1,INDIRECT(ADDRESS($AN75,AT$2,1,,$AE75)),0)</f>
        <v>0</v>
      </c>
      <c r="AU75">
        <f>IF($T75=1,INDIRECT(ADDRESS($AN75,AU$2,1,,$AE75)),0)</f>
        <v>0</v>
      </c>
      <c r="AW75" t="str">
        <v>Weightings</v>
      </c>
      <c r="AX75" s="3">
        <f>VLOOKUP(AE75,_general!$A$65:$B$73,2,FALSE)+$AX$4</f>
        <v>12</v>
      </c>
      <c r="AY75" s="1">
        <f>INDIRECT(ADDRESS($AX75,AY$2,1,,"Weightings"))</f>
        <v>0.06727253369539038</v>
      </c>
      <c r="AZ75" s="1">
        <f>INDIRECT(ADDRESS($AX75,AZ$2,1,,"Weightings"))</f>
        <v>0</v>
      </c>
      <c r="BA75" s="1">
        <f>INDIRECT(ADDRESS($AX75,BA$2,1,,"Weightings"))</f>
        <v>0.16666666666666666</v>
      </c>
      <c r="BB75" s="1">
        <f>INDIRECT(ADDRESS($AX75,BB$2,1,,"Weightings"))</f>
        <v>0.1111111111111111</v>
      </c>
      <c r="BC75" s="1">
        <f>INDIRECT(ADDRESS($AX75,BC$2,1,,"Weightings"))</f>
        <v>0.4</v>
      </c>
      <c r="BD75" s="1">
        <f>INDIRECT(ADDRESS($AX75,BD$2,1,,"Weightings"))</f>
        <v>0.06703995285893401</v>
      </c>
      <c r="BE75" s="1">
        <f>INDIRECT(ADDRESS($AX75,BE$2,1,,"Weightings"))</f>
        <v>0.125</v>
      </c>
      <c r="BG75" s="4">
        <f>AG75*AY75</f>
        <v>0</v>
      </c>
      <c r="BH75" s="4">
        <f>AH75*AZ75</f>
        <v>0</v>
      </c>
      <c r="BI75" s="4">
        <f>AI75*BA75</f>
        <v>0</v>
      </c>
      <c r="BJ75" s="4">
        <f>AJ75*BB75</f>
        <v>0</v>
      </c>
      <c r="BK75" s="4">
        <f>AK75*BC75</f>
        <v>0</v>
      </c>
      <c r="BL75" s="4">
        <f>AL75*BD75</f>
        <v>0</v>
      </c>
      <c r="BM75" s="4">
        <f>AM75*BE75</f>
        <v>0</v>
      </c>
      <c r="BO75" s="4">
        <f>IF($M75&gt;0,AO75*AY75,0)</f>
        <v>0</v>
      </c>
      <c r="BP75" s="4">
        <f>IF($M75&gt;0,AP75*AZ75,0)</f>
        <v>0</v>
      </c>
      <c r="BQ75" s="4">
        <f>IF($M75&gt;0,AQ75*BA75,0)</f>
        <v>0</v>
      </c>
      <c r="BR75" s="4">
        <f>IF($M75&gt;0,AR75*BB75,0)</f>
        <v>0</v>
      </c>
      <c r="BS75" s="4">
        <f>IF($M75&gt;0,AS75*BC75,0)</f>
        <v>0</v>
      </c>
      <c r="BT75" s="4">
        <f>IF($M75&gt;0,AT75*BD75,0)</f>
        <v>0</v>
      </c>
      <c r="BU75" s="4">
        <f>IF($M75&gt;0,AU75*BE75,0)</f>
        <v>0</v>
      </c>
      <c r="BV75" s="3">
        <f>$AX$4+18</f>
        <v>22</v>
      </c>
      <c r="BW75" s="4">
        <f>INDIRECT(ADDRESS($BV75,BW$2,1,,"Weightings"))*(BG75*$K75+BO75*$M75)</f>
        <v>0</v>
      </c>
      <c r="BX75" s="4">
        <f>INDIRECT(ADDRESS($BV75,BX$2,1,,"Weightings"))*(BH75*$K75+BP75*$M75)</f>
        <v>0</v>
      </c>
      <c r="BY75" s="4">
        <f>INDIRECT(ADDRESS($BV75,BY$2,1,,"Weightings"))*(BI75*$K75+BQ75*$M75)</f>
        <v>0</v>
      </c>
      <c r="BZ75" s="4">
        <f>INDIRECT(ADDRESS($BV75,BZ$2,1,,"Weightings"))*(BJ75*$K75+BR75*$M75)</f>
        <v>0</v>
      </c>
      <c r="CA75" s="4">
        <f>INDIRECT(ADDRESS($BV75,CA$2,1,,"Weightings"))*(BK75*$K75+BS75*$M75)</f>
        <v>0</v>
      </c>
      <c r="CB75" s="4">
        <f>INDIRECT(ADDRESS($BV75,CB$2,1,,"Weightings"))*(BL75*$K75+BT75*$M75)</f>
        <v>0</v>
      </c>
      <c r="CC75" s="4">
        <f>INDIRECT(ADDRESS($BV75,CC$2,1,,"Weightings"))*(BM75*$K75+BU75*$M75)</f>
        <v>0</v>
      </c>
      <c r="CE75" t="str">
        <f>AE75</f>
        <v>V</v>
      </c>
      <c r="CF75">
        <f>VLOOKUP(B75,INDIRECT("'"&amp;AE75&amp;"'!"&amp;"C26:Z525"),$AF$2,0)+AD75+$AF$4</f>
        <v>110</v>
      </c>
      <c r="CG75">
        <f>IF(OR($T75=1,AND($F75=2,$E75=1,$G75=1)),INDIRECT(ADDRESS($CF75,CG$2,1,,$CE75)),0)</f>
        <v>0</v>
      </c>
      <c r="CH75">
        <f>IF(OR($T75=1,AND($F75=2,$E75=1,$G75=1)),INDIRECT(ADDRESS($CF75,CH$2,1,,$CE75)),0)</f>
        <v>0</v>
      </c>
      <c r="CI75">
        <f>IF(OR($T75=1,AND($F75=2,$E75=1,$G75=1)),INDIRECT(ADDRESS($CF75,CI$2,1,,$CE75)),0)</f>
        <v>0</v>
      </c>
      <c r="CJ75">
        <f>IF(OR($T75=1,AND($F75=2,$E75=1,$G75=1)),INDIRECT(ADDRESS($CF75,CJ$2,1,,$CE75)),0)</f>
        <v>0</v>
      </c>
      <c r="CK75">
        <f>IF(OR($T75=1,AND($F75=2,$E75=1,$G75=1)),INDIRECT(ADDRESS($CF75,CK$2,1,,$CE75)),0)</f>
        <v>0</v>
      </c>
      <c r="CL75">
        <f>IF(OR($T75=1,AND($F75=2,$E75=1,$G75=1)),INDIRECT(ADDRESS($CF75,CL$2,1,,$CE75)),0)</f>
        <v>0</v>
      </c>
      <c r="CM75">
        <f>IF(OR($T75=1,AND($F75=2,$E75=1,$G75=1)),INDIRECT(ADDRESS($CF75,CM$2,1,,$CE75)),0)</f>
        <v>0</v>
      </c>
      <c r="CO75" s="4">
        <f>AY75*CG75</f>
        <v>0</v>
      </c>
      <c r="CP75" s="4">
        <f>AZ75*CH75</f>
        <v>0</v>
      </c>
      <c r="CQ75" s="4">
        <f>BA75*CI75</f>
        <v>0</v>
      </c>
      <c r="CR75" s="4">
        <f>BB75*CJ75</f>
        <v>0</v>
      </c>
      <c r="CS75" s="4">
        <f>BC75*CK75</f>
        <v>0</v>
      </c>
      <c r="CT75" s="4">
        <f>BD75*CL75</f>
        <v>0</v>
      </c>
      <c r="CU75" s="4">
        <f>BE75*CM75</f>
        <v>0</v>
      </c>
      <c r="CV75" s="3">
        <f>BV75</f>
        <v>22</v>
      </c>
      <c r="CW75" s="4">
        <f>INDIRECT(ADDRESS($CV75,CW$2,1,,"Weightings"))*CO75</f>
        <v>0</v>
      </c>
      <c r="CX75" s="4">
        <f>INDIRECT(ADDRESS($BV75,CX$2,1,,"Weightings"))*CP75</f>
        <v>0</v>
      </c>
      <c r="CY75" s="4">
        <f>INDIRECT(ADDRESS($BV75,CY$2,1,,"Weightings"))*CQ75</f>
        <v>0</v>
      </c>
      <c r="CZ75" s="4">
        <f>INDIRECT(ADDRESS($BV75,CZ$2,1,,"Weightings"))*CR75</f>
        <v>0</v>
      </c>
      <c r="DA75" s="4">
        <f>INDIRECT(ADDRESS($BV75,DA$2,1,,"Weightings"))*CS75</f>
        <v>0</v>
      </c>
      <c r="DB75" s="4">
        <f>INDIRECT(ADDRESS($BV75,DB$2,1,,"Weightings"))*CT75</f>
        <v>0</v>
      </c>
      <c r="DC75" s="4">
        <f>INDIRECT(ADDRESS($BV75,DC$2,1,,"Weightings"))*CU75</f>
        <v>0</v>
      </c>
    </row>
    <row r="76" hidden="1" ht="30.75" customHeight="1">
      <c r="B76" t="str">
        <f>overview_of_services!B74</f>
        <v>V-E2</v>
      </c>
      <c r="C76" t="str">
        <f>overview_of_services!C74</f>
        <v>Groupe de services définis par l'utilisateur 17</v>
      </c>
      <c r="D76" t="str">
        <f>overview_of_services!D74</f>
        <v>Service à potentiel d'intelligence défini par l'utilisateur 17</v>
      </c>
      <c r="E76">
        <f>IF($H$2="A",overview_of_services!J74,IF($H$2="B",overview_of_services!K74,overview_of_services!L74))</f>
        <v>0</v>
      </c>
      <c r="F76">
        <f>IF('Informations sur le bâtiment'!$G$58="","",'Informations sur le bâtiment'!$G$58)</f>
        <v>1</v>
      </c>
      <c r="G76">
        <f>overview_of_services!N74</f>
        <v>0</v>
      </c>
      <c r="I76">
        <v>1</v>
      </c>
      <c r="K76" s="1">
        <v>1</v>
      </c>
      <c r="L76">
        <v>0</v>
      </c>
      <c r="M76" s="1">
        <f>1-K76</f>
        <v>0</v>
      </c>
      <c r="N76" s="1" t="str">
        <f>IF(AND(U76=1,NOT(F76=2),OR(J76="",J76&lt;0,J76&gt;AC76,AND(M76&gt;0,OR(L76="",L76&lt;0,L76&gt;AC76)),K76&gt;1,K76&lt;0)),_general!$A$83,"")</f>
        <v/>
      </c>
      <c r="O76" t="str">
        <f>VLOOKUP($B76,overview_of_services!$B$4:$I$111,4,)</f>
        <v>Niveau défini par l'utilisateur 1-0</v>
      </c>
      <c r="P76" t="str">
        <f>VLOOKUP($B76,overview_of_services!$B$4:$I$111,5,)</f>
        <v>Niveau défini par l'utilisateur 1-1</v>
      </c>
      <c r="Q76" t="str">
        <f>VLOOKUP($B76,overview_of_services!$B$4:$I$111,6,)</f>
        <v>Niveau défini par l'utilisateur 1-2</v>
      </c>
      <c r="R76" t="str">
        <f>VLOOKUP($B76,overview_of_services!$B$4:$I$111,7,)</f>
        <v>Niveau défini par l'utilisateur 1-3</v>
      </c>
      <c r="S76" t="str">
        <f>VLOOKUP($B76,overview_of_services!$B$4:$I$111,8,)</f>
        <v>Niveau défini par l'utilisateur 1-4</v>
      </c>
      <c r="T76">
        <f>IF(OR(E76=0,OR(F76=0,F76=2)),0,1)</f>
        <v>0</v>
      </c>
      <c r="U76">
        <f>IF(AND(T76=1,I76=1),1,0)</f>
        <v>0</v>
      </c>
      <c r="Z76">
        <f>IF(OR(AND(F76=1,E76=1,G76=1),AND(F76=1,E76=1,G76=0,I76=1),AND(F76=2,E76=1,G76=1)),1,0)</f>
        <v>0</v>
      </c>
      <c r="AA76">
        <f>IF(U76=1,J76,0)</f>
        <v>0</v>
      </c>
      <c r="AB76">
        <f>IF(U76=1,L76,0)</f>
        <v>0</v>
      </c>
      <c r="AC76">
        <f>ISTEXT(O76)+ISTEXT(P76)+ISTEXT(Q76)+ISTEXT(R76)+ISTEXT(S76)-1</f>
        <v>4</v>
      </c>
      <c r="AD76">
        <f>IF(Z76=1,AC76,0)</f>
        <v>0</v>
      </c>
      <c r="AE76" t="str">
        <f>VLOOKUP($B76,overview_of_services!$B$4:$R$111,$AE$2,FALSE)</f>
        <v>V</v>
      </c>
      <c r="AF76">
        <f>VLOOKUP(B76,INDIRECT("'"&amp;AE76&amp;"'!"&amp;"C7:Z406"),$AF$2,0)+AA76+$AF$4</f>
        <v>124</v>
      </c>
      <c r="AG76">
        <f>IF($T76=1,INDIRECT(ADDRESS($AF76,AG$2,1,,$AE76)),0)</f>
        <v>0</v>
      </c>
      <c r="AH76">
        <f>IF($T76=1,INDIRECT(ADDRESS($AF76,AH$2,1,,$AE76)),0)</f>
        <v>0</v>
      </c>
      <c r="AI76">
        <f>IF($T76=1,INDIRECT(ADDRESS($AF76,AI$2,1,,$AE76)),0)</f>
        <v>0</v>
      </c>
      <c r="AJ76">
        <f>IF($T76=1,INDIRECT(ADDRESS($AF76,AJ$2,1,,$AE76)),0)</f>
        <v>0</v>
      </c>
      <c r="AK76">
        <f>IF($T76=1,INDIRECT(ADDRESS($AF76,AK$2,1,,$AE76)),0)</f>
        <v>0</v>
      </c>
      <c r="AL76">
        <f>IF($T76=1,INDIRECT(ADDRESS($AF76,AL$2,1,,$AE76)),0)</f>
        <v>0</v>
      </c>
      <c r="AM76">
        <f>IF($T76=1,INDIRECT(ADDRESS($AF76,AM$2,1,,$AE76)),0)</f>
        <v>0</v>
      </c>
      <c r="AN76">
        <f>VLOOKUP(B76,INDIRECT("'"&amp;AE76&amp;"'!"&amp;"C7:Z406"),$AF$2,0)+AB76+$AF$4</f>
        <v>124</v>
      </c>
      <c r="AO76">
        <f>IF($T76=1,INDIRECT(ADDRESS($AN76,AO$2,1,,$AE76)),0)</f>
        <v>0</v>
      </c>
      <c r="AP76">
        <f>IF($T76=1,INDIRECT(ADDRESS($AN76,AP$2,1,,$AE76)),0)</f>
        <v>0</v>
      </c>
      <c r="AQ76">
        <f>IF($T76=1,INDIRECT(ADDRESS($AN76,AQ$2,1,,$AE76)),0)</f>
        <v>0</v>
      </c>
      <c r="AR76">
        <f>IF($T76=1,INDIRECT(ADDRESS($AN76,AR$2,1,,$AE76)),0)</f>
        <v>0</v>
      </c>
      <c r="AS76">
        <f>IF($T76=1,INDIRECT(ADDRESS($AN76,AS$2,1,,$AE76)),0)</f>
        <v>0</v>
      </c>
      <c r="AT76">
        <f>IF($T76=1,INDIRECT(ADDRESS($AN76,AT$2,1,,$AE76)),0)</f>
        <v>0</v>
      </c>
      <c r="AU76">
        <f>IF($T76=1,INDIRECT(ADDRESS($AN76,AU$2,1,,$AE76)),0)</f>
        <v>0</v>
      </c>
      <c r="AW76" t="str">
        <v>Weightings</v>
      </c>
      <c r="AX76" s="3">
        <f>VLOOKUP(AE76,_general!$A$65:$B$73,2,FALSE)+$AX$4</f>
        <v>12</v>
      </c>
      <c r="AY76" s="1">
        <f>INDIRECT(ADDRESS($AX76,AY$2,1,,"Weightings"))</f>
        <v>0.06727253369539038</v>
      </c>
      <c r="AZ76" s="1">
        <f>INDIRECT(ADDRESS($AX76,AZ$2,1,,"Weightings"))</f>
        <v>0</v>
      </c>
      <c r="BA76" s="1">
        <f>INDIRECT(ADDRESS($AX76,BA$2,1,,"Weightings"))</f>
        <v>0.16666666666666666</v>
      </c>
      <c r="BB76" s="1">
        <f>INDIRECT(ADDRESS($AX76,BB$2,1,,"Weightings"))</f>
        <v>0.1111111111111111</v>
      </c>
      <c r="BC76" s="1">
        <f>INDIRECT(ADDRESS($AX76,BC$2,1,,"Weightings"))</f>
        <v>0.4</v>
      </c>
      <c r="BD76" s="1">
        <f>INDIRECT(ADDRESS($AX76,BD$2,1,,"Weightings"))</f>
        <v>0.06703995285893401</v>
      </c>
      <c r="BE76" s="1">
        <f>INDIRECT(ADDRESS($AX76,BE$2,1,,"Weightings"))</f>
        <v>0.125</v>
      </c>
      <c r="BG76" s="4">
        <f>AG76*AY76</f>
        <v>0</v>
      </c>
      <c r="BH76" s="4">
        <f>AH76*AZ76</f>
        <v>0</v>
      </c>
      <c r="BI76" s="4">
        <f>AI76*BA76</f>
        <v>0</v>
      </c>
      <c r="BJ76" s="4">
        <f>AJ76*BB76</f>
        <v>0</v>
      </c>
      <c r="BK76" s="4">
        <f>AK76*BC76</f>
        <v>0</v>
      </c>
      <c r="BL76" s="4">
        <f>AL76*BD76</f>
        <v>0</v>
      </c>
      <c r="BM76" s="4">
        <f>AM76*BE76</f>
        <v>0</v>
      </c>
      <c r="BO76" s="4">
        <f>IF($M76&gt;0,AO76*AY76,0)</f>
        <v>0</v>
      </c>
      <c r="BP76" s="4">
        <f>IF($M76&gt;0,AP76*AZ76,0)</f>
        <v>0</v>
      </c>
      <c r="BQ76" s="4">
        <f>IF($M76&gt;0,AQ76*BA76,0)</f>
        <v>0</v>
      </c>
      <c r="BR76" s="4">
        <f>IF($M76&gt;0,AR76*BB76,0)</f>
        <v>0</v>
      </c>
      <c r="BS76" s="4">
        <f>IF($M76&gt;0,AS76*BC76,0)</f>
        <v>0</v>
      </c>
      <c r="BT76" s="4">
        <f>IF($M76&gt;0,AT76*BD76,0)</f>
        <v>0</v>
      </c>
      <c r="BU76" s="4">
        <f>IF($M76&gt;0,AU76*BE76,0)</f>
        <v>0</v>
      </c>
      <c r="BV76" s="3">
        <f>$AX$4+18</f>
        <v>22</v>
      </c>
      <c r="BW76" s="4">
        <f>INDIRECT(ADDRESS($BV76,BW$2,1,,"Weightings"))*(BG76*$K76+BO76*$M76)</f>
        <v>0</v>
      </c>
      <c r="BX76" s="4">
        <f>INDIRECT(ADDRESS($BV76,BX$2,1,,"Weightings"))*(BH76*$K76+BP76*$M76)</f>
        <v>0</v>
      </c>
      <c r="BY76" s="4">
        <f>INDIRECT(ADDRESS($BV76,BY$2,1,,"Weightings"))*(BI76*$K76+BQ76*$M76)</f>
        <v>0</v>
      </c>
      <c r="BZ76" s="4">
        <f>INDIRECT(ADDRESS($BV76,BZ$2,1,,"Weightings"))*(BJ76*$K76+BR76*$M76)</f>
        <v>0</v>
      </c>
      <c r="CA76" s="4">
        <f>INDIRECT(ADDRESS($BV76,CA$2,1,,"Weightings"))*(BK76*$K76+BS76*$M76)</f>
        <v>0</v>
      </c>
      <c r="CB76" s="4">
        <f>INDIRECT(ADDRESS($BV76,CB$2,1,,"Weightings"))*(BL76*$K76+BT76*$M76)</f>
        <v>0</v>
      </c>
      <c r="CC76" s="4">
        <f>INDIRECT(ADDRESS($BV76,CC$2,1,,"Weightings"))*(BM76*$K76+BU76*$M76)</f>
        <v>0</v>
      </c>
      <c r="CE76" t="str">
        <f>AE76</f>
        <v>V</v>
      </c>
      <c r="CF76">
        <f>VLOOKUP(B76,INDIRECT("'"&amp;AE76&amp;"'!"&amp;"C27:Z526"),$AF$2,0)+AD76+$AF$4</f>
        <v>124</v>
      </c>
      <c r="CG76">
        <f>IF(OR($T76=1,AND($F76=2,$E76=1,$G76=1)),INDIRECT(ADDRESS($CF76,CG$2,1,,$CE76)),0)</f>
        <v>0</v>
      </c>
      <c r="CH76">
        <f>IF(OR($T76=1,AND($F76=2,$E76=1,$G76=1)),INDIRECT(ADDRESS($CF76,CH$2,1,,$CE76)),0)</f>
        <v>0</v>
      </c>
      <c r="CI76">
        <f>IF(OR($T76=1,AND($F76=2,$E76=1,$G76=1)),INDIRECT(ADDRESS($CF76,CI$2,1,,$CE76)),0)</f>
        <v>0</v>
      </c>
      <c r="CJ76">
        <f>IF(OR($T76=1,AND($F76=2,$E76=1,$G76=1)),INDIRECT(ADDRESS($CF76,CJ$2,1,,$CE76)),0)</f>
        <v>0</v>
      </c>
      <c r="CK76">
        <f>IF(OR($T76=1,AND($F76=2,$E76=1,$G76=1)),INDIRECT(ADDRESS($CF76,CK$2,1,,$CE76)),0)</f>
        <v>0</v>
      </c>
      <c r="CL76">
        <f>IF(OR($T76=1,AND($F76=2,$E76=1,$G76=1)),INDIRECT(ADDRESS($CF76,CL$2,1,,$CE76)),0)</f>
        <v>0</v>
      </c>
      <c r="CM76">
        <f>IF(OR($T76=1,AND($F76=2,$E76=1,$G76=1)),INDIRECT(ADDRESS($CF76,CM$2,1,,$CE76)),0)</f>
        <v>0</v>
      </c>
      <c r="CO76" s="4">
        <f>AY76*CG76</f>
        <v>0</v>
      </c>
      <c r="CP76" s="4">
        <f>AZ76*CH76</f>
        <v>0</v>
      </c>
      <c r="CQ76" s="4">
        <f>BA76*CI76</f>
        <v>0</v>
      </c>
      <c r="CR76" s="4">
        <f>BB76*CJ76</f>
        <v>0</v>
      </c>
      <c r="CS76" s="4">
        <f>BC76*CK76</f>
        <v>0</v>
      </c>
      <c r="CT76" s="4">
        <f>BD76*CL76</f>
        <v>0</v>
      </c>
      <c r="CU76" s="4">
        <f>BE76*CM76</f>
        <v>0</v>
      </c>
      <c r="CV76" s="3">
        <f>BV76</f>
        <v>22</v>
      </c>
      <c r="CW76" s="4">
        <f>INDIRECT(ADDRESS($CV76,CW$2,1,,"Weightings"))*CO76</f>
        <v>0</v>
      </c>
      <c r="CX76" s="4">
        <f>INDIRECT(ADDRESS($BV76,CX$2,1,,"Weightings"))*CP76</f>
        <v>0</v>
      </c>
      <c r="CY76" s="4">
        <f>INDIRECT(ADDRESS($BV76,CY$2,1,,"Weightings"))*CQ76</f>
        <v>0</v>
      </c>
      <c r="CZ76" s="4">
        <f>INDIRECT(ADDRESS($BV76,CZ$2,1,,"Weightings"))*CR76</f>
        <v>0</v>
      </c>
      <c r="DA76" s="4">
        <f>INDIRECT(ADDRESS($BV76,DA$2,1,,"Weightings"))*CS76</f>
        <v>0</v>
      </c>
      <c r="DB76" s="4">
        <f>INDIRECT(ADDRESS($BV76,DB$2,1,,"Weightings"))*CT76</f>
        <v>0</v>
      </c>
      <c r="DC76" s="4">
        <f>INDIRECT(ADDRESS($BV76,DC$2,1,,"Weightings"))*CU76</f>
        <v>0</v>
      </c>
    </row>
    <row r="77" hidden="1" ht="30.75" customHeight="1">
      <c r="B77" t="str">
        <f>overview_of_services!B75</f>
        <v>V-E3</v>
      </c>
      <c r="C77" t="str">
        <f>overview_of_services!C75</f>
        <v>Groupe de services définis par l'utilisateur 18</v>
      </c>
      <c r="D77" t="str">
        <f>overview_of_services!D75</f>
        <v>Service à potentiel d'intelligence défini par l'utilisateur 18</v>
      </c>
      <c r="E77">
        <f>IF($H$2="A",overview_of_services!J75,IF($H$2="B",overview_of_services!K75,overview_of_services!L75))</f>
        <v>0</v>
      </c>
      <c r="F77">
        <f>IF('Informations sur le bâtiment'!$G$58="","",'Informations sur le bâtiment'!$G$58)</f>
        <v>1</v>
      </c>
      <c r="G77">
        <f>overview_of_services!N75</f>
        <v>0</v>
      </c>
      <c r="I77">
        <v>1</v>
      </c>
      <c r="K77" s="1">
        <v>1</v>
      </c>
      <c r="L77">
        <v>0</v>
      </c>
      <c r="M77" s="1">
        <f>1-K77</f>
        <v>0</v>
      </c>
      <c r="N77" s="1" t="str">
        <f>IF(AND(U77=1,NOT(F77=2),OR(J77="",J77&lt;0,J77&gt;AC77,AND(M77&gt;0,OR(L77="",L77&lt;0,L77&gt;AC77)),K77&gt;1,K77&lt;0)),_general!$A$83,"")</f>
        <v/>
      </c>
      <c r="O77" t="str">
        <f>VLOOKUP($B77,overview_of_services!$B$4:$I$111,4,)</f>
        <v>Niveau défini par l'utilisateur 1-0</v>
      </c>
      <c r="P77" t="str">
        <f>VLOOKUP($B77,overview_of_services!$B$4:$I$111,5,)</f>
        <v>Niveau défini par l'utilisateur 1-1</v>
      </c>
      <c r="Q77" t="str">
        <f>VLOOKUP($B77,overview_of_services!$B$4:$I$111,6,)</f>
        <v>Niveau défini par l'utilisateur 1-2</v>
      </c>
      <c r="R77" t="str">
        <f>VLOOKUP($B77,overview_of_services!$B$4:$I$111,7,)</f>
        <v>Niveau défini par l'utilisateur 1-3</v>
      </c>
      <c r="S77" t="str">
        <f>VLOOKUP($B77,overview_of_services!$B$4:$I$111,8,)</f>
        <v>Niveau défini par l'utilisateur 1-4</v>
      </c>
      <c r="T77">
        <f>IF(OR(E77=0,OR(F77=0,F77=2)),0,1)</f>
        <v>0</v>
      </c>
      <c r="U77">
        <f>IF(AND(T77=1,I77=1),1,0)</f>
        <v>0</v>
      </c>
      <c r="Z77">
        <f>IF(OR(AND(F77=1,E77=1,G77=1),AND(F77=1,E77=1,G77=0,I77=1),AND(F77=2,E77=1,G77=1)),1,0)</f>
        <v>0</v>
      </c>
      <c r="AA77">
        <f>IF(U77=1,J77,0)</f>
        <v>0</v>
      </c>
      <c r="AB77">
        <f>IF(U77=1,L77,0)</f>
        <v>0</v>
      </c>
      <c r="AC77">
        <f>ISTEXT(O77)+ISTEXT(P77)+ISTEXT(Q77)+ISTEXT(R77)+ISTEXT(S77)-1</f>
        <v>4</v>
      </c>
      <c r="AD77">
        <f>IF(Z77=1,AC77,0)</f>
        <v>0</v>
      </c>
      <c r="AE77" t="str">
        <f>VLOOKUP($B77,overview_of_services!$B$4:$R$111,$AE$2,FALSE)</f>
        <v>V</v>
      </c>
      <c r="AF77">
        <f>VLOOKUP(B77,INDIRECT("'"&amp;AE77&amp;"'!"&amp;"C8:Z407"),$AF$2,0)+AA77+$AF$4</f>
        <v>138</v>
      </c>
      <c r="AG77">
        <f>IF($T77=1,INDIRECT(ADDRESS($AF77,AG$2,1,,$AE77)),0)</f>
        <v>0</v>
      </c>
      <c r="AH77">
        <f>IF($T77=1,INDIRECT(ADDRESS($AF77,AH$2,1,,$AE77)),0)</f>
        <v>0</v>
      </c>
      <c r="AI77">
        <f>IF($T77=1,INDIRECT(ADDRESS($AF77,AI$2,1,,$AE77)),0)</f>
        <v>0</v>
      </c>
      <c r="AJ77">
        <f>IF($T77=1,INDIRECT(ADDRESS($AF77,AJ$2,1,,$AE77)),0)</f>
        <v>0</v>
      </c>
      <c r="AK77">
        <f>IF($T77=1,INDIRECT(ADDRESS($AF77,AK$2,1,,$AE77)),0)</f>
        <v>0</v>
      </c>
      <c r="AL77">
        <f>IF($T77=1,INDIRECT(ADDRESS($AF77,AL$2,1,,$AE77)),0)</f>
        <v>0</v>
      </c>
      <c r="AM77">
        <f>IF($T77=1,INDIRECT(ADDRESS($AF77,AM$2,1,,$AE77)),0)</f>
        <v>0</v>
      </c>
      <c r="AN77">
        <f>VLOOKUP(B77,INDIRECT("'"&amp;AE77&amp;"'!"&amp;"C8:Z407"),$AF$2,0)+AB77+$AF$4</f>
        <v>138</v>
      </c>
      <c r="AO77">
        <f>IF($T77=1,INDIRECT(ADDRESS($AN77,AO$2,1,,$AE77)),0)</f>
        <v>0</v>
      </c>
      <c r="AP77">
        <f>IF($T77=1,INDIRECT(ADDRESS($AN77,AP$2,1,,$AE77)),0)</f>
        <v>0</v>
      </c>
      <c r="AQ77">
        <f>IF($T77=1,INDIRECT(ADDRESS($AN77,AQ$2,1,,$AE77)),0)</f>
        <v>0</v>
      </c>
      <c r="AR77">
        <f>IF($T77=1,INDIRECT(ADDRESS($AN77,AR$2,1,,$AE77)),0)</f>
        <v>0</v>
      </c>
      <c r="AS77">
        <f>IF($T77=1,INDIRECT(ADDRESS($AN77,AS$2,1,,$AE77)),0)</f>
        <v>0</v>
      </c>
      <c r="AT77">
        <f>IF($T77=1,INDIRECT(ADDRESS($AN77,AT$2,1,,$AE77)),0)</f>
        <v>0</v>
      </c>
      <c r="AU77">
        <f>IF($T77=1,INDIRECT(ADDRESS($AN77,AU$2,1,,$AE77)),0)</f>
        <v>0</v>
      </c>
      <c r="AW77" t="str">
        <v>Weightings</v>
      </c>
      <c r="AX77" s="3">
        <f>VLOOKUP(AE77,_general!$A$65:$B$73,2,FALSE)+$AX$4</f>
        <v>12</v>
      </c>
      <c r="AY77" s="1">
        <f>INDIRECT(ADDRESS($AX77,AY$2,1,,"Weightings"))</f>
        <v>0.06727253369539038</v>
      </c>
      <c r="AZ77" s="1">
        <f>INDIRECT(ADDRESS($AX77,AZ$2,1,,"Weightings"))</f>
        <v>0</v>
      </c>
      <c r="BA77" s="1">
        <f>INDIRECT(ADDRESS($AX77,BA$2,1,,"Weightings"))</f>
        <v>0.16666666666666666</v>
      </c>
      <c r="BB77" s="1">
        <f>INDIRECT(ADDRESS($AX77,BB$2,1,,"Weightings"))</f>
        <v>0.1111111111111111</v>
      </c>
      <c r="BC77" s="1">
        <f>INDIRECT(ADDRESS($AX77,BC$2,1,,"Weightings"))</f>
        <v>0.4</v>
      </c>
      <c r="BD77" s="1">
        <f>INDIRECT(ADDRESS($AX77,BD$2,1,,"Weightings"))</f>
        <v>0.06703995285893401</v>
      </c>
      <c r="BE77" s="1">
        <f>INDIRECT(ADDRESS($AX77,BE$2,1,,"Weightings"))</f>
        <v>0.125</v>
      </c>
      <c r="BG77" s="4">
        <f>AG77*AY77</f>
        <v>0</v>
      </c>
      <c r="BH77" s="4">
        <f>AH77*AZ77</f>
        <v>0</v>
      </c>
      <c r="BI77" s="4">
        <f>AI77*BA77</f>
        <v>0</v>
      </c>
      <c r="BJ77" s="4">
        <f>AJ77*BB77</f>
        <v>0</v>
      </c>
      <c r="BK77" s="4">
        <f>AK77*BC77</f>
        <v>0</v>
      </c>
      <c r="BL77" s="4">
        <f>AL77*BD77</f>
        <v>0</v>
      </c>
      <c r="BM77" s="4">
        <f>AM77*BE77</f>
        <v>0</v>
      </c>
      <c r="BO77" s="4">
        <f>IF($M77&gt;0,AO77*AY77,0)</f>
        <v>0</v>
      </c>
      <c r="BP77" s="4">
        <f>IF($M77&gt;0,AP77*AZ77,0)</f>
        <v>0</v>
      </c>
      <c r="BQ77" s="4">
        <f>IF($M77&gt;0,AQ77*BA77,0)</f>
        <v>0</v>
      </c>
      <c r="BR77" s="4">
        <f>IF($M77&gt;0,AR77*BB77,0)</f>
        <v>0</v>
      </c>
      <c r="BS77" s="4">
        <f>IF($M77&gt;0,AS77*BC77,0)</f>
        <v>0</v>
      </c>
      <c r="BT77" s="4">
        <f>IF($M77&gt;0,AT77*BD77,0)</f>
        <v>0</v>
      </c>
      <c r="BU77" s="4">
        <f>IF($M77&gt;0,AU77*BE77,0)</f>
        <v>0</v>
      </c>
      <c r="BV77" s="3">
        <f>$AX$4+18</f>
        <v>22</v>
      </c>
      <c r="BW77" s="4">
        <f>INDIRECT(ADDRESS($BV77,BW$2,1,,"Weightings"))*(BG77*$K77+BO77*$M77)</f>
        <v>0</v>
      </c>
      <c r="BX77" s="4">
        <f>INDIRECT(ADDRESS($BV77,BX$2,1,,"Weightings"))*(BH77*$K77+BP77*$M77)</f>
        <v>0</v>
      </c>
      <c r="BY77" s="4">
        <f>INDIRECT(ADDRESS($BV77,BY$2,1,,"Weightings"))*(BI77*$K77+BQ77*$M77)</f>
        <v>0</v>
      </c>
      <c r="BZ77" s="4">
        <f>INDIRECT(ADDRESS($BV77,BZ$2,1,,"Weightings"))*(BJ77*$K77+BR77*$M77)</f>
        <v>0</v>
      </c>
      <c r="CA77" s="4">
        <f>INDIRECT(ADDRESS($BV77,CA$2,1,,"Weightings"))*(BK77*$K77+BS77*$M77)</f>
        <v>0</v>
      </c>
      <c r="CB77" s="4">
        <f>INDIRECT(ADDRESS($BV77,CB$2,1,,"Weightings"))*(BL77*$K77+BT77*$M77)</f>
        <v>0</v>
      </c>
      <c r="CC77" s="4">
        <f>INDIRECT(ADDRESS($BV77,CC$2,1,,"Weightings"))*(BM77*$K77+BU77*$M77)</f>
        <v>0</v>
      </c>
      <c r="CE77" t="str">
        <f>AE77</f>
        <v>V</v>
      </c>
      <c r="CF77">
        <f>VLOOKUP(B77,INDIRECT("'"&amp;AE77&amp;"'!"&amp;"C28:Z527"),$AF$2,0)+AD77+$AF$4</f>
        <v>138</v>
      </c>
      <c r="CG77">
        <f>IF(OR($T77=1,AND($F77=2,$E77=1,$G77=1)),INDIRECT(ADDRESS($CF77,CG$2,1,,$CE77)),0)</f>
        <v>0</v>
      </c>
      <c r="CH77">
        <f>IF(OR($T77=1,AND($F77=2,$E77=1,$G77=1)),INDIRECT(ADDRESS($CF77,CH$2,1,,$CE77)),0)</f>
        <v>0</v>
      </c>
      <c r="CI77">
        <f>IF(OR($T77=1,AND($F77=2,$E77=1,$G77=1)),INDIRECT(ADDRESS($CF77,CI$2,1,,$CE77)),0)</f>
        <v>0</v>
      </c>
      <c r="CJ77">
        <f>IF(OR($T77=1,AND($F77=2,$E77=1,$G77=1)),INDIRECT(ADDRESS($CF77,CJ$2,1,,$CE77)),0)</f>
        <v>0</v>
      </c>
      <c r="CK77">
        <f>IF(OR($T77=1,AND($F77=2,$E77=1,$G77=1)),INDIRECT(ADDRESS($CF77,CK$2,1,,$CE77)),0)</f>
        <v>0</v>
      </c>
      <c r="CL77">
        <f>IF(OR($T77=1,AND($F77=2,$E77=1,$G77=1)),INDIRECT(ADDRESS($CF77,CL$2,1,,$CE77)),0)</f>
        <v>0</v>
      </c>
      <c r="CM77">
        <f>IF(OR($T77=1,AND($F77=2,$E77=1,$G77=1)),INDIRECT(ADDRESS($CF77,CM$2,1,,$CE77)),0)</f>
        <v>0</v>
      </c>
      <c r="CO77" s="4">
        <f>AY77*CG77</f>
        <v>0</v>
      </c>
      <c r="CP77" s="4">
        <f>AZ77*CH77</f>
        <v>0</v>
      </c>
      <c r="CQ77" s="4">
        <f>BA77*CI77</f>
        <v>0</v>
      </c>
      <c r="CR77" s="4">
        <f>BB77*CJ77</f>
        <v>0</v>
      </c>
      <c r="CS77" s="4">
        <f>BC77*CK77</f>
        <v>0</v>
      </c>
      <c r="CT77" s="4">
        <f>BD77*CL77</f>
        <v>0</v>
      </c>
      <c r="CU77" s="4">
        <f>BE77*CM77</f>
        <v>0</v>
      </c>
      <c r="CV77" s="3">
        <f>BV77</f>
        <v>22</v>
      </c>
      <c r="CW77" s="4">
        <f>INDIRECT(ADDRESS($CV77,CW$2,1,,"Weightings"))*CO77</f>
        <v>0</v>
      </c>
      <c r="CX77" s="4">
        <f>INDIRECT(ADDRESS($BV77,CX$2,1,,"Weightings"))*CP77</f>
        <v>0</v>
      </c>
      <c r="CY77" s="4">
        <f>INDIRECT(ADDRESS($BV77,CY$2,1,,"Weightings"))*CQ77</f>
        <v>0</v>
      </c>
      <c r="CZ77" s="4">
        <f>INDIRECT(ADDRESS($BV77,CZ$2,1,,"Weightings"))*CR77</f>
        <v>0</v>
      </c>
      <c r="DA77" s="4">
        <f>INDIRECT(ADDRESS($BV77,DA$2,1,,"Weightings"))*CS77</f>
        <v>0</v>
      </c>
      <c r="DB77" s="4">
        <f>INDIRECT(ADDRESS($BV77,DB$2,1,,"Weightings"))*CT77</f>
        <v>0</v>
      </c>
      <c r="DC77" s="4">
        <f>INDIRECT(ADDRESS($BV77,DC$2,1,,"Weightings"))*CU77</f>
        <v>0</v>
      </c>
    </row>
    <row r="78" hidden="1" ht="30.75" customHeight="1">
      <c r="B78" t="str">
        <f>overview_of_services!B76</f>
        <v>V-E4</v>
      </c>
      <c r="C78" t="str">
        <f>overview_of_services!C76</f>
        <v>Groupe de services définis par l'utilisateur 19</v>
      </c>
      <c r="D78" t="str">
        <f>overview_of_services!D76</f>
        <v>Service à potentiel d'intelligence défini par l'utilisateur 19</v>
      </c>
      <c r="E78">
        <f>IF($H$2="A",overview_of_services!J76,IF($H$2="B",overview_of_services!K76,overview_of_services!L76))</f>
        <v>0</v>
      </c>
      <c r="F78">
        <f>IF('Informations sur le bâtiment'!$G$58="","",'Informations sur le bâtiment'!$G$58)</f>
        <v>1</v>
      </c>
      <c r="G78">
        <f>overview_of_services!N76</f>
        <v>0</v>
      </c>
      <c r="I78">
        <v>1</v>
      </c>
      <c r="K78" s="1">
        <v>1</v>
      </c>
      <c r="L78">
        <v>0</v>
      </c>
      <c r="M78" s="1">
        <f>1-K78</f>
        <v>0</v>
      </c>
      <c r="N78" s="1" t="str">
        <f>IF(AND(U78=1,NOT(F78=2),OR(J78="",J78&lt;0,J78&gt;AC78,AND(M78&gt;0,OR(L78="",L78&lt;0,L78&gt;AC78)),K78&gt;1,K78&lt;0)),_general!$A$83,"")</f>
        <v/>
      </c>
      <c r="O78" t="str">
        <f>VLOOKUP($B78,overview_of_services!$B$4:$I$111,4,)</f>
        <v>Niveau défini par l'utilisateur 1-0</v>
      </c>
      <c r="P78" t="str">
        <f>VLOOKUP($B78,overview_of_services!$B$4:$I$111,5,)</f>
        <v>Niveau défini par l'utilisateur 1-1</v>
      </c>
      <c r="Q78" t="str">
        <f>VLOOKUP($B78,overview_of_services!$B$4:$I$111,6,)</f>
        <v>Niveau défini par l'utilisateur 1-2</v>
      </c>
      <c r="R78" t="str">
        <f>VLOOKUP($B78,overview_of_services!$B$4:$I$111,7,)</f>
        <v>Niveau défini par l'utilisateur 1-3</v>
      </c>
      <c r="S78" t="str">
        <f>VLOOKUP($B78,overview_of_services!$B$4:$I$111,8,)</f>
        <v>Niveau défini par l'utilisateur 1-4</v>
      </c>
      <c r="T78">
        <f>IF(OR(E78=0,OR(F78=0,F78=2)),0,1)</f>
        <v>0</v>
      </c>
      <c r="U78">
        <f>IF(AND(T78=1,I78=1),1,0)</f>
        <v>0</v>
      </c>
      <c r="Z78">
        <f>IF(OR(AND(F78=1,E78=1,G78=1),AND(F78=1,E78=1,G78=0,I78=1),AND(F78=2,E78=1,G78=1)),1,0)</f>
        <v>0</v>
      </c>
      <c r="AA78">
        <f>IF(U78=1,J78,0)</f>
        <v>0</v>
      </c>
      <c r="AB78">
        <f>IF(U78=1,L78,0)</f>
        <v>0</v>
      </c>
      <c r="AC78">
        <f>ISTEXT(O78)+ISTEXT(P78)+ISTEXT(Q78)+ISTEXT(R78)+ISTEXT(S78)-1</f>
        <v>4</v>
      </c>
      <c r="AD78">
        <f>IF(Z78=1,AC78,0)</f>
        <v>0</v>
      </c>
      <c r="AE78" t="str">
        <f>VLOOKUP($B78,overview_of_services!$B$4:$R$111,$AE$2,FALSE)</f>
        <v>V</v>
      </c>
      <c r="AF78">
        <f>VLOOKUP(B78,INDIRECT("'"&amp;AE78&amp;"'!"&amp;"C9:Z408"),$AF$2,0)+AA78+$AF$4</f>
        <v>152</v>
      </c>
      <c r="AG78">
        <f>IF($T78=1,INDIRECT(ADDRESS($AF78,AG$2,1,,$AE78)),0)</f>
        <v>0</v>
      </c>
      <c r="AH78">
        <f>IF($T78=1,INDIRECT(ADDRESS($AF78,AH$2,1,,$AE78)),0)</f>
        <v>0</v>
      </c>
      <c r="AI78">
        <f>IF($T78=1,INDIRECT(ADDRESS($AF78,AI$2,1,,$AE78)),0)</f>
        <v>0</v>
      </c>
      <c r="AJ78">
        <f>IF($T78=1,INDIRECT(ADDRESS($AF78,AJ$2,1,,$AE78)),0)</f>
        <v>0</v>
      </c>
      <c r="AK78">
        <f>IF($T78=1,INDIRECT(ADDRESS($AF78,AK$2,1,,$AE78)),0)</f>
        <v>0</v>
      </c>
      <c r="AL78">
        <f>IF($T78=1,INDIRECT(ADDRESS($AF78,AL$2,1,,$AE78)),0)</f>
        <v>0</v>
      </c>
      <c r="AM78">
        <f>IF($T78=1,INDIRECT(ADDRESS($AF78,AM$2,1,,$AE78)),0)</f>
        <v>0</v>
      </c>
      <c r="AN78">
        <f>VLOOKUP(B78,INDIRECT("'"&amp;AE78&amp;"'!"&amp;"C9:Z408"),$AF$2,0)+AB78+$AF$4</f>
        <v>152</v>
      </c>
      <c r="AO78">
        <f>IF($T78=1,INDIRECT(ADDRESS($AN78,AO$2,1,,$AE78)),0)</f>
        <v>0</v>
      </c>
      <c r="AP78">
        <f>IF($T78=1,INDIRECT(ADDRESS($AN78,AP$2,1,,$AE78)),0)</f>
        <v>0</v>
      </c>
      <c r="AQ78">
        <f>IF($T78=1,INDIRECT(ADDRESS($AN78,AQ$2,1,,$AE78)),0)</f>
        <v>0</v>
      </c>
      <c r="AR78">
        <f>IF($T78=1,INDIRECT(ADDRESS($AN78,AR$2,1,,$AE78)),0)</f>
        <v>0</v>
      </c>
      <c r="AS78">
        <f>IF($T78=1,INDIRECT(ADDRESS($AN78,AS$2,1,,$AE78)),0)</f>
        <v>0</v>
      </c>
      <c r="AT78">
        <f>IF($T78=1,INDIRECT(ADDRESS($AN78,AT$2,1,,$AE78)),0)</f>
        <v>0</v>
      </c>
      <c r="AU78">
        <f>IF($T78=1,INDIRECT(ADDRESS($AN78,AU$2,1,,$AE78)),0)</f>
        <v>0</v>
      </c>
      <c r="AW78" t="str">
        <v>Weightings</v>
      </c>
      <c r="AX78" s="3">
        <f>VLOOKUP(AE78,_general!$A$65:$B$73,2,FALSE)+$AX$4</f>
        <v>12</v>
      </c>
      <c r="AY78" s="1">
        <f>INDIRECT(ADDRESS($AX78,AY$2,1,,"Weightings"))</f>
        <v>0.06727253369539038</v>
      </c>
      <c r="AZ78" s="1">
        <f>INDIRECT(ADDRESS($AX78,AZ$2,1,,"Weightings"))</f>
        <v>0</v>
      </c>
      <c r="BA78" s="1">
        <f>INDIRECT(ADDRESS($AX78,BA$2,1,,"Weightings"))</f>
        <v>0.16666666666666666</v>
      </c>
      <c r="BB78" s="1">
        <f>INDIRECT(ADDRESS($AX78,BB$2,1,,"Weightings"))</f>
        <v>0.1111111111111111</v>
      </c>
      <c r="BC78" s="1">
        <f>INDIRECT(ADDRESS($AX78,BC$2,1,,"Weightings"))</f>
        <v>0.4</v>
      </c>
      <c r="BD78" s="1">
        <f>INDIRECT(ADDRESS($AX78,BD$2,1,,"Weightings"))</f>
        <v>0.06703995285893401</v>
      </c>
      <c r="BE78" s="1">
        <f>INDIRECT(ADDRESS($AX78,BE$2,1,,"Weightings"))</f>
        <v>0.125</v>
      </c>
      <c r="BG78" s="4">
        <f>AG78*AY78</f>
        <v>0</v>
      </c>
      <c r="BH78" s="4">
        <f>AH78*AZ78</f>
        <v>0</v>
      </c>
      <c r="BI78" s="4">
        <f>AI78*BA78</f>
        <v>0</v>
      </c>
      <c r="BJ78" s="4">
        <f>AJ78*BB78</f>
        <v>0</v>
      </c>
      <c r="BK78" s="4">
        <f>AK78*BC78</f>
        <v>0</v>
      </c>
      <c r="BL78" s="4">
        <f>AL78*BD78</f>
        <v>0</v>
      </c>
      <c r="BM78" s="4">
        <f>AM78*BE78</f>
        <v>0</v>
      </c>
      <c r="BO78" s="4">
        <f>IF($M78&gt;0,AO78*AY78,0)</f>
        <v>0</v>
      </c>
      <c r="BP78" s="4">
        <f>IF($M78&gt;0,AP78*AZ78,0)</f>
        <v>0</v>
      </c>
      <c r="BQ78" s="4">
        <f>IF($M78&gt;0,AQ78*BA78,0)</f>
        <v>0</v>
      </c>
      <c r="BR78" s="4">
        <f>IF($M78&gt;0,AR78*BB78,0)</f>
        <v>0</v>
      </c>
      <c r="BS78" s="4">
        <f>IF($M78&gt;0,AS78*BC78,0)</f>
        <v>0</v>
      </c>
      <c r="BT78" s="4">
        <f>IF($M78&gt;0,AT78*BD78,0)</f>
        <v>0</v>
      </c>
      <c r="BU78" s="4">
        <f>IF($M78&gt;0,AU78*BE78,0)</f>
        <v>0</v>
      </c>
      <c r="BV78" s="3">
        <f>$AX$4+18</f>
        <v>22</v>
      </c>
      <c r="BW78" s="4">
        <f>INDIRECT(ADDRESS($BV78,BW$2,1,,"Weightings"))*(BG78*$K78+BO78*$M78)</f>
        <v>0</v>
      </c>
      <c r="BX78" s="4">
        <f>INDIRECT(ADDRESS($BV78,BX$2,1,,"Weightings"))*(BH78*$K78+BP78*$M78)</f>
        <v>0</v>
      </c>
      <c r="BY78" s="4">
        <f>INDIRECT(ADDRESS($BV78,BY$2,1,,"Weightings"))*(BI78*$K78+BQ78*$M78)</f>
        <v>0</v>
      </c>
      <c r="BZ78" s="4">
        <f>INDIRECT(ADDRESS($BV78,BZ$2,1,,"Weightings"))*(BJ78*$K78+BR78*$M78)</f>
        <v>0</v>
      </c>
      <c r="CA78" s="4">
        <f>INDIRECT(ADDRESS($BV78,CA$2,1,,"Weightings"))*(BK78*$K78+BS78*$M78)</f>
        <v>0</v>
      </c>
      <c r="CB78" s="4">
        <f>INDIRECT(ADDRESS($BV78,CB$2,1,,"Weightings"))*(BL78*$K78+BT78*$M78)</f>
        <v>0</v>
      </c>
      <c r="CC78" s="4">
        <f>INDIRECT(ADDRESS($BV78,CC$2,1,,"Weightings"))*(BM78*$K78+BU78*$M78)</f>
        <v>0</v>
      </c>
      <c r="CE78" t="str">
        <f>AE78</f>
        <v>V</v>
      </c>
      <c r="CF78">
        <f>VLOOKUP(B78,INDIRECT("'"&amp;AE78&amp;"'!"&amp;"C29:Z528"),$AF$2,0)+AD78+$AF$4</f>
        <v>152</v>
      </c>
      <c r="CG78">
        <f>IF(OR($T78=1,AND($F78=2,$E78=1,$G78=1)),INDIRECT(ADDRESS($CF78,CG$2,1,,$CE78)),0)</f>
        <v>0</v>
      </c>
      <c r="CH78">
        <f>IF(OR($T78=1,AND($F78=2,$E78=1,$G78=1)),INDIRECT(ADDRESS($CF78,CH$2,1,,$CE78)),0)</f>
        <v>0</v>
      </c>
      <c r="CI78">
        <f>IF(OR($T78=1,AND($F78=2,$E78=1,$G78=1)),INDIRECT(ADDRESS($CF78,CI$2,1,,$CE78)),0)</f>
        <v>0</v>
      </c>
      <c r="CJ78">
        <f>IF(OR($T78=1,AND($F78=2,$E78=1,$G78=1)),INDIRECT(ADDRESS($CF78,CJ$2,1,,$CE78)),0)</f>
        <v>0</v>
      </c>
      <c r="CK78">
        <f>IF(OR($T78=1,AND($F78=2,$E78=1,$G78=1)),INDIRECT(ADDRESS($CF78,CK$2,1,,$CE78)),0)</f>
        <v>0</v>
      </c>
      <c r="CL78">
        <f>IF(OR($T78=1,AND($F78=2,$E78=1,$G78=1)),INDIRECT(ADDRESS($CF78,CL$2,1,,$CE78)),0)</f>
        <v>0</v>
      </c>
      <c r="CM78">
        <f>IF(OR($T78=1,AND($F78=2,$E78=1,$G78=1)),INDIRECT(ADDRESS($CF78,CM$2,1,,$CE78)),0)</f>
        <v>0</v>
      </c>
      <c r="CO78" s="4">
        <f>AY78*CG78</f>
        <v>0</v>
      </c>
      <c r="CP78" s="4">
        <f>AZ78*CH78</f>
        <v>0</v>
      </c>
      <c r="CQ78" s="4">
        <f>BA78*CI78</f>
        <v>0</v>
      </c>
      <c r="CR78" s="4">
        <f>BB78*CJ78</f>
        <v>0</v>
      </c>
      <c r="CS78" s="4">
        <f>BC78*CK78</f>
        <v>0</v>
      </c>
      <c r="CT78" s="4">
        <f>BD78*CL78</f>
        <v>0</v>
      </c>
      <c r="CU78" s="4">
        <f>BE78*CM78</f>
        <v>0</v>
      </c>
      <c r="CV78" s="3">
        <f>BV78</f>
        <v>22</v>
      </c>
      <c r="CW78" s="4">
        <f>INDIRECT(ADDRESS($CV78,CW$2,1,,"Weightings"))*CO78</f>
        <v>0</v>
      </c>
      <c r="CX78" s="4">
        <f>INDIRECT(ADDRESS($BV78,CX$2,1,,"Weightings"))*CP78</f>
        <v>0</v>
      </c>
      <c r="CY78" s="4">
        <f>INDIRECT(ADDRESS($BV78,CY$2,1,,"Weightings"))*CQ78</f>
        <v>0</v>
      </c>
      <c r="CZ78" s="4">
        <f>INDIRECT(ADDRESS($BV78,CZ$2,1,,"Weightings"))*CR78</f>
        <v>0</v>
      </c>
      <c r="DA78" s="4">
        <f>INDIRECT(ADDRESS($BV78,DA$2,1,,"Weightings"))*CS78</f>
        <v>0</v>
      </c>
      <c r="DB78" s="4">
        <f>INDIRECT(ADDRESS($BV78,DB$2,1,,"Weightings"))*CT78</f>
        <v>0</v>
      </c>
      <c r="DC78" s="4">
        <f>INDIRECT(ADDRESS($BV78,DC$2,1,,"Weightings"))*CU78</f>
        <v>0</v>
      </c>
    </row>
    <row r="79" hidden="1" ht="30.75" customHeight="1">
      <c r="B79" t="str">
        <f>overview_of_services!B77</f>
        <v>V-E5</v>
      </c>
      <c r="C79" t="str">
        <f>overview_of_services!C77</f>
        <v>Groupe de services définis par l'utilisateur 20</v>
      </c>
      <c r="D79" t="str">
        <f>overview_of_services!D77</f>
        <v>Service à potentiel d'intelligence défini par l'utilisateur 20</v>
      </c>
      <c r="E79">
        <f>IF($H$2="A",overview_of_services!J77,IF($H$2="B",overview_of_services!K77,overview_of_services!L77))</f>
        <v>0</v>
      </c>
      <c r="F79">
        <f>IF('Informations sur le bâtiment'!$G$58="","",'Informations sur le bâtiment'!$G$58)</f>
        <v>1</v>
      </c>
      <c r="G79">
        <f>overview_of_services!N77</f>
        <v>0</v>
      </c>
      <c r="I79">
        <v>1</v>
      </c>
      <c r="K79" s="1">
        <v>1</v>
      </c>
      <c r="L79">
        <v>0</v>
      </c>
      <c r="M79" s="1">
        <f>1-K79</f>
        <v>0</v>
      </c>
      <c r="N79" s="1" t="str">
        <f>IF(AND(U79=1,NOT(F79=2),OR(J79="",J79&lt;0,J79&gt;AC79,AND(M79&gt;0,OR(L79="",L79&lt;0,L79&gt;AC79)),K79&gt;1,K79&lt;0)),_general!$A$83,"")</f>
        <v/>
      </c>
      <c r="O79" t="str">
        <f>VLOOKUP($B79,overview_of_services!$B$4:$I$111,4,)</f>
        <v>Niveau défini par l'utilisateur 1-0</v>
      </c>
      <c r="P79" t="str">
        <f>VLOOKUP($B79,overview_of_services!$B$4:$I$111,5,)</f>
        <v>Niveau défini par l'utilisateur 1-1</v>
      </c>
      <c r="Q79" t="str">
        <f>VLOOKUP($B79,overview_of_services!$B$4:$I$111,6,)</f>
        <v>Niveau défini par l'utilisateur 1-2</v>
      </c>
      <c r="R79" t="str">
        <f>VLOOKUP($B79,overview_of_services!$B$4:$I$111,7,)</f>
        <v>Niveau défini par l'utilisateur 1-3</v>
      </c>
      <c r="S79" t="str">
        <f>VLOOKUP($B79,overview_of_services!$B$4:$I$111,8,)</f>
        <v>Niveau défini par l'utilisateur 1-4</v>
      </c>
      <c r="T79">
        <f>IF(OR(E79=0,OR(F79=0,F79=2)),0,1)</f>
        <v>0</v>
      </c>
      <c r="U79">
        <f>IF(AND(T79=1,I79=1),1,0)</f>
        <v>0</v>
      </c>
      <c r="Z79">
        <f>IF(OR(AND(F79=1,E79=1,G79=1),AND(F79=1,E79=1,G79=0,I79=1),AND(F79=2,E79=1,G79=1)),1,0)</f>
        <v>0</v>
      </c>
      <c r="AA79">
        <f>IF(U79=1,J79,0)</f>
        <v>0</v>
      </c>
      <c r="AB79">
        <f>IF(U79=1,L79,0)</f>
        <v>0</v>
      </c>
      <c r="AC79">
        <f>ISTEXT(O79)+ISTEXT(P79)+ISTEXT(Q79)+ISTEXT(R79)+ISTEXT(S79)-1</f>
        <v>4</v>
      </c>
      <c r="AD79">
        <f>IF(Z79=1,AC79,0)</f>
        <v>0</v>
      </c>
      <c r="AE79" t="str">
        <f>VLOOKUP($B79,overview_of_services!$B$4:$R$111,$AE$2,FALSE)</f>
        <v>V</v>
      </c>
      <c r="AF79">
        <f>VLOOKUP(B79,INDIRECT("'"&amp;AE79&amp;"'!"&amp;"C10:Z409"),$AF$2,0)+AA79+$AF$4</f>
        <v>166</v>
      </c>
      <c r="AG79">
        <f>IF($T79=1,INDIRECT(ADDRESS($AF79,AG$2,1,,$AE79)),0)</f>
        <v>0</v>
      </c>
      <c r="AH79">
        <f>IF($T79=1,INDIRECT(ADDRESS($AF79,AH$2,1,,$AE79)),0)</f>
        <v>0</v>
      </c>
      <c r="AI79">
        <f>IF($T79=1,INDIRECT(ADDRESS($AF79,AI$2,1,,$AE79)),0)</f>
        <v>0</v>
      </c>
      <c r="AJ79">
        <f>IF($T79=1,INDIRECT(ADDRESS($AF79,AJ$2,1,,$AE79)),0)</f>
        <v>0</v>
      </c>
      <c r="AK79">
        <f>IF($T79=1,INDIRECT(ADDRESS($AF79,AK$2,1,,$AE79)),0)</f>
        <v>0</v>
      </c>
      <c r="AL79">
        <f>IF($T79=1,INDIRECT(ADDRESS($AF79,AL$2,1,,$AE79)),0)</f>
        <v>0</v>
      </c>
      <c r="AM79">
        <f>IF($T79=1,INDIRECT(ADDRESS($AF79,AM$2,1,,$AE79)),0)</f>
        <v>0</v>
      </c>
      <c r="AN79">
        <f>VLOOKUP(B79,INDIRECT("'"&amp;AE79&amp;"'!"&amp;"C10:Z409"),$AF$2,0)+AB79+$AF$4</f>
        <v>166</v>
      </c>
      <c r="AO79">
        <f>IF($T79=1,INDIRECT(ADDRESS($AN79,AO$2,1,,$AE79)),0)</f>
        <v>0</v>
      </c>
      <c r="AP79">
        <f>IF($T79=1,INDIRECT(ADDRESS($AN79,AP$2,1,,$AE79)),0)</f>
        <v>0</v>
      </c>
      <c r="AQ79">
        <f>IF($T79=1,INDIRECT(ADDRESS($AN79,AQ$2,1,,$AE79)),0)</f>
        <v>0</v>
      </c>
      <c r="AR79">
        <f>IF($T79=1,INDIRECT(ADDRESS($AN79,AR$2,1,,$AE79)),0)</f>
        <v>0</v>
      </c>
      <c r="AS79">
        <f>IF($T79=1,INDIRECT(ADDRESS($AN79,AS$2,1,,$AE79)),0)</f>
        <v>0</v>
      </c>
      <c r="AT79">
        <f>IF($T79=1,INDIRECT(ADDRESS($AN79,AT$2,1,,$AE79)),0)</f>
        <v>0</v>
      </c>
      <c r="AU79">
        <f>IF($T79=1,INDIRECT(ADDRESS($AN79,AU$2,1,,$AE79)),0)</f>
        <v>0</v>
      </c>
      <c r="AW79" t="str">
        <v>Weightings</v>
      </c>
      <c r="AX79" s="3">
        <f>VLOOKUP(AE79,_general!$A$65:$B$73,2,FALSE)+$AX$4</f>
        <v>12</v>
      </c>
      <c r="AY79" s="1">
        <f>INDIRECT(ADDRESS($AX79,AY$2,1,,"Weightings"))</f>
        <v>0.06727253369539038</v>
      </c>
      <c r="AZ79" s="1">
        <f>INDIRECT(ADDRESS($AX79,AZ$2,1,,"Weightings"))</f>
        <v>0</v>
      </c>
      <c r="BA79" s="1">
        <f>INDIRECT(ADDRESS($AX79,BA$2,1,,"Weightings"))</f>
        <v>0.16666666666666666</v>
      </c>
      <c r="BB79" s="1">
        <f>INDIRECT(ADDRESS($AX79,BB$2,1,,"Weightings"))</f>
        <v>0.1111111111111111</v>
      </c>
      <c r="BC79" s="1">
        <f>INDIRECT(ADDRESS($AX79,BC$2,1,,"Weightings"))</f>
        <v>0.4</v>
      </c>
      <c r="BD79" s="1">
        <f>INDIRECT(ADDRESS($AX79,BD$2,1,,"Weightings"))</f>
        <v>0.06703995285893401</v>
      </c>
      <c r="BE79" s="1">
        <f>INDIRECT(ADDRESS($AX79,BE$2,1,,"Weightings"))</f>
        <v>0.125</v>
      </c>
      <c r="BG79" s="4">
        <f>AG79*AY79</f>
        <v>0</v>
      </c>
      <c r="BH79" s="4">
        <f>AH79*AZ79</f>
        <v>0</v>
      </c>
      <c r="BI79" s="4">
        <f>AI79*BA79</f>
        <v>0</v>
      </c>
      <c r="BJ79" s="4">
        <f>AJ79*BB79</f>
        <v>0</v>
      </c>
      <c r="BK79" s="4">
        <f>AK79*BC79</f>
        <v>0</v>
      </c>
      <c r="BL79" s="4">
        <f>AL79*BD79</f>
        <v>0</v>
      </c>
      <c r="BM79" s="4">
        <f>AM79*BE79</f>
        <v>0</v>
      </c>
      <c r="BO79" s="4">
        <f>IF($M79&gt;0,AO79*AY79,0)</f>
        <v>0</v>
      </c>
      <c r="BP79" s="4">
        <f>IF($M79&gt;0,AP79*AZ79,0)</f>
        <v>0</v>
      </c>
      <c r="BQ79" s="4">
        <f>IF($M79&gt;0,AQ79*BA79,0)</f>
        <v>0</v>
      </c>
      <c r="BR79" s="4">
        <f>IF($M79&gt;0,AR79*BB79,0)</f>
        <v>0</v>
      </c>
      <c r="BS79" s="4">
        <f>IF($M79&gt;0,AS79*BC79,0)</f>
        <v>0</v>
      </c>
      <c r="BT79" s="4">
        <f>IF($M79&gt;0,AT79*BD79,0)</f>
        <v>0</v>
      </c>
      <c r="BU79" s="4">
        <f>IF($M79&gt;0,AU79*BE79,0)</f>
        <v>0</v>
      </c>
      <c r="BV79" s="3">
        <f>$AX$4+18</f>
        <v>22</v>
      </c>
      <c r="BW79" s="4">
        <f>INDIRECT(ADDRESS($BV79,BW$2,1,,"Weightings"))*(BG79*$K79+BO79*$M79)</f>
        <v>0</v>
      </c>
      <c r="BX79" s="4">
        <f>INDIRECT(ADDRESS($BV79,BX$2,1,,"Weightings"))*(BH79*$K79+BP79*$M79)</f>
        <v>0</v>
      </c>
      <c r="BY79" s="4">
        <f>INDIRECT(ADDRESS($BV79,BY$2,1,,"Weightings"))*(BI79*$K79+BQ79*$M79)</f>
        <v>0</v>
      </c>
      <c r="BZ79" s="4">
        <f>INDIRECT(ADDRESS($BV79,BZ$2,1,,"Weightings"))*(BJ79*$K79+BR79*$M79)</f>
        <v>0</v>
      </c>
      <c r="CA79" s="4">
        <f>INDIRECT(ADDRESS($BV79,CA$2,1,,"Weightings"))*(BK79*$K79+BS79*$M79)</f>
        <v>0</v>
      </c>
      <c r="CB79" s="4">
        <f>INDIRECT(ADDRESS($BV79,CB$2,1,,"Weightings"))*(BL79*$K79+BT79*$M79)</f>
        <v>0</v>
      </c>
      <c r="CC79" s="4">
        <f>INDIRECT(ADDRESS($BV79,CC$2,1,,"Weightings"))*(BM79*$K79+BU79*$M79)</f>
        <v>0</v>
      </c>
      <c r="CE79" t="str">
        <f>AE79</f>
        <v>V</v>
      </c>
      <c r="CF79">
        <f>VLOOKUP(B79,INDIRECT("'"&amp;AE79&amp;"'!"&amp;"C30:Z529"),$AF$2,0)+AD79+$AF$4</f>
        <v>166</v>
      </c>
      <c r="CG79">
        <f>IF(OR($T79=1,AND($F79=2,$E79=1,$G79=1)),INDIRECT(ADDRESS($CF79,CG$2,1,,$CE79)),0)</f>
        <v>0</v>
      </c>
      <c r="CH79">
        <f>IF(OR($T79=1,AND($F79=2,$E79=1,$G79=1)),INDIRECT(ADDRESS($CF79,CH$2,1,,$CE79)),0)</f>
        <v>0</v>
      </c>
      <c r="CI79">
        <f>IF(OR($T79=1,AND($F79=2,$E79=1,$G79=1)),INDIRECT(ADDRESS($CF79,CI$2,1,,$CE79)),0)</f>
        <v>0</v>
      </c>
      <c r="CJ79">
        <f>IF(OR($T79=1,AND($F79=2,$E79=1,$G79=1)),INDIRECT(ADDRESS($CF79,CJ$2,1,,$CE79)),0)</f>
        <v>0</v>
      </c>
      <c r="CK79">
        <f>IF(OR($T79=1,AND($F79=2,$E79=1,$G79=1)),INDIRECT(ADDRESS($CF79,CK$2,1,,$CE79)),0)</f>
        <v>0</v>
      </c>
      <c r="CL79">
        <f>IF(OR($T79=1,AND($F79=2,$E79=1,$G79=1)),INDIRECT(ADDRESS($CF79,CL$2,1,,$CE79)),0)</f>
        <v>0</v>
      </c>
      <c r="CM79">
        <f>IF(OR($T79=1,AND($F79=2,$E79=1,$G79=1)),INDIRECT(ADDRESS($CF79,CM$2,1,,$CE79)),0)</f>
        <v>0</v>
      </c>
      <c r="CO79" s="4">
        <f>AY79*CG79</f>
        <v>0</v>
      </c>
      <c r="CP79" s="4">
        <f>AZ79*CH79</f>
        <v>0</v>
      </c>
      <c r="CQ79" s="4">
        <f>BA79*CI79</f>
        <v>0</v>
      </c>
      <c r="CR79" s="4">
        <f>BB79*CJ79</f>
        <v>0</v>
      </c>
      <c r="CS79" s="4">
        <f>BC79*CK79</f>
        <v>0</v>
      </c>
      <c r="CT79" s="4">
        <f>BD79*CL79</f>
        <v>0</v>
      </c>
      <c r="CU79" s="4">
        <f>BE79*CM79</f>
        <v>0</v>
      </c>
      <c r="CV79" s="3">
        <f>BV79</f>
        <v>22</v>
      </c>
      <c r="CW79" s="4">
        <f>INDIRECT(ADDRESS($CV79,CW$2,1,,"Weightings"))*CO79</f>
        <v>0</v>
      </c>
      <c r="CX79" s="4">
        <f>INDIRECT(ADDRESS($BV79,CX$2,1,,"Weightings"))*CP79</f>
        <v>0</v>
      </c>
      <c r="CY79" s="4">
        <f>INDIRECT(ADDRESS($BV79,CY$2,1,,"Weightings"))*CQ79</f>
        <v>0</v>
      </c>
      <c r="CZ79" s="4">
        <f>INDIRECT(ADDRESS($BV79,CZ$2,1,,"Weightings"))*CR79</f>
        <v>0</v>
      </c>
      <c r="DA79" s="4">
        <f>INDIRECT(ADDRESS($BV79,DA$2,1,,"Weightings"))*CS79</f>
        <v>0</v>
      </c>
      <c r="DB79" s="4">
        <f>INDIRECT(ADDRESS($BV79,DB$2,1,,"Weightings"))*CT79</f>
        <v>0</v>
      </c>
      <c r="DC79" s="4">
        <f>INDIRECT(ADDRESS($BV79,DC$2,1,,"Weightings"))*CU79</f>
        <v>0</v>
      </c>
    </row>
    <row r="80" hidden="1" ht="30.75" customHeight="1">
      <c r="B80" t="str">
        <f>overview_of_services!B78</f>
        <v>L-E1</v>
      </c>
      <c r="C80" t="str">
        <f>overview_of_services!C78</f>
        <v>Groupe de services définis par l'utilisateur 21</v>
      </c>
      <c r="D80" t="str">
        <f>overview_of_services!D78</f>
        <v>Service à potentiel d'intelligence défini par l'utilisateur 21</v>
      </c>
      <c r="E80">
        <f>IF($H$2="A",overview_of_services!J78,IF($H$2="B",overview_of_services!K78,overview_of_services!L78))</f>
        <v>0</v>
      </c>
      <c r="F80">
        <f>IF('Informations sur le bâtiment'!$G$59="","",'Informations sur le bâtiment'!$G$59)</f>
        <v>1</v>
      </c>
      <c r="G80">
        <f>overview_of_services!N78</f>
        <v>0</v>
      </c>
      <c r="I80">
        <v>1</v>
      </c>
      <c r="K80" s="1">
        <v>1</v>
      </c>
      <c r="L80">
        <v>0</v>
      </c>
      <c r="M80" s="1">
        <f>1-K80</f>
        <v>0</v>
      </c>
      <c r="N80" s="1" t="str">
        <f>IF(AND(U80=1,NOT(F80=2),OR(J80="",J80&lt;0,J80&gt;AC80,AND(M80&gt;0,OR(L80="",L80&lt;0,L80&gt;AC80)),K80&gt;1,K80&lt;0)),_general!$A$83,"")</f>
        <v/>
      </c>
      <c r="O80" t="str">
        <f>VLOOKUP($B80,overview_of_services!$B$4:$I$111,4,)</f>
        <v>Niveau défini par l'utilisateur 1-0</v>
      </c>
      <c r="P80" t="str">
        <f>VLOOKUP($B80,overview_of_services!$B$4:$I$111,5,)</f>
        <v>Niveau défini par l'utilisateur 1-1</v>
      </c>
      <c r="Q80" t="str">
        <f>VLOOKUP($B80,overview_of_services!$B$4:$I$111,6,)</f>
        <v>Niveau défini par l'utilisateur 1-2</v>
      </c>
      <c r="R80" t="str">
        <f>VLOOKUP($B80,overview_of_services!$B$4:$I$111,7,)</f>
        <v>Niveau défini par l'utilisateur 1-3</v>
      </c>
      <c r="S80" t="str">
        <f>VLOOKUP($B80,overview_of_services!$B$4:$I$111,8,)</f>
        <v>Niveau défini par l'utilisateur 1-4</v>
      </c>
      <c r="T80">
        <f>IF(OR(E80=0,OR(F80=0,F80=2)),0,1)</f>
        <v>0</v>
      </c>
      <c r="U80">
        <f>IF(AND(T80=1,I80=1),1,0)</f>
        <v>0</v>
      </c>
      <c r="Z80">
        <f>IF(OR(AND(F80=1,E80=1,G80=1),AND(F80=1,E80=1,G80=0,I80=1),AND(F80=2,E80=1,G80=1)),1,0)</f>
        <v>0</v>
      </c>
      <c r="AA80">
        <f>IF(U80=1,J80,0)</f>
        <v>0</v>
      </c>
      <c r="AB80">
        <f>IF(U80=1,L80,0)</f>
        <v>0</v>
      </c>
      <c r="AC80">
        <f>ISTEXT(O80)+ISTEXT(P80)+ISTEXT(Q80)+ISTEXT(R80)+ISTEXT(S80)-1</f>
        <v>4</v>
      </c>
      <c r="AD80">
        <f>IF(Z80=1,AC80,0)</f>
        <v>0</v>
      </c>
      <c r="AE80" t="str">
        <f>VLOOKUP($B80,overview_of_services!$B$4:$R$111,$AE$2,FALSE)</f>
        <v>L</v>
      </c>
      <c r="AF80">
        <f>VLOOKUP(B80,INDIRECT("'"&amp;AE80&amp;"'!"&amp;"C11:Z410"),$AF$2,0)+AA80+$AF$4</f>
        <v>39</v>
      </c>
      <c r="AG80">
        <f>IF($T80=1,INDIRECT(ADDRESS($AF80,AG$2,1,,$AE80)),0)</f>
        <v>0</v>
      </c>
      <c r="AH80">
        <f>IF($T80=1,INDIRECT(ADDRESS($AF80,AH$2,1,,$AE80)),0)</f>
        <v>0</v>
      </c>
      <c r="AI80">
        <f>IF($T80=1,INDIRECT(ADDRESS($AF80,AI$2,1,,$AE80)),0)</f>
        <v>0</v>
      </c>
      <c r="AJ80">
        <f>IF($T80=1,INDIRECT(ADDRESS($AF80,AJ$2,1,,$AE80)),0)</f>
        <v>0</v>
      </c>
      <c r="AK80">
        <f>IF($T80=1,INDIRECT(ADDRESS($AF80,AK$2,1,,$AE80)),0)</f>
        <v>0</v>
      </c>
      <c r="AL80">
        <f>IF($T80=1,INDIRECT(ADDRESS($AF80,AL$2,1,,$AE80)),0)</f>
        <v>0</v>
      </c>
      <c r="AM80">
        <f>IF($T80=1,INDIRECT(ADDRESS($AF80,AM$2,1,,$AE80)),0)</f>
        <v>0</v>
      </c>
      <c r="AN80">
        <f>VLOOKUP(B80,INDIRECT("'"&amp;AE80&amp;"'!"&amp;"C11:Z410"),$AF$2,0)+AB80+$AF$4</f>
        <v>39</v>
      </c>
      <c r="AO80">
        <f>IF($T80=1,INDIRECT(ADDRESS($AN80,AO$2,1,,$AE80)),0)</f>
        <v>0</v>
      </c>
      <c r="AP80">
        <f>IF($T80=1,INDIRECT(ADDRESS($AN80,AP$2,1,,$AE80)),0)</f>
        <v>0</v>
      </c>
      <c r="AQ80">
        <f>IF($T80=1,INDIRECT(ADDRESS($AN80,AQ$2,1,,$AE80)),0)</f>
        <v>0</v>
      </c>
      <c r="AR80">
        <f>IF($T80=1,INDIRECT(ADDRESS($AN80,AR$2,1,,$AE80)),0)</f>
        <v>0</v>
      </c>
      <c r="AS80">
        <f>IF($T80=1,INDIRECT(ADDRESS($AN80,AS$2,1,,$AE80)),0)</f>
        <v>0</v>
      </c>
      <c r="AT80">
        <f>IF($T80=1,INDIRECT(ADDRESS($AN80,AT$2,1,,$AE80)),0)</f>
        <v>0</v>
      </c>
      <c r="AU80">
        <f>IF($T80=1,INDIRECT(ADDRESS($AN80,AU$2,1,,$AE80)),0)</f>
        <v>0</v>
      </c>
      <c r="AW80" t="str">
        <v>Weightings</v>
      </c>
      <c r="AX80" s="3">
        <f>VLOOKUP(AE80,_general!$A$65:$B$73,2,FALSE)+$AX$4</f>
        <v>13</v>
      </c>
      <c r="AY80" s="1">
        <f>INDIRECT(ADDRESS($AX80,AY$2,1,,"Weightings"))</f>
        <v>0.03363626684769519</v>
      </c>
      <c r="AZ80" s="1">
        <f>INDIRECT(ADDRESS($AX80,AZ$2,1,,"Weightings"))</f>
        <v>0</v>
      </c>
      <c r="BA80" s="1">
        <f>INDIRECT(ADDRESS($AX80,BA$2,1,,"Weightings"))</f>
        <v>0.16666666666666666</v>
      </c>
      <c r="BB80" s="1">
        <f>INDIRECT(ADDRESS($AX80,BB$2,1,,"Weightings"))</f>
        <v>0.1111111111111111</v>
      </c>
      <c r="BC80" s="1">
        <f>INDIRECT(ADDRESS($AX80,BC$2,1,,"Weightings"))</f>
        <v>0</v>
      </c>
      <c r="BD80" s="1">
        <f>INDIRECT(ADDRESS($AX80,BD$2,1,,"Weightings"))</f>
        <v>0.033519976429467004</v>
      </c>
      <c r="BE80" s="1">
        <f>INDIRECT(ADDRESS($AX80,BE$2,1,,"Weightings"))</f>
        <v>0</v>
      </c>
      <c r="BG80" s="4">
        <f>AG80*AY80</f>
        <v>0</v>
      </c>
      <c r="BH80" s="4">
        <f>AH80*AZ80</f>
        <v>0</v>
      </c>
      <c r="BI80" s="4">
        <f>AI80*BA80</f>
        <v>0</v>
      </c>
      <c r="BJ80" s="4">
        <f>AJ80*BB80</f>
        <v>0</v>
      </c>
      <c r="BK80" s="4">
        <f>AK80*BC80</f>
        <v>0</v>
      </c>
      <c r="BL80" s="4">
        <f>AL80*BD80</f>
        <v>0</v>
      </c>
      <c r="BM80" s="4">
        <f>AM80*BE80</f>
        <v>0</v>
      </c>
      <c r="BO80" s="4">
        <f>IF($M80&gt;0,AO80*AY80,0)</f>
        <v>0</v>
      </c>
      <c r="BP80" s="4">
        <f>IF($M80&gt;0,AP80*AZ80,0)</f>
        <v>0</v>
      </c>
      <c r="BQ80" s="4">
        <f>IF($M80&gt;0,AQ80*BA80,0)</f>
        <v>0</v>
      </c>
      <c r="BR80" s="4">
        <f>IF($M80&gt;0,AR80*BB80,0)</f>
        <v>0</v>
      </c>
      <c r="BS80" s="4">
        <f>IF($M80&gt;0,AS80*BC80,0)</f>
        <v>0</v>
      </c>
      <c r="BT80" s="4">
        <f>IF($M80&gt;0,AT80*BD80,0)</f>
        <v>0</v>
      </c>
      <c r="BU80" s="4">
        <f>IF($M80&gt;0,AU80*BE80,0)</f>
        <v>0</v>
      </c>
      <c r="BV80" s="3">
        <f>$AX$4+18</f>
        <v>22</v>
      </c>
      <c r="BW80" s="4">
        <f>INDIRECT(ADDRESS($BV80,BW$2,1,,"Weightings"))*(BG80*$K80+BO80*$M80)</f>
        <v>0</v>
      </c>
      <c r="BX80" s="4">
        <f>INDIRECT(ADDRESS($BV80,BX$2,1,,"Weightings"))*(BH80*$K80+BP80*$M80)</f>
        <v>0</v>
      </c>
      <c r="BY80" s="4">
        <f>INDIRECT(ADDRESS($BV80,BY$2,1,,"Weightings"))*(BI80*$K80+BQ80*$M80)</f>
        <v>0</v>
      </c>
      <c r="BZ80" s="4">
        <f>INDIRECT(ADDRESS($BV80,BZ$2,1,,"Weightings"))*(BJ80*$K80+BR80*$M80)</f>
        <v>0</v>
      </c>
      <c r="CA80" s="4">
        <f>INDIRECT(ADDRESS($BV80,CA$2,1,,"Weightings"))*(BK80*$K80+BS80*$M80)</f>
        <v>0</v>
      </c>
      <c r="CB80" s="4">
        <f>INDIRECT(ADDRESS($BV80,CB$2,1,,"Weightings"))*(BL80*$K80+BT80*$M80)</f>
        <v>0</v>
      </c>
      <c r="CC80" s="4">
        <f>INDIRECT(ADDRESS($BV80,CC$2,1,,"Weightings"))*(BM80*$K80+BU80*$M80)</f>
        <v>0</v>
      </c>
      <c r="CE80" t="str">
        <f>AE80</f>
        <v>L</v>
      </c>
      <c r="CF80">
        <f>VLOOKUP(B80,INDIRECT("'"&amp;AE80&amp;"'!"&amp;"C31:Z530"),$AF$2,0)+AD80+$AF$4</f>
        <v>39</v>
      </c>
      <c r="CG80">
        <f>IF(OR($T80=1,AND($F80=2,$E80=1,$G80=1)),INDIRECT(ADDRESS($CF80,CG$2,1,,$CE80)),0)</f>
        <v>0</v>
      </c>
      <c r="CH80">
        <f>IF(OR($T80=1,AND($F80=2,$E80=1,$G80=1)),INDIRECT(ADDRESS($CF80,CH$2,1,,$CE80)),0)</f>
        <v>0</v>
      </c>
      <c r="CI80">
        <f>IF(OR($T80=1,AND($F80=2,$E80=1,$G80=1)),INDIRECT(ADDRESS($CF80,CI$2,1,,$CE80)),0)</f>
        <v>0</v>
      </c>
      <c r="CJ80">
        <f>IF(OR($T80=1,AND($F80=2,$E80=1,$G80=1)),INDIRECT(ADDRESS($CF80,CJ$2,1,,$CE80)),0)</f>
        <v>0</v>
      </c>
      <c r="CK80">
        <f>IF(OR($T80=1,AND($F80=2,$E80=1,$G80=1)),INDIRECT(ADDRESS($CF80,CK$2,1,,$CE80)),0)</f>
        <v>0</v>
      </c>
      <c r="CL80">
        <f>IF(OR($T80=1,AND($F80=2,$E80=1,$G80=1)),INDIRECT(ADDRESS($CF80,CL$2,1,,$CE80)),0)</f>
        <v>0</v>
      </c>
      <c r="CM80">
        <f>IF(OR($T80=1,AND($F80=2,$E80=1,$G80=1)),INDIRECT(ADDRESS($CF80,CM$2,1,,$CE80)),0)</f>
        <v>0</v>
      </c>
      <c r="CO80" s="4">
        <f>AY80*CG80</f>
        <v>0</v>
      </c>
      <c r="CP80" s="4">
        <f>AZ80*CH80</f>
        <v>0</v>
      </c>
      <c r="CQ80" s="4">
        <f>BA80*CI80</f>
        <v>0</v>
      </c>
      <c r="CR80" s="4">
        <f>BB80*CJ80</f>
        <v>0</v>
      </c>
      <c r="CS80" s="4">
        <f>BC80*CK80</f>
        <v>0</v>
      </c>
      <c r="CT80" s="4">
        <f>BD80*CL80</f>
        <v>0</v>
      </c>
      <c r="CU80" s="4">
        <f>BE80*CM80</f>
        <v>0</v>
      </c>
      <c r="CV80" s="3">
        <f>BV80</f>
        <v>22</v>
      </c>
      <c r="CW80" s="4">
        <f>INDIRECT(ADDRESS($CV80,CW$2,1,,"Weightings"))*CO80</f>
        <v>0</v>
      </c>
      <c r="CX80" s="4">
        <f>INDIRECT(ADDRESS($BV80,CX$2,1,,"Weightings"))*CP80</f>
        <v>0</v>
      </c>
      <c r="CY80" s="4">
        <f>INDIRECT(ADDRESS($BV80,CY$2,1,,"Weightings"))*CQ80</f>
        <v>0</v>
      </c>
      <c r="CZ80" s="4">
        <f>INDIRECT(ADDRESS($BV80,CZ$2,1,,"Weightings"))*CR80</f>
        <v>0</v>
      </c>
      <c r="DA80" s="4">
        <f>INDIRECT(ADDRESS($BV80,DA$2,1,,"Weightings"))*CS80</f>
        <v>0</v>
      </c>
      <c r="DB80" s="4">
        <f>INDIRECT(ADDRESS($BV80,DB$2,1,,"Weightings"))*CT80</f>
        <v>0</v>
      </c>
      <c r="DC80" s="4">
        <f>INDIRECT(ADDRESS($BV80,DC$2,1,,"Weightings"))*CU80</f>
        <v>0</v>
      </c>
    </row>
    <row r="81" hidden="1" ht="30.75" customHeight="1">
      <c r="B81" t="str">
        <f>overview_of_services!B79</f>
        <v>L-E2</v>
      </c>
      <c r="C81" t="str">
        <f>overview_of_services!C79</f>
        <v>Groupe de services définis par l'utilisateur 22</v>
      </c>
      <c r="D81" t="str">
        <f>overview_of_services!D79</f>
        <v>Service à potentiel d'intelligence défini par l'utilisateur 22</v>
      </c>
      <c r="E81">
        <f>IF($H$2="A",overview_of_services!J79,IF($H$2="B",overview_of_services!K79,overview_of_services!L79))</f>
        <v>0</v>
      </c>
      <c r="F81">
        <f>IF('Informations sur le bâtiment'!$G$59="","",'Informations sur le bâtiment'!$G$59)</f>
        <v>1</v>
      </c>
      <c r="G81">
        <f>overview_of_services!N79</f>
        <v>0</v>
      </c>
      <c r="I81">
        <v>1</v>
      </c>
      <c r="K81" s="1">
        <v>1</v>
      </c>
      <c r="L81">
        <v>0</v>
      </c>
      <c r="M81" s="1">
        <f>1-K81</f>
        <v>0</v>
      </c>
      <c r="N81" s="1" t="str">
        <f>IF(AND(U81=1,NOT(F81=2),OR(J81="",J81&lt;0,J81&gt;AC81,AND(M81&gt;0,OR(L81="",L81&lt;0,L81&gt;AC81)),K81&gt;1,K81&lt;0)),_general!$A$83,"")</f>
        <v/>
      </c>
      <c r="O81" t="str">
        <f>VLOOKUP($B81,overview_of_services!$B$4:$I$111,4,)</f>
        <v>Niveau défini par l'utilisateur 1-0</v>
      </c>
      <c r="P81" t="str">
        <f>VLOOKUP($B81,overview_of_services!$B$4:$I$111,5,)</f>
        <v>Niveau défini par l'utilisateur 1-1</v>
      </c>
      <c r="Q81" t="str">
        <f>VLOOKUP($B81,overview_of_services!$B$4:$I$111,6,)</f>
        <v>Niveau défini par l'utilisateur 1-2</v>
      </c>
      <c r="R81" t="str">
        <f>VLOOKUP($B81,overview_of_services!$B$4:$I$111,7,)</f>
        <v>Niveau défini par l'utilisateur 1-3</v>
      </c>
      <c r="S81" t="str">
        <f>VLOOKUP($B81,overview_of_services!$B$4:$I$111,8,)</f>
        <v>Niveau défini par l'utilisateur 1-4</v>
      </c>
      <c r="T81">
        <f>IF(OR(E81=0,OR(F81=0,F81=2)),0,1)</f>
        <v>0</v>
      </c>
      <c r="U81">
        <f>IF(AND(T81=1,I81=1),1,0)</f>
        <v>0</v>
      </c>
      <c r="Z81">
        <f>IF(OR(AND(F81=1,E81=1,G81=1),AND(F81=1,E81=1,G81=0,I81=1),AND(F81=2,E81=1,G81=1)),1,0)</f>
        <v>0</v>
      </c>
      <c r="AA81">
        <f>IF(U81=1,J81,0)</f>
        <v>0</v>
      </c>
      <c r="AB81">
        <f>IF(U81=1,L81,0)</f>
        <v>0</v>
      </c>
      <c r="AC81">
        <f>ISTEXT(O81)+ISTEXT(P81)+ISTEXT(Q81)+ISTEXT(R81)+ISTEXT(S81)-1</f>
        <v>4</v>
      </c>
      <c r="AD81">
        <f>IF(Z81=1,AC81,0)</f>
        <v>0</v>
      </c>
      <c r="AE81" t="str">
        <f>VLOOKUP($B81,overview_of_services!$B$4:$R$111,$AE$2,FALSE)</f>
        <v>L</v>
      </c>
      <c r="AF81">
        <f>VLOOKUP(B81,INDIRECT("'"&amp;AE81&amp;"'!"&amp;"C12:Z411"),$AF$2,0)+AA81+$AF$4</f>
        <v>53</v>
      </c>
      <c r="AG81">
        <f>IF($T81=1,INDIRECT(ADDRESS($AF81,AG$2,1,,$AE81)),0)</f>
        <v>0</v>
      </c>
      <c r="AH81">
        <f>IF($T81=1,INDIRECT(ADDRESS($AF81,AH$2,1,,$AE81)),0)</f>
        <v>0</v>
      </c>
      <c r="AI81">
        <f>IF($T81=1,INDIRECT(ADDRESS($AF81,AI$2,1,,$AE81)),0)</f>
        <v>0</v>
      </c>
      <c r="AJ81">
        <f>IF($T81=1,INDIRECT(ADDRESS($AF81,AJ$2,1,,$AE81)),0)</f>
        <v>0</v>
      </c>
      <c r="AK81">
        <f>IF($T81=1,INDIRECT(ADDRESS($AF81,AK$2,1,,$AE81)),0)</f>
        <v>0</v>
      </c>
      <c r="AL81">
        <f>IF($T81=1,INDIRECT(ADDRESS($AF81,AL$2,1,,$AE81)),0)</f>
        <v>0</v>
      </c>
      <c r="AM81">
        <f>IF($T81=1,INDIRECT(ADDRESS($AF81,AM$2,1,,$AE81)),0)</f>
        <v>0</v>
      </c>
      <c r="AN81">
        <f>VLOOKUP(B81,INDIRECT("'"&amp;AE81&amp;"'!"&amp;"C12:Z411"),$AF$2,0)+AB81+$AF$4</f>
        <v>53</v>
      </c>
      <c r="AO81">
        <f>IF($T81=1,INDIRECT(ADDRESS($AN81,AO$2,1,,$AE81)),0)</f>
        <v>0</v>
      </c>
      <c r="AP81">
        <f>IF($T81=1,INDIRECT(ADDRESS($AN81,AP$2,1,,$AE81)),0)</f>
        <v>0</v>
      </c>
      <c r="AQ81">
        <f>IF($T81=1,INDIRECT(ADDRESS($AN81,AQ$2,1,,$AE81)),0)</f>
        <v>0</v>
      </c>
      <c r="AR81">
        <f>IF($T81=1,INDIRECT(ADDRESS($AN81,AR$2,1,,$AE81)),0)</f>
        <v>0</v>
      </c>
      <c r="AS81">
        <f>IF($T81=1,INDIRECT(ADDRESS($AN81,AS$2,1,,$AE81)),0)</f>
        <v>0</v>
      </c>
      <c r="AT81">
        <f>IF($T81=1,INDIRECT(ADDRESS($AN81,AT$2,1,,$AE81)),0)</f>
        <v>0</v>
      </c>
      <c r="AU81">
        <f>IF($T81=1,INDIRECT(ADDRESS($AN81,AU$2,1,,$AE81)),0)</f>
        <v>0</v>
      </c>
      <c r="AW81" t="str">
        <v>Weightings</v>
      </c>
      <c r="AX81" s="3">
        <f>VLOOKUP(AE81,_general!$A$65:$B$73,2,FALSE)+$AX$4</f>
        <v>13</v>
      </c>
      <c r="AY81" s="1">
        <f>INDIRECT(ADDRESS($AX81,AY$2,1,,"Weightings"))</f>
        <v>0.03363626684769519</v>
      </c>
      <c r="AZ81" s="1">
        <f>INDIRECT(ADDRESS($AX81,AZ$2,1,,"Weightings"))</f>
        <v>0</v>
      </c>
      <c r="BA81" s="1">
        <f>INDIRECT(ADDRESS($AX81,BA$2,1,,"Weightings"))</f>
        <v>0.16666666666666666</v>
      </c>
      <c r="BB81" s="1">
        <f>INDIRECT(ADDRESS($AX81,BB$2,1,,"Weightings"))</f>
        <v>0.1111111111111111</v>
      </c>
      <c r="BC81" s="1">
        <f>INDIRECT(ADDRESS($AX81,BC$2,1,,"Weightings"))</f>
        <v>0</v>
      </c>
      <c r="BD81" s="1">
        <f>INDIRECT(ADDRESS($AX81,BD$2,1,,"Weightings"))</f>
        <v>0.033519976429467004</v>
      </c>
      <c r="BE81" s="1">
        <f>INDIRECT(ADDRESS($AX81,BE$2,1,,"Weightings"))</f>
        <v>0</v>
      </c>
      <c r="BG81" s="4">
        <f>AG81*AY81</f>
        <v>0</v>
      </c>
      <c r="BH81" s="4">
        <f>AH81*AZ81</f>
        <v>0</v>
      </c>
      <c r="BI81" s="4">
        <f>AI81*BA81</f>
        <v>0</v>
      </c>
      <c r="BJ81" s="4">
        <f>AJ81*BB81</f>
        <v>0</v>
      </c>
      <c r="BK81" s="4">
        <f>AK81*BC81</f>
        <v>0</v>
      </c>
      <c r="BL81" s="4">
        <f>AL81*BD81</f>
        <v>0</v>
      </c>
      <c r="BM81" s="4">
        <f>AM81*BE81</f>
        <v>0</v>
      </c>
      <c r="BO81" s="4">
        <f>IF($M81&gt;0,AO81*AY81,0)</f>
        <v>0</v>
      </c>
      <c r="BP81" s="4">
        <f>IF($M81&gt;0,AP81*AZ81,0)</f>
        <v>0</v>
      </c>
      <c r="BQ81" s="4">
        <f>IF($M81&gt;0,AQ81*BA81,0)</f>
        <v>0</v>
      </c>
      <c r="BR81" s="4">
        <f>IF($M81&gt;0,AR81*BB81,0)</f>
        <v>0</v>
      </c>
      <c r="BS81" s="4">
        <f>IF($M81&gt;0,AS81*BC81,0)</f>
        <v>0</v>
      </c>
      <c r="BT81" s="4">
        <f>IF($M81&gt;0,AT81*BD81,0)</f>
        <v>0</v>
      </c>
      <c r="BU81" s="4">
        <f>IF($M81&gt;0,AU81*BE81,0)</f>
        <v>0</v>
      </c>
      <c r="BV81" s="3">
        <f>$AX$4+18</f>
        <v>22</v>
      </c>
      <c r="BW81" s="4">
        <f>INDIRECT(ADDRESS($BV81,BW$2,1,,"Weightings"))*(BG81*$K81+BO81*$M81)</f>
        <v>0</v>
      </c>
      <c r="BX81" s="4">
        <f>INDIRECT(ADDRESS($BV81,BX$2,1,,"Weightings"))*(BH81*$K81+BP81*$M81)</f>
        <v>0</v>
      </c>
      <c r="BY81" s="4">
        <f>INDIRECT(ADDRESS($BV81,BY$2,1,,"Weightings"))*(BI81*$K81+BQ81*$M81)</f>
        <v>0</v>
      </c>
      <c r="BZ81" s="4">
        <f>INDIRECT(ADDRESS($BV81,BZ$2,1,,"Weightings"))*(BJ81*$K81+BR81*$M81)</f>
        <v>0</v>
      </c>
      <c r="CA81" s="4">
        <f>INDIRECT(ADDRESS($BV81,CA$2,1,,"Weightings"))*(BK81*$K81+BS81*$M81)</f>
        <v>0</v>
      </c>
      <c r="CB81" s="4">
        <f>INDIRECT(ADDRESS($BV81,CB$2,1,,"Weightings"))*(BL81*$K81+BT81*$M81)</f>
        <v>0</v>
      </c>
      <c r="CC81" s="4">
        <f>INDIRECT(ADDRESS($BV81,CC$2,1,,"Weightings"))*(BM81*$K81+BU81*$M81)</f>
        <v>0</v>
      </c>
      <c r="CE81" t="str">
        <f>AE81</f>
        <v>L</v>
      </c>
      <c r="CF81">
        <f>VLOOKUP(B81,INDIRECT("'"&amp;AE81&amp;"'!"&amp;"C32:Z531"),$AF$2,0)+AD81+$AF$4</f>
        <v>53</v>
      </c>
      <c r="CG81">
        <f>IF(OR($T81=1,AND($F81=2,$E81=1,$G81=1)),INDIRECT(ADDRESS($CF81,CG$2,1,,$CE81)),0)</f>
        <v>0</v>
      </c>
      <c r="CH81">
        <f>IF(OR($T81=1,AND($F81=2,$E81=1,$G81=1)),INDIRECT(ADDRESS($CF81,CH$2,1,,$CE81)),0)</f>
        <v>0</v>
      </c>
      <c r="CI81">
        <f>IF(OR($T81=1,AND($F81=2,$E81=1,$G81=1)),INDIRECT(ADDRESS($CF81,CI$2,1,,$CE81)),0)</f>
        <v>0</v>
      </c>
      <c r="CJ81">
        <f>IF(OR($T81=1,AND($F81=2,$E81=1,$G81=1)),INDIRECT(ADDRESS($CF81,CJ$2,1,,$CE81)),0)</f>
        <v>0</v>
      </c>
      <c r="CK81">
        <f>IF(OR($T81=1,AND($F81=2,$E81=1,$G81=1)),INDIRECT(ADDRESS($CF81,CK$2,1,,$CE81)),0)</f>
        <v>0</v>
      </c>
      <c r="CL81">
        <f>IF(OR($T81=1,AND($F81=2,$E81=1,$G81=1)),INDIRECT(ADDRESS($CF81,CL$2,1,,$CE81)),0)</f>
        <v>0</v>
      </c>
      <c r="CM81">
        <f>IF(OR($T81=1,AND($F81=2,$E81=1,$G81=1)),INDIRECT(ADDRESS($CF81,CM$2,1,,$CE81)),0)</f>
        <v>0</v>
      </c>
      <c r="CO81" s="4">
        <f>AY81*CG81</f>
        <v>0</v>
      </c>
      <c r="CP81" s="4">
        <f>AZ81*CH81</f>
        <v>0</v>
      </c>
      <c r="CQ81" s="4">
        <f>BA81*CI81</f>
        <v>0</v>
      </c>
      <c r="CR81" s="4">
        <f>BB81*CJ81</f>
        <v>0</v>
      </c>
      <c r="CS81" s="4">
        <f>BC81*CK81</f>
        <v>0</v>
      </c>
      <c r="CT81" s="4">
        <f>BD81*CL81</f>
        <v>0</v>
      </c>
      <c r="CU81" s="4">
        <f>BE81*CM81</f>
        <v>0</v>
      </c>
      <c r="CV81" s="3">
        <f>BV81</f>
        <v>22</v>
      </c>
      <c r="CW81" s="4">
        <f>INDIRECT(ADDRESS($CV81,CW$2,1,,"Weightings"))*CO81</f>
        <v>0</v>
      </c>
      <c r="CX81" s="4">
        <f>INDIRECT(ADDRESS($BV81,CX$2,1,,"Weightings"))*CP81</f>
        <v>0</v>
      </c>
      <c r="CY81" s="4">
        <f>INDIRECT(ADDRESS($BV81,CY$2,1,,"Weightings"))*CQ81</f>
        <v>0</v>
      </c>
      <c r="CZ81" s="4">
        <f>INDIRECT(ADDRESS($BV81,CZ$2,1,,"Weightings"))*CR81</f>
        <v>0</v>
      </c>
      <c r="DA81" s="4">
        <f>INDIRECT(ADDRESS($BV81,DA$2,1,,"Weightings"))*CS81</f>
        <v>0</v>
      </c>
      <c r="DB81" s="4">
        <f>INDIRECT(ADDRESS($BV81,DB$2,1,,"Weightings"))*CT81</f>
        <v>0</v>
      </c>
      <c r="DC81" s="4">
        <f>INDIRECT(ADDRESS($BV81,DC$2,1,,"Weightings"))*CU81</f>
        <v>0</v>
      </c>
    </row>
    <row r="82" hidden="1" ht="30.75" customHeight="1">
      <c r="B82" t="str">
        <f>overview_of_services!B80</f>
        <v>L-E3</v>
      </c>
      <c r="C82" t="str">
        <f>overview_of_services!C80</f>
        <v>Groupe de services définis par l'utilisateur 23</v>
      </c>
      <c r="D82" t="str">
        <f>overview_of_services!D80</f>
        <v>Service à potentiel d'intelligence défini par l'utilisateur 23</v>
      </c>
      <c r="E82">
        <f>IF($H$2="A",overview_of_services!J80,IF($H$2="B",overview_of_services!K80,overview_of_services!L80))</f>
        <v>0</v>
      </c>
      <c r="F82">
        <f>IF('Informations sur le bâtiment'!$G$59="","",'Informations sur le bâtiment'!$G$59)</f>
        <v>1</v>
      </c>
      <c r="G82">
        <f>overview_of_services!N80</f>
        <v>0</v>
      </c>
      <c r="I82">
        <v>1</v>
      </c>
      <c r="K82" s="1">
        <v>1</v>
      </c>
      <c r="L82">
        <v>0</v>
      </c>
      <c r="M82" s="1">
        <f>1-K82</f>
        <v>0</v>
      </c>
      <c r="N82" s="1" t="str">
        <f>IF(AND(U82=1,NOT(F82=2),OR(J82="",J82&lt;0,J82&gt;AC82,AND(M82&gt;0,OR(L82="",L82&lt;0,L82&gt;AC82)),K82&gt;1,K82&lt;0)),_general!$A$83,"")</f>
        <v/>
      </c>
      <c r="O82" t="str">
        <f>VLOOKUP($B82,overview_of_services!$B$4:$I$111,4,)</f>
        <v>Niveau défini par l'utilisateur 1-0</v>
      </c>
      <c r="P82" t="str">
        <f>VLOOKUP($B82,overview_of_services!$B$4:$I$111,5,)</f>
        <v>Niveau défini par l'utilisateur 1-1</v>
      </c>
      <c r="Q82" t="str">
        <f>VLOOKUP($B82,overview_of_services!$B$4:$I$111,6,)</f>
        <v>Niveau défini par l'utilisateur 1-2</v>
      </c>
      <c r="R82" t="str">
        <f>VLOOKUP($B82,overview_of_services!$B$4:$I$111,7,)</f>
        <v>Niveau défini par l'utilisateur 1-3</v>
      </c>
      <c r="S82" t="str">
        <f>VLOOKUP($B82,overview_of_services!$B$4:$I$111,8,)</f>
        <v>Niveau défini par l'utilisateur 1-4</v>
      </c>
      <c r="T82">
        <f>IF(OR(E82=0,OR(F82=0,F82=2)),0,1)</f>
        <v>0</v>
      </c>
      <c r="U82">
        <f>IF(AND(T82=1,I82=1),1,0)</f>
        <v>0</v>
      </c>
      <c r="Z82">
        <f>IF(OR(AND(F82=1,E82=1,G82=1),AND(F82=1,E82=1,G82=0,I82=1),AND(F82=2,E82=1,G82=1)),1,0)</f>
        <v>0</v>
      </c>
      <c r="AA82">
        <f>IF(U82=1,J82,0)</f>
        <v>0</v>
      </c>
      <c r="AB82">
        <f>IF(U82=1,L82,0)</f>
        <v>0</v>
      </c>
      <c r="AC82">
        <f>ISTEXT(O82)+ISTEXT(P82)+ISTEXT(Q82)+ISTEXT(R82)+ISTEXT(S82)-1</f>
        <v>4</v>
      </c>
      <c r="AD82">
        <f>IF(Z82=1,AC82,0)</f>
        <v>0</v>
      </c>
      <c r="AE82" t="str">
        <f>VLOOKUP($B82,overview_of_services!$B$4:$R$111,$AE$2,FALSE)</f>
        <v>L</v>
      </c>
      <c r="AF82">
        <f>VLOOKUP(B82,INDIRECT("'"&amp;AE82&amp;"'!"&amp;"C13:Z412"),$AF$2,0)+AA82+$AF$4</f>
        <v>67</v>
      </c>
      <c r="AG82">
        <f>IF($T82=1,INDIRECT(ADDRESS($AF82,AG$2,1,,$AE82)),0)</f>
        <v>0</v>
      </c>
      <c r="AH82">
        <f>IF($T82=1,INDIRECT(ADDRESS($AF82,AH$2,1,,$AE82)),0)</f>
        <v>0</v>
      </c>
      <c r="AI82">
        <f>IF($T82=1,INDIRECT(ADDRESS($AF82,AI$2,1,,$AE82)),0)</f>
        <v>0</v>
      </c>
      <c r="AJ82">
        <f>IF($T82=1,INDIRECT(ADDRESS($AF82,AJ$2,1,,$AE82)),0)</f>
        <v>0</v>
      </c>
      <c r="AK82">
        <f>IF($T82=1,INDIRECT(ADDRESS($AF82,AK$2,1,,$AE82)),0)</f>
        <v>0</v>
      </c>
      <c r="AL82">
        <f>IF($T82=1,INDIRECT(ADDRESS($AF82,AL$2,1,,$AE82)),0)</f>
        <v>0</v>
      </c>
      <c r="AM82">
        <f>IF($T82=1,INDIRECT(ADDRESS($AF82,AM$2,1,,$AE82)),0)</f>
        <v>0</v>
      </c>
      <c r="AN82">
        <f>VLOOKUP(B82,INDIRECT("'"&amp;AE82&amp;"'!"&amp;"C13:Z412"),$AF$2,0)+AB82+$AF$4</f>
        <v>67</v>
      </c>
      <c r="AO82">
        <f>IF($T82=1,INDIRECT(ADDRESS($AN82,AO$2,1,,$AE82)),0)</f>
        <v>0</v>
      </c>
      <c r="AP82">
        <f>IF($T82=1,INDIRECT(ADDRESS($AN82,AP$2,1,,$AE82)),0)</f>
        <v>0</v>
      </c>
      <c r="AQ82">
        <f>IF($T82=1,INDIRECT(ADDRESS($AN82,AQ$2,1,,$AE82)),0)</f>
        <v>0</v>
      </c>
      <c r="AR82">
        <f>IF($T82=1,INDIRECT(ADDRESS($AN82,AR$2,1,,$AE82)),0)</f>
        <v>0</v>
      </c>
      <c r="AS82">
        <f>IF($T82=1,INDIRECT(ADDRESS($AN82,AS$2,1,,$AE82)),0)</f>
        <v>0</v>
      </c>
      <c r="AT82">
        <f>IF($T82=1,INDIRECT(ADDRESS($AN82,AT$2,1,,$AE82)),0)</f>
        <v>0</v>
      </c>
      <c r="AU82">
        <f>IF($T82=1,INDIRECT(ADDRESS($AN82,AU$2,1,,$AE82)),0)</f>
        <v>0</v>
      </c>
      <c r="AW82" t="str">
        <v>Weightings</v>
      </c>
      <c r="AX82" s="3">
        <f>VLOOKUP(AE82,_general!$A$65:$B$73,2,FALSE)+$AX$4</f>
        <v>13</v>
      </c>
      <c r="AY82" s="1">
        <f>INDIRECT(ADDRESS($AX82,AY$2,1,,"Weightings"))</f>
        <v>0.03363626684769519</v>
      </c>
      <c r="AZ82" s="1">
        <f>INDIRECT(ADDRESS($AX82,AZ$2,1,,"Weightings"))</f>
        <v>0</v>
      </c>
      <c r="BA82" s="1">
        <f>INDIRECT(ADDRESS($AX82,BA$2,1,,"Weightings"))</f>
        <v>0.16666666666666666</v>
      </c>
      <c r="BB82" s="1">
        <f>INDIRECT(ADDRESS($AX82,BB$2,1,,"Weightings"))</f>
        <v>0.1111111111111111</v>
      </c>
      <c r="BC82" s="1">
        <f>INDIRECT(ADDRESS($AX82,BC$2,1,,"Weightings"))</f>
        <v>0</v>
      </c>
      <c r="BD82" s="1">
        <f>INDIRECT(ADDRESS($AX82,BD$2,1,,"Weightings"))</f>
        <v>0.033519976429467004</v>
      </c>
      <c r="BE82" s="1">
        <f>INDIRECT(ADDRESS($AX82,BE$2,1,,"Weightings"))</f>
        <v>0</v>
      </c>
      <c r="BG82" s="4">
        <f>AG82*AY82</f>
        <v>0</v>
      </c>
      <c r="BH82" s="4">
        <f>AH82*AZ82</f>
        <v>0</v>
      </c>
      <c r="BI82" s="4">
        <f>AI82*BA82</f>
        <v>0</v>
      </c>
      <c r="BJ82" s="4">
        <f>AJ82*BB82</f>
        <v>0</v>
      </c>
      <c r="BK82" s="4">
        <f>AK82*BC82</f>
        <v>0</v>
      </c>
      <c r="BL82" s="4">
        <f>AL82*BD82</f>
        <v>0</v>
      </c>
      <c r="BM82" s="4">
        <f>AM82*BE82</f>
        <v>0</v>
      </c>
      <c r="BO82" s="4">
        <f>IF($M82&gt;0,AO82*AY82,0)</f>
        <v>0</v>
      </c>
      <c r="BP82" s="4">
        <f>IF($M82&gt;0,AP82*AZ82,0)</f>
        <v>0</v>
      </c>
      <c r="BQ82" s="4">
        <f>IF($M82&gt;0,AQ82*BA82,0)</f>
        <v>0</v>
      </c>
      <c r="BR82" s="4">
        <f>IF($M82&gt;0,AR82*BB82,0)</f>
        <v>0</v>
      </c>
      <c r="BS82" s="4">
        <f>IF($M82&gt;0,AS82*BC82,0)</f>
        <v>0</v>
      </c>
      <c r="BT82" s="4">
        <f>IF($M82&gt;0,AT82*BD82,0)</f>
        <v>0</v>
      </c>
      <c r="BU82" s="4">
        <f>IF($M82&gt;0,AU82*BE82,0)</f>
        <v>0</v>
      </c>
      <c r="BV82" s="3">
        <f>$AX$4+18</f>
        <v>22</v>
      </c>
      <c r="BW82" s="4">
        <f>INDIRECT(ADDRESS($BV82,BW$2,1,,"Weightings"))*(BG82*$K82+BO82*$M82)</f>
        <v>0</v>
      </c>
      <c r="BX82" s="4">
        <f>INDIRECT(ADDRESS($BV82,BX$2,1,,"Weightings"))*(BH82*$K82+BP82*$M82)</f>
        <v>0</v>
      </c>
      <c r="BY82" s="4">
        <f>INDIRECT(ADDRESS($BV82,BY$2,1,,"Weightings"))*(BI82*$K82+BQ82*$M82)</f>
        <v>0</v>
      </c>
      <c r="BZ82" s="4">
        <f>INDIRECT(ADDRESS($BV82,BZ$2,1,,"Weightings"))*(BJ82*$K82+BR82*$M82)</f>
        <v>0</v>
      </c>
      <c r="CA82" s="4">
        <f>INDIRECT(ADDRESS($BV82,CA$2,1,,"Weightings"))*(BK82*$K82+BS82*$M82)</f>
        <v>0</v>
      </c>
      <c r="CB82" s="4">
        <f>INDIRECT(ADDRESS($BV82,CB$2,1,,"Weightings"))*(BL82*$K82+BT82*$M82)</f>
        <v>0</v>
      </c>
      <c r="CC82" s="4">
        <f>INDIRECT(ADDRESS($BV82,CC$2,1,,"Weightings"))*(BM82*$K82+BU82*$M82)</f>
        <v>0</v>
      </c>
      <c r="CE82" t="str">
        <f>AE82</f>
        <v>L</v>
      </c>
      <c r="CF82">
        <f>VLOOKUP(B82,INDIRECT("'"&amp;AE82&amp;"'!"&amp;"C1:Z500"),$AF$2,0)+AD82+$AF$4</f>
        <v>67</v>
      </c>
      <c r="CG82">
        <f>IF(OR($T82=1,AND($F82=2,$E82=1,$G82=1)),INDIRECT(ADDRESS($CF82,CG$2,1,,$CE82)),0)</f>
        <v>0</v>
      </c>
      <c r="CH82">
        <f>IF(OR($T82=1,AND($F82=2,$E82=1,$G82=1)),INDIRECT(ADDRESS($CF82,CH$2,1,,$CE82)),0)</f>
        <v>0</v>
      </c>
      <c r="CI82">
        <f>IF(OR($T82=1,AND($F82=2,$E82=1,$G82=1)),INDIRECT(ADDRESS($CF82,CI$2,1,,$CE82)),0)</f>
        <v>0</v>
      </c>
      <c r="CJ82">
        <f>IF(OR($T82=1,AND($F82=2,$E82=1,$G82=1)),INDIRECT(ADDRESS($CF82,CJ$2,1,,$CE82)),0)</f>
        <v>0</v>
      </c>
      <c r="CK82">
        <f>IF(OR($T82=1,AND($F82=2,$E82=1,$G82=1)),INDIRECT(ADDRESS($CF82,CK$2,1,,$CE82)),0)</f>
        <v>0</v>
      </c>
      <c r="CL82">
        <f>IF(OR($T82=1,AND($F82=2,$E82=1,$G82=1)),INDIRECT(ADDRESS($CF82,CL$2,1,,$CE82)),0)</f>
        <v>0</v>
      </c>
      <c r="CM82">
        <f>IF(OR($T82=1,AND($F82=2,$E82=1,$G82=1)),INDIRECT(ADDRESS($CF82,CM$2,1,,$CE82)),0)</f>
        <v>0</v>
      </c>
      <c r="CO82" s="4">
        <f>AY82*CG82</f>
        <v>0</v>
      </c>
      <c r="CP82" s="4">
        <f>AZ82*CH82</f>
        <v>0</v>
      </c>
      <c r="CQ82" s="4">
        <f>BA82*CI82</f>
        <v>0</v>
      </c>
      <c r="CR82" s="4">
        <f>BB82*CJ82</f>
        <v>0</v>
      </c>
      <c r="CS82" s="4">
        <f>BC82*CK82</f>
        <v>0</v>
      </c>
      <c r="CT82" s="4">
        <f>BD82*CL82</f>
        <v>0</v>
      </c>
      <c r="CU82" s="4">
        <f>BE82*CM82</f>
        <v>0</v>
      </c>
      <c r="CV82" s="3">
        <f>BV82</f>
        <v>22</v>
      </c>
      <c r="CW82" s="4">
        <f>INDIRECT(ADDRESS($CV82,CW$2,1,,"Weightings"))*CO82</f>
        <v>0</v>
      </c>
      <c r="CX82" s="4">
        <f>INDIRECT(ADDRESS($BV82,CX$2,1,,"Weightings"))*CP82</f>
        <v>0</v>
      </c>
      <c r="CY82" s="4">
        <f>INDIRECT(ADDRESS($BV82,CY$2,1,,"Weightings"))*CQ82</f>
        <v>0</v>
      </c>
      <c r="CZ82" s="4">
        <f>INDIRECT(ADDRESS($BV82,CZ$2,1,,"Weightings"))*CR82</f>
        <v>0</v>
      </c>
      <c r="DA82" s="4">
        <f>INDIRECT(ADDRESS($BV82,DA$2,1,,"Weightings"))*CS82</f>
        <v>0</v>
      </c>
      <c r="DB82" s="4">
        <f>INDIRECT(ADDRESS($BV82,DB$2,1,,"Weightings"))*CT82</f>
        <v>0</v>
      </c>
      <c r="DC82" s="4">
        <f>INDIRECT(ADDRESS($BV82,DC$2,1,,"Weightings"))*CU82</f>
        <v>0</v>
      </c>
    </row>
    <row r="83" hidden="1" ht="30.75" customHeight="1">
      <c r="B83" t="str">
        <f>overview_of_services!B81</f>
        <v>L-E4</v>
      </c>
      <c r="C83" t="str">
        <f>overview_of_services!C81</f>
        <v>Groupe de services définis par l'utilisateur 24</v>
      </c>
      <c r="D83" t="str">
        <f>overview_of_services!D81</f>
        <v>Service à potentiel d'intelligence défini par l'utilisateur 24</v>
      </c>
      <c r="E83">
        <f>IF($H$2="A",overview_of_services!J81,IF($H$2="B",overview_of_services!K81,overview_of_services!L81))</f>
        <v>0</v>
      </c>
      <c r="F83">
        <f>IF('Informations sur le bâtiment'!$G$59="","",'Informations sur le bâtiment'!$G$59)</f>
        <v>1</v>
      </c>
      <c r="G83">
        <f>overview_of_services!N81</f>
        <v>0</v>
      </c>
      <c r="I83">
        <v>1</v>
      </c>
      <c r="K83" s="1">
        <v>1</v>
      </c>
      <c r="L83">
        <v>0</v>
      </c>
      <c r="M83" s="1">
        <f>1-K83</f>
        <v>0</v>
      </c>
      <c r="N83" s="1" t="str">
        <f>IF(AND(U83=1,NOT(F83=2),OR(J83="",J83&lt;0,J83&gt;AC83,AND(M83&gt;0,OR(L83="",L83&lt;0,L83&gt;AC83)),K83&gt;1,K83&lt;0)),_general!$A$83,"")</f>
        <v/>
      </c>
      <c r="O83" t="str">
        <f>VLOOKUP($B83,overview_of_services!$B$4:$I$111,4,)</f>
        <v>Niveau défini par l'utilisateur 1-0</v>
      </c>
      <c r="P83" t="str">
        <f>VLOOKUP($B83,overview_of_services!$B$4:$I$111,5,)</f>
        <v>Niveau défini par l'utilisateur 1-1</v>
      </c>
      <c r="Q83" t="str">
        <f>VLOOKUP($B83,overview_of_services!$B$4:$I$111,6,)</f>
        <v>Niveau défini par l'utilisateur 1-2</v>
      </c>
      <c r="R83" t="str">
        <f>VLOOKUP($B83,overview_of_services!$B$4:$I$111,7,)</f>
        <v>Niveau défini par l'utilisateur 1-3</v>
      </c>
      <c r="S83" t="str">
        <f>VLOOKUP($B83,overview_of_services!$B$4:$I$111,8,)</f>
        <v>Niveau défini par l'utilisateur 1-4</v>
      </c>
      <c r="T83">
        <f>IF(OR(E83=0,OR(F83=0,F83=2)),0,1)</f>
        <v>0</v>
      </c>
      <c r="U83">
        <f>IF(AND(T83=1,I83=1),1,0)</f>
        <v>0</v>
      </c>
      <c r="Z83">
        <f>IF(OR(AND(F83=1,E83=1,G83=1),AND(F83=1,E83=1,G83=0,I83=1),AND(F83=2,E83=1,G83=1)),1,0)</f>
        <v>0</v>
      </c>
      <c r="AA83">
        <f>IF(U83=1,J83,0)</f>
        <v>0</v>
      </c>
      <c r="AB83">
        <f>IF(U83=1,L83,0)</f>
        <v>0</v>
      </c>
      <c r="AC83">
        <f>ISTEXT(O83)+ISTEXT(P83)+ISTEXT(Q83)+ISTEXT(R83)+ISTEXT(S83)-1</f>
        <v>4</v>
      </c>
      <c r="AD83">
        <f>IF(Z83=1,AC83,0)</f>
        <v>0</v>
      </c>
      <c r="AE83" t="str">
        <f>VLOOKUP($B83,overview_of_services!$B$4:$R$111,$AE$2,FALSE)</f>
        <v>L</v>
      </c>
      <c r="AF83">
        <f>VLOOKUP(B83,INDIRECT("'"&amp;AE83&amp;"'!"&amp;"C14:Z413"),$AF$2,0)+AA83+$AF$4</f>
        <v>81</v>
      </c>
      <c r="AG83">
        <f>IF($T83=1,INDIRECT(ADDRESS($AF83,AG$2,1,,$AE83)),0)</f>
        <v>0</v>
      </c>
      <c r="AH83">
        <f>IF($T83=1,INDIRECT(ADDRESS($AF83,AH$2,1,,$AE83)),0)</f>
        <v>0</v>
      </c>
      <c r="AI83">
        <f>IF($T83=1,INDIRECT(ADDRESS($AF83,AI$2,1,,$AE83)),0)</f>
        <v>0</v>
      </c>
      <c r="AJ83">
        <f>IF($T83=1,INDIRECT(ADDRESS($AF83,AJ$2,1,,$AE83)),0)</f>
        <v>0</v>
      </c>
      <c r="AK83">
        <f>IF($T83=1,INDIRECT(ADDRESS($AF83,AK$2,1,,$AE83)),0)</f>
        <v>0</v>
      </c>
      <c r="AL83">
        <f>IF($T83=1,INDIRECT(ADDRESS($AF83,AL$2,1,,$AE83)),0)</f>
        <v>0</v>
      </c>
      <c r="AM83">
        <f>IF($T83=1,INDIRECT(ADDRESS($AF83,AM$2,1,,$AE83)),0)</f>
        <v>0</v>
      </c>
      <c r="AN83">
        <f>VLOOKUP(B83,INDIRECT("'"&amp;AE83&amp;"'!"&amp;"C14:Z413"),$AF$2,0)+AB83+$AF$4</f>
        <v>81</v>
      </c>
      <c r="AO83">
        <f>IF($T83=1,INDIRECT(ADDRESS($AN83,AO$2,1,,$AE83)),0)</f>
        <v>0</v>
      </c>
      <c r="AP83">
        <f>IF($T83=1,INDIRECT(ADDRESS($AN83,AP$2,1,,$AE83)),0)</f>
        <v>0</v>
      </c>
      <c r="AQ83">
        <f>IF($T83=1,INDIRECT(ADDRESS($AN83,AQ$2,1,,$AE83)),0)</f>
        <v>0</v>
      </c>
      <c r="AR83">
        <f>IF($T83=1,INDIRECT(ADDRESS($AN83,AR$2,1,,$AE83)),0)</f>
        <v>0</v>
      </c>
      <c r="AS83">
        <f>IF($T83=1,INDIRECT(ADDRESS($AN83,AS$2,1,,$AE83)),0)</f>
        <v>0</v>
      </c>
      <c r="AT83">
        <f>IF($T83=1,INDIRECT(ADDRESS($AN83,AT$2,1,,$AE83)),0)</f>
        <v>0</v>
      </c>
      <c r="AU83">
        <f>IF($T83=1,INDIRECT(ADDRESS($AN83,AU$2,1,,$AE83)),0)</f>
        <v>0</v>
      </c>
      <c r="AW83" t="str">
        <v>Weightings</v>
      </c>
      <c r="AX83" s="3">
        <f>VLOOKUP(AE83,_general!$A$65:$B$73,2,FALSE)+$AX$4</f>
        <v>13</v>
      </c>
      <c r="AY83" s="1">
        <f>INDIRECT(ADDRESS($AX83,AY$2,1,,"Weightings"))</f>
        <v>0.03363626684769519</v>
      </c>
      <c r="AZ83" s="1">
        <f>INDIRECT(ADDRESS($AX83,AZ$2,1,,"Weightings"))</f>
        <v>0</v>
      </c>
      <c r="BA83" s="1">
        <f>INDIRECT(ADDRESS($AX83,BA$2,1,,"Weightings"))</f>
        <v>0.16666666666666666</v>
      </c>
      <c r="BB83" s="1">
        <f>INDIRECT(ADDRESS($AX83,BB$2,1,,"Weightings"))</f>
        <v>0.1111111111111111</v>
      </c>
      <c r="BC83" s="1">
        <f>INDIRECT(ADDRESS($AX83,BC$2,1,,"Weightings"))</f>
        <v>0</v>
      </c>
      <c r="BD83" s="1">
        <f>INDIRECT(ADDRESS($AX83,BD$2,1,,"Weightings"))</f>
        <v>0.033519976429467004</v>
      </c>
      <c r="BE83" s="1">
        <f>INDIRECT(ADDRESS($AX83,BE$2,1,,"Weightings"))</f>
        <v>0</v>
      </c>
      <c r="BG83" s="4">
        <f>AG83*AY83</f>
        <v>0</v>
      </c>
      <c r="BH83" s="4">
        <f>AH83*AZ83</f>
        <v>0</v>
      </c>
      <c r="BI83" s="4">
        <f>AI83*BA83</f>
        <v>0</v>
      </c>
      <c r="BJ83" s="4">
        <f>AJ83*BB83</f>
        <v>0</v>
      </c>
      <c r="BK83" s="4">
        <f>AK83*BC83</f>
        <v>0</v>
      </c>
      <c r="BL83" s="4">
        <f>AL83*BD83</f>
        <v>0</v>
      </c>
      <c r="BM83" s="4">
        <f>AM83*BE83</f>
        <v>0</v>
      </c>
      <c r="BO83" s="4">
        <f>IF($M83&gt;0,AO83*AY83,0)</f>
        <v>0</v>
      </c>
      <c r="BP83" s="4">
        <f>IF($M83&gt;0,AP83*AZ83,0)</f>
        <v>0</v>
      </c>
      <c r="BQ83" s="4">
        <f>IF($M83&gt;0,AQ83*BA83,0)</f>
        <v>0</v>
      </c>
      <c r="BR83" s="4">
        <f>IF($M83&gt;0,AR83*BB83,0)</f>
        <v>0</v>
      </c>
      <c r="BS83" s="4">
        <f>IF($M83&gt;0,AS83*BC83,0)</f>
        <v>0</v>
      </c>
      <c r="BT83" s="4">
        <f>IF($M83&gt;0,AT83*BD83,0)</f>
        <v>0</v>
      </c>
      <c r="BU83" s="4">
        <f>IF($M83&gt;0,AU83*BE83,0)</f>
        <v>0</v>
      </c>
      <c r="BV83" s="3">
        <f>$AX$4+18</f>
        <v>22</v>
      </c>
      <c r="BW83" s="4">
        <f>INDIRECT(ADDRESS($BV83,BW$2,1,,"Weightings"))*(BG83*$K83+BO83*$M83)</f>
        <v>0</v>
      </c>
      <c r="BX83" s="4">
        <f>INDIRECT(ADDRESS($BV83,BX$2,1,,"Weightings"))*(BH83*$K83+BP83*$M83)</f>
        <v>0</v>
      </c>
      <c r="BY83" s="4">
        <f>INDIRECT(ADDRESS($BV83,BY$2,1,,"Weightings"))*(BI83*$K83+BQ83*$M83)</f>
        <v>0</v>
      </c>
      <c r="BZ83" s="4">
        <f>INDIRECT(ADDRESS($BV83,BZ$2,1,,"Weightings"))*(BJ83*$K83+BR83*$M83)</f>
        <v>0</v>
      </c>
      <c r="CA83" s="4">
        <f>INDIRECT(ADDRESS($BV83,CA$2,1,,"Weightings"))*(BK83*$K83+BS83*$M83)</f>
        <v>0</v>
      </c>
      <c r="CB83" s="4">
        <f>INDIRECT(ADDRESS($BV83,CB$2,1,,"Weightings"))*(BL83*$K83+BT83*$M83)</f>
        <v>0</v>
      </c>
      <c r="CC83" s="4">
        <f>INDIRECT(ADDRESS($BV83,CC$2,1,,"Weightings"))*(BM83*$K83+BU83*$M83)</f>
        <v>0</v>
      </c>
      <c r="CE83" t="str">
        <f>AE83</f>
        <v>L</v>
      </c>
      <c r="CF83">
        <f>VLOOKUP(B83,INDIRECT("'"&amp;AE83&amp;"'!"&amp;"C2:Z501"),$AF$2,0)+AD83+$AF$4</f>
        <v>81</v>
      </c>
      <c r="CG83">
        <f>IF(OR($T83=1,AND($F83=2,$E83=1,$G83=1)),INDIRECT(ADDRESS($CF83,CG$2,1,,$CE83)),0)</f>
        <v>0</v>
      </c>
      <c r="CH83">
        <f>IF(OR($T83=1,AND($F83=2,$E83=1,$G83=1)),INDIRECT(ADDRESS($CF83,CH$2,1,,$CE83)),0)</f>
        <v>0</v>
      </c>
      <c r="CI83">
        <f>IF(OR($T83=1,AND($F83=2,$E83=1,$G83=1)),INDIRECT(ADDRESS($CF83,CI$2,1,,$CE83)),0)</f>
        <v>0</v>
      </c>
      <c r="CJ83">
        <f>IF(OR($T83=1,AND($F83=2,$E83=1,$G83=1)),INDIRECT(ADDRESS($CF83,CJ$2,1,,$CE83)),0)</f>
        <v>0</v>
      </c>
      <c r="CK83">
        <f>IF(OR($T83=1,AND($F83=2,$E83=1,$G83=1)),INDIRECT(ADDRESS($CF83,CK$2,1,,$CE83)),0)</f>
        <v>0</v>
      </c>
      <c r="CL83">
        <f>IF(OR($T83=1,AND($F83=2,$E83=1,$G83=1)),INDIRECT(ADDRESS($CF83,CL$2,1,,$CE83)),0)</f>
        <v>0</v>
      </c>
      <c r="CM83">
        <f>IF(OR($T83=1,AND($F83=2,$E83=1,$G83=1)),INDIRECT(ADDRESS($CF83,CM$2,1,,$CE83)),0)</f>
        <v>0</v>
      </c>
      <c r="CO83" s="4">
        <f>AY83*CG83</f>
        <v>0</v>
      </c>
      <c r="CP83" s="4">
        <f>AZ83*CH83</f>
        <v>0</v>
      </c>
      <c r="CQ83" s="4">
        <f>BA83*CI83</f>
        <v>0</v>
      </c>
      <c r="CR83" s="4">
        <f>BB83*CJ83</f>
        <v>0</v>
      </c>
      <c r="CS83" s="4">
        <f>BC83*CK83</f>
        <v>0</v>
      </c>
      <c r="CT83" s="4">
        <f>BD83*CL83</f>
        <v>0</v>
      </c>
      <c r="CU83" s="4">
        <f>BE83*CM83</f>
        <v>0</v>
      </c>
      <c r="CV83" s="3">
        <f>BV83</f>
        <v>22</v>
      </c>
      <c r="CW83" s="4">
        <f>INDIRECT(ADDRESS($CV83,CW$2,1,,"Weightings"))*CO83</f>
        <v>0</v>
      </c>
      <c r="CX83" s="4">
        <f>INDIRECT(ADDRESS($BV83,CX$2,1,,"Weightings"))*CP83</f>
        <v>0</v>
      </c>
      <c r="CY83" s="4">
        <f>INDIRECT(ADDRESS($BV83,CY$2,1,,"Weightings"))*CQ83</f>
        <v>0</v>
      </c>
      <c r="CZ83" s="4">
        <f>INDIRECT(ADDRESS($BV83,CZ$2,1,,"Weightings"))*CR83</f>
        <v>0</v>
      </c>
      <c r="DA83" s="4">
        <f>INDIRECT(ADDRESS($BV83,DA$2,1,,"Weightings"))*CS83</f>
        <v>0</v>
      </c>
      <c r="DB83" s="4">
        <f>INDIRECT(ADDRESS($BV83,DB$2,1,,"Weightings"))*CT83</f>
        <v>0</v>
      </c>
      <c r="DC83" s="4">
        <f>INDIRECT(ADDRESS($BV83,DC$2,1,,"Weightings"))*CU83</f>
        <v>0</v>
      </c>
    </row>
    <row r="84" hidden="1" ht="30.75" customHeight="1">
      <c r="B84" t="str">
        <f>overview_of_services!B82</f>
        <v>L-E5</v>
      </c>
      <c r="C84" t="str">
        <f>overview_of_services!C82</f>
        <v>Groupe de services définis par l'utilisateur 25</v>
      </c>
      <c r="D84" t="str">
        <f>overview_of_services!D82</f>
        <v>Service à potentiel d'intelligence défini par l'utilisateur 25</v>
      </c>
      <c r="E84">
        <f>IF($H$2="A",overview_of_services!J82,IF($H$2="B",overview_of_services!K82,overview_of_services!L82))</f>
        <v>0</v>
      </c>
      <c r="F84">
        <f>IF('Informations sur le bâtiment'!$G$59="","",'Informations sur le bâtiment'!$G$59)</f>
        <v>1</v>
      </c>
      <c r="G84">
        <f>overview_of_services!N82</f>
        <v>0</v>
      </c>
      <c r="I84">
        <v>1</v>
      </c>
      <c r="K84" s="1">
        <v>1</v>
      </c>
      <c r="L84">
        <v>0</v>
      </c>
      <c r="M84" s="1">
        <f>1-K84</f>
        <v>0</v>
      </c>
      <c r="N84" s="1" t="str">
        <f>IF(AND(U84=1,NOT(F84=2),OR(J84="",J84&lt;0,J84&gt;AC84,AND(M84&gt;0,OR(L84="",L84&lt;0,L84&gt;AC84)),K84&gt;1,K84&lt;0)),_general!$A$83,"")</f>
        <v/>
      </c>
      <c r="O84" t="str">
        <f>VLOOKUP($B84,overview_of_services!$B$4:$I$111,4,)</f>
        <v>Niveau défini par l'utilisateur 1-0</v>
      </c>
      <c r="P84" t="str">
        <f>VLOOKUP($B84,overview_of_services!$B$4:$I$111,5,)</f>
        <v>Niveau défini par l'utilisateur 1-1</v>
      </c>
      <c r="Q84" t="str">
        <f>VLOOKUP($B84,overview_of_services!$B$4:$I$111,6,)</f>
        <v>Niveau défini par l'utilisateur 1-2</v>
      </c>
      <c r="R84" t="str">
        <f>VLOOKUP($B84,overview_of_services!$B$4:$I$111,7,)</f>
        <v>Niveau défini par l'utilisateur 1-3</v>
      </c>
      <c r="S84" t="str">
        <f>VLOOKUP($B84,overview_of_services!$B$4:$I$111,8,)</f>
        <v>Niveau défini par l'utilisateur 1-4</v>
      </c>
      <c r="T84">
        <f>IF(OR(E84=0,OR(F84=0,F84=2)),0,1)</f>
        <v>0</v>
      </c>
      <c r="U84">
        <f>IF(AND(T84=1,I84=1),1,0)</f>
        <v>0</v>
      </c>
      <c r="Z84">
        <f>IF(OR(AND(F84=1,E84=1,G84=1),AND(F84=1,E84=1,G84=0,I84=1),AND(F84=2,E84=1,G84=1)),1,0)</f>
        <v>0</v>
      </c>
      <c r="AA84">
        <f>IF(U84=1,J84,0)</f>
        <v>0</v>
      </c>
      <c r="AB84">
        <f>IF(U84=1,L84,0)</f>
        <v>0</v>
      </c>
      <c r="AC84">
        <f>ISTEXT(O84)+ISTEXT(P84)+ISTEXT(Q84)+ISTEXT(R84)+ISTEXT(S84)-1</f>
        <v>4</v>
      </c>
      <c r="AD84">
        <f>IF(Z84=1,AC84,0)</f>
        <v>0</v>
      </c>
      <c r="AE84" t="str">
        <f>VLOOKUP($B84,overview_of_services!$B$4:$R$111,$AE$2,FALSE)</f>
        <v>L</v>
      </c>
      <c r="AF84">
        <f>VLOOKUP(B84,INDIRECT("'"&amp;AE84&amp;"'!"&amp;"C15:Z414"),$AF$2,0)+AA84+$AF$4</f>
        <v>95</v>
      </c>
      <c r="AG84">
        <f>IF($T84=1,INDIRECT(ADDRESS($AF84,AG$2,1,,$AE84)),0)</f>
        <v>0</v>
      </c>
      <c r="AH84">
        <f>IF($T84=1,INDIRECT(ADDRESS($AF84,AH$2,1,,$AE84)),0)</f>
        <v>0</v>
      </c>
      <c r="AI84">
        <f>IF($T84=1,INDIRECT(ADDRESS($AF84,AI$2,1,,$AE84)),0)</f>
        <v>0</v>
      </c>
      <c r="AJ84">
        <f>IF($T84=1,INDIRECT(ADDRESS($AF84,AJ$2,1,,$AE84)),0)</f>
        <v>0</v>
      </c>
      <c r="AK84">
        <f>IF($T84=1,INDIRECT(ADDRESS($AF84,AK$2,1,,$AE84)),0)</f>
        <v>0</v>
      </c>
      <c r="AL84">
        <f>IF($T84=1,INDIRECT(ADDRESS($AF84,AL$2,1,,$AE84)),0)</f>
        <v>0</v>
      </c>
      <c r="AM84">
        <f>IF($T84=1,INDIRECT(ADDRESS($AF84,AM$2,1,,$AE84)),0)</f>
        <v>0</v>
      </c>
      <c r="AN84">
        <f>VLOOKUP(B84,INDIRECT("'"&amp;AE84&amp;"'!"&amp;"C15:Z414"),$AF$2,0)+AB84+$AF$4</f>
        <v>95</v>
      </c>
      <c r="AO84">
        <f>IF($T84=1,INDIRECT(ADDRESS($AN84,AO$2,1,,$AE84)),0)</f>
        <v>0</v>
      </c>
      <c r="AP84">
        <f>IF($T84=1,INDIRECT(ADDRESS($AN84,AP$2,1,,$AE84)),0)</f>
        <v>0</v>
      </c>
      <c r="AQ84">
        <f>IF($T84=1,INDIRECT(ADDRESS($AN84,AQ$2,1,,$AE84)),0)</f>
        <v>0</v>
      </c>
      <c r="AR84">
        <f>IF($T84=1,INDIRECT(ADDRESS($AN84,AR$2,1,,$AE84)),0)</f>
        <v>0</v>
      </c>
      <c r="AS84">
        <f>IF($T84=1,INDIRECT(ADDRESS($AN84,AS$2,1,,$AE84)),0)</f>
        <v>0</v>
      </c>
      <c r="AT84">
        <f>IF($T84=1,INDIRECT(ADDRESS($AN84,AT$2,1,,$AE84)),0)</f>
        <v>0</v>
      </c>
      <c r="AU84">
        <f>IF($T84=1,INDIRECT(ADDRESS($AN84,AU$2,1,,$AE84)),0)</f>
        <v>0</v>
      </c>
      <c r="AW84" t="str">
        <v>Weightings</v>
      </c>
      <c r="AX84" s="3">
        <f>VLOOKUP(AE84,_general!$A$65:$B$73,2,FALSE)+$AX$4</f>
        <v>13</v>
      </c>
      <c r="AY84" s="1">
        <f>INDIRECT(ADDRESS($AX84,AY$2,1,,"Weightings"))</f>
        <v>0.03363626684769519</v>
      </c>
      <c r="AZ84" s="1">
        <f>INDIRECT(ADDRESS($AX84,AZ$2,1,,"Weightings"))</f>
        <v>0</v>
      </c>
      <c r="BA84" s="1">
        <f>INDIRECT(ADDRESS($AX84,BA$2,1,,"Weightings"))</f>
        <v>0.16666666666666666</v>
      </c>
      <c r="BB84" s="1">
        <f>INDIRECT(ADDRESS($AX84,BB$2,1,,"Weightings"))</f>
        <v>0.1111111111111111</v>
      </c>
      <c r="BC84" s="1">
        <f>INDIRECT(ADDRESS($AX84,BC$2,1,,"Weightings"))</f>
        <v>0</v>
      </c>
      <c r="BD84" s="1">
        <f>INDIRECT(ADDRESS($AX84,BD$2,1,,"Weightings"))</f>
        <v>0.033519976429467004</v>
      </c>
      <c r="BE84" s="1">
        <f>INDIRECT(ADDRESS($AX84,BE$2,1,,"Weightings"))</f>
        <v>0</v>
      </c>
      <c r="BG84" s="4">
        <f>AG84*AY84</f>
        <v>0</v>
      </c>
      <c r="BH84" s="4">
        <f>AH84*AZ84</f>
        <v>0</v>
      </c>
      <c r="BI84" s="4">
        <f>AI84*BA84</f>
        <v>0</v>
      </c>
      <c r="BJ84" s="4">
        <f>AJ84*BB84</f>
        <v>0</v>
      </c>
      <c r="BK84" s="4">
        <f>AK84*BC84</f>
        <v>0</v>
      </c>
      <c r="BL84" s="4">
        <f>AL84*BD84</f>
        <v>0</v>
      </c>
      <c r="BM84" s="4">
        <f>AM84*BE84</f>
        <v>0</v>
      </c>
      <c r="BO84" s="4">
        <f>IF($M84&gt;0,AO84*AY84,0)</f>
        <v>0</v>
      </c>
      <c r="BP84" s="4">
        <f>IF($M84&gt;0,AP84*AZ84,0)</f>
        <v>0</v>
      </c>
      <c r="BQ84" s="4">
        <f>IF($M84&gt;0,AQ84*BA84,0)</f>
        <v>0</v>
      </c>
      <c r="BR84" s="4">
        <f>IF($M84&gt;0,AR84*BB84,0)</f>
        <v>0</v>
      </c>
      <c r="BS84" s="4">
        <f>IF($M84&gt;0,AS84*BC84,0)</f>
        <v>0</v>
      </c>
      <c r="BT84" s="4">
        <f>IF($M84&gt;0,AT84*BD84,0)</f>
        <v>0</v>
      </c>
      <c r="BU84" s="4">
        <f>IF($M84&gt;0,AU84*BE84,0)</f>
        <v>0</v>
      </c>
      <c r="BV84" s="3">
        <f>$AX$4+18</f>
        <v>22</v>
      </c>
      <c r="BW84" s="4">
        <f>INDIRECT(ADDRESS($BV84,BW$2,1,,"Weightings"))*(BG84*$K84+BO84*$M84)</f>
        <v>0</v>
      </c>
      <c r="BX84" s="4">
        <f>INDIRECT(ADDRESS($BV84,BX$2,1,,"Weightings"))*(BH84*$K84+BP84*$M84)</f>
        <v>0</v>
      </c>
      <c r="BY84" s="4">
        <f>INDIRECT(ADDRESS($BV84,BY$2,1,,"Weightings"))*(BI84*$K84+BQ84*$M84)</f>
        <v>0</v>
      </c>
      <c r="BZ84" s="4">
        <f>INDIRECT(ADDRESS($BV84,BZ$2,1,,"Weightings"))*(BJ84*$K84+BR84*$M84)</f>
        <v>0</v>
      </c>
      <c r="CA84" s="4">
        <f>INDIRECT(ADDRESS($BV84,CA$2,1,,"Weightings"))*(BK84*$K84+BS84*$M84)</f>
        <v>0</v>
      </c>
      <c r="CB84" s="4">
        <f>INDIRECT(ADDRESS($BV84,CB$2,1,,"Weightings"))*(BL84*$K84+BT84*$M84)</f>
        <v>0</v>
      </c>
      <c r="CC84" s="4">
        <f>INDIRECT(ADDRESS($BV84,CC$2,1,,"Weightings"))*(BM84*$K84+BU84*$M84)</f>
        <v>0</v>
      </c>
      <c r="CE84" t="str">
        <f>AE84</f>
        <v>L</v>
      </c>
      <c r="CF84">
        <f>VLOOKUP(B84,INDIRECT("'"&amp;AE84&amp;"'!"&amp;"C3:Z502"),$AF$2,0)+AD84+$AF$4</f>
        <v>95</v>
      </c>
      <c r="CG84">
        <f>IF(OR($T84=1,AND($F84=2,$E84=1,$G84=1)),INDIRECT(ADDRESS($CF84,CG$2,1,,$CE84)),0)</f>
        <v>0</v>
      </c>
      <c r="CH84">
        <f>IF(OR($T84=1,AND($F84=2,$E84=1,$G84=1)),INDIRECT(ADDRESS($CF84,CH$2,1,,$CE84)),0)</f>
        <v>0</v>
      </c>
      <c r="CI84">
        <f>IF(OR($T84=1,AND($F84=2,$E84=1,$G84=1)),INDIRECT(ADDRESS($CF84,CI$2,1,,$CE84)),0)</f>
        <v>0</v>
      </c>
      <c r="CJ84">
        <f>IF(OR($T84=1,AND($F84=2,$E84=1,$G84=1)),INDIRECT(ADDRESS($CF84,CJ$2,1,,$CE84)),0)</f>
        <v>0</v>
      </c>
      <c r="CK84">
        <f>IF(OR($T84=1,AND($F84=2,$E84=1,$G84=1)),INDIRECT(ADDRESS($CF84,CK$2,1,,$CE84)),0)</f>
        <v>0</v>
      </c>
      <c r="CL84">
        <f>IF(OR($T84=1,AND($F84=2,$E84=1,$G84=1)),INDIRECT(ADDRESS($CF84,CL$2,1,,$CE84)),0)</f>
        <v>0</v>
      </c>
      <c r="CM84">
        <f>IF(OR($T84=1,AND($F84=2,$E84=1,$G84=1)),INDIRECT(ADDRESS($CF84,CM$2,1,,$CE84)),0)</f>
        <v>0</v>
      </c>
      <c r="CO84" s="4">
        <f>AY84*CG84</f>
        <v>0</v>
      </c>
      <c r="CP84" s="4">
        <f>AZ84*CH84</f>
        <v>0</v>
      </c>
      <c r="CQ84" s="4">
        <f>BA84*CI84</f>
        <v>0</v>
      </c>
      <c r="CR84" s="4">
        <f>BB84*CJ84</f>
        <v>0</v>
      </c>
      <c r="CS84" s="4">
        <f>BC84*CK84</f>
        <v>0</v>
      </c>
      <c r="CT84" s="4">
        <f>BD84*CL84</f>
        <v>0</v>
      </c>
      <c r="CU84" s="4">
        <f>BE84*CM84</f>
        <v>0</v>
      </c>
      <c r="CV84" s="3">
        <f>BV84</f>
        <v>22</v>
      </c>
      <c r="CW84" s="4">
        <f>INDIRECT(ADDRESS($CV84,CW$2,1,,"Weightings"))*CO84</f>
        <v>0</v>
      </c>
      <c r="CX84" s="4">
        <f>INDIRECT(ADDRESS($BV84,CX$2,1,,"Weightings"))*CP84</f>
        <v>0</v>
      </c>
      <c r="CY84" s="4">
        <f>INDIRECT(ADDRESS($BV84,CY$2,1,,"Weightings"))*CQ84</f>
        <v>0</v>
      </c>
      <c r="CZ84" s="4">
        <f>INDIRECT(ADDRESS($BV84,CZ$2,1,,"Weightings"))*CR84</f>
        <v>0</v>
      </c>
      <c r="DA84" s="4">
        <f>INDIRECT(ADDRESS($BV84,DA$2,1,,"Weightings"))*CS84</f>
        <v>0</v>
      </c>
      <c r="DB84" s="4">
        <f>INDIRECT(ADDRESS($BV84,DB$2,1,,"Weightings"))*CT84</f>
        <v>0</v>
      </c>
      <c r="DC84" s="4">
        <f>INDIRECT(ADDRESS($BV84,DC$2,1,,"Weightings"))*CU84</f>
        <v>0</v>
      </c>
    </row>
    <row r="85" hidden="1" ht="30.75" customHeight="1">
      <c r="B85" t="str">
        <f>overview_of_services!B83</f>
        <v>DE-E1</v>
      </c>
      <c r="C85" t="str">
        <f>overview_of_services!C83</f>
        <v>Groupe de services définis par l'utilisateur 26</v>
      </c>
      <c r="D85" t="str">
        <f>overview_of_services!D83</f>
        <v>Service à potentiel d'intelligence défini par l'utilisateur 26</v>
      </c>
      <c r="E85">
        <f>IF($H$2="A",overview_of_services!J83,IF($H$2="B",overview_of_services!K83,overview_of_services!L83))</f>
        <v>0</v>
      </c>
      <c r="F85">
        <f>IF('Informations sur le bâtiment'!$G$60="","",'Informations sur le bâtiment'!$G$60)</f>
        <v>1</v>
      </c>
      <c r="G85">
        <f>overview_of_services!N83</f>
        <v>0</v>
      </c>
      <c r="I85">
        <v>1</v>
      </c>
      <c r="K85" s="1">
        <v>1</v>
      </c>
      <c r="L85">
        <v>0</v>
      </c>
      <c r="M85" s="1">
        <f>1-K85</f>
        <v>0</v>
      </c>
      <c r="N85" s="1" t="str">
        <f>IF(AND(U85=1,NOT(F85=2),OR(J85="",J85&lt;0,J85&gt;AC85,AND(M85&gt;0,OR(L85="",L85&lt;0,L85&gt;AC85)),K85&gt;1,K85&lt;0)),_general!$A$83,"")</f>
        <v/>
      </c>
      <c r="O85" t="str">
        <f>VLOOKUP($B85,overview_of_services!$B$4:$I$111,4,)</f>
        <v>Niveau défini par l'utilisateur 1-0</v>
      </c>
      <c r="P85" t="str">
        <f>VLOOKUP($B85,overview_of_services!$B$4:$I$111,5,)</f>
        <v>Niveau défini par l'utilisateur 1-1</v>
      </c>
      <c r="Q85" t="str">
        <f>VLOOKUP($B85,overview_of_services!$B$4:$I$111,6,)</f>
        <v>Niveau défini par l'utilisateur 1-2</v>
      </c>
      <c r="R85" t="str">
        <f>VLOOKUP($B85,overview_of_services!$B$4:$I$111,7,)</f>
        <v>Niveau défini par l'utilisateur 1-3</v>
      </c>
      <c r="S85" t="str">
        <f>VLOOKUP($B85,overview_of_services!$B$4:$I$111,8,)</f>
        <v>Niveau défini par l'utilisateur 1-4</v>
      </c>
      <c r="T85">
        <f>IF(OR(E85=0,OR(F85=0,F85=2)),0,1)</f>
        <v>0</v>
      </c>
      <c r="U85">
        <f>IF(AND(T85=1,I85=1),1,0)</f>
        <v>0</v>
      </c>
      <c r="Z85">
        <f>IF(OR(AND(F85=1,E85=1,G85=1),AND(F85=1,E85=1,G85=0,I85=1),AND(F85=2,E85=1,G85=1)),1,0)</f>
        <v>0</v>
      </c>
      <c r="AA85">
        <f>IF(U85=1,J85,0)</f>
        <v>0</v>
      </c>
      <c r="AB85">
        <f>IF(U85=1,L85,0)</f>
        <v>0</v>
      </c>
      <c r="AC85">
        <f>ISTEXT(O85)+ISTEXT(P85)+ISTEXT(Q85)+ISTEXT(R85)+ISTEXT(S85)-1</f>
        <v>4</v>
      </c>
      <c r="AD85">
        <f>IF(Z85=1,AC85,0)</f>
        <v>0</v>
      </c>
      <c r="AE85" t="str">
        <f>VLOOKUP($B85,overview_of_services!$B$4:$R$111,$AE$2,FALSE)</f>
        <v>DE</v>
      </c>
      <c r="AF85">
        <f>VLOOKUP(B85,INDIRECT("'"&amp;AE85&amp;"'!"&amp;"C16:Z415"),$AF$2,0)+AA85+$AF$4</f>
        <v>53</v>
      </c>
      <c r="AG85">
        <f>IF($T85=1,INDIRECT(ADDRESS($AF85,AG$2,1,,$AE85)),0)</f>
        <v>0</v>
      </c>
      <c r="AH85">
        <f>IF($T85=1,INDIRECT(ADDRESS($AF85,AH$2,1,,$AE85)),0)</f>
        <v>0</v>
      </c>
      <c r="AI85">
        <f>IF($T85=1,INDIRECT(ADDRESS($AF85,AI$2,1,,$AE85)),0)</f>
        <v>0</v>
      </c>
      <c r="AJ85">
        <f>IF($T85=1,INDIRECT(ADDRESS($AF85,AJ$2,1,,$AE85)),0)</f>
        <v>0</v>
      </c>
      <c r="AK85">
        <f>IF($T85=1,INDIRECT(ADDRESS($AF85,AK$2,1,,$AE85)),0)</f>
        <v>0</v>
      </c>
      <c r="AL85">
        <f>IF($T85=1,INDIRECT(ADDRESS($AF85,AL$2,1,,$AE85)),0)</f>
        <v>0</v>
      </c>
      <c r="AM85">
        <f>IF($T85=1,INDIRECT(ADDRESS($AF85,AM$2,1,,$AE85)),0)</f>
        <v>0</v>
      </c>
      <c r="AN85">
        <f>VLOOKUP(B85,INDIRECT("'"&amp;AE85&amp;"'!"&amp;"C16:Z415"),$AF$2,0)+AB85+$AF$4</f>
        <v>53</v>
      </c>
      <c r="AO85">
        <f>IF($T85=1,INDIRECT(ADDRESS($AN85,AO$2,1,,$AE85)),0)</f>
        <v>0</v>
      </c>
      <c r="AP85">
        <f>IF($T85=1,INDIRECT(ADDRESS($AN85,AP$2,1,,$AE85)),0)</f>
        <v>0</v>
      </c>
      <c r="AQ85">
        <f>IF($T85=1,INDIRECT(ADDRESS($AN85,AQ$2,1,,$AE85)),0)</f>
        <v>0</v>
      </c>
      <c r="AR85">
        <f>IF($T85=1,INDIRECT(ADDRESS($AN85,AR$2,1,,$AE85)),0)</f>
        <v>0</v>
      </c>
      <c r="AS85">
        <f>IF($T85=1,INDIRECT(ADDRESS($AN85,AS$2,1,,$AE85)),0)</f>
        <v>0</v>
      </c>
      <c r="AT85">
        <f>IF($T85=1,INDIRECT(ADDRESS($AN85,AT$2,1,,$AE85)),0)</f>
        <v>0</v>
      </c>
      <c r="AU85">
        <f>IF($T85=1,INDIRECT(ADDRESS($AN85,AU$2,1,,$AE85)),0)</f>
        <v>0</v>
      </c>
      <c r="AW85" t="str">
        <v>Weightings</v>
      </c>
      <c r="AX85" s="3">
        <f>VLOOKUP(AE85,_general!$A$65:$B$73,2,FALSE)+$AX$4</f>
        <v>15</v>
      </c>
      <c r="AY85" s="1">
        <f>INDIRECT(ADDRESS($AX85,AY$2,1,,"Weightings"))</f>
        <v>0.05</v>
      </c>
      <c r="AZ85" s="1">
        <f>INDIRECT(ADDRESS($AX85,AZ$2,1,,"Weightings"))</f>
        <v>0</v>
      </c>
      <c r="BA85" s="1">
        <f>INDIRECT(ADDRESS($AX85,BA$2,1,,"Weightings"))</f>
        <v>0.16666666666666666</v>
      </c>
      <c r="BB85" s="1">
        <f>INDIRECT(ADDRESS($AX85,BB$2,1,,"Weightings"))</f>
        <v>0.1111111111111111</v>
      </c>
      <c r="BC85" s="1">
        <f>INDIRECT(ADDRESS($AX85,BC$2,1,,"Weightings"))</f>
        <v>0.6</v>
      </c>
      <c r="BD85" s="1">
        <f>INDIRECT(ADDRESS($AX85,BD$2,1,,"Weightings"))</f>
        <v>0.05</v>
      </c>
      <c r="BE85" s="1">
        <f>INDIRECT(ADDRESS($AX85,BE$2,1,,"Weightings"))</f>
        <v>0.125</v>
      </c>
      <c r="BG85" s="4">
        <f>AG85*AY85</f>
        <v>0</v>
      </c>
      <c r="BH85" s="4">
        <f>AH85*AZ85</f>
        <v>0</v>
      </c>
      <c r="BI85" s="4">
        <f>AI85*BA85</f>
        <v>0</v>
      </c>
      <c r="BJ85" s="4">
        <f>AJ85*BB85</f>
        <v>0</v>
      </c>
      <c r="BK85" s="4">
        <f>AK85*BC85</f>
        <v>0</v>
      </c>
      <c r="BL85" s="4">
        <f>AL85*BD85</f>
        <v>0</v>
      </c>
      <c r="BM85" s="4">
        <f>AM85*BE85</f>
        <v>0</v>
      </c>
      <c r="BO85" s="4">
        <f>IF($M85&gt;0,AO85*AY85,0)</f>
        <v>0</v>
      </c>
      <c r="BP85" s="4">
        <f>IF($M85&gt;0,AP85*AZ85,0)</f>
        <v>0</v>
      </c>
      <c r="BQ85" s="4">
        <f>IF($M85&gt;0,AQ85*BA85,0)</f>
        <v>0</v>
      </c>
      <c r="BR85" s="4">
        <f>IF($M85&gt;0,AR85*BB85,0)</f>
        <v>0</v>
      </c>
      <c r="BS85" s="4">
        <f>IF($M85&gt;0,AS85*BC85,0)</f>
        <v>0</v>
      </c>
      <c r="BT85" s="4">
        <f>IF($M85&gt;0,AT85*BD85,0)</f>
        <v>0</v>
      </c>
      <c r="BU85" s="4">
        <f>IF($M85&gt;0,AU85*BE85,0)</f>
        <v>0</v>
      </c>
      <c r="BV85" s="3">
        <f>$AX$4+18</f>
        <v>22</v>
      </c>
      <c r="BW85" s="4">
        <f>INDIRECT(ADDRESS($BV85,BW$2,1,,"Weightings"))*(BG85*$K85+BO85*$M85)</f>
        <v>0</v>
      </c>
      <c r="BX85" s="4">
        <f>INDIRECT(ADDRESS($BV85,BX$2,1,,"Weightings"))*(BH85*$K85+BP85*$M85)</f>
        <v>0</v>
      </c>
      <c r="BY85" s="4">
        <f>INDIRECT(ADDRESS($BV85,BY$2,1,,"Weightings"))*(BI85*$K85+BQ85*$M85)</f>
        <v>0</v>
      </c>
      <c r="BZ85" s="4">
        <f>INDIRECT(ADDRESS($BV85,BZ$2,1,,"Weightings"))*(BJ85*$K85+BR85*$M85)</f>
        <v>0</v>
      </c>
      <c r="CA85" s="4">
        <f>INDIRECT(ADDRESS($BV85,CA$2,1,,"Weightings"))*(BK85*$K85+BS85*$M85)</f>
        <v>0</v>
      </c>
      <c r="CB85" s="4">
        <f>INDIRECT(ADDRESS($BV85,CB$2,1,,"Weightings"))*(BL85*$K85+BT85*$M85)</f>
        <v>0</v>
      </c>
      <c r="CC85" s="4">
        <f>INDIRECT(ADDRESS($BV85,CC$2,1,,"Weightings"))*(BM85*$K85+BU85*$M85)</f>
        <v>0</v>
      </c>
      <c r="CE85" t="str">
        <f>AE85</f>
        <v>DE</v>
      </c>
      <c r="CF85">
        <f>VLOOKUP(B85,INDIRECT("'"&amp;AE85&amp;"'!"&amp;"C4:Z503"),$AF$2,0)+AD85+$AF$4</f>
        <v>53</v>
      </c>
      <c r="CG85">
        <f>IF(OR($T85=1,AND($F85=2,$E85=1,$G85=1)),INDIRECT(ADDRESS($CF85,CG$2,1,,$CE85)),0)</f>
        <v>0</v>
      </c>
      <c r="CH85">
        <f>IF(OR($T85=1,AND($F85=2,$E85=1,$G85=1)),INDIRECT(ADDRESS($CF85,CH$2,1,,$CE85)),0)</f>
        <v>0</v>
      </c>
      <c r="CI85">
        <f>IF(OR($T85=1,AND($F85=2,$E85=1,$G85=1)),INDIRECT(ADDRESS($CF85,CI$2,1,,$CE85)),0)</f>
        <v>0</v>
      </c>
      <c r="CJ85">
        <f>IF(OR($T85=1,AND($F85=2,$E85=1,$G85=1)),INDIRECT(ADDRESS($CF85,CJ$2,1,,$CE85)),0)</f>
        <v>0</v>
      </c>
      <c r="CK85">
        <f>IF(OR($T85=1,AND($F85=2,$E85=1,$G85=1)),INDIRECT(ADDRESS($CF85,CK$2,1,,$CE85)),0)</f>
        <v>0</v>
      </c>
      <c r="CL85">
        <f>IF(OR($T85=1,AND($F85=2,$E85=1,$G85=1)),INDIRECT(ADDRESS($CF85,CL$2,1,,$CE85)),0)</f>
        <v>0</v>
      </c>
      <c r="CM85">
        <f>IF(OR($T85=1,AND($F85=2,$E85=1,$G85=1)),INDIRECT(ADDRESS($CF85,CM$2,1,,$CE85)),0)</f>
        <v>0</v>
      </c>
      <c r="CO85" s="4">
        <f>AY85*CG85</f>
        <v>0</v>
      </c>
      <c r="CP85" s="4">
        <f>AZ85*CH85</f>
        <v>0</v>
      </c>
      <c r="CQ85" s="4">
        <f>BA85*CI85</f>
        <v>0</v>
      </c>
      <c r="CR85" s="4">
        <f>BB85*CJ85</f>
        <v>0</v>
      </c>
      <c r="CS85" s="4">
        <f>BC85*CK85</f>
        <v>0</v>
      </c>
      <c r="CT85" s="4">
        <f>BD85*CL85</f>
        <v>0</v>
      </c>
      <c r="CU85" s="4">
        <f>BE85*CM85</f>
        <v>0</v>
      </c>
      <c r="CV85" s="3">
        <f>BV85</f>
        <v>22</v>
      </c>
      <c r="CW85" s="4">
        <f>INDIRECT(ADDRESS($CV85,CW$2,1,,"Weightings"))*CO85</f>
        <v>0</v>
      </c>
      <c r="CX85" s="4">
        <f>INDIRECT(ADDRESS($BV85,CX$2,1,,"Weightings"))*CP85</f>
        <v>0</v>
      </c>
      <c r="CY85" s="4">
        <f>INDIRECT(ADDRESS($BV85,CY$2,1,,"Weightings"))*CQ85</f>
        <v>0</v>
      </c>
      <c r="CZ85" s="4">
        <f>INDIRECT(ADDRESS($BV85,CZ$2,1,,"Weightings"))*CR85</f>
        <v>0</v>
      </c>
      <c r="DA85" s="4">
        <f>INDIRECT(ADDRESS($BV85,DA$2,1,,"Weightings"))*CS85</f>
        <v>0</v>
      </c>
      <c r="DB85" s="4">
        <f>INDIRECT(ADDRESS($BV85,DB$2,1,,"Weightings"))*CT85</f>
        <v>0</v>
      </c>
      <c r="DC85" s="4">
        <f>INDIRECT(ADDRESS($BV85,DC$2,1,,"Weightings"))*CU85</f>
        <v>0</v>
      </c>
    </row>
    <row r="86" hidden="1" ht="30.75" customHeight="1">
      <c r="B86" t="str">
        <f>overview_of_services!B84</f>
        <v>DE-E2</v>
      </c>
      <c r="C86" t="str">
        <f>overview_of_services!C84</f>
        <v>Groupe de services définis par l'utilisateur 27</v>
      </c>
      <c r="D86" t="str">
        <f>overview_of_services!D84</f>
        <v>Service à potentiel d'intelligence défini par l'utilisateur 27</v>
      </c>
      <c r="E86">
        <f>IF($H$2="A",overview_of_services!J84,IF($H$2="B",overview_of_services!K84,overview_of_services!L84))</f>
        <v>0</v>
      </c>
      <c r="F86">
        <f>IF('Informations sur le bâtiment'!$G$60="","",'Informations sur le bâtiment'!$G$60)</f>
        <v>1</v>
      </c>
      <c r="G86">
        <f>overview_of_services!N84</f>
        <v>0</v>
      </c>
      <c r="I86">
        <v>1</v>
      </c>
      <c r="K86" s="1">
        <v>1</v>
      </c>
      <c r="L86">
        <v>0</v>
      </c>
      <c r="M86" s="1">
        <f>1-K86</f>
        <v>0</v>
      </c>
      <c r="N86" s="1" t="str">
        <f>IF(AND(U86=1,NOT(F86=2),OR(J86="",J86&lt;0,J86&gt;AC86,AND(M86&gt;0,OR(L86="",L86&lt;0,L86&gt;AC86)),K86&gt;1,K86&lt;0)),_general!$A$83,"")</f>
        <v/>
      </c>
      <c r="O86" t="str">
        <f>VLOOKUP($B86,overview_of_services!$B$4:$I$111,4,)</f>
        <v>Niveau défini par l'utilisateur 1-0</v>
      </c>
      <c r="P86" t="str">
        <f>VLOOKUP($B86,overview_of_services!$B$4:$I$111,5,)</f>
        <v>Niveau défini par l'utilisateur 1-1</v>
      </c>
      <c r="Q86" t="str">
        <f>VLOOKUP($B86,overview_of_services!$B$4:$I$111,6,)</f>
        <v>Niveau défini par l'utilisateur 1-2</v>
      </c>
      <c r="R86" t="str">
        <f>VLOOKUP($B86,overview_of_services!$B$4:$I$111,7,)</f>
        <v>Niveau défini par l'utilisateur 1-3</v>
      </c>
      <c r="S86" t="str">
        <f>VLOOKUP($B86,overview_of_services!$B$4:$I$111,8,)</f>
        <v>Niveau défini par l'utilisateur 1-4</v>
      </c>
      <c r="T86">
        <f>IF(OR(E86=0,OR(F86=0,F86=2)),0,1)</f>
        <v>0</v>
      </c>
      <c r="U86">
        <f>IF(AND(T86=1,I86=1),1,0)</f>
        <v>0</v>
      </c>
      <c r="Z86">
        <f>IF(OR(AND(F86=1,E86=1,G86=1),AND(F86=1,E86=1,G86=0,I86=1),AND(F86=2,E86=1,G86=1)),1,0)</f>
        <v>0</v>
      </c>
      <c r="AA86">
        <f>IF(U86=1,J86,0)</f>
        <v>0</v>
      </c>
      <c r="AB86">
        <f>IF(U86=1,L86,0)</f>
        <v>0</v>
      </c>
      <c r="AC86">
        <f>ISTEXT(O86)+ISTEXT(P86)+ISTEXT(Q86)+ISTEXT(R86)+ISTEXT(S86)-1</f>
        <v>4</v>
      </c>
      <c r="AD86">
        <f>IF(Z86=1,AC86,0)</f>
        <v>0</v>
      </c>
      <c r="AE86" t="str">
        <f>VLOOKUP($B86,overview_of_services!$B$4:$R$111,$AE$2,FALSE)</f>
        <v>DE</v>
      </c>
      <c r="AF86">
        <f>VLOOKUP(B86,INDIRECT("'"&amp;AE86&amp;"'!"&amp;"C17:Z416"),$AF$2,0)+AA86+$AF$4</f>
        <v>67</v>
      </c>
      <c r="AG86">
        <f>IF($T86=1,INDIRECT(ADDRESS($AF86,AG$2,1,,$AE86)),0)</f>
        <v>0</v>
      </c>
      <c r="AH86">
        <f>IF($T86=1,INDIRECT(ADDRESS($AF86,AH$2,1,,$AE86)),0)</f>
        <v>0</v>
      </c>
      <c r="AI86">
        <f>IF($T86=1,INDIRECT(ADDRESS($AF86,AI$2,1,,$AE86)),0)</f>
        <v>0</v>
      </c>
      <c r="AJ86">
        <f>IF($T86=1,INDIRECT(ADDRESS($AF86,AJ$2,1,,$AE86)),0)</f>
        <v>0</v>
      </c>
      <c r="AK86">
        <f>IF($T86=1,INDIRECT(ADDRESS($AF86,AK$2,1,,$AE86)),0)</f>
        <v>0</v>
      </c>
      <c r="AL86">
        <f>IF($T86=1,INDIRECT(ADDRESS($AF86,AL$2,1,,$AE86)),0)</f>
        <v>0</v>
      </c>
      <c r="AM86">
        <f>IF($T86=1,INDIRECT(ADDRESS($AF86,AM$2,1,,$AE86)),0)</f>
        <v>0</v>
      </c>
      <c r="AN86">
        <f>VLOOKUP(B86,INDIRECT("'"&amp;AE86&amp;"'!"&amp;"C17:Z416"),$AF$2,0)+AB86+$AF$4</f>
        <v>67</v>
      </c>
      <c r="AO86">
        <f>IF($T86=1,INDIRECT(ADDRESS($AN86,AO$2,1,,$AE86)),0)</f>
        <v>0</v>
      </c>
      <c r="AP86">
        <f>IF($T86=1,INDIRECT(ADDRESS($AN86,AP$2,1,,$AE86)),0)</f>
        <v>0</v>
      </c>
      <c r="AQ86">
        <f>IF($T86=1,INDIRECT(ADDRESS($AN86,AQ$2,1,,$AE86)),0)</f>
        <v>0</v>
      </c>
      <c r="AR86">
        <f>IF($T86=1,INDIRECT(ADDRESS($AN86,AR$2,1,,$AE86)),0)</f>
        <v>0</v>
      </c>
      <c r="AS86">
        <f>IF($T86=1,INDIRECT(ADDRESS($AN86,AS$2,1,,$AE86)),0)</f>
        <v>0</v>
      </c>
      <c r="AT86">
        <f>IF($T86=1,INDIRECT(ADDRESS($AN86,AT$2,1,,$AE86)),0)</f>
        <v>0</v>
      </c>
      <c r="AU86">
        <f>IF($T86=1,INDIRECT(ADDRESS($AN86,AU$2,1,,$AE86)),0)</f>
        <v>0</v>
      </c>
      <c r="AW86" t="str">
        <v>Weightings</v>
      </c>
      <c r="AX86" s="3">
        <f>VLOOKUP(AE86,_general!$A$65:$B$73,2,FALSE)+$AX$4</f>
        <v>15</v>
      </c>
      <c r="AY86" s="1">
        <f>INDIRECT(ADDRESS($AX86,AY$2,1,,"Weightings"))</f>
        <v>0.05</v>
      </c>
      <c r="AZ86" s="1">
        <f>INDIRECT(ADDRESS($AX86,AZ$2,1,,"Weightings"))</f>
        <v>0</v>
      </c>
      <c r="BA86" s="1">
        <f>INDIRECT(ADDRESS($AX86,BA$2,1,,"Weightings"))</f>
        <v>0.16666666666666666</v>
      </c>
      <c r="BB86" s="1">
        <f>INDIRECT(ADDRESS($AX86,BB$2,1,,"Weightings"))</f>
        <v>0.1111111111111111</v>
      </c>
      <c r="BC86" s="1">
        <f>INDIRECT(ADDRESS($AX86,BC$2,1,,"Weightings"))</f>
        <v>0.6</v>
      </c>
      <c r="BD86" s="1">
        <f>INDIRECT(ADDRESS($AX86,BD$2,1,,"Weightings"))</f>
        <v>0.05</v>
      </c>
      <c r="BE86" s="1">
        <f>INDIRECT(ADDRESS($AX86,BE$2,1,,"Weightings"))</f>
        <v>0.125</v>
      </c>
      <c r="BG86" s="4">
        <f>AG86*AY86</f>
        <v>0</v>
      </c>
      <c r="BH86" s="4">
        <f>AH86*AZ86</f>
        <v>0</v>
      </c>
      <c r="BI86" s="4">
        <f>AI86*BA86</f>
        <v>0</v>
      </c>
      <c r="BJ86" s="4">
        <f>AJ86*BB86</f>
        <v>0</v>
      </c>
      <c r="BK86" s="4">
        <f>AK86*BC86</f>
        <v>0</v>
      </c>
      <c r="BL86" s="4">
        <f>AL86*BD86</f>
        <v>0</v>
      </c>
      <c r="BM86" s="4">
        <f>AM86*BE86</f>
        <v>0</v>
      </c>
      <c r="BO86" s="4">
        <f>IF($M86&gt;0,AO86*AY86,0)</f>
        <v>0</v>
      </c>
      <c r="BP86" s="4">
        <f>IF($M86&gt;0,AP86*AZ86,0)</f>
        <v>0</v>
      </c>
      <c r="BQ86" s="4">
        <f>IF($M86&gt;0,AQ86*BA86,0)</f>
        <v>0</v>
      </c>
      <c r="BR86" s="4">
        <f>IF($M86&gt;0,AR86*BB86,0)</f>
        <v>0</v>
      </c>
      <c r="BS86" s="4">
        <f>IF($M86&gt;0,AS86*BC86,0)</f>
        <v>0</v>
      </c>
      <c r="BT86" s="4">
        <f>IF($M86&gt;0,AT86*BD86,0)</f>
        <v>0</v>
      </c>
      <c r="BU86" s="4">
        <f>IF($M86&gt;0,AU86*BE86,0)</f>
        <v>0</v>
      </c>
      <c r="BV86" s="3">
        <f>$AX$4+18</f>
        <v>22</v>
      </c>
      <c r="BW86" s="4">
        <f>INDIRECT(ADDRESS($BV86,BW$2,1,,"Weightings"))*(BG86*$K86+BO86*$M86)</f>
        <v>0</v>
      </c>
      <c r="BX86" s="4">
        <f>INDIRECT(ADDRESS($BV86,BX$2,1,,"Weightings"))*(BH86*$K86+BP86*$M86)</f>
        <v>0</v>
      </c>
      <c r="BY86" s="4">
        <f>INDIRECT(ADDRESS($BV86,BY$2,1,,"Weightings"))*(BI86*$K86+BQ86*$M86)</f>
        <v>0</v>
      </c>
      <c r="BZ86" s="4">
        <f>INDIRECT(ADDRESS($BV86,BZ$2,1,,"Weightings"))*(BJ86*$K86+BR86*$M86)</f>
        <v>0</v>
      </c>
      <c r="CA86" s="4">
        <f>INDIRECT(ADDRESS($BV86,CA$2,1,,"Weightings"))*(BK86*$K86+BS86*$M86)</f>
        <v>0</v>
      </c>
      <c r="CB86" s="4">
        <f>INDIRECT(ADDRESS($BV86,CB$2,1,,"Weightings"))*(BL86*$K86+BT86*$M86)</f>
        <v>0</v>
      </c>
      <c r="CC86" s="4">
        <f>INDIRECT(ADDRESS($BV86,CC$2,1,,"Weightings"))*(BM86*$K86+BU86*$M86)</f>
        <v>0</v>
      </c>
      <c r="CE86" t="str">
        <f>AE86</f>
        <v>DE</v>
      </c>
      <c r="CF86">
        <f>VLOOKUP(B86,INDIRECT("'"&amp;AE86&amp;"'!"&amp;"C5:Z504"),$AF$2,0)+AD86+$AF$4</f>
        <v>67</v>
      </c>
      <c r="CG86">
        <f>IF(OR($T86=1,AND($F86=2,$E86=1,$G86=1)),INDIRECT(ADDRESS($CF86,CG$2,1,,$CE86)),0)</f>
        <v>0</v>
      </c>
      <c r="CH86">
        <f>IF(OR($T86=1,AND($F86=2,$E86=1,$G86=1)),INDIRECT(ADDRESS($CF86,CH$2,1,,$CE86)),0)</f>
        <v>0</v>
      </c>
      <c r="CI86">
        <f>IF(OR($T86=1,AND($F86=2,$E86=1,$G86=1)),INDIRECT(ADDRESS($CF86,CI$2,1,,$CE86)),0)</f>
        <v>0</v>
      </c>
      <c r="CJ86">
        <f>IF(OR($T86=1,AND($F86=2,$E86=1,$G86=1)),INDIRECT(ADDRESS($CF86,CJ$2,1,,$CE86)),0)</f>
        <v>0</v>
      </c>
      <c r="CK86">
        <f>IF(OR($T86=1,AND($F86=2,$E86=1,$G86=1)),INDIRECT(ADDRESS($CF86,CK$2,1,,$CE86)),0)</f>
        <v>0</v>
      </c>
      <c r="CL86">
        <f>IF(OR($T86=1,AND($F86=2,$E86=1,$G86=1)),INDIRECT(ADDRESS($CF86,CL$2,1,,$CE86)),0)</f>
        <v>0</v>
      </c>
      <c r="CM86">
        <f>IF(OR($T86=1,AND($F86=2,$E86=1,$G86=1)),INDIRECT(ADDRESS($CF86,CM$2,1,,$CE86)),0)</f>
        <v>0</v>
      </c>
      <c r="CO86" s="4">
        <f>AY86*CG86</f>
        <v>0</v>
      </c>
      <c r="CP86" s="4">
        <f>AZ86*CH86</f>
        <v>0</v>
      </c>
      <c r="CQ86" s="4">
        <f>BA86*CI86</f>
        <v>0</v>
      </c>
      <c r="CR86" s="4">
        <f>BB86*CJ86</f>
        <v>0</v>
      </c>
      <c r="CS86" s="4">
        <f>BC86*CK86</f>
        <v>0</v>
      </c>
      <c r="CT86" s="4">
        <f>BD86*CL86</f>
        <v>0</v>
      </c>
      <c r="CU86" s="4">
        <f>BE86*CM86</f>
        <v>0</v>
      </c>
      <c r="CV86" s="3">
        <f>BV86</f>
        <v>22</v>
      </c>
      <c r="CW86" s="4">
        <f>INDIRECT(ADDRESS($CV86,CW$2,1,,"Weightings"))*CO86</f>
        <v>0</v>
      </c>
      <c r="CX86" s="4">
        <f>INDIRECT(ADDRESS($BV86,CX$2,1,,"Weightings"))*CP86</f>
        <v>0</v>
      </c>
      <c r="CY86" s="4">
        <f>INDIRECT(ADDRESS($BV86,CY$2,1,,"Weightings"))*CQ86</f>
        <v>0</v>
      </c>
      <c r="CZ86" s="4">
        <f>INDIRECT(ADDRESS($BV86,CZ$2,1,,"Weightings"))*CR86</f>
        <v>0</v>
      </c>
      <c r="DA86" s="4">
        <f>INDIRECT(ADDRESS($BV86,DA$2,1,,"Weightings"))*CS86</f>
        <v>0</v>
      </c>
      <c r="DB86" s="4">
        <f>INDIRECT(ADDRESS($BV86,DB$2,1,,"Weightings"))*CT86</f>
        <v>0</v>
      </c>
      <c r="DC86" s="4">
        <f>INDIRECT(ADDRESS($BV86,DC$2,1,,"Weightings"))*CU86</f>
        <v>0</v>
      </c>
    </row>
    <row r="87" hidden="1" ht="30.75" customHeight="1">
      <c r="B87" t="str">
        <f>overview_of_services!B85</f>
        <v>DE-E3</v>
      </c>
      <c r="C87" t="str">
        <f>overview_of_services!C85</f>
        <v>Groupe de services définis par l'utilisateur 28</v>
      </c>
      <c r="D87" t="str">
        <f>overview_of_services!D85</f>
        <v>Service à potentiel d'intelligence défini par l'utilisateur 28</v>
      </c>
      <c r="E87">
        <f>IF($H$2="A",overview_of_services!J85,IF($H$2="B",overview_of_services!K85,overview_of_services!L85))</f>
        <v>0</v>
      </c>
      <c r="F87">
        <f>IF('Informations sur le bâtiment'!$G$60="","",'Informations sur le bâtiment'!$G$60)</f>
        <v>1</v>
      </c>
      <c r="G87">
        <f>overview_of_services!N85</f>
        <v>0</v>
      </c>
      <c r="I87">
        <v>1</v>
      </c>
      <c r="K87" s="1">
        <v>1</v>
      </c>
      <c r="L87">
        <v>0</v>
      </c>
      <c r="M87" s="1">
        <f>1-K87</f>
        <v>0</v>
      </c>
      <c r="N87" s="1" t="str">
        <f>IF(AND(U87=1,NOT(F87=2),OR(J87="",J87&lt;0,J87&gt;AC87,AND(M87&gt;0,OR(L87="",L87&lt;0,L87&gt;AC87)),K87&gt;1,K87&lt;0)),_general!$A$83,"")</f>
        <v/>
      </c>
      <c r="O87" t="str">
        <f>VLOOKUP($B87,overview_of_services!$B$4:$I$111,4,)</f>
        <v>Niveau défini par l'utilisateur 1-0</v>
      </c>
      <c r="P87" t="str">
        <f>VLOOKUP($B87,overview_of_services!$B$4:$I$111,5,)</f>
        <v>Niveau défini par l'utilisateur 1-1</v>
      </c>
      <c r="Q87" t="str">
        <f>VLOOKUP($B87,overview_of_services!$B$4:$I$111,6,)</f>
        <v>Niveau défini par l'utilisateur 1-2</v>
      </c>
      <c r="R87" t="str">
        <f>VLOOKUP($B87,overview_of_services!$B$4:$I$111,7,)</f>
        <v>Niveau défini par l'utilisateur 1-3</v>
      </c>
      <c r="S87" t="str">
        <f>VLOOKUP($B87,overview_of_services!$B$4:$I$111,8,)</f>
        <v>Niveau défini par l'utilisateur 1-4</v>
      </c>
      <c r="T87">
        <f>IF(OR(E87=0,OR(F87=0,F87=2)),0,1)</f>
        <v>0</v>
      </c>
      <c r="U87">
        <f>IF(AND(T87=1,I87=1),1,0)</f>
        <v>0</v>
      </c>
      <c r="Z87">
        <f>IF(OR(AND(F87=1,E87=1,G87=1),AND(F87=1,E87=1,G87=0,I87=1),AND(F87=2,E87=1,G87=1)),1,0)</f>
        <v>0</v>
      </c>
      <c r="AA87">
        <f>IF(U87=1,J87,0)</f>
        <v>0</v>
      </c>
      <c r="AB87">
        <f>IF(U87=1,L87,0)</f>
        <v>0</v>
      </c>
      <c r="AC87">
        <f>ISTEXT(O87)+ISTEXT(P87)+ISTEXT(Q87)+ISTEXT(R87)+ISTEXT(S87)-1</f>
        <v>4</v>
      </c>
      <c r="AD87">
        <f>IF(Z87=1,AC87,0)</f>
        <v>0</v>
      </c>
      <c r="AE87" t="str">
        <f>VLOOKUP($B87,overview_of_services!$B$4:$R$111,$AE$2,FALSE)</f>
        <v>DE</v>
      </c>
      <c r="AF87">
        <f>VLOOKUP(B87,INDIRECT("'"&amp;AE87&amp;"'!"&amp;"C18:Z417"),$AF$2,0)+AA87+$AF$4</f>
        <v>81</v>
      </c>
      <c r="AG87">
        <f>IF($T87=1,INDIRECT(ADDRESS($AF87,AG$2,1,,$AE87)),0)</f>
        <v>0</v>
      </c>
      <c r="AH87">
        <f>IF($T87=1,INDIRECT(ADDRESS($AF87,AH$2,1,,$AE87)),0)</f>
        <v>0</v>
      </c>
      <c r="AI87">
        <f>IF($T87=1,INDIRECT(ADDRESS($AF87,AI$2,1,,$AE87)),0)</f>
        <v>0</v>
      </c>
      <c r="AJ87">
        <f>IF($T87=1,INDIRECT(ADDRESS($AF87,AJ$2,1,,$AE87)),0)</f>
        <v>0</v>
      </c>
      <c r="AK87">
        <f>IF($T87=1,INDIRECT(ADDRESS($AF87,AK$2,1,,$AE87)),0)</f>
        <v>0</v>
      </c>
      <c r="AL87">
        <f>IF($T87=1,INDIRECT(ADDRESS($AF87,AL$2,1,,$AE87)),0)</f>
        <v>0</v>
      </c>
      <c r="AM87">
        <f>IF($T87=1,INDIRECT(ADDRESS($AF87,AM$2,1,,$AE87)),0)</f>
        <v>0</v>
      </c>
      <c r="AN87">
        <f>VLOOKUP(B87,INDIRECT("'"&amp;AE87&amp;"'!"&amp;"C18:Z417"),$AF$2,0)+AB87+$AF$4</f>
        <v>81</v>
      </c>
      <c r="AO87">
        <f>IF($T87=1,INDIRECT(ADDRESS($AN87,AO$2,1,,$AE87)),0)</f>
        <v>0</v>
      </c>
      <c r="AP87">
        <f>IF($T87=1,INDIRECT(ADDRESS($AN87,AP$2,1,,$AE87)),0)</f>
        <v>0</v>
      </c>
      <c r="AQ87">
        <f>IF($T87=1,INDIRECT(ADDRESS($AN87,AQ$2,1,,$AE87)),0)</f>
        <v>0</v>
      </c>
      <c r="AR87">
        <f>IF($T87=1,INDIRECT(ADDRESS($AN87,AR$2,1,,$AE87)),0)</f>
        <v>0</v>
      </c>
      <c r="AS87">
        <f>IF($T87=1,INDIRECT(ADDRESS($AN87,AS$2,1,,$AE87)),0)</f>
        <v>0</v>
      </c>
      <c r="AT87">
        <f>IF($T87=1,INDIRECT(ADDRESS($AN87,AT$2,1,,$AE87)),0)</f>
        <v>0</v>
      </c>
      <c r="AU87">
        <f>IF($T87=1,INDIRECT(ADDRESS($AN87,AU$2,1,,$AE87)),0)</f>
        <v>0</v>
      </c>
      <c r="AW87" t="str">
        <v>Weightings</v>
      </c>
      <c r="AX87" s="3">
        <f>VLOOKUP(AE87,_general!$A$65:$B$73,2,FALSE)+$AX$4</f>
        <v>15</v>
      </c>
      <c r="AY87" s="1">
        <f>INDIRECT(ADDRESS($AX87,AY$2,1,,"Weightings"))</f>
        <v>0.05</v>
      </c>
      <c r="AZ87" s="1">
        <f>INDIRECT(ADDRESS($AX87,AZ$2,1,,"Weightings"))</f>
        <v>0</v>
      </c>
      <c r="BA87" s="1">
        <f>INDIRECT(ADDRESS($AX87,BA$2,1,,"Weightings"))</f>
        <v>0.16666666666666666</v>
      </c>
      <c r="BB87" s="1">
        <f>INDIRECT(ADDRESS($AX87,BB$2,1,,"Weightings"))</f>
        <v>0.1111111111111111</v>
      </c>
      <c r="BC87" s="1">
        <f>INDIRECT(ADDRESS($AX87,BC$2,1,,"Weightings"))</f>
        <v>0.6</v>
      </c>
      <c r="BD87" s="1">
        <f>INDIRECT(ADDRESS($AX87,BD$2,1,,"Weightings"))</f>
        <v>0.05</v>
      </c>
      <c r="BE87" s="1">
        <f>INDIRECT(ADDRESS($AX87,BE$2,1,,"Weightings"))</f>
        <v>0.125</v>
      </c>
      <c r="BG87" s="4">
        <f>AG87*AY87</f>
        <v>0</v>
      </c>
      <c r="BH87" s="4">
        <f>AH87*AZ87</f>
        <v>0</v>
      </c>
      <c r="BI87" s="4">
        <f>AI87*BA87</f>
        <v>0</v>
      </c>
      <c r="BJ87" s="4">
        <f>AJ87*BB87</f>
        <v>0</v>
      </c>
      <c r="BK87" s="4">
        <f>AK87*BC87</f>
        <v>0</v>
      </c>
      <c r="BL87" s="4">
        <f>AL87*BD87</f>
        <v>0</v>
      </c>
      <c r="BM87" s="4">
        <f>AM87*BE87</f>
        <v>0</v>
      </c>
      <c r="BO87" s="4">
        <f>IF($M87&gt;0,AO87*AY87,0)</f>
        <v>0</v>
      </c>
      <c r="BP87" s="4">
        <f>IF($M87&gt;0,AP87*AZ87,0)</f>
        <v>0</v>
      </c>
      <c r="BQ87" s="4">
        <f>IF($M87&gt;0,AQ87*BA87,0)</f>
        <v>0</v>
      </c>
      <c r="BR87" s="4">
        <f>IF($M87&gt;0,AR87*BB87,0)</f>
        <v>0</v>
      </c>
      <c r="BS87" s="4">
        <f>IF($M87&gt;0,AS87*BC87,0)</f>
        <v>0</v>
      </c>
      <c r="BT87" s="4">
        <f>IF($M87&gt;0,AT87*BD87,0)</f>
        <v>0</v>
      </c>
      <c r="BU87" s="4">
        <f>IF($M87&gt;0,AU87*BE87,0)</f>
        <v>0</v>
      </c>
      <c r="BV87" s="3">
        <f>$AX$4+18</f>
        <v>22</v>
      </c>
      <c r="BW87" s="4">
        <f>INDIRECT(ADDRESS($BV87,BW$2,1,,"Weightings"))*(BG87*$K87+BO87*$M87)</f>
        <v>0</v>
      </c>
      <c r="BX87" s="4">
        <f>INDIRECT(ADDRESS($BV87,BX$2,1,,"Weightings"))*(BH87*$K87+BP87*$M87)</f>
        <v>0</v>
      </c>
      <c r="BY87" s="4">
        <f>INDIRECT(ADDRESS($BV87,BY$2,1,,"Weightings"))*(BI87*$K87+BQ87*$M87)</f>
        <v>0</v>
      </c>
      <c r="BZ87" s="4">
        <f>INDIRECT(ADDRESS($BV87,BZ$2,1,,"Weightings"))*(BJ87*$K87+BR87*$M87)</f>
        <v>0</v>
      </c>
      <c r="CA87" s="4">
        <f>INDIRECT(ADDRESS($BV87,CA$2,1,,"Weightings"))*(BK87*$K87+BS87*$M87)</f>
        <v>0</v>
      </c>
      <c r="CB87" s="4">
        <f>INDIRECT(ADDRESS($BV87,CB$2,1,,"Weightings"))*(BL87*$K87+BT87*$M87)</f>
        <v>0</v>
      </c>
      <c r="CC87" s="4">
        <f>INDIRECT(ADDRESS($BV87,CC$2,1,,"Weightings"))*(BM87*$K87+BU87*$M87)</f>
        <v>0</v>
      </c>
      <c r="CE87" t="str">
        <f>AE87</f>
        <v>DE</v>
      </c>
      <c r="CF87">
        <f>VLOOKUP(B87,INDIRECT("'"&amp;AE87&amp;"'!"&amp;"C6:Z505"),$AF$2,0)+AD87+$AF$4</f>
        <v>81</v>
      </c>
      <c r="CG87">
        <f>IF(OR($T87=1,AND($F87=2,$E87=1,$G87=1)),INDIRECT(ADDRESS($CF87,CG$2,1,,$CE87)),0)</f>
        <v>0</v>
      </c>
      <c r="CH87">
        <f>IF(OR($T87=1,AND($F87=2,$E87=1,$G87=1)),INDIRECT(ADDRESS($CF87,CH$2,1,,$CE87)),0)</f>
        <v>0</v>
      </c>
      <c r="CI87">
        <f>IF(OR($T87=1,AND($F87=2,$E87=1,$G87=1)),INDIRECT(ADDRESS($CF87,CI$2,1,,$CE87)),0)</f>
        <v>0</v>
      </c>
      <c r="CJ87">
        <f>IF(OR($T87=1,AND($F87=2,$E87=1,$G87=1)),INDIRECT(ADDRESS($CF87,CJ$2,1,,$CE87)),0)</f>
        <v>0</v>
      </c>
      <c r="CK87">
        <f>IF(OR($T87=1,AND($F87=2,$E87=1,$G87=1)),INDIRECT(ADDRESS($CF87,CK$2,1,,$CE87)),0)</f>
        <v>0</v>
      </c>
      <c r="CL87">
        <f>IF(OR($T87=1,AND($F87=2,$E87=1,$G87=1)),INDIRECT(ADDRESS($CF87,CL$2,1,,$CE87)),0)</f>
        <v>0</v>
      </c>
      <c r="CM87">
        <f>IF(OR($T87=1,AND($F87=2,$E87=1,$G87=1)),INDIRECT(ADDRESS($CF87,CM$2,1,,$CE87)),0)</f>
        <v>0</v>
      </c>
      <c r="CO87" s="4">
        <f>AY87*CG87</f>
        <v>0</v>
      </c>
      <c r="CP87" s="4">
        <f>AZ87*CH87</f>
        <v>0</v>
      </c>
      <c r="CQ87" s="4">
        <f>BA87*CI87</f>
        <v>0</v>
      </c>
      <c r="CR87" s="4">
        <f>BB87*CJ87</f>
        <v>0</v>
      </c>
      <c r="CS87" s="4">
        <f>BC87*CK87</f>
        <v>0</v>
      </c>
      <c r="CT87" s="4">
        <f>BD87*CL87</f>
        <v>0</v>
      </c>
      <c r="CU87" s="4">
        <f>BE87*CM87</f>
        <v>0</v>
      </c>
      <c r="CV87" s="3">
        <f>BV87</f>
        <v>22</v>
      </c>
      <c r="CW87" s="4">
        <f>INDIRECT(ADDRESS($CV87,CW$2,1,,"Weightings"))*CO87</f>
        <v>0</v>
      </c>
      <c r="CX87" s="4">
        <f>INDIRECT(ADDRESS($BV87,CX$2,1,,"Weightings"))*CP87</f>
        <v>0</v>
      </c>
      <c r="CY87" s="4">
        <f>INDIRECT(ADDRESS($BV87,CY$2,1,,"Weightings"))*CQ87</f>
        <v>0</v>
      </c>
      <c r="CZ87" s="4">
        <f>INDIRECT(ADDRESS($BV87,CZ$2,1,,"Weightings"))*CR87</f>
        <v>0</v>
      </c>
      <c r="DA87" s="4">
        <f>INDIRECT(ADDRESS($BV87,DA$2,1,,"Weightings"))*CS87</f>
        <v>0</v>
      </c>
      <c r="DB87" s="4">
        <f>INDIRECT(ADDRESS($BV87,DB$2,1,,"Weightings"))*CT87</f>
        <v>0</v>
      </c>
      <c r="DC87" s="4">
        <f>INDIRECT(ADDRESS($BV87,DC$2,1,,"Weightings"))*CU87</f>
        <v>0</v>
      </c>
    </row>
    <row r="88" hidden="1" ht="30.75" customHeight="1">
      <c r="B88" t="str">
        <f>overview_of_services!B86</f>
        <v>DE-E4</v>
      </c>
      <c r="C88" t="str">
        <f>overview_of_services!C86</f>
        <v>Groupe de services définis par l'utilisateur 29</v>
      </c>
      <c r="D88" t="str">
        <f>overview_of_services!D86</f>
        <v>Service à potentiel d'intelligence défini par l'utilisateur 29</v>
      </c>
      <c r="E88">
        <f>IF($H$2="A",overview_of_services!J86,IF($H$2="B",overview_of_services!K86,overview_of_services!L86))</f>
        <v>0</v>
      </c>
      <c r="F88">
        <f>IF('Informations sur le bâtiment'!$G$60="","",'Informations sur le bâtiment'!$G$60)</f>
        <v>1</v>
      </c>
      <c r="G88">
        <f>overview_of_services!N86</f>
        <v>0</v>
      </c>
      <c r="I88">
        <v>1</v>
      </c>
      <c r="K88" s="1">
        <v>1</v>
      </c>
      <c r="L88">
        <v>0</v>
      </c>
      <c r="M88" s="1">
        <f>1-K88</f>
        <v>0</v>
      </c>
      <c r="N88" s="1" t="str">
        <f>IF(AND(U88=1,NOT(F88=2),OR(J88="",J88&lt;0,J88&gt;AC88,AND(M88&gt;0,OR(L88="",L88&lt;0,L88&gt;AC88)),K88&gt;1,K88&lt;0)),_general!$A$83,"")</f>
        <v/>
      </c>
      <c r="O88" t="str">
        <f>VLOOKUP($B88,overview_of_services!$B$4:$I$111,4,)</f>
        <v>Niveau défini par l'utilisateur 1-0</v>
      </c>
      <c r="P88" t="str">
        <f>VLOOKUP($B88,overview_of_services!$B$4:$I$111,5,)</f>
        <v>Niveau défini par l'utilisateur 1-1</v>
      </c>
      <c r="Q88" t="str">
        <f>VLOOKUP($B88,overview_of_services!$B$4:$I$111,6,)</f>
        <v>Niveau défini par l'utilisateur 1-2</v>
      </c>
      <c r="R88" t="str">
        <f>VLOOKUP($B88,overview_of_services!$B$4:$I$111,7,)</f>
        <v>Niveau défini par l'utilisateur 1-3</v>
      </c>
      <c r="S88" t="str">
        <f>VLOOKUP($B88,overview_of_services!$B$4:$I$111,8,)</f>
        <v>Niveau défini par l'utilisateur 1-4</v>
      </c>
      <c r="T88">
        <f>IF(OR(E88=0,OR(F88=0,F88=2)),0,1)</f>
        <v>0</v>
      </c>
      <c r="U88">
        <f>IF(AND(T88=1,I88=1),1,0)</f>
        <v>0</v>
      </c>
      <c r="Z88">
        <f>IF(OR(AND(F88=1,E88=1,G88=1),AND(F88=1,E88=1,G88=0,I88=1),AND(F88=2,E88=1,G88=1)),1,0)</f>
        <v>0</v>
      </c>
      <c r="AA88">
        <f>IF(U88=1,J88,0)</f>
        <v>0</v>
      </c>
      <c r="AB88">
        <f>IF(U88=1,L88,0)</f>
        <v>0</v>
      </c>
      <c r="AC88">
        <f>ISTEXT(O88)+ISTEXT(P88)+ISTEXT(Q88)+ISTEXT(R88)+ISTEXT(S88)-1</f>
        <v>4</v>
      </c>
      <c r="AD88">
        <f>IF(Z88=1,AC88,0)</f>
        <v>0</v>
      </c>
      <c r="AE88" t="str">
        <f>VLOOKUP($B88,overview_of_services!$B$4:$R$111,$AE$2,FALSE)</f>
        <v>DE</v>
      </c>
      <c r="AF88">
        <f>VLOOKUP(B88,INDIRECT("'"&amp;AE88&amp;"'!"&amp;"C19:Z418"),$AF$2,0)+AA88+$AF$4</f>
        <v>95</v>
      </c>
      <c r="AG88">
        <f>IF($T88=1,INDIRECT(ADDRESS($AF88,AG$2,1,,$AE88)),0)</f>
        <v>0</v>
      </c>
      <c r="AH88">
        <f>IF($T88=1,INDIRECT(ADDRESS($AF88,AH$2,1,,$AE88)),0)</f>
        <v>0</v>
      </c>
      <c r="AI88">
        <f>IF($T88=1,INDIRECT(ADDRESS($AF88,AI$2,1,,$AE88)),0)</f>
        <v>0</v>
      </c>
      <c r="AJ88">
        <f>IF($T88=1,INDIRECT(ADDRESS($AF88,AJ$2,1,,$AE88)),0)</f>
        <v>0</v>
      </c>
      <c r="AK88">
        <f>IF($T88=1,INDIRECT(ADDRESS($AF88,AK$2,1,,$AE88)),0)</f>
        <v>0</v>
      </c>
      <c r="AL88">
        <f>IF($T88=1,INDIRECT(ADDRESS($AF88,AL$2,1,,$AE88)),0)</f>
        <v>0</v>
      </c>
      <c r="AM88">
        <f>IF($T88=1,INDIRECT(ADDRESS($AF88,AM$2,1,,$AE88)),0)</f>
        <v>0</v>
      </c>
      <c r="AN88">
        <f>VLOOKUP(B88,INDIRECT("'"&amp;AE88&amp;"'!"&amp;"C19:Z418"),$AF$2,0)+AB88+$AF$4</f>
        <v>95</v>
      </c>
      <c r="AO88">
        <f>IF($T88=1,INDIRECT(ADDRESS($AN88,AO$2,1,,$AE88)),0)</f>
        <v>0</v>
      </c>
      <c r="AP88">
        <f>IF($T88=1,INDIRECT(ADDRESS($AN88,AP$2,1,,$AE88)),0)</f>
        <v>0</v>
      </c>
      <c r="AQ88">
        <f>IF($T88=1,INDIRECT(ADDRESS($AN88,AQ$2,1,,$AE88)),0)</f>
        <v>0</v>
      </c>
      <c r="AR88">
        <f>IF($T88=1,INDIRECT(ADDRESS($AN88,AR$2,1,,$AE88)),0)</f>
        <v>0</v>
      </c>
      <c r="AS88">
        <f>IF($T88=1,INDIRECT(ADDRESS($AN88,AS$2,1,,$AE88)),0)</f>
        <v>0</v>
      </c>
      <c r="AT88">
        <f>IF($T88=1,INDIRECT(ADDRESS($AN88,AT$2,1,,$AE88)),0)</f>
        <v>0</v>
      </c>
      <c r="AU88">
        <f>IF($T88=1,INDIRECT(ADDRESS($AN88,AU$2,1,,$AE88)),0)</f>
        <v>0</v>
      </c>
      <c r="AW88" t="str">
        <v>Weightings</v>
      </c>
      <c r="AX88" s="3">
        <f>VLOOKUP(AE88,_general!$A$65:$B$73,2,FALSE)+$AX$4</f>
        <v>15</v>
      </c>
      <c r="AY88" s="1">
        <f>INDIRECT(ADDRESS($AX88,AY$2,1,,"Weightings"))</f>
        <v>0.05</v>
      </c>
      <c r="AZ88" s="1">
        <f>INDIRECT(ADDRESS($AX88,AZ$2,1,,"Weightings"))</f>
        <v>0</v>
      </c>
      <c r="BA88" s="1">
        <f>INDIRECT(ADDRESS($AX88,BA$2,1,,"Weightings"))</f>
        <v>0.16666666666666666</v>
      </c>
      <c r="BB88" s="1">
        <f>INDIRECT(ADDRESS($AX88,BB$2,1,,"Weightings"))</f>
        <v>0.1111111111111111</v>
      </c>
      <c r="BC88" s="1">
        <f>INDIRECT(ADDRESS($AX88,BC$2,1,,"Weightings"))</f>
        <v>0.6</v>
      </c>
      <c r="BD88" s="1">
        <f>INDIRECT(ADDRESS($AX88,BD$2,1,,"Weightings"))</f>
        <v>0.05</v>
      </c>
      <c r="BE88" s="1">
        <f>INDIRECT(ADDRESS($AX88,BE$2,1,,"Weightings"))</f>
        <v>0.125</v>
      </c>
      <c r="BG88" s="4">
        <f>AG88*AY88</f>
        <v>0</v>
      </c>
      <c r="BH88" s="4">
        <f>AH88*AZ88</f>
        <v>0</v>
      </c>
      <c r="BI88" s="4">
        <f>AI88*BA88</f>
        <v>0</v>
      </c>
      <c r="BJ88" s="4">
        <f>AJ88*BB88</f>
        <v>0</v>
      </c>
      <c r="BK88" s="4">
        <f>AK88*BC88</f>
        <v>0</v>
      </c>
      <c r="BL88" s="4">
        <f>AL88*BD88</f>
        <v>0</v>
      </c>
      <c r="BM88" s="4">
        <f>AM88*BE88</f>
        <v>0</v>
      </c>
      <c r="BO88" s="4">
        <f>IF($M88&gt;0,AO88*AY88,0)</f>
        <v>0</v>
      </c>
      <c r="BP88" s="4">
        <f>IF($M88&gt;0,AP88*AZ88,0)</f>
        <v>0</v>
      </c>
      <c r="BQ88" s="4">
        <f>IF($M88&gt;0,AQ88*BA88,0)</f>
        <v>0</v>
      </c>
      <c r="BR88" s="4">
        <f>IF($M88&gt;0,AR88*BB88,0)</f>
        <v>0</v>
      </c>
      <c r="BS88" s="4">
        <f>IF($M88&gt;0,AS88*BC88,0)</f>
        <v>0</v>
      </c>
      <c r="BT88" s="4">
        <f>IF($M88&gt;0,AT88*BD88,0)</f>
        <v>0</v>
      </c>
      <c r="BU88" s="4">
        <f>IF($M88&gt;0,AU88*BE88,0)</f>
        <v>0</v>
      </c>
      <c r="BV88" s="3">
        <f>$AX$4+18</f>
        <v>22</v>
      </c>
      <c r="BW88" s="4">
        <f>INDIRECT(ADDRESS($BV88,BW$2,1,,"Weightings"))*(BG88*$K88+BO88*$M88)</f>
        <v>0</v>
      </c>
      <c r="BX88" s="4">
        <f>INDIRECT(ADDRESS($BV88,BX$2,1,,"Weightings"))*(BH88*$K88+BP88*$M88)</f>
        <v>0</v>
      </c>
      <c r="BY88" s="4">
        <f>INDIRECT(ADDRESS($BV88,BY$2,1,,"Weightings"))*(BI88*$K88+BQ88*$M88)</f>
        <v>0</v>
      </c>
      <c r="BZ88" s="4">
        <f>INDIRECT(ADDRESS($BV88,BZ$2,1,,"Weightings"))*(BJ88*$K88+BR88*$M88)</f>
        <v>0</v>
      </c>
      <c r="CA88" s="4">
        <f>INDIRECT(ADDRESS($BV88,CA$2,1,,"Weightings"))*(BK88*$K88+BS88*$M88)</f>
        <v>0</v>
      </c>
      <c r="CB88" s="4">
        <f>INDIRECT(ADDRESS($BV88,CB$2,1,,"Weightings"))*(BL88*$K88+BT88*$M88)</f>
        <v>0</v>
      </c>
      <c r="CC88" s="4">
        <f>INDIRECT(ADDRESS($BV88,CC$2,1,,"Weightings"))*(BM88*$K88+BU88*$M88)</f>
        <v>0</v>
      </c>
      <c r="CE88" t="str">
        <f>AE88</f>
        <v>DE</v>
      </c>
      <c r="CF88">
        <f>VLOOKUP(B88,INDIRECT("'"&amp;AE88&amp;"'!"&amp;"C7:Z506"),$AF$2,0)+AD88+$AF$4</f>
        <v>95</v>
      </c>
      <c r="CG88">
        <f>IF(OR($T88=1,AND($F88=2,$E88=1,$G88=1)),INDIRECT(ADDRESS($CF88,CG$2,1,,$CE88)),0)</f>
        <v>0</v>
      </c>
      <c r="CH88">
        <f>IF(OR($T88=1,AND($F88=2,$E88=1,$G88=1)),INDIRECT(ADDRESS($CF88,CH$2,1,,$CE88)),0)</f>
        <v>0</v>
      </c>
      <c r="CI88">
        <f>IF(OR($T88=1,AND($F88=2,$E88=1,$G88=1)),INDIRECT(ADDRESS($CF88,CI$2,1,,$CE88)),0)</f>
        <v>0</v>
      </c>
      <c r="CJ88">
        <f>IF(OR($T88=1,AND($F88=2,$E88=1,$G88=1)),INDIRECT(ADDRESS($CF88,CJ$2,1,,$CE88)),0)</f>
        <v>0</v>
      </c>
      <c r="CK88">
        <f>IF(OR($T88=1,AND($F88=2,$E88=1,$G88=1)),INDIRECT(ADDRESS($CF88,CK$2,1,,$CE88)),0)</f>
        <v>0</v>
      </c>
      <c r="CL88">
        <f>IF(OR($T88=1,AND($F88=2,$E88=1,$G88=1)),INDIRECT(ADDRESS($CF88,CL$2,1,,$CE88)),0)</f>
        <v>0</v>
      </c>
      <c r="CM88">
        <f>IF(OR($T88=1,AND($F88=2,$E88=1,$G88=1)),INDIRECT(ADDRESS($CF88,CM$2,1,,$CE88)),0)</f>
        <v>0</v>
      </c>
      <c r="CO88" s="4">
        <f>AY88*CG88</f>
        <v>0</v>
      </c>
      <c r="CP88" s="4">
        <f>AZ88*CH88</f>
        <v>0</v>
      </c>
      <c r="CQ88" s="4">
        <f>BA88*CI88</f>
        <v>0</v>
      </c>
      <c r="CR88" s="4">
        <f>BB88*CJ88</f>
        <v>0</v>
      </c>
      <c r="CS88" s="4">
        <f>BC88*CK88</f>
        <v>0</v>
      </c>
      <c r="CT88" s="4">
        <f>BD88*CL88</f>
        <v>0</v>
      </c>
      <c r="CU88" s="4">
        <f>BE88*CM88</f>
        <v>0</v>
      </c>
      <c r="CV88" s="3">
        <f>BV88</f>
        <v>22</v>
      </c>
      <c r="CW88" s="4">
        <f>INDIRECT(ADDRESS($CV88,CW$2,1,,"Weightings"))*CO88</f>
        <v>0</v>
      </c>
      <c r="CX88" s="4">
        <f>INDIRECT(ADDRESS($BV88,CX$2,1,,"Weightings"))*CP88</f>
        <v>0</v>
      </c>
      <c r="CY88" s="4">
        <f>INDIRECT(ADDRESS($BV88,CY$2,1,,"Weightings"))*CQ88</f>
        <v>0</v>
      </c>
      <c r="CZ88" s="4">
        <f>INDIRECT(ADDRESS($BV88,CZ$2,1,,"Weightings"))*CR88</f>
        <v>0</v>
      </c>
      <c r="DA88" s="4">
        <f>INDIRECT(ADDRESS($BV88,DA$2,1,,"Weightings"))*CS88</f>
        <v>0</v>
      </c>
      <c r="DB88" s="4">
        <f>INDIRECT(ADDRESS($BV88,DB$2,1,,"Weightings"))*CT88</f>
        <v>0</v>
      </c>
      <c r="DC88" s="4">
        <f>INDIRECT(ADDRESS($BV88,DC$2,1,,"Weightings"))*CU88</f>
        <v>0</v>
      </c>
    </row>
    <row r="89" hidden="1" ht="30.75" customHeight="1">
      <c r="B89" t="str">
        <f>overview_of_services!B87</f>
        <v>DE-E5</v>
      </c>
      <c r="C89" t="str">
        <f>overview_of_services!C87</f>
        <v>Groupe de services définis par l'utilisateur 30</v>
      </c>
      <c r="D89" t="str">
        <f>overview_of_services!D87</f>
        <v>Service à potentiel d'intelligence défini par l'utilisateur 30</v>
      </c>
      <c r="E89">
        <f>IF($H$2="A",overview_of_services!J87,IF($H$2="B",overview_of_services!K87,overview_of_services!L87))</f>
        <v>0</v>
      </c>
      <c r="F89">
        <f>IF('Informations sur le bâtiment'!$G$60="","",'Informations sur le bâtiment'!$G$60)</f>
        <v>1</v>
      </c>
      <c r="G89">
        <f>overview_of_services!N87</f>
        <v>0</v>
      </c>
      <c r="I89">
        <v>1</v>
      </c>
      <c r="K89" s="1">
        <v>1</v>
      </c>
      <c r="L89">
        <v>0</v>
      </c>
      <c r="M89" s="1">
        <f>1-K89</f>
        <v>0</v>
      </c>
      <c r="N89" s="1" t="str">
        <f>IF(AND(U89=1,NOT(F89=2),OR(J89="",J89&lt;0,J89&gt;AC89,AND(M89&gt;0,OR(L89="",L89&lt;0,L89&gt;AC89)),K89&gt;1,K89&lt;0)),_general!$A$83,"")</f>
        <v/>
      </c>
      <c r="O89" t="str">
        <f>VLOOKUP($B89,overview_of_services!$B$4:$I$111,4,)</f>
        <v>Niveau défini par l'utilisateur 1-0</v>
      </c>
      <c r="P89" t="str">
        <f>VLOOKUP($B89,overview_of_services!$B$4:$I$111,5,)</f>
        <v>Niveau défini par l'utilisateur 1-1</v>
      </c>
      <c r="Q89" t="str">
        <f>VLOOKUP($B89,overview_of_services!$B$4:$I$111,6,)</f>
        <v>Niveau défini par l'utilisateur 1-2</v>
      </c>
      <c r="R89" t="str">
        <f>VLOOKUP($B89,overview_of_services!$B$4:$I$111,7,)</f>
        <v>Niveau défini par l'utilisateur 1-3</v>
      </c>
      <c r="S89" t="str">
        <f>VLOOKUP($B89,overview_of_services!$B$4:$I$111,8,)</f>
        <v>Niveau défini par l'utilisateur 1-4</v>
      </c>
      <c r="T89">
        <f>IF(OR(E89=0,OR(F89=0,F89=2)),0,1)</f>
        <v>0</v>
      </c>
      <c r="U89">
        <f>IF(AND(T89=1,I89=1),1,0)</f>
        <v>0</v>
      </c>
      <c r="Z89">
        <f>IF(OR(AND(F89=1,E89=1,G89=1),AND(F89=1,E89=1,G89=0,I89=1),AND(F89=2,E89=1,G89=1)),1,0)</f>
        <v>0</v>
      </c>
      <c r="AA89">
        <f>IF(U89=1,J89,0)</f>
        <v>0</v>
      </c>
      <c r="AB89">
        <f>IF(U89=1,L89,0)</f>
        <v>0</v>
      </c>
      <c r="AC89">
        <f>ISTEXT(O89)+ISTEXT(P89)+ISTEXT(Q89)+ISTEXT(R89)+ISTEXT(S89)-1</f>
        <v>4</v>
      </c>
      <c r="AD89">
        <f>IF(Z89=1,AC89,0)</f>
        <v>0</v>
      </c>
      <c r="AE89" t="str">
        <f>VLOOKUP($B89,overview_of_services!$B$4:$R$111,$AE$2,FALSE)</f>
        <v>DE</v>
      </c>
      <c r="AF89">
        <f>VLOOKUP(B89,INDIRECT("'"&amp;AE89&amp;"'!"&amp;"C20:Z419"),$AF$2,0)+AA89+$AF$4</f>
        <v>109</v>
      </c>
      <c r="AG89">
        <f>IF($T89=1,INDIRECT(ADDRESS($AF89,AG$2,1,,$AE89)),0)</f>
        <v>0</v>
      </c>
      <c r="AH89">
        <f>IF($T89=1,INDIRECT(ADDRESS($AF89,AH$2,1,,$AE89)),0)</f>
        <v>0</v>
      </c>
      <c r="AI89">
        <f>IF($T89=1,INDIRECT(ADDRESS($AF89,AI$2,1,,$AE89)),0)</f>
        <v>0</v>
      </c>
      <c r="AJ89">
        <f>IF($T89=1,INDIRECT(ADDRESS($AF89,AJ$2,1,,$AE89)),0)</f>
        <v>0</v>
      </c>
      <c r="AK89">
        <f>IF($T89=1,INDIRECT(ADDRESS($AF89,AK$2,1,,$AE89)),0)</f>
        <v>0</v>
      </c>
      <c r="AL89">
        <f>IF($T89=1,INDIRECT(ADDRESS($AF89,AL$2,1,,$AE89)),0)</f>
        <v>0</v>
      </c>
      <c r="AM89">
        <f>IF($T89=1,INDIRECT(ADDRESS($AF89,AM$2,1,,$AE89)),0)</f>
        <v>0</v>
      </c>
      <c r="AN89">
        <f>VLOOKUP(B89,INDIRECT("'"&amp;AE89&amp;"'!"&amp;"C20:Z419"),$AF$2,0)+AB89+$AF$4</f>
        <v>109</v>
      </c>
      <c r="AO89">
        <f>IF($T89=1,INDIRECT(ADDRESS($AN89,AO$2,1,,$AE89)),0)</f>
        <v>0</v>
      </c>
      <c r="AP89">
        <f>IF($T89=1,INDIRECT(ADDRESS($AN89,AP$2,1,,$AE89)),0)</f>
        <v>0</v>
      </c>
      <c r="AQ89">
        <f>IF($T89=1,INDIRECT(ADDRESS($AN89,AQ$2,1,,$AE89)),0)</f>
        <v>0</v>
      </c>
      <c r="AR89">
        <f>IF($T89=1,INDIRECT(ADDRESS($AN89,AR$2,1,,$AE89)),0)</f>
        <v>0</v>
      </c>
      <c r="AS89">
        <f>IF($T89=1,INDIRECT(ADDRESS($AN89,AS$2,1,,$AE89)),0)</f>
        <v>0</v>
      </c>
      <c r="AT89">
        <f>IF($T89=1,INDIRECT(ADDRESS($AN89,AT$2,1,,$AE89)),0)</f>
        <v>0</v>
      </c>
      <c r="AU89">
        <f>IF($T89=1,INDIRECT(ADDRESS($AN89,AU$2,1,,$AE89)),0)</f>
        <v>0</v>
      </c>
      <c r="AW89" t="str">
        <v>Weightings</v>
      </c>
      <c r="AX89" s="3">
        <f>VLOOKUP(AE89,_general!$A$65:$B$73,2,FALSE)+$AX$4</f>
        <v>15</v>
      </c>
      <c r="AY89" s="1">
        <f>INDIRECT(ADDRESS($AX89,AY$2,1,,"Weightings"))</f>
        <v>0.05</v>
      </c>
      <c r="AZ89" s="1">
        <f>INDIRECT(ADDRESS($AX89,AZ$2,1,,"Weightings"))</f>
        <v>0</v>
      </c>
      <c r="BA89" s="1">
        <f>INDIRECT(ADDRESS($AX89,BA$2,1,,"Weightings"))</f>
        <v>0.16666666666666666</v>
      </c>
      <c r="BB89" s="1">
        <f>INDIRECT(ADDRESS($AX89,BB$2,1,,"Weightings"))</f>
        <v>0.1111111111111111</v>
      </c>
      <c r="BC89" s="1">
        <f>INDIRECT(ADDRESS($AX89,BC$2,1,,"Weightings"))</f>
        <v>0.6</v>
      </c>
      <c r="BD89" s="1">
        <f>INDIRECT(ADDRESS($AX89,BD$2,1,,"Weightings"))</f>
        <v>0.05</v>
      </c>
      <c r="BE89" s="1">
        <f>INDIRECT(ADDRESS($AX89,BE$2,1,,"Weightings"))</f>
        <v>0.125</v>
      </c>
      <c r="BG89" s="4">
        <f>AG89*AY89</f>
        <v>0</v>
      </c>
      <c r="BH89" s="4">
        <f>AH89*AZ89</f>
        <v>0</v>
      </c>
      <c r="BI89" s="4">
        <f>AI89*BA89</f>
        <v>0</v>
      </c>
      <c r="BJ89" s="4">
        <f>AJ89*BB89</f>
        <v>0</v>
      </c>
      <c r="BK89" s="4">
        <f>AK89*BC89</f>
        <v>0</v>
      </c>
      <c r="BL89" s="4">
        <f>AL89*BD89</f>
        <v>0</v>
      </c>
      <c r="BM89" s="4">
        <f>AM89*BE89</f>
        <v>0</v>
      </c>
      <c r="BO89" s="4">
        <f>IF($M89&gt;0,AO89*AY89,0)</f>
        <v>0</v>
      </c>
      <c r="BP89" s="4">
        <f>IF($M89&gt;0,AP89*AZ89,0)</f>
        <v>0</v>
      </c>
      <c r="BQ89" s="4">
        <f>IF($M89&gt;0,AQ89*BA89,0)</f>
        <v>0</v>
      </c>
      <c r="BR89" s="4">
        <f>IF($M89&gt;0,AR89*BB89,0)</f>
        <v>0</v>
      </c>
      <c r="BS89" s="4">
        <f>IF($M89&gt;0,AS89*BC89,0)</f>
        <v>0</v>
      </c>
      <c r="BT89" s="4">
        <f>IF($M89&gt;0,AT89*BD89,0)</f>
        <v>0</v>
      </c>
      <c r="BU89" s="4">
        <f>IF($M89&gt;0,AU89*BE89,0)</f>
        <v>0</v>
      </c>
      <c r="BV89" s="3">
        <f>$AX$4+18</f>
        <v>22</v>
      </c>
      <c r="BW89" s="4">
        <f>INDIRECT(ADDRESS($BV89,BW$2,1,,"Weightings"))*(BG89*$K89+BO89*$M89)</f>
        <v>0</v>
      </c>
      <c r="BX89" s="4">
        <f>INDIRECT(ADDRESS($BV89,BX$2,1,,"Weightings"))*(BH89*$K89+BP89*$M89)</f>
        <v>0</v>
      </c>
      <c r="BY89" s="4">
        <f>INDIRECT(ADDRESS($BV89,BY$2,1,,"Weightings"))*(BI89*$K89+BQ89*$M89)</f>
        <v>0</v>
      </c>
      <c r="BZ89" s="4">
        <f>INDIRECT(ADDRESS($BV89,BZ$2,1,,"Weightings"))*(BJ89*$K89+BR89*$M89)</f>
        <v>0</v>
      </c>
      <c r="CA89" s="4">
        <f>INDIRECT(ADDRESS($BV89,CA$2,1,,"Weightings"))*(BK89*$K89+BS89*$M89)</f>
        <v>0</v>
      </c>
      <c r="CB89" s="4">
        <f>INDIRECT(ADDRESS($BV89,CB$2,1,,"Weightings"))*(BL89*$K89+BT89*$M89)</f>
        <v>0</v>
      </c>
      <c r="CC89" s="4">
        <f>INDIRECT(ADDRESS($BV89,CC$2,1,,"Weightings"))*(BM89*$K89+BU89*$M89)</f>
        <v>0</v>
      </c>
      <c r="CE89" t="str">
        <f>AE89</f>
        <v>DE</v>
      </c>
      <c r="CF89">
        <f>VLOOKUP(B89,INDIRECT("'"&amp;AE89&amp;"'!"&amp;"C8:Z507"),$AF$2,0)+AD89+$AF$4</f>
        <v>109</v>
      </c>
      <c r="CG89">
        <f>IF(OR($T89=1,AND($F89=2,$E89=1,$G89=1)),INDIRECT(ADDRESS($CF89,CG$2,1,,$CE89)),0)</f>
        <v>0</v>
      </c>
      <c r="CH89">
        <f>IF(OR($T89=1,AND($F89=2,$E89=1,$G89=1)),INDIRECT(ADDRESS($CF89,CH$2,1,,$CE89)),0)</f>
        <v>0</v>
      </c>
      <c r="CI89">
        <f>IF(OR($T89=1,AND($F89=2,$E89=1,$G89=1)),INDIRECT(ADDRESS($CF89,CI$2,1,,$CE89)),0)</f>
        <v>0</v>
      </c>
      <c r="CJ89">
        <f>IF(OR($T89=1,AND($F89=2,$E89=1,$G89=1)),INDIRECT(ADDRESS($CF89,CJ$2,1,,$CE89)),0)</f>
        <v>0</v>
      </c>
      <c r="CK89">
        <f>IF(OR($T89=1,AND($F89=2,$E89=1,$G89=1)),INDIRECT(ADDRESS($CF89,CK$2,1,,$CE89)),0)</f>
        <v>0</v>
      </c>
      <c r="CL89">
        <f>IF(OR($T89=1,AND($F89=2,$E89=1,$G89=1)),INDIRECT(ADDRESS($CF89,CL$2,1,,$CE89)),0)</f>
        <v>0</v>
      </c>
      <c r="CM89">
        <f>IF(OR($T89=1,AND($F89=2,$E89=1,$G89=1)),INDIRECT(ADDRESS($CF89,CM$2,1,,$CE89)),0)</f>
        <v>0</v>
      </c>
      <c r="CO89" s="4">
        <f>AY89*CG89</f>
        <v>0</v>
      </c>
      <c r="CP89" s="4">
        <f>AZ89*CH89</f>
        <v>0</v>
      </c>
      <c r="CQ89" s="4">
        <f>BA89*CI89</f>
        <v>0</v>
      </c>
      <c r="CR89" s="4">
        <f>BB89*CJ89</f>
        <v>0</v>
      </c>
      <c r="CS89" s="4">
        <f>BC89*CK89</f>
        <v>0</v>
      </c>
      <c r="CT89" s="4">
        <f>BD89*CL89</f>
        <v>0</v>
      </c>
      <c r="CU89" s="4">
        <f>BE89*CM89</f>
        <v>0</v>
      </c>
      <c r="CV89" s="3">
        <f>BV89</f>
        <v>22</v>
      </c>
      <c r="CW89" s="4">
        <f>INDIRECT(ADDRESS($CV89,CW$2,1,,"Weightings"))*CO89</f>
        <v>0</v>
      </c>
      <c r="CX89" s="4">
        <f>INDIRECT(ADDRESS($BV89,CX$2,1,,"Weightings"))*CP89</f>
        <v>0</v>
      </c>
      <c r="CY89" s="4">
        <f>INDIRECT(ADDRESS($BV89,CY$2,1,,"Weightings"))*CQ89</f>
        <v>0</v>
      </c>
      <c r="CZ89" s="4">
        <f>INDIRECT(ADDRESS($BV89,CZ$2,1,,"Weightings"))*CR89</f>
        <v>0</v>
      </c>
      <c r="DA89" s="4">
        <f>INDIRECT(ADDRESS($BV89,DA$2,1,,"Weightings"))*CS89</f>
        <v>0</v>
      </c>
      <c r="DB89" s="4">
        <f>INDIRECT(ADDRESS($BV89,DB$2,1,,"Weightings"))*CT89</f>
        <v>0</v>
      </c>
      <c r="DC89" s="4">
        <f>INDIRECT(ADDRESS($BV89,DC$2,1,,"Weightings"))*CU89</f>
        <v>0</v>
      </c>
    </row>
    <row r="90" hidden="1" ht="30.75" customHeight="1">
      <c r="B90" t="str">
        <f>overview_of_services!B88</f>
        <v>E-E1</v>
      </c>
      <c r="C90" t="str">
        <f>overview_of_services!C88</f>
        <v>Groupe de services définis par l'utilisateur 31</v>
      </c>
      <c r="D90" t="str">
        <f>overview_of_services!D88</f>
        <v>Service à potentiel d'intelligence défini par l'utilisateur 31</v>
      </c>
      <c r="E90">
        <f>IF($H$2="A",overview_of_services!J88,IF($H$2="B",overview_of_services!K88,overview_of_services!L88))</f>
        <v>0</v>
      </c>
      <c r="F90">
        <f>IF('Informations sur le bâtiment'!$G$61="","",'Informations sur le bâtiment'!$G$61)</f>
        <v>1</v>
      </c>
      <c r="G90">
        <f>overview_of_services!N88</f>
        <v>0</v>
      </c>
      <c r="I90">
        <v>1</v>
      </c>
      <c r="K90" s="1">
        <v>1</v>
      </c>
      <c r="L90">
        <v>0</v>
      </c>
      <c r="M90" s="1">
        <f>1-K90</f>
        <v>0</v>
      </c>
      <c r="N90" s="1" t="str">
        <f>IF(AND(U90=1,NOT(F90=2),OR(J90="",J90&lt;0,J90&gt;AC90,AND(M90&gt;0,OR(L90="",L90&lt;0,L90&gt;AC90)),K90&gt;1,K90&lt;0)),_general!$A$83,"")</f>
        <v/>
      </c>
      <c r="O90" t="str">
        <f>VLOOKUP($B90,overview_of_services!$B$4:$I$111,4,)</f>
        <v>Niveau défini par l'utilisateur 1-0</v>
      </c>
      <c r="P90" t="str">
        <f>VLOOKUP($B90,overview_of_services!$B$4:$I$111,5,)</f>
        <v>Niveau défini par l'utilisateur 1-1</v>
      </c>
      <c r="Q90" t="str">
        <f>VLOOKUP($B90,overview_of_services!$B$4:$I$111,6,)</f>
        <v>Niveau défini par l'utilisateur 1-2</v>
      </c>
      <c r="R90" t="str">
        <f>VLOOKUP($B90,overview_of_services!$B$4:$I$111,7,)</f>
        <v>Niveau défini par l'utilisateur 1-3</v>
      </c>
      <c r="S90" t="str">
        <f>VLOOKUP($B90,overview_of_services!$B$4:$I$111,8,)</f>
        <v>Niveau défini par l'utilisateur 1-4</v>
      </c>
      <c r="T90">
        <f>IF(OR(E90=0,OR(F90=0,F90=2)),0,1)</f>
        <v>0</v>
      </c>
      <c r="U90">
        <f>IF(AND(T90=1,I90=1),1,0)</f>
        <v>0</v>
      </c>
      <c r="Z90">
        <f>IF(OR(AND(F90=1,E90=1,G90=1),AND(F90=1,E90=1,G90=0,I90=1),AND(F90=2,E90=1,G90=1)),1,0)</f>
        <v>0</v>
      </c>
      <c r="AA90">
        <f>IF(U90=1,J90,0)</f>
        <v>0</v>
      </c>
      <c r="AB90">
        <f>IF(U90=1,L90,0)</f>
        <v>0</v>
      </c>
      <c r="AC90">
        <f>ISTEXT(O90)+ISTEXT(P90)+ISTEXT(Q90)+ISTEXT(R90)+ISTEXT(S90)-1</f>
        <v>4</v>
      </c>
      <c r="AD90">
        <f>IF(Z90=1,AC90,0)</f>
        <v>0</v>
      </c>
      <c r="AE90" t="str">
        <f>VLOOKUP($B90,overview_of_services!$B$4:$R$111,$AE$2,FALSE)</f>
        <v>E</v>
      </c>
      <c r="AF90">
        <f>VLOOKUP(B90,INDIRECT("'"&amp;AE90&amp;"'!"&amp;"C21:Z420"),$AF$2,0)+AA90+$AF$4</f>
        <v>110</v>
      </c>
      <c r="AG90">
        <f>IF($T90=1,INDIRECT(ADDRESS($AF90,AG$2,1,,$AE90)),0)</f>
        <v>0</v>
      </c>
      <c r="AH90">
        <f>IF($T90=1,INDIRECT(ADDRESS($AF90,AH$2,1,,$AE90)),0)</f>
        <v>0</v>
      </c>
      <c r="AI90">
        <f>IF($T90=1,INDIRECT(ADDRESS($AF90,AI$2,1,,$AE90)),0)</f>
        <v>0</v>
      </c>
      <c r="AJ90">
        <f>IF($T90=1,INDIRECT(ADDRESS($AF90,AJ$2,1,,$AE90)),0)</f>
        <v>0</v>
      </c>
      <c r="AK90">
        <f>IF($T90=1,INDIRECT(ADDRESS($AF90,AK$2,1,,$AE90)),0)</f>
        <v>0</v>
      </c>
      <c r="AL90">
        <f>IF($T90=1,INDIRECT(ADDRESS($AF90,AL$2,1,,$AE90)),0)</f>
        <v>0</v>
      </c>
      <c r="AM90">
        <f>IF($T90=1,INDIRECT(ADDRESS($AF90,AM$2,1,,$AE90)),0)</f>
        <v>0</v>
      </c>
      <c r="AN90">
        <f>VLOOKUP(B90,INDIRECT("'"&amp;AE90&amp;"'!"&amp;"C21:Z420"),$AF$2,0)+AB90+$AF$4</f>
        <v>110</v>
      </c>
      <c r="AO90">
        <f>IF($T90=1,INDIRECT(ADDRESS($AN90,AO$2,1,,$AE90)),0)</f>
        <v>0</v>
      </c>
      <c r="AP90">
        <f>IF($T90=1,INDIRECT(ADDRESS($AN90,AP$2,1,,$AE90)),0)</f>
        <v>0</v>
      </c>
      <c r="AQ90">
        <f>IF($T90=1,INDIRECT(ADDRESS($AN90,AQ$2,1,,$AE90)),0)</f>
        <v>0</v>
      </c>
      <c r="AR90">
        <f>IF($T90=1,INDIRECT(ADDRESS($AN90,AR$2,1,,$AE90)),0)</f>
        <v>0</v>
      </c>
      <c r="AS90">
        <f>IF($T90=1,INDIRECT(ADDRESS($AN90,AS$2,1,,$AE90)),0)</f>
        <v>0</v>
      </c>
      <c r="AT90">
        <f>IF($T90=1,INDIRECT(ADDRESS($AN90,AT$2,1,,$AE90)),0)</f>
        <v>0</v>
      </c>
      <c r="AU90">
        <f>IF($T90=1,INDIRECT(ADDRESS($AN90,AU$2,1,,$AE90)),0)</f>
        <v>0</v>
      </c>
      <c r="AW90" t="str">
        <v>Weightings</v>
      </c>
      <c r="AX90" s="3">
        <f>VLOOKUP(AE90,_general!$A$65:$B$73,2,FALSE)+$AX$4</f>
        <v>14</v>
      </c>
      <c r="AY90" s="1">
        <f>INDIRECT(ADDRESS($AX90,AY$2,1,,"Weightings"))</f>
        <v>0.11091092989379135</v>
      </c>
      <c r="AZ90" s="1">
        <f>INDIRECT(ADDRESS($AX90,AZ$2,1,,"Weightings"))</f>
        <v>0.1492935710144135</v>
      </c>
      <c r="BA90" s="1">
        <f>INDIRECT(ADDRESS($AX90,BA$2,1,,"Weightings"))</f>
        <v>0</v>
      </c>
      <c r="BB90" s="1">
        <f>INDIRECT(ADDRESS($AX90,BB$2,1,,"Weightings"))</f>
        <v>0.1111111111111111</v>
      </c>
      <c r="BC90" s="1">
        <f>INDIRECT(ADDRESS($AX90,BC$2,1,,"Weightings"))</f>
        <v>0</v>
      </c>
      <c r="BD90" s="1">
        <f>INDIRECT(ADDRESS($AX90,BD$2,1,,"Weightings"))</f>
        <v>0.1131204478401268</v>
      </c>
      <c r="BE90" s="1">
        <f>INDIRECT(ADDRESS($AX90,BE$2,1,,"Weightings"))</f>
        <v>0.125</v>
      </c>
      <c r="BG90" s="4">
        <f>AG90*AY90</f>
        <v>0</v>
      </c>
      <c r="BH90" s="4">
        <f>AH90*AZ90</f>
        <v>0</v>
      </c>
      <c r="BI90" s="4">
        <f>AI90*BA90</f>
        <v>0</v>
      </c>
      <c r="BJ90" s="4">
        <f>AJ90*BB90</f>
        <v>0</v>
      </c>
      <c r="BK90" s="4">
        <f>AK90*BC90</f>
        <v>0</v>
      </c>
      <c r="BL90" s="4">
        <f>AL90*BD90</f>
        <v>0</v>
      </c>
      <c r="BM90" s="4">
        <f>AM90*BE90</f>
        <v>0</v>
      </c>
      <c r="BO90" s="4">
        <f>IF($M90&gt;0,AO90*AY90,0)</f>
        <v>0</v>
      </c>
      <c r="BP90" s="4">
        <f>IF($M90&gt;0,AP90*AZ90,0)</f>
        <v>0</v>
      </c>
      <c r="BQ90" s="4">
        <f>IF($M90&gt;0,AQ90*BA90,0)</f>
        <v>0</v>
      </c>
      <c r="BR90" s="4">
        <f>IF($M90&gt;0,AR90*BB90,0)</f>
        <v>0</v>
      </c>
      <c r="BS90" s="4">
        <f>IF($M90&gt;0,AS90*BC90,0)</f>
        <v>0</v>
      </c>
      <c r="BT90" s="4">
        <f>IF($M90&gt;0,AT90*BD90,0)</f>
        <v>0</v>
      </c>
      <c r="BU90" s="4">
        <f>IF($M90&gt;0,AU90*BE90,0)</f>
        <v>0</v>
      </c>
      <c r="BV90" s="3">
        <f>$AX$4+18</f>
        <v>22</v>
      </c>
      <c r="BW90" s="4">
        <f>INDIRECT(ADDRESS($BV90,BW$2,1,,"Weightings"))*(BG90*$K90+BO90*$M90)</f>
        <v>0</v>
      </c>
      <c r="BX90" s="4">
        <f>INDIRECT(ADDRESS($BV90,BX$2,1,,"Weightings"))*(BH90*$K90+BP90*$M90)</f>
        <v>0</v>
      </c>
      <c r="BY90" s="4">
        <f>INDIRECT(ADDRESS($BV90,BY$2,1,,"Weightings"))*(BI90*$K90+BQ90*$M90)</f>
        <v>0</v>
      </c>
      <c r="BZ90" s="4">
        <f>INDIRECT(ADDRESS($BV90,BZ$2,1,,"Weightings"))*(BJ90*$K90+BR90*$M90)</f>
        <v>0</v>
      </c>
      <c r="CA90" s="4">
        <f>INDIRECT(ADDRESS($BV90,CA$2,1,,"Weightings"))*(BK90*$K90+BS90*$M90)</f>
        <v>0</v>
      </c>
      <c r="CB90" s="4">
        <f>INDIRECT(ADDRESS($BV90,CB$2,1,,"Weightings"))*(BL90*$K90+BT90*$M90)</f>
        <v>0</v>
      </c>
      <c r="CC90" s="4">
        <f>INDIRECT(ADDRESS($BV90,CC$2,1,,"Weightings"))*(BM90*$K90+BU90*$M90)</f>
        <v>0</v>
      </c>
      <c r="CE90" t="str">
        <f>AE90</f>
        <v>E</v>
      </c>
      <c r="CF90">
        <f>VLOOKUP(B90,INDIRECT("'"&amp;AE90&amp;"'!"&amp;"C9:Z508"),$AF$2,0)+AD90+$AF$4</f>
        <v>110</v>
      </c>
      <c r="CG90">
        <f>IF(OR($T90=1,AND($F90=2,$E90=1,$G90=1)),INDIRECT(ADDRESS($CF90,CG$2,1,,$CE90)),0)</f>
        <v>0</v>
      </c>
      <c r="CH90">
        <f>IF(OR($T90=1,AND($F90=2,$E90=1,$G90=1)),INDIRECT(ADDRESS($CF90,CH$2,1,,$CE90)),0)</f>
        <v>0</v>
      </c>
      <c r="CI90">
        <f>IF(OR($T90=1,AND($F90=2,$E90=1,$G90=1)),INDIRECT(ADDRESS($CF90,CI$2,1,,$CE90)),0)</f>
        <v>0</v>
      </c>
      <c r="CJ90">
        <f>IF(OR($T90=1,AND($F90=2,$E90=1,$G90=1)),INDIRECT(ADDRESS($CF90,CJ$2,1,,$CE90)),0)</f>
        <v>0</v>
      </c>
      <c r="CK90">
        <f>IF(OR($T90=1,AND($F90=2,$E90=1,$G90=1)),INDIRECT(ADDRESS($CF90,CK$2,1,,$CE90)),0)</f>
        <v>0</v>
      </c>
      <c r="CL90">
        <f>IF(OR($T90=1,AND($F90=2,$E90=1,$G90=1)),INDIRECT(ADDRESS($CF90,CL$2,1,,$CE90)),0)</f>
        <v>0</v>
      </c>
      <c r="CM90">
        <f>IF(OR($T90=1,AND($F90=2,$E90=1,$G90=1)),INDIRECT(ADDRESS($CF90,CM$2,1,,$CE90)),0)</f>
        <v>0</v>
      </c>
      <c r="CO90" s="4">
        <f>AY90*CG90</f>
        <v>0</v>
      </c>
      <c r="CP90" s="4">
        <f>AZ90*CH90</f>
        <v>0</v>
      </c>
      <c r="CQ90" s="4">
        <f>BA90*CI90</f>
        <v>0</v>
      </c>
      <c r="CR90" s="4">
        <f>BB90*CJ90</f>
        <v>0</v>
      </c>
      <c r="CS90" s="4">
        <f>BC90*CK90</f>
        <v>0</v>
      </c>
      <c r="CT90" s="4">
        <f>BD90*CL90</f>
        <v>0</v>
      </c>
      <c r="CU90" s="4">
        <f>BE90*CM90</f>
        <v>0</v>
      </c>
      <c r="CV90" s="3">
        <f>BV90</f>
        <v>22</v>
      </c>
      <c r="CW90" s="4">
        <f>INDIRECT(ADDRESS($CV90,CW$2,1,,"Weightings"))*CO90</f>
        <v>0</v>
      </c>
      <c r="CX90" s="4">
        <f>INDIRECT(ADDRESS($BV90,CX$2,1,,"Weightings"))*CP90</f>
        <v>0</v>
      </c>
      <c r="CY90" s="4">
        <f>INDIRECT(ADDRESS($BV90,CY$2,1,,"Weightings"))*CQ90</f>
        <v>0</v>
      </c>
      <c r="CZ90" s="4">
        <f>INDIRECT(ADDRESS($BV90,CZ$2,1,,"Weightings"))*CR90</f>
        <v>0</v>
      </c>
      <c r="DA90" s="4">
        <f>INDIRECT(ADDRESS($BV90,DA$2,1,,"Weightings"))*CS90</f>
        <v>0</v>
      </c>
      <c r="DB90" s="4">
        <f>INDIRECT(ADDRESS($BV90,DB$2,1,,"Weightings"))*CT90</f>
        <v>0</v>
      </c>
      <c r="DC90" s="4">
        <f>INDIRECT(ADDRESS($BV90,DC$2,1,,"Weightings"))*CU90</f>
        <v>0</v>
      </c>
    </row>
    <row r="91" hidden="1" ht="30.75" customHeight="1">
      <c r="B91" t="str">
        <f>overview_of_services!B89</f>
        <v>E-E2</v>
      </c>
      <c r="C91" t="str">
        <f>overview_of_services!C89</f>
        <v>Groupe de services définis par l'utilisateur 32</v>
      </c>
      <c r="D91" t="str">
        <f>overview_of_services!D89</f>
        <v>Service à potentiel d'intelligence défini par l'utilisateur 32</v>
      </c>
      <c r="E91">
        <f>IF($H$2="A",overview_of_services!J89,IF($H$2="B",overview_of_services!K89,overview_of_services!L89))</f>
        <v>0</v>
      </c>
      <c r="F91">
        <f>IF('Informations sur le bâtiment'!$G$61="","",'Informations sur le bâtiment'!$G$61)</f>
        <v>1</v>
      </c>
      <c r="G91">
        <f>overview_of_services!N89</f>
        <v>0</v>
      </c>
      <c r="I91">
        <v>1</v>
      </c>
      <c r="K91" s="1">
        <v>1</v>
      </c>
      <c r="L91">
        <v>0</v>
      </c>
      <c r="M91" s="1">
        <f>1-K91</f>
        <v>0</v>
      </c>
      <c r="N91" s="1" t="str">
        <f>IF(AND(U91=1,NOT(F91=2),OR(J91="",J91&lt;0,J91&gt;AC91,AND(M91&gt;0,OR(L91="",L91&lt;0,L91&gt;AC91)),K91&gt;1,K91&lt;0)),_general!$A$83,"")</f>
        <v/>
      </c>
      <c r="O91" t="str">
        <f>VLOOKUP($B91,overview_of_services!$B$4:$I$111,4,)</f>
        <v>Niveau défini par l'utilisateur 1-0</v>
      </c>
      <c r="P91" t="str">
        <f>VLOOKUP($B91,overview_of_services!$B$4:$I$111,5,)</f>
        <v>Niveau défini par l'utilisateur 1-1</v>
      </c>
      <c r="Q91" t="str">
        <f>VLOOKUP($B91,overview_of_services!$B$4:$I$111,6,)</f>
        <v>Niveau défini par l'utilisateur 1-2</v>
      </c>
      <c r="R91" t="str">
        <f>VLOOKUP($B91,overview_of_services!$B$4:$I$111,7,)</f>
        <v>Niveau défini par l'utilisateur 1-3</v>
      </c>
      <c r="S91" t="str">
        <f>VLOOKUP($B91,overview_of_services!$B$4:$I$111,8,)</f>
        <v>Niveau défini par l'utilisateur 1-4</v>
      </c>
      <c r="T91">
        <f>IF(OR(E91=0,OR(F91=0,F91=2)),0,1)</f>
        <v>0</v>
      </c>
      <c r="U91">
        <f>IF(AND(T91=1,I91=1),1,0)</f>
        <v>0</v>
      </c>
      <c r="Z91">
        <f>IF(OR(AND(F91=1,E91=1,G91=1),AND(F91=1,E91=1,G91=0,I91=1),AND(F91=2,E91=1,G91=1)),1,0)</f>
        <v>0</v>
      </c>
      <c r="AA91">
        <f>IF(U91=1,J91,0)</f>
        <v>0</v>
      </c>
      <c r="AB91">
        <f>IF(U91=1,L91,0)</f>
        <v>0</v>
      </c>
      <c r="AC91">
        <f>ISTEXT(O91)+ISTEXT(P91)+ISTEXT(Q91)+ISTEXT(R91)+ISTEXT(S91)-1</f>
        <v>4</v>
      </c>
      <c r="AD91">
        <f>IF(Z91=1,AC91,0)</f>
        <v>0</v>
      </c>
      <c r="AE91" t="str">
        <f>VLOOKUP($B91,overview_of_services!$B$4:$R$111,$AE$2,FALSE)</f>
        <v>E</v>
      </c>
      <c r="AF91">
        <f>VLOOKUP(B91,INDIRECT("'"&amp;AE91&amp;"'!"&amp;"C22:Z421"),$AF$2,0)+AA91+$AF$4</f>
        <v>124</v>
      </c>
      <c r="AG91">
        <f>IF($T91=1,INDIRECT(ADDRESS($AF91,AG$2,1,,$AE91)),0)</f>
        <v>0</v>
      </c>
      <c r="AH91">
        <f>IF($T91=1,INDIRECT(ADDRESS($AF91,AH$2,1,,$AE91)),0)</f>
        <v>0</v>
      </c>
      <c r="AI91">
        <f>IF($T91=1,INDIRECT(ADDRESS($AF91,AI$2,1,,$AE91)),0)</f>
        <v>0</v>
      </c>
      <c r="AJ91">
        <f>IF($T91=1,INDIRECT(ADDRESS($AF91,AJ$2,1,,$AE91)),0)</f>
        <v>0</v>
      </c>
      <c r="AK91">
        <f>IF($T91=1,INDIRECT(ADDRESS($AF91,AK$2,1,,$AE91)),0)</f>
        <v>0</v>
      </c>
      <c r="AL91">
        <f>IF($T91=1,INDIRECT(ADDRESS($AF91,AL$2,1,,$AE91)),0)</f>
        <v>0</v>
      </c>
      <c r="AM91">
        <f>IF($T91=1,INDIRECT(ADDRESS($AF91,AM$2,1,,$AE91)),0)</f>
        <v>0</v>
      </c>
      <c r="AN91">
        <f>VLOOKUP(B91,INDIRECT("'"&amp;AE91&amp;"'!"&amp;"C22:Z421"),$AF$2,0)+AB91+$AF$4</f>
        <v>124</v>
      </c>
      <c r="AO91">
        <f>IF($T91=1,INDIRECT(ADDRESS($AN91,AO$2,1,,$AE91)),0)</f>
        <v>0</v>
      </c>
      <c r="AP91">
        <f>IF($T91=1,INDIRECT(ADDRESS($AN91,AP$2,1,,$AE91)),0)</f>
        <v>0</v>
      </c>
      <c r="AQ91">
        <f>IF($T91=1,INDIRECT(ADDRESS($AN91,AQ$2,1,,$AE91)),0)</f>
        <v>0</v>
      </c>
      <c r="AR91">
        <f>IF($T91=1,INDIRECT(ADDRESS($AN91,AR$2,1,,$AE91)),0)</f>
        <v>0</v>
      </c>
      <c r="AS91">
        <f>IF($T91=1,INDIRECT(ADDRESS($AN91,AS$2,1,,$AE91)),0)</f>
        <v>0</v>
      </c>
      <c r="AT91">
        <f>IF($T91=1,INDIRECT(ADDRESS($AN91,AT$2,1,,$AE91)),0)</f>
        <v>0</v>
      </c>
      <c r="AU91">
        <f>IF($T91=1,INDIRECT(ADDRESS($AN91,AU$2,1,,$AE91)),0)</f>
        <v>0</v>
      </c>
      <c r="AW91" t="str">
        <v>Weightings</v>
      </c>
      <c r="AX91" s="3">
        <f>VLOOKUP(AE91,_general!$A$65:$B$73,2,FALSE)+$AX$4</f>
        <v>14</v>
      </c>
      <c r="AY91" s="1">
        <f>INDIRECT(ADDRESS($AX91,AY$2,1,,"Weightings"))</f>
        <v>0.11091092989379135</v>
      </c>
      <c r="AZ91" s="1">
        <f>INDIRECT(ADDRESS($AX91,AZ$2,1,,"Weightings"))</f>
        <v>0.1492935710144135</v>
      </c>
      <c r="BA91" s="1">
        <f>INDIRECT(ADDRESS($AX91,BA$2,1,,"Weightings"))</f>
        <v>0</v>
      </c>
      <c r="BB91" s="1">
        <f>INDIRECT(ADDRESS($AX91,BB$2,1,,"Weightings"))</f>
        <v>0.1111111111111111</v>
      </c>
      <c r="BC91" s="1">
        <f>INDIRECT(ADDRESS($AX91,BC$2,1,,"Weightings"))</f>
        <v>0</v>
      </c>
      <c r="BD91" s="1">
        <f>INDIRECT(ADDRESS($AX91,BD$2,1,,"Weightings"))</f>
        <v>0.1131204478401268</v>
      </c>
      <c r="BE91" s="1">
        <f>INDIRECT(ADDRESS($AX91,BE$2,1,,"Weightings"))</f>
        <v>0.125</v>
      </c>
      <c r="BG91" s="4">
        <f>AG91*AY91</f>
        <v>0</v>
      </c>
      <c r="BH91" s="4">
        <f>AH91*AZ91</f>
        <v>0</v>
      </c>
      <c r="BI91" s="4">
        <f>AI91*BA91</f>
        <v>0</v>
      </c>
      <c r="BJ91" s="4">
        <f>AJ91*BB91</f>
        <v>0</v>
      </c>
      <c r="BK91" s="4">
        <f>AK91*BC91</f>
        <v>0</v>
      </c>
      <c r="BL91" s="4">
        <f>AL91*BD91</f>
        <v>0</v>
      </c>
      <c r="BM91" s="4">
        <f>AM91*BE91</f>
        <v>0</v>
      </c>
      <c r="BO91" s="4">
        <f>IF($M91&gt;0,AO91*AY91,0)</f>
        <v>0</v>
      </c>
      <c r="BP91" s="4">
        <f>IF($M91&gt;0,AP91*AZ91,0)</f>
        <v>0</v>
      </c>
      <c r="BQ91" s="4">
        <f>IF($M91&gt;0,AQ91*BA91,0)</f>
        <v>0</v>
      </c>
      <c r="BR91" s="4">
        <f>IF($M91&gt;0,AR91*BB91,0)</f>
        <v>0</v>
      </c>
      <c r="BS91" s="4">
        <f>IF($M91&gt;0,AS91*BC91,0)</f>
        <v>0</v>
      </c>
      <c r="BT91" s="4">
        <f>IF($M91&gt;0,AT91*BD91,0)</f>
        <v>0</v>
      </c>
      <c r="BU91" s="4">
        <f>IF($M91&gt;0,AU91*BE91,0)</f>
        <v>0</v>
      </c>
      <c r="BV91" s="3">
        <f>$AX$4+18</f>
        <v>22</v>
      </c>
      <c r="BW91" s="4">
        <f>INDIRECT(ADDRESS($BV91,BW$2,1,,"Weightings"))*(BG91*$K91+BO91*$M91)</f>
        <v>0</v>
      </c>
      <c r="BX91" s="4">
        <f>INDIRECT(ADDRESS($BV91,BX$2,1,,"Weightings"))*(BH91*$K91+BP91*$M91)</f>
        <v>0</v>
      </c>
      <c r="BY91" s="4">
        <f>INDIRECT(ADDRESS($BV91,BY$2,1,,"Weightings"))*(BI91*$K91+BQ91*$M91)</f>
        <v>0</v>
      </c>
      <c r="BZ91" s="4">
        <f>INDIRECT(ADDRESS($BV91,BZ$2,1,,"Weightings"))*(BJ91*$K91+BR91*$M91)</f>
        <v>0</v>
      </c>
      <c r="CA91" s="4">
        <f>INDIRECT(ADDRESS($BV91,CA$2,1,,"Weightings"))*(BK91*$K91+BS91*$M91)</f>
        <v>0</v>
      </c>
      <c r="CB91" s="4">
        <f>INDIRECT(ADDRESS($BV91,CB$2,1,,"Weightings"))*(BL91*$K91+BT91*$M91)</f>
        <v>0</v>
      </c>
      <c r="CC91" s="4">
        <f>INDIRECT(ADDRESS($BV91,CC$2,1,,"Weightings"))*(BM91*$K91+BU91*$M91)</f>
        <v>0</v>
      </c>
      <c r="CE91" t="str">
        <f>AE91</f>
        <v>E</v>
      </c>
      <c r="CF91">
        <f>VLOOKUP(B91,INDIRECT("'"&amp;AE91&amp;"'!"&amp;"C10:Z509"),$AF$2,0)+AD91+$AF$4</f>
        <v>124</v>
      </c>
      <c r="CG91">
        <f>IF(OR($T91=1,AND($F91=2,$E91=1,$G91=1)),INDIRECT(ADDRESS($CF91,CG$2,1,,$CE91)),0)</f>
        <v>0</v>
      </c>
      <c r="CH91">
        <f>IF(OR($T91=1,AND($F91=2,$E91=1,$G91=1)),INDIRECT(ADDRESS($CF91,CH$2,1,,$CE91)),0)</f>
        <v>0</v>
      </c>
      <c r="CI91">
        <f>IF(OR($T91=1,AND($F91=2,$E91=1,$G91=1)),INDIRECT(ADDRESS($CF91,CI$2,1,,$CE91)),0)</f>
        <v>0</v>
      </c>
      <c r="CJ91">
        <f>IF(OR($T91=1,AND($F91=2,$E91=1,$G91=1)),INDIRECT(ADDRESS($CF91,CJ$2,1,,$CE91)),0)</f>
        <v>0</v>
      </c>
      <c r="CK91">
        <f>IF(OR($T91=1,AND($F91=2,$E91=1,$G91=1)),INDIRECT(ADDRESS($CF91,CK$2,1,,$CE91)),0)</f>
        <v>0</v>
      </c>
      <c r="CL91">
        <f>IF(OR($T91=1,AND($F91=2,$E91=1,$G91=1)),INDIRECT(ADDRESS($CF91,CL$2,1,,$CE91)),0)</f>
        <v>0</v>
      </c>
      <c r="CM91">
        <f>IF(OR($T91=1,AND($F91=2,$E91=1,$G91=1)),INDIRECT(ADDRESS($CF91,CM$2,1,,$CE91)),0)</f>
        <v>0</v>
      </c>
      <c r="CO91" s="4">
        <f>AY91*CG91</f>
        <v>0</v>
      </c>
      <c r="CP91" s="4">
        <f>AZ91*CH91</f>
        <v>0</v>
      </c>
      <c r="CQ91" s="4">
        <f>BA91*CI91</f>
        <v>0</v>
      </c>
      <c r="CR91" s="4">
        <f>BB91*CJ91</f>
        <v>0</v>
      </c>
      <c r="CS91" s="4">
        <f>BC91*CK91</f>
        <v>0</v>
      </c>
      <c r="CT91" s="4">
        <f>BD91*CL91</f>
        <v>0</v>
      </c>
      <c r="CU91" s="4">
        <f>BE91*CM91</f>
        <v>0</v>
      </c>
      <c r="CV91" s="3">
        <f>BV91</f>
        <v>22</v>
      </c>
      <c r="CW91" s="4">
        <f>INDIRECT(ADDRESS($CV91,CW$2,1,,"Weightings"))*CO91</f>
        <v>0</v>
      </c>
      <c r="CX91" s="4">
        <f>INDIRECT(ADDRESS($BV91,CX$2,1,,"Weightings"))*CP91</f>
        <v>0</v>
      </c>
      <c r="CY91" s="4">
        <f>INDIRECT(ADDRESS($BV91,CY$2,1,,"Weightings"))*CQ91</f>
        <v>0</v>
      </c>
      <c r="CZ91" s="4">
        <f>INDIRECT(ADDRESS($BV91,CZ$2,1,,"Weightings"))*CR91</f>
        <v>0</v>
      </c>
      <c r="DA91" s="4">
        <f>INDIRECT(ADDRESS($BV91,DA$2,1,,"Weightings"))*CS91</f>
        <v>0</v>
      </c>
      <c r="DB91" s="4">
        <f>INDIRECT(ADDRESS($BV91,DB$2,1,,"Weightings"))*CT91</f>
        <v>0</v>
      </c>
      <c r="DC91" s="4">
        <f>INDIRECT(ADDRESS($BV91,DC$2,1,,"Weightings"))*CU91</f>
        <v>0</v>
      </c>
    </row>
    <row r="92" hidden="1" ht="30.75" customHeight="1">
      <c r="B92" t="str">
        <f>overview_of_services!B90</f>
        <v>E-E3</v>
      </c>
      <c r="C92" t="str">
        <f>overview_of_services!C90</f>
        <v>Groupe de services définis par l'utilisateur 33</v>
      </c>
      <c r="D92" t="str">
        <f>overview_of_services!D90</f>
        <v>Service à potentiel d'intelligence défini par l'utilisateur 33</v>
      </c>
      <c r="E92">
        <f>IF($H$2="A",overview_of_services!J90,IF($H$2="B",overview_of_services!K90,overview_of_services!L90))</f>
        <v>0</v>
      </c>
      <c r="F92">
        <f>IF('Informations sur le bâtiment'!$G$61="","",'Informations sur le bâtiment'!$G$61)</f>
        <v>1</v>
      </c>
      <c r="G92">
        <f>overview_of_services!N90</f>
        <v>0</v>
      </c>
      <c r="I92">
        <v>1</v>
      </c>
      <c r="K92" s="1">
        <v>1</v>
      </c>
      <c r="L92">
        <v>0</v>
      </c>
      <c r="M92" s="1">
        <f>1-K92</f>
        <v>0</v>
      </c>
      <c r="N92" s="1" t="str">
        <f>IF(AND(U92=1,NOT(F92=2),OR(J92="",J92&lt;0,J92&gt;AC92,AND(M92&gt;0,OR(L92="",L92&lt;0,L92&gt;AC92)),K92&gt;1,K92&lt;0)),_general!$A$83,"")</f>
        <v/>
      </c>
      <c r="O92" t="str">
        <f>VLOOKUP($B92,overview_of_services!$B$4:$I$111,4,)</f>
        <v>Niveau défini par l'utilisateur 1-0</v>
      </c>
      <c r="P92" t="str">
        <f>VLOOKUP($B92,overview_of_services!$B$4:$I$111,5,)</f>
        <v>Niveau défini par l'utilisateur 1-1</v>
      </c>
      <c r="Q92" t="str">
        <f>VLOOKUP($B92,overview_of_services!$B$4:$I$111,6,)</f>
        <v>Niveau défini par l'utilisateur 1-2</v>
      </c>
      <c r="R92" t="str">
        <f>VLOOKUP($B92,overview_of_services!$B$4:$I$111,7,)</f>
        <v>Niveau défini par l'utilisateur 1-3</v>
      </c>
      <c r="S92" t="str">
        <f>VLOOKUP($B92,overview_of_services!$B$4:$I$111,8,)</f>
        <v>Niveau défini par l'utilisateur 1-4</v>
      </c>
      <c r="T92">
        <f>IF(OR(E92=0,OR(F92=0,F92=2)),0,1)</f>
        <v>0</v>
      </c>
      <c r="U92">
        <f>IF(AND(T92=1,I92=1),1,0)</f>
        <v>0</v>
      </c>
      <c r="Z92">
        <f>IF(OR(AND(F92=1,E92=1,G92=1),AND(F92=1,E92=1,G92=0,I92=1),AND(F92=2,E92=1,G92=1)),1,0)</f>
        <v>0</v>
      </c>
      <c r="AA92">
        <f>IF(U92=1,J92,0)</f>
        <v>0</v>
      </c>
      <c r="AB92">
        <f>IF(U92=1,L92,0)</f>
        <v>0</v>
      </c>
      <c r="AC92">
        <f>ISTEXT(O92)+ISTEXT(P92)+ISTEXT(Q92)+ISTEXT(R92)+ISTEXT(S92)-1</f>
        <v>4</v>
      </c>
      <c r="AD92">
        <f>IF(Z92=1,AC92,0)</f>
        <v>0</v>
      </c>
      <c r="AE92" t="str">
        <f>VLOOKUP($B92,overview_of_services!$B$4:$R$111,$AE$2,FALSE)</f>
        <v>E</v>
      </c>
      <c r="AF92">
        <f>VLOOKUP(B92,INDIRECT("'"&amp;AE92&amp;"'!"&amp;"C23:Z422"),$AF$2,0)+AA92+$AF$4</f>
        <v>138</v>
      </c>
      <c r="AG92">
        <f>IF($T92=1,INDIRECT(ADDRESS($AF92,AG$2,1,,$AE92)),0)</f>
        <v>0</v>
      </c>
      <c r="AH92">
        <f>IF($T92=1,INDIRECT(ADDRESS($AF92,AH$2,1,,$AE92)),0)</f>
        <v>0</v>
      </c>
      <c r="AI92">
        <f>IF($T92=1,INDIRECT(ADDRESS($AF92,AI$2,1,,$AE92)),0)</f>
        <v>0</v>
      </c>
      <c r="AJ92">
        <f>IF($T92=1,INDIRECT(ADDRESS($AF92,AJ$2,1,,$AE92)),0)</f>
        <v>0</v>
      </c>
      <c r="AK92">
        <f>IF($T92=1,INDIRECT(ADDRESS($AF92,AK$2,1,,$AE92)),0)</f>
        <v>0</v>
      </c>
      <c r="AL92">
        <f>IF($T92=1,INDIRECT(ADDRESS($AF92,AL$2,1,,$AE92)),0)</f>
        <v>0</v>
      </c>
      <c r="AM92">
        <f>IF($T92=1,INDIRECT(ADDRESS($AF92,AM$2,1,,$AE92)),0)</f>
        <v>0</v>
      </c>
      <c r="AN92">
        <f>VLOOKUP(B92,INDIRECT("'"&amp;AE92&amp;"'!"&amp;"C23:Z422"),$AF$2,0)+AB92+$AF$4</f>
        <v>138</v>
      </c>
      <c r="AO92">
        <f>IF($T92=1,INDIRECT(ADDRESS($AN92,AO$2,1,,$AE92)),0)</f>
        <v>0</v>
      </c>
      <c r="AP92">
        <f>IF($T92=1,INDIRECT(ADDRESS($AN92,AP$2,1,,$AE92)),0)</f>
        <v>0</v>
      </c>
      <c r="AQ92">
        <f>IF($T92=1,INDIRECT(ADDRESS($AN92,AQ$2,1,,$AE92)),0)</f>
        <v>0</v>
      </c>
      <c r="AR92">
        <f>IF($T92=1,INDIRECT(ADDRESS($AN92,AR$2,1,,$AE92)),0)</f>
        <v>0</v>
      </c>
      <c r="AS92">
        <f>IF($T92=1,INDIRECT(ADDRESS($AN92,AS$2,1,,$AE92)),0)</f>
        <v>0</v>
      </c>
      <c r="AT92">
        <f>IF($T92=1,INDIRECT(ADDRESS($AN92,AT$2,1,,$AE92)),0)</f>
        <v>0</v>
      </c>
      <c r="AU92">
        <f>IF($T92=1,INDIRECT(ADDRESS($AN92,AU$2,1,,$AE92)),0)</f>
        <v>0</v>
      </c>
      <c r="AW92" t="str">
        <v>Weightings</v>
      </c>
      <c r="AX92" s="3">
        <f>VLOOKUP(AE92,_general!$A$65:$B$73,2,FALSE)+$AX$4</f>
        <v>14</v>
      </c>
      <c r="AY92" s="1">
        <f>INDIRECT(ADDRESS($AX92,AY$2,1,,"Weightings"))</f>
        <v>0.11091092989379135</v>
      </c>
      <c r="AZ92" s="1">
        <f>INDIRECT(ADDRESS($AX92,AZ$2,1,,"Weightings"))</f>
        <v>0.1492935710144135</v>
      </c>
      <c r="BA92" s="1">
        <f>INDIRECT(ADDRESS($AX92,BA$2,1,,"Weightings"))</f>
        <v>0</v>
      </c>
      <c r="BB92" s="1">
        <f>INDIRECT(ADDRESS($AX92,BB$2,1,,"Weightings"))</f>
        <v>0.1111111111111111</v>
      </c>
      <c r="BC92" s="1">
        <f>INDIRECT(ADDRESS($AX92,BC$2,1,,"Weightings"))</f>
        <v>0</v>
      </c>
      <c r="BD92" s="1">
        <f>INDIRECT(ADDRESS($AX92,BD$2,1,,"Weightings"))</f>
        <v>0.1131204478401268</v>
      </c>
      <c r="BE92" s="1">
        <f>INDIRECT(ADDRESS($AX92,BE$2,1,,"Weightings"))</f>
        <v>0.125</v>
      </c>
      <c r="BG92" s="4">
        <f>AG92*AY92</f>
        <v>0</v>
      </c>
      <c r="BH92" s="4">
        <f>AH92*AZ92</f>
        <v>0</v>
      </c>
      <c r="BI92" s="4">
        <f>AI92*BA92</f>
        <v>0</v>
      </c>
      <c r="BJ92" s="4">
        <f>AJ92*BB92</f>
        <v>0</v>
      </c>
      <c r="BK92" s="4">
        <f>AK92*BC92</f>
        <v>0</v>
      </c>
      <c r="BL92" s="4">
        <f>AL92*BD92</f>
        <v>0</v>
      </c>
      <c r="BM92" s="4">
        <f>AM92*BE92</f>
        <v>0</v>
      </c>
      <c r="BO92" s="4">
        <f>IF($M92&gt;0,AO92*AY92,0)</f>
        <v>0</v>
      </c>
      <c r="BP92" s="4">
        <f>IF($M92&gt;0,AP92*AZ92,0)</f>
        <v>0</v>
      </c>
      <c r="BQ92" s="4">
        <f>IF($M92&gt;0,AQ92*BA92,0)</f>
        <v>0</v>
      </c>
      <c r="BR92" s="4">
        <f>IF($M92&gt;0,AR92*BB92,0)</f>
        <v>0</v>
      </c>
      <c r="BS92" s="4">
        <f>IF($M92&gt;0,AS92*BC92,0)</f>
        <v>0</v>
      </c>
      <c r="BT92" s="4">
        <f>IF($M92&gt;0,AT92*BD92,0)</f>
        <v>0</v>
      </c>
      <c r="BU92" s="4">
        <f>IF($M92&gt;0,AU92*BE92,0)</f>
        <v>0</v>
      </c>
      <c r="BV92" s="3">
        <f>$AX$4+18</f>
        <v>22</v>
      </c>
      <c r="BW92" s="4">
        <f>INDIRECT(ADDRESS($BV92,BW$2,1,,"Weightings"))*(BG92*$K92+BO92*$M92)</f>
        <v>0</v>
      </c>
      <c r="BX92" s="4">
        <f>INDIRECT(ADDRESS($BV92,BX$2,1,,"Weightings"))*(BH92*$K92+BP92*$M92)</f>
        <v>0</v>
      </c>
      <c r="BY92" s="4">
        <f>INDIRECT(ADDRESS($BV92,BY$2,1,,"Weightings"))*(BI92*$K92+BQ92*$M92)</f>
        <v>0</v>
      </c>
      <c r="BZ92" s="4">
        <f>INDIRECT(ADDRESS($BV92,BZ$2,1,,"Weightings"))*(BJ92*$K92+BR92*$M92)</f>
        <v>0</v>
      </c>
      <c r="CA92" s="4">
        <f>INDIRECT(ADDRESS($BV92,CA$2,1,,"Weightings"))*(BK92*$K92+BS92*$M92)</f>
        <v>0</v>
      </c>
      <c r="CB92" s="4">
        <f>INDIRECT(ADDRESS($BV92,CB$2,1,,"Weightings"))*(BL92*$K92+BT92*$M92)</f>
        <v>0</v>
      </c>
      <c r="CC92" s="4">
        <f>INDIRECT(ADDRESS($BV92,CC$2,1,,"Weightings"))*(BM92*$K92+BU92*$M92)</f>
        <v>0</v>
      </c>
      <c r="CE92" t="str">
        <f>AE92</f>
        <v>E</v>
      </c>
      <c r="CF92">
        <f>VLOOKUP(B92,INDIRECT("'"&amp;AE92&amp;"'!"&amp;"C11:Z510"),$AF$2,0)+AD92+$AF$4</f>
        <v>138</v>
      </c>
      <c r="CG92">
        <f>IF(OR($T92=1,AND($F92=2,$E92=1,$G92=1)),INDIRECT(ADDRESS($CF92,CG$2,1,,$CE92)),0)</f>
        <v>0</v>
      </c>
      <c r="CH92">
        <f>IF(OR($T92=1,AND($F92=2,$E92=1,$G92=1)),INDIRECT(ADDRESS($CF92,CH$2,1,,$CE92)),0)</f>
        <v>0</v>
      </c>
      <c r="CI92">
        <f>IF(OR($T92=1,AND($F92=2,$E92=1,$G92=1)),INDIRECT(ADDRESS($CF92,CI$2,1,,$CE92)),0)</f>
        <v>0</v>
      </c>
      <c r="CJ92">
        <f>IF(OR($T92=1,AND($F92=2,$E92=1,$G92=1)),INDIRECT(ADDRESS($CF92,CJ$2,1,,$CE92)),0)</f>
        <v>0</v>
      </c>
      <c r="CK92">
        <f>IF(OR($T92=1,AND($F92=2,$E92=1,$G92=1)),INDIRECT(ADDRESS($CF92,CK$2,1,,$CE92)),0)</f>
        <v>0</v>
      </c>
      <c r="CL92">
        <f>IF(OR($T92=1,AND($F92=2,$E92=1,$G92=1)),INDIRECT(ADDRESS($CF92,CL$2,1,,$CE92)),0)</f>
        <v>0</v>
      </c>
      <c r="CM92">
        <f>IF(OR($T92=1,AND($F92=2,$E92=1,$G92=1)),INDIRECT(ADDRESS($CF92,CM$2,1,,$CE92)),0)</f>
        <v>0</v>
      </c>
      <c r="CO92" s="4">
        <f>AY92*CG92</f>
        <v>0</v>
      </c>
      <c r="CP92" s="4">
        <f>AZ92*CH92</f>
        <v>0</v>
      </c>
      <c r="CQ92" s="4">
        <f>BA92*CI92</f>
        <v>0</v>
      </c>
      <c r="CR92" s="4">
        <f>BB92*CJ92</f>
        <v>0</v>
      </c>
      <c r="CS92" s="4">
        <f>BC92*CK92</f>
        <v>0</v>
      </c>
      <c r="CT92" s="4">
        <f>BD92*CL92</f>
        <v>0</v>
      </c>
      <c r="CU92" s="4">
        <f>BE92*CM92</f>
        <v>0</v>
      </c>
      <c r="CV92" s="3">
        <f>BV92</f>
        <v>22</v>
      </c>
      <c r="CW92" s="4">
        <f>INDIRECT(ADDRESS($CV92,CW$2,1,,"Weightings"))*CO92</f>
        <v>0</v>
      </c>
      <c r="CX92" s="4">
        <f>INDIRECT(ADDRESS($BV92,CX$2,1,,"Weightings"))*CP92</f>
        <v>0</v>
      </c>
      <c r="CY92" s="4">
        <f>INDIRECT(ADDRESS($BV92,CY$2,1,,"Weightings"))*CQ92</f>
        <v>0</v>
      </c>
      <c r="CZ92" s="4">
        <f>INDIRECT(ADDRESS($BV92,CZ$2,1,,"Weightings"))*CR92</f>
        <v>0</v>
      </c>
      <c r="DA92" s="4">
        <f>INDIRECT(ADDRESS($BV92,DA$2,1,,"Weightings"))*CS92</f>
        <v>0</v>
      </c>
      <c r="DB92" s="4">
        <f>INDIRECT(ADDRESS($BV92,DB$2,1,,"Weightings"))*CT92</f>
        <v>0</v>
      </c>
      <c r="DC92" s="4">
        <f>INDIRECT(ADDRESS($BV92,DC$2,1,,"Weightings"))*CU92</f>
        <v>0</v>
      </c>
    </row>
    <row r="93" hidden="1" ht="30.75" customHeight="1">
      <c r="B93" t="str">
        <f>overview_of_services!B91</f>
        <v>E-E4</v>
      </c>
      <c r="C93" t="str">
        <f>overview_of_services!C91</f>
        <v>Groupe de services définis par l'utilisateur 34</v>
      </c>
      <c r="D93" t="str">
        <f>overview_of_services!D91</f>
        <v>Service à potentiel d'intelligence défini par l'utilisateur 34</v>
      </c>
      <c r="E93">
        <f>IF($H$2="A",overview_of_services!J91,IF($H$2="B",overview_of_services!K91,overview_of_services!L91))</f>
        <v>0</v>
      </c>
      <c r="F93">
        <f>IF('Informations sur le bâtiment'!$G$61="","",'Informations sur le bâtiment'!$G$61)</f>
        <v>1</v>
      </c>
      <c r="G93">
        <f>overview_of_services!N91</f>
        <v>0</v>
      </c>
      <c r="I93">
        <v>1</v>
      </c>
      <c r="K93" s="1">
        <v>1</v>
      </c>
      <c r="L93">
        <v>0</v>
      </c>
      <c r="M93" s="1">
        <f>1-K93</f>
        <v>0</v>
      </c>
      <c r="N93" s="1" t="str">
        <f>IF(AND(U93=1,NOT(F93=2),OR(J93="",J93&lt;0,J93&gt;AC93,AND(M93&gt;0,OR(L93="",L93&lt;0,L93&gt;AC93)),K93&gt;1,K93&lt;0)),_general!$A$83,"")</f>
        <v/>
      </c>
      <c r="O93" t="str">
        <f>VLOOKUP($B93,overview_of_services!$B$4:$I$111,4,)</f>
        <v>Niveau défini par l'utilisateur 1-0</v>
      </c>
      <c r="P93" t="str">
        <f>VLOOKUP($B93,overview_of_services!$B$4:$I$111,5,)</f>
        <v>Niveau défini par l'utilisateur 1-1</v>
      </c>
      <c r="Q93" t="str">
        <f>VLOOKUP($B93,overview_of_services!$B$4:$I$111,6,)</f>
        <v>Niveau défini par l'utilisateur 1-2</v>
      </c>
      <c r="R93" t="str">
        <f>VLOOKUP($B93,overview_of_services!$B$4:$I$111,7,)</f>
        <v>Niveau défini par l'utilisateur 1-3</v>
      </c>
      <c r="S93" t="str">
        <f>VLOOKUP($B93,overview_of_services!$B$4:$I$111,8,)</f>
        <v>Niveau défini par l'utilisateur 1-4</v>
      </c>
      <c r="T93">
        <f>IF(OR(E93=0,OR(F93=0,F93=2)),0,1)</f>
        <v>0</v>
      </c>
      <c r="U93">
        <f>IF(AND(T93=1,I93=1),1,0)</f>
        <v>0</v>
      </c>
      <c r="Z93">
        <f>IF(OR(AND(F93=1,E93=1,G93=1),AND(F93=1,E93=1,G93=0,I93=1),AND(F93=2,E93=1,G93=1)),1,0)</f>
        <v>0</v>
      </c>
      <c r="AA93">
        <f>IF(U93=1,J93,0)</f>
        <v>0</v>
      </c>
      <c r="AB93">
        <f>IF(U93=1,L93,0)</f>
        <v>0</v>
      </c>
      <c r="AC93">
        <f>ISTEXT(O93)+ISTEXT(P93)+ISTEXT(Q93)+ISTEXT(R93)+ISTEXT(S93)-1</f>
        <v>4</v>
      </c>
      <c r="AD93">
        <f>IF(Z93=1,AC93,0)</f>
        <v>0</v>
      </c>
      <c r="AE93" t="str">
        <f>VLOOKUP($B93,overview_of_services!$B$4:$R$111,$AE$2,FALSE)</f>
        <v>E</v>
      </c>
      <c r="AF93">
        <f>VLOOKUP(B93,INDIRECT("'"&amp;AE93&amp;"'!"&amp;"C24:Z423"),$AF$2,0)+AA93+$AF$4</f>
        <v>152</v>
      </c>
      <c r="AG93">
        <f>IF($T93=1,INDIRECT(ADDRESS($AF93,AG$2,1,,$AE93)),0)</f>
        <v>0</v>
      </c>
      <c r="AH93">
        <f>IF($T93=1,INDIRECT(ADDRESS($AF93,AH$2,1,,$AE93)),0)</f>
        <v>0</v>
      </c>
      <c r="AI93">
        <f>IF($T93=1,INDIRECT(ADDRESS($AF93,AI$2,1,,$AE93)),0)</f>
        <v>0</v>
      </c>
      <c r="AJ93">
        <f>IF($T93=1,INDIRECT(ADDRESS($AF93,AJ$2,1,,$AE93)),0)</f>
        <v>0</v>
      </c>
      <c r="AK93">
        <f>IF($T93=1,INDIRECT(ADDRESS($AF93,AK$2,1,,$AE93)),0)</f>
        <v>0</v>
      </c>
      <c r="AL93">
        <f>IF($T93=1,INDIRECT(ADDRESS($AF93,AL$2,1,,$AE93)),0)</f>
        <v>0</v>
      </c>
      <c r="AM93">
        <f>IF($T93=1,INDIRECT(ADDRESS($AF93,AM$2,1,,$AE93)),0)</f>
        <v>0</v>
      </c>
      <c r="AN93">
        <f>VLOOKUP(B93,INDIRECT("'"&amp;AE93&amp;"'!"&amp;"C24:Z423"),$AF$2,0)+AB93+$AF$4</f>
        <v>152</v>
      </c>
      <c r="AO93">
        <f>IF($T93=1,INDIRECT(ADDRESS($AN93,AO$2,1,,$AE93)),0)</f>
        <v>0</v>
      </c>
      <c r="AP93">
        <f>IF($T93=1,INDIRECT(ADDRESS($AN93,AP$2,1,,$AE93)),0)</f>
        <v>0</v>
      </c>
      <c r="AQ93">
        <f>IF($T93=1,INDIRECT(ADDRESS($AN93,AQ$2,1,,$AE93)),0)</f>
        <v>0</v>
      </c>
      <c r="AR93">
        <f>IF($T93=1,INDIRECT(ADDRESS($AN93,AR$2,1,,$AE93)),0)</f>
        <v>0</v>
      </c>
      <c r="AS93">
        <f>IF($T93=1,INDIRECT(ADDRESS($AN93,AS$2,1,,$AE93)),0)</f>
        <v>0</v>
      </c>
      <c r="AT93">
        <f>IF($T93=1,INDIRECT(ADDRESS($AN93,AT$2,1,,$AE93)),0)</f>
        <v>0</v>
      </c>
      <c r="AU93">
        <f>IF($T93=1,INDIRECT(ADDRESS($AN93,AU$2,1,,$AE93)),0)</f>
        <v>0</v>
      </c>
      <c r="AW93" t="str">
        <v>Weightings</v>
      </c>
      <c r="AX93" s="3">
        <f>VLOOKUP(AE93,_general!$A$65:$B$73,2,FALSE)+$AX$4</f>
        <v>14</v>
      </c>
      <c r="AY93" s="1">
        <f>INDIRECT(ADDRESS($AX93,AY$2,1,,"Weightings"))</f>
        <v>0.11091092989379135</v>
      </c>
      <c r="AZ93" s="1">
        <f>INDIRECT(ADDRESS($AX93,AZ$2,1,,"Weightings"))</f>
        <v>0.1492935710144135</v>
      </c>
      <c r="BA93" s="1">
        <f>INDIRECT(ADDRESS($AX93,BA$2,1,,"Weightings"))</f>
        <v>0</v>
      </c>
      <c r="BB93" s="1">
        <f>INDIRECT(ADDRESS($AX93,BB$2,1,,"Weightings"))</f>
        <v>0.1111111111111111</v>
      </c>
      <c r="BC93" s="1">
        <f>INDIRECT(ADDRESS($AX93,BC$2,1,,"Weightings"))</f>
        <v>0</v>
      </c>
      <c r="BD93" s="1">
        <f>INDIRECT(ADDRESS($AX93,BD$2,1,,"Weightings"))</f>
        <v>0.1131204478401268</v>
      </c>
      <c r="BE93" s="1">
        <f>INDIRECT(ADDRESS($AX93,BE$2,1,,"Weightings"))</f>
        <v>0.125</v>
      </c>
      <c r="BG93" s="4">
        <f>AG93*AY93</f>
        <v>0</v>
      </c>
      <c r="BH93" s="4">
        <f>AH93*AZ93</f>
        <v>0</v>
      </c>
      <c r="BI93" s="4">
        <f>AI93*BA93</f>
        <v>0</v>
      </c>
      <c r="BJ93" s="4">
        <f>AJ93*BB93</f>
        <v>0</v>
      </c>
      <c r="BK93" s="4">
        <f>AK93*BC93</f>
        <v>0</v>
      </c>
      <c r="BL93" s="4">
        <f>AL93*BD93</f>
        <v>0</v>
      </c>
      <c r="BM93" s="4">
        <f>AM93*BE93</f>
        <v>0</v>
      </c>
      <c r="BO93" s="4">
        <f>IF($M93&gt;0,AO93*AY93,0)</f>
        <v>0</v>
      </c>
      <c r="BP93" s="4">
        <f>IF($M93&gt;0,AP93*AZ93,0)</f>
        <v>0</v>
      </c>
      <c r="BQ93" s="4">
        <f>IF($M93&gt;0,AQ93*BA93,0)</f>
        <v>0</v>
      </c>
      <c r="BR93" s="4">
        <f>IF($M93&gt;0,AR93*BB93,0)</f>
        <v>0</v>
      </c>
      <c r="BS93" s="4">
        <f>IF($M93&gt;0,AS93*BC93,0)</f>
        <v>0</v>
      </c>
      <c r="BT93" s="4">
        <f>IF($M93&gt;0,AT93*BD93,0)</f>
        <v>0</v>
      </c>
      <c r="BU93" s="4">
        <f>IF($M93&gt;0,AU93*BE93,0)</f>
        <v>0</v>
      </c>
      <c r="BV93" s="3">
        <f>$AX$4+18</f>
        <v>22</v>
      </c>
      <c r="BW93" s="4">
        <f>INDIRECT(ADDRESS($BV93,BW$2,1,,"Weightings"))*(BG93*$K93+BO93*$M93)</f>
        <v>0</v>
      </c>
      <c r="BX93" s="4">
        <f>INDIRECT(ADDRESS($BV93,BX$2,1,,"Weightings"))*(BH93*$K93+BP93*$M93)</f>
        <v>0</v>
      </c>
      <c r="BY93" s="4">
        <f>INDIRECT(ADDRESS($BV93,BY$2,1,,"Weightings"))*(BI93*$K93+BQ93*$M93)</f>
        <v>0</v>
      </c>
      <c r="BZ93" s="4">
        <f>INDIRECT(ADDRESS($BV93,BZ$2,1,,"Weightings"))*(BJ93*$K93+BR93*$M93)</f>
        <v>0</v>
      </c>
      <c r="CA93" s="4">
        <f>INDIRECT(ADDRESS($BV93,CA$2,1,,"Weightings"))*(BK93*$K93+BS93*$M93)</f>
        <v>0</v>
      </c>
      <c r="CB93" s="4">
        <f>INDIRECT(ADDRESS($BV93,CB$2,1,,"Weightings"))*(BL93*$K93+BT93*$M93)</f>
        <v>0</v>
      </c>
      <c r="CC93" s="4">
        <f>INDIRECT(ADDRESS($BV93,CC$2,1,,"Weightings"))*(BM93*$K93+BU93*$M93)</f>
        <v>0</v>
      </c>
      <c r="CE93" t="str">
        <f>AE93</f>
        <v>E</v>
      </c>
      <c r="CF93">
        <f>VLOOKUP(B93,INDIRECT("'"&amp;AE93&amp;"'!"&amp;"C12:Z511"),$AF$2,0)+AD93+$AF$4</f>
        <v>152</v>
      </c>
      <c r="CG93">
        <f>IF(OR($T93=1,AND($F93=2,$E93=1,$G93=1)),INDIRECT(ADDRESS($CF93,CG$2,1,,$CE93)),0)</f>
        <v>0</v>
      </c>
      <c r="CH93">
        <f>IF(OR($T93=1,AND($F93=2,$E93=1,$G93=1)),INDIRECT(ADDRESS($CF93,CH$2,1,,$CE93)),0)</f>
        <v>0</v>
      </c>
      <c r="CI93">
        <f>IF(OR($T93=1,AND($F93=2,$E93=1,$G93=1)),INDIRECT(ADDRESS($CF93,CI$2,1,,$CE93)),0)</f>
        <v>0</v>
      </c>
      <c r="CJ93">
        <f>IF(OR($T93=1,AND($F93=2,$E93=1,$G93=1)),INDIRECT(ADDRESS($CF93,CJ$2,1,,$CE93)),0)</f>
        <v>0</v>
      </c>
      <c r="CK93">
        <f>IF(OR($T93=1,AND($F93=2,$E93=1,$G93=1)),INDIRECT(ADDRESS($CF93,CK$2,1,,$CE93)),0)</f>
        <v>0</v>
      </c>
      <c r="CL93">
        <f>IF(OR($T93=1,AND($F93=2,$E93=1,$G93=1)),INDIRECT(ADDRESS($CF93,CL$2,1,,$CE93)),0)</f>
        <v>0</v>
      </c>
      <c r="CM93">
        <f>IF(OR($T93=1,AND($F93=2,$E93=1,$G93=1)),INDIRECT(ADDRESS($CF93,CM$2,1,,$CE93)),0)</f>
        <v>0</v>
      </c>
      <c r="CO93" s="4">
        <f>AY93*CG93</f>
        <v>0</v>
      </c>
      <c r="CP93" s="4">
        <f>AZ93*CH93</f>
        <v>0</v>
      </c>
      <c r="CQ93" s="4">
        <f>BA93*CI93</f>
        <v>0</v>
      </c>
      <c r="CR93" s="4">
        <f>BB93*CJ93</f>
        <v>0</v>
      </c>
      <c r="CS93" s="4">
        <f>BC93*CK93</f>
        <v>0</v>
      </c>
      <c r="CT93" s="4">
        <f>BD93*CL93</f>
        <v>0</v>
      </c>
      <c r="CU93" s="4">
        <f>BE93*CM93</f>
        <v>0</v>
      </c>
      <c r="CV93" s="3">
        <f>BV93</f>
        <v>22</v>
      </c>
      <c r="CW93" s="4">
        <f>INDIRECT(ADDRESS($CV93,CW$2,1,,"Weightings"))*CO93</f>
        <v>0</v>
      </c>
      <c r="CX93" s="4">
        <f>INDIRECT(ADDRESS($BV93,CX$2,1,,"Weightings"))*CP93</f>
        <v>0</v>
      </c>
      <c r="CY93" s="4">
        <f>INDIRECT(ADDRESS($BV93,CY$2,1,,"Weightings"))*CQ93</f>
        <v>0</v>
      </c>
      <c r="CZ93" s="4">
        <f>INDIRECT(ADDRESS($BV93,CZ$2,1,,"Weightings"))*CR93</f>
        <v>0</v>
      </c>
      <c r="DA93" s="4">
        <f>INDIRECT(ADDRESS($BV93,DA$2,1,,"Weightings"))*CS93</f>
        <v>0</v>
      </c>
      <c r="DB93" s="4">
        <f>INDIRECT(ADDRESS($BV93,DB$2,1,,"Weightings"))*CT93</f>
        <v>0</v>
      </c>
      <c r="DC93" s="4">
        <f>INDIRECT(ADDRESS($BV93,DC$2,1,,"Weightings"))*CU93</f>
        <v>0</v>
      </c>
    </row>
    <row r="94" hidden="1" ht="30.75" customHeight="1">
      <c r="B94" t="str">
        <f>overview_of_services!B92</f>
        <v>E-E5</v>
      </c>
      <c r="C94" t="str">
        <f>overview_of_services!C92</f>
        <v>Groupe de services définis par l'utilisateur 35</v>
      </c>
      <c r="D94" t="str">
        <f>overview_of_services!D92</f>
        <v>Service à potentiel d'intelligence défini par l'utilisateur 35</v>
      </c>
      <c r="E94">
        <f>IF($H$2="A",overview_of_services!J92,IF($H$2="B",overview_of_services!K92,overview_of_services!L92))</f>
        <v>0</v>
      </c>
      <c r="F94">
        <f>IF('Informations sur le bâtiment'!$G$61="","",'Informations sur le bâtiment'!$G$61)</f>
        <v>1</v>
      </c>
      <c r="G94">
        <f>overview_of_services!N92</f>
        <v>0</v>
      </c>
      <c r="I94">
        <v>1</v>
      </c>
      <c r="K94" s="1">
        <v>1</v>
      </c>
      <c r="L94">
        <v>0</v>
      </c>
      <c r="M94" s="1">
        <f>1-K94</f>
        <v>0</v>
      </c>
      <c r="N94" s="1" t="str">
        <f>IF(AND(U94=1,NOT(F94=2),OR(J94="",J94&lt;0,J94&gt;AC94,AND(M94&gt;0,OR(L94="",L94&lt;0,L94&gt;AC94)),K94&gt;1,K94&lt;0)),_general!$A$83,"")</f>
        <v/>
      </c>
      <c r="O94" t="str">
        <f>VLOOKUP($B94,overview_of_services!$B$4:$I$111,4,)</f>
        <v>Niveau défini par l'utilisateur 1-0</v>
      </c>
      <c r="P94" t="str">
        <f>VLOOKUP($B94,overview_of_services!$B$4:$I$111,5,)</f>
        <v>Niveau défini par l'utilisateur 1-1</v>
      </c>
      <c r="Q94" t="str">
        <f>VLOOKUP($B94,overview_of_services!$B$4:$I$111,6,)</f>
        <v>Niveau défini par l'utilisateur 1-2</v>
      </c>
      <c r="R94" t="str">
        <f>VLOOKUP($B94,overview_of_services!$B$4:$I$111,7,)</f>
        <v>Niveau défini par l'utilisateur 1-3</v>
      </c>
      <c r="S94" t="str">
        <f>VLOOKUP($B94,overview_of_services!$B$4:$I$111,8,)</f>
        <v>Niveau défini par l'utilisateur 1-4</v>
      </c>
      <c r="T94">
        <f>IF(OR(E94=0,OR(F94=0,F94=2)),0,1)</f>
        <v>0</v>
      </c>
      <c r="U94">
        <f>IF(AND(T94=1,I94=1),1,0)</f>
        <v>0</v>
      </c>
      <c r="Z94">
        <f>IF(OR(AND(F94=1,E94=1,G94=1),AND(F94=1,E94=1,G94=0,I94=1),AND(F94=2,E94=1,G94=1)),1,0)</f>
        <v>0</v>
      </c>
      <c r="AA94">
        <f>IF(U94=1,J94,0)</f>
        <v>0</v>
      </c>
      <c r="AB94">
        <f>IF(U94=1,L94,0)</f>
        <v>0</v>
      </c>
      <c r="AC94">
        <f>ISTEXT(O94)+ISTEXT(P94)+ISTEXT(Q94)+ISTEXT(R94)+ISTEXT(S94)-1</f>
        <v>4</v>
      </c>
      <c r="AD94">
        <f>IF(Z94=1,AC94,0)</f>
        <v>0</v>
      </c>
      <c r="AE94" t="str">
        <f>VLOOKUP($B94,overview_of_services!$B$4:$R$111,$AE$2,FALSE)</f>
        <v>E</v>
      </c>
      <c r="AF94">
        <f>VLOOKUP(B94,INDIRECT("'"&amp;AE94&amp;"'!"&amp;"C25:Z424"),$AF$2,0)+AA94+$AF$4</f>
        <v>166</v>
      </c>
      <c r="AG94">
        <f>IF($T94=1,INDIRECT(ADDRESS($AF94,AG$2,1,,$AE94)),0)</f>
        <v>0</v>
      </c>
      <c r="AH94">
        <f>IF($T94=1,INDIRECT(ADDRESS($AF94,AH$2,1,,$AE94)),0)</f>
        <v>0</v>
      </c>
      <c r="AI94">
        <f>IF($T94=1,INDIRECT(ADDRESS($AF94,AI$2,1,,$AE94)),0)</f>
        <v>0</v>
      </c>
      <c r="AJ94">
        <f>IF($T94=1,INDIRECT(ADDRESS($AF94,AJ$2,1,,$AE94)),0)</f>
        <v>0</v>
      </c>
      <c r="AK94">
        <f>IF($T94=1,INDIRECT(ADDRESS($AF94,AK$2,1,,$AE94)),0)</f>
        <v>0</v>
      </c>
      <c r="AL94">
        <f>IF($T94=1,INDIRECT(ADDRESS($AF94,AL$2,1,,$AE94)),0)</f>
        <v>0</v>
      </c>
      <c r="AM94">
        <f>IF($T94=1,INDIRECT(ADDRESS($AF94,AM$2,1,,$AE94)),0)</f>
        <v>0</v>
      </c>
      <c r="AN94">
        <f>VLOOKUP(B94,INDIRECT("'"&amp;AE94&amp;"'!"&amp;"C25:Z424"),$AF$2,0)+AB94+$AF$4</f>
        <v>166</v>
      </c>
      <c r="AO94">
        <f>IF($T94=1,INDIRECT(ADDRESS($AN94,AO$2,1,,$AE94)),0)</f>
        <v>0</v>
      </c>
      <c r="AP94">
        <f>IF($T94=1,INDIRECT(ADDRESS($AN94,AP$2,1,,$AE94)),0)</f>
        <v>0</v>
      </c>
      <c r="AQ94">
        <f>IF($T94=1,INDIRECT(ADDRESS($AN94,AQ$2,1,,$AE94)),0)</f>
        <v>0</v>
      </c>
      <c r="AR94">
        <f>IF($T94=1,INDIRECT(ADDRESS($AN94,AR$2,1,,$AE94)),0)</f>
        <v>0</v>
      </c>
      <c r="AS94">
        <f>IF($T94=1,INDIRECT(ADDRESS($AN94,AS$2,1,,$AE94)),0)</f>
        <v>0</v>
      </c>
      <c r="AT94">
        <f>IF($T94=1,INDIRECT(ADDRESS($AN94,AT$2,1,,$AE94)),0)</f>
        <v>0</v>
      </c>
      <c r="AU94">
        <f>IF($T94=1,INDIRECT(ADDRESS($AN94,AU$2,1,,$AE94)),0)</f>
        <v>0</v>
      </c>
      <c r="AW94" t="str">
        <v>Weightings</v>
      </c>
      <c r="AX94" s="3">
        <f>VLOOKUP(AE94,_general!$A$65:$B$73,2,FALSE)+$AX$4</f>
        <v>14</v>
      </c>
      <c r="AY94" s="1">
        <f>INDIRECT(ADDRESS($AX94,AY$2,1,,"Weightings"))</f>
        <v>0.11091092989379135</v>
      </c>
      <c r="AZ94" s="1">
        <f>INDIRECT(ADDRESS($AX94,AZ$2,1,,"Weightings"))</f>
        <v>0.1492935710144135</v>
      </c>
      <c r="BA94" s="1">
        <f>INDIRECT(ADDRESS($AX94,BA$2,1,,"Weightings"))</f>
        <v>0</v>
      </c>
      <c r="BB94" s="1">
        <f>INDIRECT(ADDRESS($AX94,BB$2,1,,"Weightings"))</f>
        <v>0.1111111111111111</v>
      </c>
      <c r="BC94" s="1">
        <f>INDIRECT(ADDRESS($AX94,BC$2,1,,"Weightings"))</f>
        <v>0</v>
      </c>
      <c r="BD94" s="1">
        <f>INDIRECT(ADDRESS($AX94,BD$2,1,,"Weightings"))</f>
        <v>0.1131204478401268</v>
      </c>
      <c r="BE94" s="1">
        <f>INDIRECT(ADDRESS($AX94,BE$2,1,,"Weightings"))</f>
        <v>0.125</v>
      </c>
      <c r="BG94" s="4">
        <f>AG94*AY94</f>
        <v>0</v>
      </c>
      <c r="BH94" s="4">
        <f>AH94*AZ94</f>
        <v>0</v>
      </c>
      <c r="BI94" s="4">
        <f>AI94*BA94</f>
        <v>0</v>
      </c>
      <c r="BJ94" s="4">
        <f>AJ94*BB94</f>
        <v>0</v>
      </c>
      <c r="BK94" s="4">
        <f>AK94*BC94</f>
        <v>0</v>
      </c>
      <c r="BL94" s="4">
        <f>AL94*BD94</f>
        <v>0</v>
      </c>
      <c r="BM94" s="4">
        <f>AM94*BE94</f>
        <v>0</v>
      </c>
      <c r="BO94" s="4">
        <f>IF($M94&gt;0,AO94*AY94,0)</f>
        <v>0</v>
      </c>
      <c r="BP94" s="4">
        <f>IF($M94&gt;0,AP94*AZ94,0)</f>
        <v>0</v>
      </c>
      <c r="BQ94" s="4">
        <f>IF($M94&gt;0,AQ94*BA94,0)</f>
        <v>0</v>
      </c>
      <c r="BR94" s="4">
        <f>IF($M94&gt;0,AR94*BB94,0)</f>
        <v>0</v>
      </c>
      <c r="BS94" s="4">
        <f>IF($M94&gt;0,AS94*BC94,0)</f>
        <v>0</v>
      </c>
      <c r="BT94" s="4">
        <f>IF($M94&gt;0,AT94*BD94,0)</f>
        <v>0</v>
      </c>
      <c r="BU94" s="4">
        <f>IF($M94&gt;0,AU94*BE94,0)</f>
        <v>0</v>
      </c>
      <c r="BV94" s="3">
        <f>$AX$4+18</f>
        <v>22</v>
      </c>
      <c r="BW94" s="4">
        <f>INDIRECT(ADDRESS($BV94,BW$2,1,,"Weightings"))*(BG94*$K94+BO94*$M94)</f>
        <v>0</v>
      </c>
      <c r="BX94" s="4">
        <f>INDIRECT(ADDRESS($BV94,BX$2,1,,"Weightings"))*(BH94*$K94+BP94*$M94)</f>
        <v>0</v>
      </c>
      <c r="BY94" s="4">
        <f>INDIRECT(ADDRESS($BV94,BY$2,1,,"Weightings"))*(BI94*$K94+BQ94*$M94)</f>
        <v>0</v>
      </c>
      <c r="BZ94" s="4">
        <f>INDIRECT(ADDRESS($BV94,BZ$2,1,,"Weightings"))*(BJ94*$K94+BR94*$M94)</f>
        <v>0</v>
      </c>
      <c r="CA94" s="4">
        <f>INDIRECT(ADDRESS($BV94,CA$2,1,,"Weightings"))*(BK94*$K94+BS94*$M94)</f>
        <v>0</v>
      </c>
      <c r="CB94" s="4">
        <f>INDIRECT(ADDRESS($BV94,CB$2,1,,"Weightings"))*(BL94*$K94+BT94*$M94)</f>
        <v>0</v>
      </c>
      <c r="CC94" s="4">
        <f>INDIRECT(ADDRESS($BV94,CC$2,1,,"Weightings"))*(BM94*$K94+BU94*$M94)</f>
        <v>0</v>
      </c>
      <c r="CE94" t="str">
        <f>AE94</f>
        <v>E</v>
      </c>
      <c r="CF94">
        <f>VLOOKUP(B94,INDIRECT("'"&amp;AE94&amp;"'!"&amp;"C13:Z512"),$AF$2,0)+AD94+$AF$4</f>
        <v>166</v>
      </c>
      <c r="CG94">
        <f>IF(OR($T94=1,AND($F94=2,$E94=1,$G94=1)),INDIRECT(ADDRESS($CF94,CG$2,1,,$CE94)),0)</f>
        <v>0</v>
      </c>
      <c r="CH94">
        <f>IF(OR($T94=1,AND($F94=2,$E94=1,$G94=1)),INDIRECT(ADDRESS($CF94,CH$2,1,,$CE94)),0)</f>
        <v>0</v>
      </c>
      <c r="CI94">
        <f>IF(OR($T94=1,AND($F94=2,$E94=1,$G94=1)),INDIRECT(ADDRESS($CF94,CI$2,1,,$CE94)),0)</f>
        <v>0</v>
      </c>
      <c r="CJ94">
        <f>IF(OR($T94=1,AND($F94=2,$E94=1,$G94=1)),INDIRECT(ADDRESS($CF94,CJ$2,1,,$CE94)),0)</f>
        <v>0</v>
      </c>
      <c r="CK94">
        <f>IF(OR($T94=1,AND($F94=2,$E94=1,$G94=1)),INDIRECT(ADDRESS($CF94,CK$2,1,,$CE94)),0)</f>
        <v>0</v>
      </c>
      <c r="CL94">
        <f>IF(OR($T94=1,AND($F94=2,$E94=1,$G94=1)),INDIRECT(ADDRESS($CF94,CL$2,1,,$CE94)),0)</f>
        <v>0</v>
      </c>
      <c r="CM94">
        <f>IF(OR($T94=1,AND($F94=2,$E94=1,$G94=1)),INDIRECT(ADDRESS($CF94,CM$2,1,,$CE94)),0)</f>
        <v>0</v>
      </c>
      <c r="CO94" s="4">
        <f>AY94*CG94</f>
        <v>0</v>
      </c>
      <c r="CP94" s="4">
        <f>AZ94*CH94</f>
        <v>0</v>
      </c>
      <c r="CQ94" s="4">
        <f>BA94*CI94</f>
        <v>0</v>
      </c>
      <c r="CR94" s="4">
        <f>BB94*CJ94</f>
        <v>0</v>
      </c>
      <c r="CS94" s="4">
        <f>BC94*CK94</f>
        <v>0</v>
      </c>
      <c r="CT94" s="4">
        <f>BD94*CL94</f>
        <v>0</v>
      </c>
      <c r="CU94" s="4">
        <f>BE94*CM94</f>
        <v>0</v>
      </c>
      <c r="CV94" s="3">
        <f>BV94</f>
        <v>22</v>
      </c>
      <c r="CW94" s="4">
        <f>INDIRECT(ADDRESS($CV94,CW$2,1,,"Weightings"))*CO94</f>
        <v>0</v>
      </c>
      <c r="CX94" s="4">
        <f>INDIRECT(ADDRESS($BV94,CX$2,1,,"Weightings"))*CP94</f>
        <v>0</v>
      </c>
      <c r="CY94" s="4">
        <f>INDIRECT(ADDRESS($BV94,CY$2,1,,"Weightings"))*CQ94</f>
        <v>0</v>
      </c>
      <c r="CZ94" s="4">
        <f>INDIRECT(ADDRESS($BV94,CZ$2,1,,"Weightings"))*CR94</f>
        <v>0</v>
      </c>
      <c r="DA94" s="4">
        <f>INDIRECT(ADDRESS($BV94,DA$2,1,,"Weightings"))*CS94</f>
        <v>0</v>
      </c>
      <c r="DB94" s="4">
        <f>INDIRECT(ADDRESS($BV94,DB$2,1,,"Weightings"))*CT94</f>
        <v>0</v>
      </c>
      <c r="DC94" s="4">
        <f>INDIRECT(ADDRESS($BV94,DC$2,1,,"Weightings"))*CU94</f>
        <v>0</v>
      </c>
    </row>
    <row r="95" hidden="1" ht="30.75" customHeight="1">
      <c r="B95" t="str">
        <f>overview_of_services!B93</f>
        <v>EV-E1</v>
      </c>
      <c r="C95" t="str">
        <f>overview_of_services!C93</f>
        <v>Groupe de services définis par l'utilisateur 36</v>
      </c>
      <c r="D95" t="str">
        <f>overview_of_services!D93</f>
        <v>Service à potentiel d'intelligence défini par l'utilisateur 36</v>
      </c>
      <c r="E95">
        <f>IF($H$2="A",overview_of_services!J93,IF($H$2="B",overview_of_services!K93,overview_of_services!L93))</f>
        <v>0</v>
      </c>
      <c r="F95">
        <f>IF('Informations sur le bâtiment'!$G$63="","",'Informations sur le bâtiment'!$G$63)</f>
        <v>1</v>
      </c>
      <c r="G95">
        <f>overview_of_services!N93</f>
        <v>0</v>
      </c>
      <c r="I95">
        <v>1</v>
      </c>
      <c r="K95" s="1">
        <v>1</v>
      </c>
      <c r="L95">
        <v>0</v>
      </c>
      <c r="M95" s="1">
        <f>1-K95</f>
        <v>0</v>
      </c>
      <c r="N95" s="1" t="str">
        <f>IF(AND(U95=1,NOT(F95=2),OR(J95="",J95&lt;0,J95&gt;AC95,AND(M95&gt;0,OR(L95="",L95&lt;0,L95&gt;AC95)),K95&gt;1,K95&lt;0)),_general!$A$83,"")</f>
        <v/>
      </c>
      <c r="O95" t="str">
        <f>VLOOKUP($B95,overview_of_services!$B$4:$I$111,4,)</f>
        <v>Niveau défini par l'utilisateur 1-0</v>
      </c>
      <c r="P95" t="str">
        <f>VLOOKUP($B95,overview_of_services!$B$4:$I$111,5,)</f>
        <v>Niveau défini par l'utilisateur 1-1</v>
      </c>
      <c r="Q95" t="str">
        <f>VLOOKUP($B95,overview_of_services!$B$4:$I$111,6,)</f>
        <v>Niveau défini par l'utilisateur 1-2</v>
      </c>
      <c r="R95" t="str">
        <f>VLOOKUP($B95,overview_of_services!$B$4:$I$111,7,)</f>
        <v>Niveau défini par l'utilisateur 1-3</v>
      </c>
      <c r="S95" t="str">
        <f>VLOOKUP($B95,overview_of_services!$B$4:$I$111,8,)</f>
        <v>Niveau défini par l'utilisateur 1-4</v>
      </c>
      <c r="T95">
        <f>IF(OR(E95=0,OR(F95=0,F95=2)),0,1)</f>
        <v>0</v>
      </c>
      <c r="U95">
        <f>IF(AND(T95=1,I95=1),1,0)</f>
        <v>0</v>
      </c>
      <c r="Z95">
        <f>IF(OR(AND(F95=1,E95=1,G95=1),AND(F95=1,E95=1,G95=0,I95=1),AND(F95=2,E95=1,G95=1)),1,0)</f>
        <v>0</v>
      </c>
      <c r="AA95">
        <f>IF(U95=1,J95,0)</f>
        <v>0</v>
      </c>
      <c r="AB95">
        <f>IF(U95=1,L95,0)</f>
        <v>0</v>
      </c>
      <c r="AC95">
        <f>ISTEXT(O95)+ISTEXT(P95)+ISTEXT(Q95)+ISTEXT(R95)+ISTEXT(S95)-1</f>
        <v>4</v>
      </c>
      <c r="AD95">
        <f>IF(Z95=1,AC95,0)</f>
        <v>0</v>
      </c>
      <c r="AE95" t="str">
        <f>VLOOKUP($B95,overview_of_services!$B$4:$R$111,$AE$2,FALSE)</f>
        <v>EV</v>
      </c>
      <c r="AF95">
        <f>VLOOKUP(B95,INDIRECT("'"&amp;AE95&amp;"'!"&amp;"C26:Z425"),$AF$2,0)+AA95+$AF$4</f>
        <v>51</v>
      </c>
      <c r="AG95">
        <f>IF($T95=1,INDIRECT(ADDRESS($AF95,AG$2,1,,$AE95)),0)</f>
        <v>0</v>
      </c>
      <c r="AH95">
        <f>IF($T95=1,INDIRECT(ADDRESS($AF95,AH$2,1,,$AE95)),0)</f>
        <v>0</v>
      </c>
      <c r="AI95">
        <f>IF($T95=1,INDIRECT(ADDRESS($AF95,AI$2,1,,$AE95)),0)</f>
        <v>0</v>
      </c>
      <c r="AJ95">
        <f>IF($T95=1,INDIRECT(ADDRESS($AF95,AJ$2,1,,$AE95)),0)</f>
        <v>0</v>
      </c>
      <c r="AK95">
        <f>IF($T95=1,INDIRECT(ADDRESS($AF95,AK$2,1,,$AE95)),0)</f>
        <v>0</v>
      </c>
      <c r="AL95">
        <f>IF($T95=1,INDIRECT(ADDRESS($AF95,AL$2,1,,$AE95)),0)</f>
        <v>0</v>
      </c>
      <c r="AM95">
        <f>IF($T95=1,INDIRECT(ADDRESS($AF95,AM$2,1,,$AE95)),0)</f>
        <v>0</v>
      </c>
      <c r="AN95">
        <f>VLOOKUP(B95,INDIRECT("'"&amp;AE95&amp;"'!"&amp;"C26:Z425"),$AF$2,0)+AB95+$AF$4</f>
        <v>51</v>
      </c>
      <c r="AO95">
        <f>IF($T95=1,INDIRECT(ADDRESS($AN95,AO$2,1,,$AE95)),0)</f>
        <v>0</v>
      </c>
      <c r="AP95">
        <f>IF($T95=1,INDIRECT(ADDRESS($AN95,AP$2,1,,$AE95)),0)</f>
        <v>0</v>
      </c>
      <c r="AQ95">
        <f>IF($T95=1,INDIRECT(ADDRESS($AN95,AQ$2,1,,$AE95)),0)</f>
        <v>0</v>
      </c>
      <c r="AR95">
        <f>IF($T95=1,INDIRECT(ADDRESS($AN95,AR$2,1,,$AE95)),0)</f>
        <v>0</v>
      </c>
      <c r="AS95">
        <f>IF($T95=1,INDIRECT(ADDRESS($AN95,AS$2,1,,$AE95)),0)</f>
        <v>0</v>
      </c>
      <c r="AT95">
        <f>IF($T95=1,INDIRECT(ADDRESS($AN95,AT$2,1,,$AE95)),0)</f>
        <v>0</v>
      </c>
      <c r="AU95">
        <f>IF($T95=1,INDIRECT(ADDRESS($AN95,AU$2,1,,$AE95)),0)</f>
        <v>0</v>
      </c>
      <c r="AW95" t="str">
        <v>Weightings</v>
      </c>
      <c r="AX95" s="3">
        <f>VLOOKUP(AE95,_general!$A$65:$B$73,2,FALSE)+$AX$4</f>
        <v>16</v>
      </c>
      <c r="AY95" s="1">
        <f>INDIRECT(ADDRESS($AX95,AY$2,1,,"Weightings"))</f>
        <v>0</v>
      </c>
      <c r="AZ95" s="1">
        <f>INDIRECT(ADDRESS($AX95,AZ$2,1,,"Weightings"))</f>
        <v>0.05</v>
      </c>
      <c r="BA95" s="1">
        <f>INDIRECT(ADDRESS($AX95,BA$2,1,,"Weightings"))</f>
        <v>0</v>
      </c>
      <c r="BB95" s="1">
        <f>INDIRECT(ADDRESS($AX95,BB$2,1,,"Weightings"))</f>
        <v>0.1111111111111111</v>
      </c>
      <c r="BC95" s="1">
        <f>INDIRECT(ADDRESS($AX95,BC$2,1,,"Weightings"))</f>
        <v>0</v>
      </c>
      <c r="BD95" s="1">
        <f>INDIRECT(ADDRESS($AX95,BD$2,1,,"Weightings"))</f>
        <v>0</v>
      </c>
      <c r="BE95" s="1">
        <f>INDIRECT(ADDRESS($AX95,BE$2,1,,"Weightings"))</f>
        <v>0.125</v>
      </c>
      <c r="BG95" s="4">
        <f>AG95*AY95</f>
        <v>0</v>
      </c>
      <c r="BH95" s="4">
        <f>AH95*AZ95</f>
        <v>0</v>
      </c>
      <c r="BI95" s="4">
        <f>AI95*BA95</f>
        <v>0</v>
      </c>
      <c r="BJ95" s="4">
        <f>AJ95*BB95</f>
        <v>0</v>
      </c>
      <c r="BK95" s="4">
        <f>AK95*BC95</f>
        <v>0</v>
      </c>
      <c r="BL95" s="4">
        <f>AL95*BD95</f>
        <v>0</v>
      </c>
      <c r="BM95" s="4">
        <f>AM95*BE95</f>
        <v>0</v>
      </c>
      <c r="BO95" s="4">
        <f>IF($M95&gt;0,AO95*AY95,0)</f>
        <v>0</v>
      </c>
      <c r="BP95" s="4">
        <f>IF($M95&gt;0,AP95*AZ95,0)</f>
        <v>0</v>
      </c>
      <c r="BQ95" s="4">
        <f>IF($M95&gt;0,AQ95*BA95,0)</f>
        <v>0</v>
      </c>
      <c r="BR95" s="4">
        <f>IF($M95&gt;0,AR95*BB95,0)</f>
        <v>0</v>
      </c>
      <c r="BS95" s="4">
        <f>IF($M95&gt;0,AS95*BC95,0)</f>
        <v>0</v>
      </c>
      <c r="BT95" s="4">
        <f>IF($M95&gt;0,AT95*BD95,0)</f>
        <v>0</v>
      </c>
      <c r="BU95" s="4">
        <f>IF($M95&gt;0,AU95*BE95,0)</f>
        <v>0</v>
      </c>
      <c r="BV95" s="3">
        <f>$AX$4+18</f>
        <v>22</v>
      </c>
      <c r="BW95" s="4">
        <f>INDIRECT(ADDRESS($BV95,BW$2,1,,"Weightings"))*(BG95*$K95+BO95*$M95)</f>
        <v>0</v>
      </c>
      <c r="BX95" s="4">
        <f>INDIRECT(ADDRESS($BV95,BX$2,1,,"Weightings"))*(BH95*$K95+BP95*$M95)</f>
        <v>0</v>
      </c>
      <c r="BY95" s="4">
        <f>INDIRECT(ADDRESS($BV95,BY$2,1,,"Weightings"))*(BI95*$K95+BQ95*$M95)</f>
        <v>0</v>
      </c>
      <c r="BZ95" s="4">
        <f>INDIRECT(ADDRESS($BV95,BZ$2,1,,"Weightings"))*(BJ95*$K95+BR95*$M95)</f>
        <v>0</v>
      </c>
      <c r="CA95" s="4">
        <f>INDIRECT(ADDRESS($BV95,CA$2,1,,"Weightings"))*(BK95*$K95+BS95*$M95)</f>
        <v>0</v>
      </c>
      <c r="CB95" s="4">
        <f>INDIRECT(ADDRESS($BV95,CB$2,1,,"Weightings"))*(BL95*$K95+BT95*$M95)</f>
        <v>0</v>
      </c>
      <c r="CC95" s="4">
        <f>INDIRECT(ADDRESS($BV95,CC$2,1,,"Weightings"))*(BM95*$K95+BU95*$M95)</f>
        <v>0</v>
      </c>
      <c r="CE95" t="str">
        <f>AE95</f>
        <v>EV</v>
      </c>
      <c r="CF95">
        <f>VLOOKUP(B95,INDIRECT("'"&amp;AE95&amp;"'!"&amp;"C14:Z513"),$AF$2,0)+AD95+$AF$4</f>
        <v>51</v>
      </c>
      <c r="CG95">
        <f>IF(OR($T95=1,AND($F95=2,$E95=1,$G95=1)),INDIRECT(ADDRESS($CF95,CG$2,1,,$CE95)),0)</f>
        <v>0</v>
      </c>
      <c r="CH95">
        <f>IF(OR($T95=1,AND($F95=2,$E95=1,$G95=1)),INDIRECT(ADDRESS($CF95,CH$2,1,,$CE95)),0)</f>
        <v>0</v>
      </c>
      <c r="CI95">
        <f>IF(OR($T95=1,AND($F95=2,$E95=1,$G95=1)),INDIRECT(ADDRESS($CF95,CI$2,1,,$CE95)),0)</f>
        <v>0</v>
      </c>
      <c r="CJ95">
        <f>IF(OR($T95=1,AND($F95=2,$E95=1,$G95=1)),INDIRECT(ADDRESS($CF95,CJ$2,1,,$CE95)),0)</f>
        <v>0</v>
      </c>
      <c r="CK95">
        <f>IF(OR($T95=1,AND($F95=2,$E95=1,$G95=1)),INDIRECT(ADDRESS($CF95,CK$2,1,,$CE95)),0)</f>
        <v>0</v>
      </c>
      <c r="CL95">
        <f>IF(OR($T95=1,AND($F95=2,$E95=1,$G95=1)),INDIRECT(ADDRESS($CF95,CL$2,1,,$CE95)),0)</f>
        <v>0</v>
      </c>
      <c r="CM95">
        <f>IF(OR($T95=1,AND($F95=2,$E95=1,$G95=1)),INDIRECT(ADDRESS($CF95,CM$2,1,,$CE95)),0)</f>
        <v>0</v>
      </c>
      <c r="CO95" s="4">
        <f>AY95*CG95</f>
        <v>0</v>
      </c>
      <c r="CP95" s="4">
        <f>AZ95*CH95</f>
        <v>0</v>
      </c>
      <c r="CQ95" s="4">
        <f>BA95*CI95</f>
        <v>0</v>
      </c>
      <c r="CR95" s="4">
        <f>BB95*CJ95</f>
        <v>0</v>
      </c>
      <c r="CS95" s="4">
        <f>BC95*CK95</f>
        <v>0</v>
      </c>
      <c r="CT95" s="4">
        <f>BD95*CL95</f>
        <v>0</v>
      </c>
      <c r="CU95" s="4">
        <f>BE95*CM95</f>
        <v>0</v>
      </c>
      <c r="CV95" s="3">
        <f>BV95</f>
        <v>22</v>
      </c>
      <c r="CW95" s="4">
        <f>INDIRECT(ADDRESS($CV95,CW$2,1,,"Weightings"))*CO95</f>
        <v>0</v>
      </c>
      <c r="CX95" s="4">
        <f>INDIRECT(ADDRESS($BV95,CX$2,1,,"Weightings"))*CP95</f>
        <v>0</v>
      </c>
      <c r="CY95" s="4">
        <f>INDIRECT(ADDRESS($BV95,CY$2,1,,"Weightings"))*CQ95</f>
        <v>0</v>
      </c>
      <c r="CZ95" s="4">
        <f>INDIRECT(ADDRESS($BV95,CZ$2,1,,"Weightings"))*CR95</f>
        <v>0</v>
      </c>
      <c r="DA95" s="4">
        <f>INDIRECT(ADDRESS($BV95,DA$2,1,,"Weightings"))*CS95</f>
        <v>0</v>
      </c>
      <c r="DB95" s="4">
        <f>INDIRECT(ADDRESS($BV95,DB$2,1,,"Weightings"))*CT95</f>
        <v>0</v>
      </c>
      <c r="DC95" s="4">
        <f>INDIRECT(ADDRESS($BV95,DC$2,1,,"Weightings"))*CU95</f>
        <v>0</v>
      </c>
    </row>
    <row r="96" hidden="1" ht="30.75" customHeight="1">
      <c r="B96" t="str">
        <f>overview_of_services!B94</f>
        <v>EV-E2</v>
      </c>
      <c r="C96" t="str">
        <f>overview_of_services!C94</f>
        <v>Groupe de services définis par l'utilisateur 37</v>
      </c>
      <c r="D96" t="str">
        <f>overview_of_services!D94</f>
        <v>Service à potentiel d'intelligence défini par l'utilisateur 37</v>
      </c>
      <c r="E96">
        <f>IF($H$2="A",overview_of_services!J94,IF($H$2="B",overview_of_services!K94,overview_of_services!L94))</f>
        <v>0</v>
      </c>
      <c r="F96">
        <f>IF('Informations sur le bâtiment'!$G$63="","",'Informations sur le bâtiment'!$G$63)</f>
        <v>1</v>
      </c>
      <c r="G96">
        <f>overview_of_services!N94</f>
        <v>0</v>
      </c>
      <c r="I96">
        <v>1</v>
      </c>
      <c r="K96" s="1">
        <v>1</v>
      </c>
      <c r="L96">
        <v>0</v>
      </c>
      <c r="M96" s="1">
        <f>1-K96</f>
        <v>0</v>
      </c>
      <c r="N96" s="1" t="str">
        <f>IF(AND(U96=1,NOT(F96=2),OR(J96="",J96&lt;0,J96&gt;AC96,AND(M96&gt;0,OR(L96="",L96&lt;0,L96&gt;AC96)),K96&gt;1,K96&lt;0)),_general!$A$83,"")</f>
        <v/>
      </c>
      <c r="O96" t="str">
        <f>VLOOKUP($B96,overview_of_services!$B$4:$I$111,4,)</f>
        <v>Niveau défini par l'utilisateur 1-0</v>
      </c>
      <c r="P96" t="str">
        <f>VLOOKUP($B96,overview_of_services!$B$4:$I$111,5,)</f>
        <v>Niveau défini par l'utilisateur 1-1</v>
      </c>
      <c r="Q96" t="str">
        <f>VLOOKUP($B96,overview_of_services!$B$4:$I$111,6,)</f>
        <v>Niveau défini par l'utilisateur 1-2</v>
      </c>
      <c r="R96" t="str">
        <f>VLOOKUP($B96,overview_of_services!$B$4:$I$111,7,)</f>
        <v>Niveau défini par l'utilisateur 1-3</v>
      </c>
      <c r="S96" t="str">
        <f>VLOOKUP($B96,overview_of_services!$B$4:$I$111,8,)</f>
        <v>Niveau défini par l'utilisateur 1-4</v>
      </c>
      <c r="T96">
        <f>IF(OR(E96=0,OR(F96=0,F96=2)),0,1)</f>
        <v>0</v>
      </c>
      <c r="U96">
        <f>IF(AND(T96=1,I96=1),1,0)</f>
        <v>0</v>
      </c>
      <c r="Z96">
        <f>IF(OR(AND(F96=1,E96=1,G96=1),AND(F96=1,E96=1,G96=0,I96=1),AND(F96=2,E96=1,G96=1)),1,0)</f>
        <v>0</v>
      </c>
      <c r="AA96">
        <f>IF(U96=1,J96,0)</f>
        <v>0</v>
      </c>
      <c r="AB96">
        <f>IF(U96=1,L96,0)</f>
        <v>0</v>
      </c>
      <c r="AC96">
        <f>ISTEXT(O96)+ISTEXT(P96)+ISTEXT(Q96)+ISTEXT(R96)+ISTEXT(S96)-1</f>
        <v>4</v>
      </c>
      <c r="AD96">
        <f>IF(Z96=1,AC96,0)</f>
        <v>0</v>
      </c>
      <c r="AE96" t="str">
        <f>VLOOKUP($B96,overview_of_services!$B$4:$R$111,$AE$2,FALSE)</f>
        <v>EV</v>
      </c>
      <c r="AF96">
        <f>VLOOKUP(B96,INDIRECT("'"&amp;AE96&amp;"'!"&amp;"C27:Z426"),$AF$2,0)+AA96+$AF$4</f>
        <v>65</v>
      </c>
      <c r="AG96">
        <f>IF($T96=1,INDIRECT(ADDRESS($AF96,AG$2,1,,$AE96)),0)</f>
        <v>0</v>
      </c>
      <c r="AH96">
        <f>IF($T96=1,INDIRECT(ADDRESS($AF96,AH$2,1,,$AE96)),0)</f>
        <v>0</v>
      </c>
      <c r="AI96">
        <f>IF($T96=1,INDIRECT(ADDRESS($AF96,AI$2,1,,$AE96)),0)</f>
        <v>0</v>
      </c>
      <c r="AJ96">
        <f>IF($T96=1,INDIRECT(ADDRESS($AF96,AJ$2,1,,$AE96)),0)</f>
        <v>0</v>
      </c>
      <c r="AK96">
        <f>IF($T96=1,INDIRECT(ADDRESS($AF96,AK$2,1,,$AE96)),0)</f>
        <v>0</v>
      </c>
      <c r="AL96">
        <f>IF($T96=1,INDIRECT(ADDRESS($AF96,AL$2,1,,$AE96)),0)</f>
        <v>0</v>
      </c>
      <c r="AM96">
        <f>IF($T96=1,INDIRECT(ADDRESS($AF96,AM$2,1,,$AE96)),0)</f>
        <v>0</v>
      </c>
      <c r="AN96">
        <f>VLOOKUP(B96,INDIRECT("'"&amp;AE96&amp;"'!"&amp;"C27:Z426"),$AF$2,0)+AB96+$AF$4</f>
        <v>65</v>
      </c>
      <c r="AO96">
        <f>IF($T96=1,INDIRECT(ADDRESS($AN96,AO$2,1,,$AE96)),0)</f>
        <v>0</v>
      </c>
      <c r="AP96">
        <f>IF($T96=1,INDIRECT(ADDRESS($AN96,AP$2,1,,$AE96)),0)</f>
        <v>0</v>
      </c>
      <c r="AQ96">
        <f>IF($T96=1,INDIRECT(ADDRESS($AN96,AQ$2,1,,$AE96)),0)</f>
        <v>0</v>
      </c>
      <c r="AR96">
        <f>IF($T96=1,INDIRECT(ADDRESS($AN96,AR$2,1,,$AE96)),0)</f>
        <v>0</v>
      </c>
      <c r="AS96">
        <f>IF($T96=1,INDIRECT(ADDRESS($AN96,AS$2,1,,$AE96)),0)</f>
        <v>0</v>
      </c>
      <c r="AT96">
        <f>IF($T96=1,INDIRECT(ADDRESS($AN96,AT$2,1,,$AE96)),0)</f>
        <v>0</v>
      </c>
      <c r="AU96">
        <f>IF($T96=1,INDIRECT(ADDRESS($AN96,AU$2,1,,$AE96)),0)</f>
        <v>0</v>
      </c>
      <c r="AW96" t="str">
        <v>Weightings</v>
      </c>
      <c r="AX96" s="3">
        <f>VLOOKUP(AE96,_general!$A$65:$B$73,2,FALSE)+$AX$4</f>
        <v>16</v>
      </c>
      <c r="AY96" s="1">
        <f>INDIRECT(ADDRESS($AX96,AY$2,1,,"Weightings"))</f>
        <v>0</v>
      </c>
      <c r="AZ96" s="1">
        <f>INDIRECT(ADDRESS($AX96,AZ$2,1,,"Weightings"))</f>
        <v>0.05</v>
      </c>
      <c r="BA96" s="1">
        <f>INDIRECT(ADDRESS($AX96,BA$2,1,,"Weightings"))</f>
        <v>0</v>
      </c>
      <c r="BB96" s="1">
        <f>INDIRECT(ADDRESS($AX96,BB$2,1,,"Weightings"))</f>
        <v>0.1111111111111111</v>
      </c>
      <c r="BC96" s="1">
        <f>INDIRECT(ADDRESS($AX96,BC$2,1,,"Weightings"))</f>
        <v>0</v>
      </c>
      <c r="BD96" s="1">
        <f>INDIRECT(ADDRESS($AX96,BD$2,1,,"Weightings"))</f>
        <v>0</v>
      </c>
      <c r="BE96" s="1">
        <f>INDIRECT(ADDRESS($AX96,BE$2,1,,"Weightings"))</f>
        <v>0.125</v>
      </c>
      <c r="BG96" s="4">
        <f>AG96*AY96</f>
        <v>0</v>
      </c>
      <c r="BH96" s="4">
        <f>AH96*AZ96</f>
        <v>0</v>
      </c>
      <c r="BI96" s="4">
        <f>AI96*BA96</f>
        <v>0</v>
      </c>
      <c r="BJ96" s="4">
        <f>AJ96*BB96</f>
        <v>0</v>
      </c>
      <c r="BK96" s="4">
        <f>AK96*BC96</f>
        <v>0</v>
      </c>
      <c r="BL96" s="4">
        <f>AL96*BD96</f>
        <v>0</v>
      </c>
      <c r="BM96" s="4">
        <f>AM96*BE96</f>
        <v>0</v>
      </c>
      <c r="BO96" s="4">
        <f>IF($M96&gt;0,AO96*AY96,0)</f>
        <v>0</v>
      </c>
      <c r="BP96" s="4">
        <f>IF($M96&gt;0,AP96*AZ96,0)</f>
        <v>0</v>
      </c>
      <c r="BQ96" s="4">
        <f>IF($M96&gt;0,AQ96*BA96,0)</f>
        <v>0</v>
      </c>
      <c r="BR96" s="4">
        <f>IF($M96&gt;0,AR96*BB96,0)</f>
        <v>0</v>
      </c>
      <c r="BS96" s="4">
        <f>IF($M96&gt;0,AS96*BC96,0)</f>
        <v>0</v>
      </c>
      <c r="BT96" s="4">
        <f>IF($M96&gt;0,AT96*BD96,0)</f>
        <v>0</v>
      </c>
      <c r="BU96" s="4">
        <f>IF($M96&gt;0,AU96*BE96,0)</f>
        <v>0</v>
      </c>
      <c r="BV96" s="3">
        <f>$AX$4+18</f>
        <v>22</v>
      </c>
      <c r="BW96" s="4">
        <f>INDIRECT(ADDRESS($BV96,BW$2,1,,"Weightings"))*(BG96*$K96+BO96*$M96)</f>
        <v>0</v>
      </c>
      <c r="BX96" s="4">
        <f>INDIRECT(ADDRESS($BV96,BX$2,1,,"Weightings"))*(BH96*$K96+BP96*$M96)</f>
        <v>0</v>
      </c>
      <c r="BY96" s="4">
        <f>INDIRECT(ADDRESS($BV96,BY$2,1,,"Weightings"))*(BI96*$K96+BQ96*$M96)</f>
        <v>0</v>
      </c>
      <c r="BZ96" s="4">
        <f>INDIRECT(ADDRESS($BV96,BZ$2,1,,"Weightings"))*(BJ96*$K96+BR96*$M96)</f>
        <v>0</v>
      </c>
      <c r="CA96" s="4">
        <f>INDIRECT(ADDRESS($BV96,CA$2,1,,"Weightings"))*(BK96*$K96+BS96*$M96)</f>
        <v>0</v>
      </c>
      <c r="CB96" s="4">
        <f>INDIRECT(ADDRESS($BV96,CB$2,1,,"Weightings"))*(BL96*$K96+BT96*$M96)</f>
        <v>0</v>
      </c>
      <c r="CC96" s="4">
        <f>INDIRECT(ADDRESS($BV96,CC$2,1,,"Weightings"))*(BM96*$K96+BU96*$M96)</f>
        <v>0</v>
      </c>
      <c r="CE96" t="str">
        <f>AE96</f>
        <v>EV</v>
      </c>
      <c r="CF96">
        <f>VLOOKUP(B96,INDIRECT("'"&amp;AE96&amp;"'!"&amp;"C15:Z514"),$AF$2,0)+AD96+$AF$4</f>
        <v>65</v>
      </c>
      <c r="CG96">
        <f>IF(OR($T96=1,AND($F96=2,$E96=1,$G96=1)),INDIRECT(ADDRESS($CF96,CG$2,1,,$CE96)),0)</f>
        <v>0</v>
      </c>
      <c r="CH96">
        <f>IF(OR($T96=1,AND($F96=2,$E96=1,$G96=1)),INDIRECT(ADDRESS($CF96,CH$2,1,,$CE96)),0)</f>
        <v>0</v>
      </c>
      <c r="CI96">
        <f>IF(OR($T96=1,AND($F96=2,$E96=1,$G96=1)),INDIRECT(ADDRESS($CF96,CI$2,1,,$CE96)),0)</f>
        <v>0</v>
      </c>
      <c r="CJ96">
        <f>IF(OR($T96=1,AND($F96=2,$E96=1,$G96=1)),INDIRECT(ADDRESS($CF96,CJ$2,1,,$CE96)),0)</f>
        <v>0</v>
      </c>
      <c r="CK96">
        <f>IF(OR($T96=1,AND($F96=2,$E96=1,$G96=1)),INDIRECT(ADDRESS($CF96,CK$2,1,,$CE96)),0)</f>
        <v>0</v>
      </c>
      <c r="CL96">
        <f>IF(OR($T96=1,AND($F96=2,$E96=1,$G96=1)),INDIRECT(ADDRESS($CF96,CL$2,1,,$CE96)),0)</f>
        <v>0</v>
      </c>
      <c r="CM96">
        <f>IF(OR($T96=1,AND($F96=2,$E96=1,$G96=1)),INDIRECT(ADDRESS($CF96,CM$2,1,,$CE96)),0)</f>
        <v>0</v>
      </c>
      <c r="CO96" s="4">
        <f>AY96*CG96</f>
        <v>0</v>
      </c>
      <c r="CP96" s="4">
        <f>AZ96*CH96</f>
        <v>0</v>
      </c>
      <c r="CQ96" s="4">
        <f>BA96*CI96</f>
        <v>0</v>
      </c>
      <c r="CR96" s="4">
        <f>BB96*CJ96</f>
        <v>0</v>
      </c>
      <c r="CS96" s="4">
        <f>BC96*CK96</f>
        <v>0</v>
      </c>
      <c r="CT96" s="4">
        <f>BD96*CL96</f>
        <v>0</v>
      </c>
      <c r="CU96" s="4">
        <f>BE96*CM96</f>
        <v>0</v>
      </c>
      <c r="CV96" s="3">
        <f>BV96</f>
        <v>22</v>
      </c>
      <c r="CW96" s="4">
        <f>INDIRECT(ADDRESS($CV96,CW$2,1,,"Weightings"))*CO96</f>
        <v>0</v>
      </c>
      <c r="CX96" s="4">
        <f>INDIRECT(ADDRESS($BV96,CX$2,1,,"Weightings"))*CP96</f>
        <v>0</v>
      </c>
      <c r="CY96" s="4">
        <f>INDIRECT(ADDRESS($BV96,CY$2,1,,"Weightings"))*CQ96</f>
        <v>0</v>
      </c>
      <c r="CZ96" s="4">
        <f>INDIRECT(ADDRESS($BV96,CZ$2,1,,"Weightings"))*CR96</f>
        <v>0</v>
      </c>
      <c r="DA96" s="4">
        <f>INDIRECT(ADDRESS($BV96,DA$2,1,,"Weightings"))*CS96</f>
        <v>0</v>
      </c>
      <c r="DB96" s="4">
        <f>INDIRECT(ADDRESS($BV96,DB$2,1,,"Weightings"))*CT96</f>
        <v>0</v>
      </c>
      <c r="DC96" s="4">
        <f>INDIRECT(ADDRESS($BV96,DC$2,1,,"Weightings"))*CU96</f>
        <v>0</v>
      </c>
    </row>
    <row r="97" hidden="1" ht="30.75" customHeight="1">
      <c r="B97" t="str">
        <f>overview_of_services!B95</f>
        <v>EV-E3</v>
      </c>
      <c r="C97" t="str">
        <f>overview_of_services!C95</f>
        <v>Groupe de services définis par l'utilisateur 38</v>
      </c>
      <c r="D97" t="str">
        <f>overview_of_services!D95</f>
        <v>Service à potentiel d'intelligence défini par l'utilisateur 38</v>
      </c>
      <c r="E97">
        <f>IF($H$2="A",overview_of_services!J95,IF($H$2="B",overview_of_services!K95,overview_of_services!L95))</f>
        <v>0</v>
      </c>
      <c r="F97">
        <f>IF('Informations sur le bâtiment'!$G$63="","",'Informations sur le bâtiment'!$G$63)</f>
        <v>1</v>
      </c>
      <c r="G97">
        <f>overview_of_services!N95</f>
        <v>0</v>
      </c>
      <c r="H97" t="str">
        <f>IF(overview_of_services!R95="","",overview_of_services!R95)</f>
        <v/>
      </c>
      <c r="I97">
        <v>1</v>
      </c>
      <c r="K97" s="1">
        <v>1</v>
      </c>
      <c r="L97">
        <v>0</v>
      </c>
      <c r="M97" s="1">
        <f>1-K97</f>
        <v>0</v>
      </c>
      <c r="N97" s="1" t="str">
        <f>IF(AND(U97=1,NOT(F97=2),OR(J97="",J97&lt;0,J97&gt;AC97,AND(M97&gt;0,OR(L97="",L97&lt;0,L97&gt;AC97)),K97&gt;1,K97&lt;0)),_general!$A$83,"")</f>
        <v/>
      </c>
      <c r="O97" t="str">
        <f>VLOOKUP($B97,overview_of_services!$B$4:$I$111,4,)</f>
        <v>Niveau défini par l'utilisateur 1-0</v>
      </c>
      <c r="P97" t="str">
        <f>VLOOKUP($B97,overview_of_services!$B$4:$I$111,5,)</f>
        <v>Niveau défini par l'utilisateur 1-1</v>
      </c>
      <c r="Q97" t="str">
        <f>VLOOKUP($B97,overview_of_services!$B$4:$I$111,6,)</f>
        <v>Niveau défini par l'utilisateur 1-2</v>
      </c>
      <c r="R97" t="str">
        <f>VLOOKUP($B97,overview_of_services!$B$4:$I$111,7,)</f>
        <v>Niveau défini par l'utilisateur 1-3</v>
      </c>
      <c r="S97" t="str">
        <f>VLOOKUP($B97,overview_of_services!$B$4:$I$111,8,)</f>
        <v>Niveau défini par l'utilisateur 1-4</v>
      </c>
      <c r="T97">
        <f>IF(OR(E97=0,OR(F97=0,F97=2)),0,1)</f>
        <v>0</v>
      </c>
      <c r="U97">
        <f>IF(AND(T97=1,I97=1),1,0)</f>
        <v>0</v>
      </c>
      <c r="Z97">
        <f>IF(OR(AND(F97=1,E97=1,G97=1),AND(F97=1,E97=1,G97=0,I97=1),AND(F97=2,E97=1,G97=1)),1,0)</f>
        <v>0</v>
      </c>
      <c r="AA97">
        <f>IF(U97=1,J97,0)</f>
        <v>0</v>
      </c>
      <c r="AB97">
        <f>IF(U97=1,L97,0)</f>
        <v>0</v>
      </c>
      <c r="AC97">
        <f>ISTEXT(O97)+ISTEXT(P97)+ISTEXT(Q97)+ISTEXT(R97)+ISTEXT(S97)-1</f>
        <v>4</v>
      </c>
      <c r="AD97">
        <f>IF(Z97=1,AC97,0)</f>
        <v>0</v>
      </c>
      <c r="AE97" t="str">
        <f>VLOOKUP($B97,overview_of_services!$B$4:$R$111,$AE$2,FALSE)</f>
        <v>EV</v>
      </c>
      <c r="AF97">
        <f>VLOOKUP(B97,INDIRECT("'"&amp;AE97&amp;"'!"&amp;"C28:Z427"),$AF$2,0)+AA97+$AF$4</f>
        <v>79</v>
      </c>
      <c r="AG97">
        <f>IF($T97=1,INDIRECT(ADDRESS($AF97,AG$2,1,,$AE97)),0)</f>
        <v>0</v>
      </c>
      <c r="AH97">
        <f>IF($T97=1,INDIRECT(ADDRESS($AF97,AH$2,1,,$AE97)),0)</f>
        <v>0</v>
      </c>
      <c r="AI97">
        <f>IF($T97=1,INDIRECT(ADDRESS($AF97,AI$2,1,,$AE97)),0)</f>
        <v>0</v>
      </c>
      <c r="AJ97">
        <f>IF($T97=1,INDIRECT(ADDRESS($AF97,AJ$2,1,,$AE97)),0)</f>
        <v>0</v>
      </c>
      <c r="AK97">
        <f>IF($T97=1,INDIRECT(ADDRESS($AF97,AK$2,1,,$AE97)),0)</f>
        <v>0</v>
      </c>
      <c r="AL97">
        <f>IF($T97=1,INDIRECT(ADDRESS($AF97,AL$2,1,,$AE97)),0)</f>
        <v>0</v>
      </c>
      <c r="AM97">
        <f>IF($T97=1,INDIRECT(ADDRESS($AF97,AM$2,1,,$AE97)),0)</f>
        <v>0</v>
      </c>
      <c r="AN97">
        <f>VLOOKUP(B97,INDIRECT("'"&amp;AE97&amp;"'!"&amp;"C28:Z427"),$AF$2,0)+AB97+$AF$4</f>
        <v>79</v>
      </c>
      <c r="AO97">
        <f>IF($T97=1,INDIRECT(ADDRESS($AN97,AO$2,1,,$AE97)),0)</f>
        <v>0</v>
      </c>
      <c r="AP97">
        <f>IF($T97=1,INDIRECT(ADDRESS($AN97,AP$2,1,,$AE97)),0)</f>
        <v>0</v>
      </c>
      <c r="AQ97">
        <f>IF($T97=1,INDIRECT(ADDRESS($AN97,AQ$2,1,,$AE97)),0)</f>
        <v>0</v>
      </c>
      <c r="AR97">
        <f>IF($T97=1,INDIRECT(ADDRESS($AN97,AR$2,1,,$AE97)),0)</f>
        <v>0</v>
      </c>
      <c r="AS97">
        <f>IF($T97=1,INDIRECT(ADDRESS($AN97,AS$2,1,,$AE97)),0)</f>
        <v>0</v>
      </c>
      <c r="AT97">
        <f>IF($T97=1,INDIRECT(ADDRESS($AN97,AT$2,1,,$AE97)),0)</f>
        <v>0</v>
      </c>
      <c r="AU97">
        <f>IF($T97=1,INDIRECT(ADDRESS($AN97,AU$2,1,,$AE97)),0)</f>
        <v>0</v>
      </c>
      <c r="AW97" t="str">
        <v>Weightings</v>
      </c>
      <c r="AX97" s="3">
        <f>VLOOKUP(AE97,_general!$A$65:$B$73,2,FALSE)+$AX$4</f>
        <v>16</v>
      </c>
      <c r="AY97" s="1">
        <f>INDIRECT(ADDRESS($AX97,AY$2,1,,"Weightings"))</f>
        <v>0</v>
      </c>
      <c r="AZ97" s="1">
        <f>INDIRECT(ADDRESS($AX97,AZ$2,1,,"Weightings"))</f>
        <v>0.05</v>
      </c>
      <c r="BA97" s="1">
        <f>INDIRECT(ADDRESS($AX97,BA$2,1,,"Weightings"))</f>
        <v>0</v>
      </c>
      <c r="BB97" s="1">
        <f>INDIRECT(ADDRESS($AX97,BB$2,1,,"Weightings"))</f>
        <v>0.1111111111111111</v>
      </c>
      <c r="BC97" s="1">
        <f>INDIRECT(ADDRESS($AX97,BC$2,1,,"Weightings"))</f>
        <v>0</v>
      </c>
      <c r="BD97" s="1">
        <f>INDIRECT(ADDRESS($AX97,BD$2,1,,"Weightings"))</f>
        <v>0</v>
      </c>
      <c r="BE97" s="1">
        <f>INDIRECT(ADDRESS($AX97,BE$2,1,,"Weightings"))</f>
        <v>0.125</v>
      </c>
      <c r="BG97" s="4">
        <f>AG97*AY97</f>
        <v>0</v>
      </c>
      <c r="BH97" s="4">
        <f>AH97*AZ97</f>
        <v>0</v>
      </c>
      <c r="BI97" s="4">
        <f>AI97*BA97</f>
        <v>0</v>
      </c>
      <c r="BJ97" s="4">
        <f>AJ97*BB97</f>
        <v>0</v>
      </c>
      <c r="BK97" s="4">
        <f>AK97*BC97</f>
        <v>0</v>
      </c>
      <c r="BL97" s="4">
        <f>AL97*BD97</f>
        <v>0</v>
      </c>
      <c r="BM97" s="4">
        <f>AM97*BE97</f>
        <v>0</v>
      </c>
      <c r="BO97" s="4">
        <f>IF($M97&gt;0,AO97*AY97,0)</f>
        <v>0</v>
      </c>
      <c r="BP97" s="4">
        <f>IF($M97&gt;0,AP97*AZ97,0)</f>
        <v>0</v>
      </c>
      <c r="BQ97" s="4">
        <f>IF($M97&gt;0,AQ97*BA97,0)</f>
        <v>0</v>
      </c>
      <c r="BR97" s="4">
        <f>IF($M97&gt;0,AR97*BB97,0)</f>
        <v>0</v>
      </c>
      <c r="BS97" s="4">
        <f>IF($M97&gt;0,AS97*BC97,0)</f>
        <v>0</v>
      </c>
      <c r="BT97" s="4">
        <f>IF($M97&gt;0,AT97*BD97,0)</f>
        <v>0</v>
      </c>
      <c r="BU97" s="4">
        <f>IF($M97&gt;0,AU97*BE97,0)</f>
        <v>0</v>
      </c>
      <c r="BV97" s="3">
        <f>$AX$4+18</f>
        <v>22</v>
      </c>
      <c r="BW97" s="4">
        <f>INDIRECT(ADDRESS($BV97,BW$2,1,,"Weightings"))*(BG97*$K97+BO97*$M97)</f>
        <v>0</v>
      </c>
      <c r="BX97" s="4">
        <f>INDIRECT(ADDRESS($BV97,BX$2,1,,"Weightings"))*(BH97*$K97+BP97*$M97)</f>
        <v>0</v>
      </c>
      <c r="BY97" s="4">
        <f>INDIRECT(ADDRESS($BV97,BY$2,1,,"Weightings"))*(BI97*$K97+BQ97*$M97)</f>
        <v>0</v>
      </c>
      <c r="BZ97" s="4">
        <f>INDIRECT(ADDRESS($BV97,BZ$2,1,,"Weightings"))*(BJ97*$K97+BR97*$M97)</f>
        <v>0</v>
      </c>
      <c r="CA97" s="4">
        <f>INDIRECT(ADDRESS($BV97,CA$2,1,,"Weightings"))*(BK97*$K97+BS97*$M97)</f>
        <v>0</v>
      </c>
      <c r="CB97" s="4">
        <f>INDIRECT(ADDRESS($BV97,CB$2,1,,"Weightings"))*(BL97*$K97+BT97*$M97)</f>
        <v>0</v>
      </c>
      <c r="CC97" s="4">
        <f>INDIRECT(ADDRESS($BV97,CC$2,1,,"Weightings"))*(BM97*$K97+BU97*$M97)</f>
        <v>0</v>
      </c>
      <c r="CE97" t="str">
        <f>AE97</f>
        <v>EV</v>
      </c>
      <c r="CF97">
        <f>VLOOKUP(B97,INDIRECT("'"&amp;AE97&amp;"'!"&amp;"C16:Z515"),$AF$2,0)+AD97+$AF$4</f>
        <v>79</v>
      </c>
      <c r="CG97">
        <f>IF(OR($T97=1,AND($F97=2,$E97=1,$G97=1)),INDIRECT(ADDRESS($CF97,CG$2,1,,$CE97)),0)</f>
        <v>0</v>
      </c>
      <c r="CH97">
        <f>IF(OR($T97=1,AND($F97=2,$E97=1,$G97=1)),INDIRECT(ADDRESS($CF97,CH$2,1,,$CE97)),0)</f>
        <v>0</v>
      </c>
      <c r="CI97">
        <f>IF(OR($T97=1,AND($F97=2,$E97=1,$G97=1)),INDIRECT(ADDRESS($CF97,CI$2,1,,$CE97)),0)</f>
        <v>0</v>
      </c>
      <c r="CJ97">
        <f>IF(OR($T97=1,AND($F97=2,$E97=1,$G97=1)),INDIRECT(ADDRESS($CF97,CJ$2,1,,$CE97)),0)</f>
        <v>0</v>
      </c>
      <c r="CK97">
        <f>IF(OR($T97=1,AND($F97=2,$E97=1,$G97=1)),INDIRECT(ADDRESS($CF97,CK$2,1,,$CE97)),0)</f>
        <v>0</v>
      </c>
      <c r="CL97">
        <f>IF(OR($T97=1,AND($F97=2,$E97=1,$G97=1)),INDIRECT(ADDRESS($CF97,CL$2,1,,$CE97)),0)</f>
        <v>0</v>
      </c>
      <c r="CM97">
        <f>IF(OR($T97=1,AND($F97=2,$E97=1,$G97=1)),INDIRECT(ADDRESS($CF97,CM$2,1,,$CE97)),0)</f>
        <v>0</v>
      </c>
      <c r="CO97" s="4">
        <f>AY97*CG97</f>
        <v>0</v>
      </c>
      <c r="CP97" s="4">
        <f>AZ97*CH97</f>
        <v>0</v>
      </c>
      <c r="CQ97" s="4">
        <f>BA97*CI97</f>
        <v>0</v>
      </c>
      <c r="CR97" s="4">
        <f>BB97*CJ97</f>
        <v>0</v>
      </c>
      <c r="CS97" s="4">
        <f>BC97*CK97</f>
        <v>0</v>
      </c>
      <c r="CT97" s="4">
        <f>BD97*CL97</f>
        <v>0</v>
      </c>
      <c r="CU97" s="4">
        <f>BE97*CM97</f>
        <v>0</v>
      </c>
      <c r="CV97" s="3">
        <f>BV97</f>
        <v>22</v>
      </c>
      <c r="CW97" s="4">
        <f>INDIRECT(ADDRESS($CV97,CW$2,1,,"Weightings"))*CO97</f>
        <v>0</v>
      </c>
      <c r="CX97" s="4">
        <f>INDIRECT(ADDRESS($BV97,CX$2,1,,"Weightings"))*CP97</f>
        <v>0</v>
      </c>
      <c r="CY97" s="4">
        <f>INDIRECT(ADDRESS($BV97,CY$2,1,,"Weightings"))*CQ97</f>
        <v>0</v>
      </c>
      <c r="CZ97" s="4">
        <f>INDIRECT(ADDRESS($BV97,CZ$2,1,,"Weightings"))*CR97</f>
        <v>0</v>
      </c>
      <c r="DA97" s="4">
        <f>INDIRECT(ADDRESS($BV97,DA$2,1,,"Weightings"))*CS97</f>
        <v>0</v>
      </c>
      <c r="DB97" s="4">
        <f>INDIRECT(ADDRESS($BV97,DB$2,1,,"Weightings"))*CT97</f>
        <v>0</v>
      </c>
      <c r="DC97" s="4">
        <f>INDIRECT(ADDRESS($BV97,DC$2,1,,"Weightings"))*CU97</f>
        <v>0</v>
      </c>
    </row>
    <row r="98" hidden="1" ht="30.75" customHeight="1">
      <c r="B98" t="str">
        <f>overview_of_services!B96</f>
        <v>EV-E4</v>
      </c>
      <c r="C98" t="str">
        <f>overview_of_services!C96</f>
        <v>Groupe de services définis par l'utilisateur 39</v>
      </c>
      <c r="D98" t="str">
        <f>overview_of_services!D96</f>
        <v>Service à potentiel d'intelligence défini par l'utilisateur 39</v>
      </c>
      <c r="E98">
        <f>IF($H$2="A",overview_of_services!J96,IF($H$2="B",overview_of_services!K96,overview_of_services!L96))</f>
        <v>0</v>
      </c>
      <c r="F98">
        <f>IF('Informations sur le bâtiment'!$G$63="","",'Informations sur le bâtiment'!$G$63)</f>
        <v>1</v>
      </c>
      <c r="G98">
        <f>overview_of_services!N96</f>
        <v>0</v>
      </c>
      <c r="H98" t="str">
        <f>IF(overview_of_services!R96="","",overview_of_services!R96)</f>
        <v/>
      </c>
      <c r="I98">
        <v>1</v>
      </c>
      <c r="K98" s="1">
        <v>1</v>
      </c>
      <c r="L98">
        <v>0</v>
      </c>
      <c r="M98" s="1">
        <f>1-K98</f>
        <v>0</v>
      </c>
      <c r="N98" s="1" t="str">
        <f>IF(AND(U98=1,NOT(F98=2),OR(J98="",J98&lt;0,J98&gt;AC98,AND(M98&gt;0,OR(L98="",L98&lt;0,L98&gt;AC98)),K98&gt;1,K98&lt;0)),_general!$A$83,"")</f>
        <v/>
      </c>
      <c r="O98" t="str">
        <f>VLOOKUP($B98,overview_of_services!$B$4:$I$111,4,)</f>
        <v>Niveau défini par l'utilisateur 1-0</v>
      </c>
      <c r="P98" t="str">
        <f>VLOOKUP($B98,overview_of_services!$B$4:$I$111,5,)</f>
        <v>Niveau défini par l'utilisateur 1-1</v>
      </c>
      <c r="Q98" t="str">
        <f>VLOOKUP($B98,overview_of_services!$B$4:$I$111,6,)</f>
        <v>Niveau défini par l'utilisateur 1-2</v>
      </c>
      <c r="R98" t="str">
        <f>VLOOKUP($B98,overview_of_services!$B$4:$I$111,7,)</f>
        <v>Niveau défini par l'utilisateur 1-3</v>
      </c>
      <c r="S98" t="str">
        <f>VLOOKUP($B98,overview_of_services!$B$4:$I$111,8,)</f>
        <v>Niveau défini par l'utilisateur 1-4</v>
      </c>
      <c r="T98">
        <f>IF(OR(E98=0,OR(F98=0,F98=2)),0,1)</f>
        <v>0</v>
      </c>
      <c r="U98">
        <f>IF(AND(T98=1,I98=1),1,0)</f>
        <v>0</v>
      </c>
      <c r="Z98">
        <f>IF(OR(AND(F98=1,E98=1,G98=1),AND(F98=1,E98=1,G98=0,I98=1),AND(F98=2,E98=1,G98=1)),1,0)</f>
        <v>0</v>
      </c>
      <c r="AA98">
        <f>IF(U98=1,J98,0)</f>
        <v>0</v>
      </c>
      <c r="AB98">
        <f>IF(U98=1,L98,0)</f>
        <v>0</v>
      </c>
      <c r="AC98">
        <f>ISTEXT(O98)+ISTEXT(P98)+ISTEXT(Q98)+ISTEXT(R98)+ISTEXT(S98)-1</f>
        <v>4</v>
      </c>
      <c r="AD98">
        <f>IF(Z98=1,AC98,0)</f>
        <v>0</v>
      </c>
      <c r="AE98" t="str">
        <f>VLOOKUP($B98,overview_of_services!$B$4:$R$111,$AE$2,FALSE)</f>
        <v>EV</v>
      </c>
      <c r="AF98">
        <f>VLOOKUP(B98,INDIRECT("'"&amp;AE98&amp;"'!"&amp;"C29:Z428"),$AF$2,0)+AA98+$AF$4</f>
        <v>93</v>
      </c>
      <c r="AG98">
        <f>IF($T98=1,INDIRECT(ADDRESS($AF98,AG$2,1,,$AE98)),0)</f>
        <v>0</v>
      </c>
      <c r="AH98">
        <f>IF($T98=1,INDIRECT(ADDRESS($AF98,AH$2,1,,$AE98)),0)</f>
        <v>0</v>
      </c>
      <c r="AI98">
        <f>IF($T98=1,INDIRECT(ADDRESS($AF98,AI$2,1,,$AE98)),0)</f>
        <v>0</v>
      </c>
      <c r="AJ98">
        <f>IF($T98=1,INDIRECT(ADDRESS($AF98,AJ$2,1,,$AE98)),0)</f>
        <v>0</v>
      </c>
      <c r="AK98">
        <f>IF($T98=1,INDIRECT(ADDRESS($AF98,AK$2,1,,$AE98)),0)</f>
        <v>0</v>
      </c>
      <c r="AL98">
        <f>IF($T98=1,INDIRECT(ADDRESS($AF98,AL$2,1,,$AE98)),0)</f>
        <v>0</v>
      </c>
      <c r="AM98">
        <f>IF($T98=1,INDIRECT(ADDRESS($AF98,AM$2,1,,$AE98)),0)</f>
        <v>0</v>
      </c>
      <c r="AN98">
        <f>VLOOKUP(B98,INDIRECT("'"&amp;AE98&amp;"'!"&amp;"C29:Z428"),$AF$2,0)+AB98+$AF$4</f>
        <v>93</v>
      </c>
      <c r="AO98">
        <f>IF($T98=1,INDIRECT(ADDRESS($AN98,AO$2,1,,$AE98)),0)</f>
        <v>0</v>
      </c>
      <c r="AP98">
        <f>IF($T98=1,INDIRECT(ADDRESS($AN98,AP$2,1,,$AE98)),0)</f>
        <v>0</v>
      </c>
      <c r="AQ98">
        <f>IF($T98=1,INDIRECT(ADDRESS($AN98,AQ$2,1,,$AE98)),0)</f>
        <v>0</v>
      </c>
      <c r="AR98">
        <f>IF($T98=1,INDIRECT(ADDRESS($AN98,AR$2,1,,$AE98)),0)</f>
        <v>0</v>
      </c>
      <c r="AS98">
        <f>IF($T98=1,INDIRECT(ADDRESS($AN98,AS$2,1,,$AE98)),0)</f>
        <v>0</v>
      </c>
      <c r="AT98">
        <f>IF($T98=1,INDIRECT(ADDRESS($AN98,AT$2,1,,$AE98)),0)</f>
        <v>0</v>
      </c>
      <c r="AU98">
        <f>IF($T98=1,INDIRECT(ADDRESS($AN98,AU$2,1,,$AE98)),0)</f>
        <v>0</v>
      </c>
      <c r="AW98" t="str">
        <v>Weightings</v>
      </c>
      <c r="AX98" s="3">
        <f>VLOOKUP(AE98,_general!$A$65:$B$73,2,FALSE)+$AX$4</f>
        <v>16</v>
      </c>
      <c r="AY98" s="1">
        <f>INDIRECT(ADDRESS($AX98,AY$2,1,,"Weightings"))</f>
        <v>0</v>
      </c>
      <c r="AZ98" s="1">
        <f>INDIRECT(ADDRESS($AX98,AZ$2,1,,"Weightings"))</f>
        <v>0.05</v>
      </c>
      <c r="BA98" s="1">
        <f>INDIRECT(ADDRESS($AX98,BA$2,1,,"Weightings"))</f>
        <v>0</v>
      </c>
      <c r="BB98" s="1">
        <f>INDIRECT(ADDRESS($AX98,BB$2,1,,"Weightings"))</f>
        <v>0.1111111111111111</v>
      </c>
      <c r="BC98" s="1">
        <f>INDIRECT(ADDRESS($AX98,BC$2,1,,"Weightings"))</f>
        <v>0</v>
      </c>
      <c r="BD98" s="1">
        <f>INDIRECT(ADDRESS($AX98,BD$2,1,,"Weightings"))</f>
        <v>0</v>
      </c>
      <c r="BE98" s="1">
        <f>INDIRECT(ADDRESS($AX98,BE$2,1,,"Weightings"))</f>
        <v>0.125</v>
      </c>
      <c r="BG98" s="4">
        <f>AG98*AY98</f>
        <v>0</v>
      </c>
      <c r="BH98" s="4">
        <f>AH98*AZ98</f>
        <v>0</v>
      </c>
      <c r="BI98" s="4">
        <f>AI98*BA98</f>
        <v>0</v>
      </c>
      <c r="BJ98" s="4">
        <f>AJ98*BB98</f>
        <v>0</v>
      </c>
      <c r="BK98" s="4">
        <f>AK98*BC98</f>
        <v>0</v>
      </c>
      <c r="BL98" s="4">
        <f>AL98*BD98</f>
        <v>0</v>
      </c>
      <c r="BM98" s="4">
        <f>AM98*BE98</f>
        <v>0</v>
      </c>
      <c r="BO98" s="4">
        <f>IF($M98&gt;0,AO98*AY98,0)</f>
        <v>0</v>
      </c>
      <c r="BP98" s="4">
        <f>IF($M98&gt;0,AP98*AZ98,0)</f>
        <v>0</v>
      </c>
      <c r="BQ98" s="4">
        <f>IF($M98&gt;0,AQ98*BA98,0)</f>
        <v>0</v>
      </c>
      <c r="BR98" s="4">
        <f>IF($M98&gt;0,AR98*BB98,0)</f>
        <v>0</v>
      </c>
      <c r="BS98" s="4">
        <f>IF($M98&gt;0,AS98*BC98,0)</f>
        <v>0</v>
      </c>
      <c r="BT98" s="4">
        <f>IF($M98&gt;0,AT98*BD98,0)</f>
        <v>0</v>
      </c>
      <c r="BU98" s="4">
        <f>IF($M98&gt;0,AU98*BE98,0)</f>
        <v>0</v>
      </c>
      <c r="BV98" s="3">
        <f>$AX$4+18</f>
        <v>22</v>
      </c>
      <c r="BW98" s="4">
        <f>INDIRECT(ADDRESS($BV98,BW$2,1,,"Weightings"))*(BG98*$K98+BO98*$M98)</f>
        <v>0</v>
      </c>
      <c r="BX98" s="4">
        <f>INDIRECT(ADDRESS($BV98,BX$2,1,,"Weightings"))*(BH98*$K98+BP98*$M98)</f>
        <v>0</v>
      </c>
      <c r="BY98" s="4">
        <f>INDIRECT(ADDRESS($BV98,BY$2,1,,"Weightings"))*(BI98*$K98+BQ98*$M98)</f>
        <v>0</v>
      </c>
      <c r="BZ98" s="4">
        <f>INDIRECT(ADDRESS($BV98,BZ$2,1,,"Weightings"))*(BJ98*$K98+BR98*$M98)</f>
        <v>0</v>
      </c>
      <c r="CA98" s="4">
        <f>INDIRECT(ADDRESS($BV98,CA$2,1,,"Weightings"))*(BK98*$K98+BS98*$M98)</f>
        <v>0</v>
      </c>
      <c r="CB98" s="4">
        <f>INDIRECT(ADDRESS($BV98,CB$2,1,,"Weightings"))*(BL98*$K98+BT98*$M98)</f>
        <v>0</v>
      </c>
      <c r="CC98" s="4">
        <f>INDIRECT(ADDRESS($BV98,CC$2,1,,"Weightings"))*(BM98*$K98+BU98*$M98)</f>
        <v>0</v>
      </c>
      <c r="CE98" t="str">
        <f>AE98</f>
        <v>EV</v>
      </c>
      <c r="CF98">
        <f>VLOOKUP(B98,INDIRECT("'"&amp;AE98&amp;"'!"&amp;"C17:Z516"),$AF$2,0)+AD98+$AF$4</f>
        <v>93</v>
      </c>
      <c r="CG98">
        <f>IF(OR($T98=1,AND($F98=2,$E98=1,$G98=1)),INDIRECT(ADDRESS($CF98,CG$2,1,,$CE98)),0)</f>
        <v>0</v>
      </c>
      <c r="CH98">
        <f>IF(OR($T98=1,AND($F98=2,$E98=1,$G98=1)),INDIRECT(ADDRESS($CF98,CH$2,1,,$CE98)),0)</f>
        <v>0</v>
      </c>
      <c r="CI98">
        <f>IF(OR($T98=1,AND($F98=2,$E98=1,$G98=1)),INDIRECT(ADDRESS($CF98,CI$2,1,,$CE98)),0)</f>
        <v>0</v>
      </c>
      <c r="CJ98">
        <f>IF(OR($T98=1,AND($F98=2,$E98=1,$G98=1)),INDIRECT(ADDRESS($CF98,CJ$2,1,,$CE98)),0)</f>
        <v>0</v>
      </c>
      <c r="CK98">
        <f>IF(OR($T98=1,AND($F98=2,$E98=1,$G98=1)),INDIRECT(ADDRESS($CF98,CK$2,1,,$CE98)),0)</f>
        <v>0</v>
      </c>
      <c r="CL98">
        <f>IF(OR($T98=1,AND($F98=2,$E98=1,$G98=1)),INDIRECT(ADDRESS($CF98,CL$2,1,,$CE98)),0)</f>
        <v>0</v>
      </c>
      <c r="CM98">
        <f>IF(OR($T98=1,AND($F98=2,$E98=1,$G98=1)),INDIRECT(ADDRESS($CF98,CM$2,1,,$CE98)),0)</f>
        <v>0</v>
      </c>
      <c r="CO98" s="4">
        <f>AY98*CG98</f>
        <v>0</v>
      </c>
      <c r="CP98" s="4">
        <f>AZ98*CH98</f>
        <v>0</v>
      </c>
      <c r="CQ98" s="4">
        <f>BA98*CI98</f>
        <v>0</v>
      </c>
      <c r="CR98" s="4">
        <f>BB98*CJ98</f>
        <v>0</v>
      </c>
      <c r="CS98" s="4">
        <f>BC98*CK98</f>
        <v>0</v>
      </c>
      <c r="CT98" s="4">
        <f>BD98*CL98</f>
        <v>0</v>
      </c>
      <c r="CU98" s="4">
        <f>BE98*CM98</f>
        <v>0</v>
      </c>
      <c r="CV98" s="3">
        <f>BV98</f>
        <v>22</v>
      </c>
      <c r="CW98" s="4">
        <f>INDIRECT(ADDRESS($CV98,CW$2,1,,"Weightings"))*CO98</f>
        <v>0</v>
      </c>
      <c r="CX98" s="4">
        <f>INDIRECT(ADDRESS($BV98,CX$2,1,,"Weightings"))*CP98</f>
        <v>0</v>
      </c>
      <c r="CY98" s="4">
        <f>INDIRECT(ADDRESS($BV98,CY$2,1,,"Weightings"))*CQ98</f>
        <v>0</v>
      </c>
      <c r="CZ98" s="4">
        <f>INDIRECT(ADDRESS($BV98,CZ$2,1,,"Weightings"))*CR98</f>
        <v>0</v>
      </c>
      <c r="DA98" s="4">
        <f>INDIRECT(ADDRESS($BV98,DA$2,1,,"Weightings"))*CS98</f>
        <v>0</v>
      </c>
      <c r="DB98" s="4">
        <f>INDIRECT(ADDRESS($BV98,DB$2,1,,"Weightings"))*CT98</f>
        <v>0</v>
      </c>
      <c r="DC98" s="4">
        <f>INDIRECT(ADDRESS($BV98,DC$2,1,,"Weightings"))*CU98</f>
        <v>0</v>
      </c>
    </row>
    <row r="99" hidden="1" ht="30.75" customHeight="1">
      <c r="B99" t="str">
        <f>overview_of_services!B97</f>
        <v>EV-E5</v>
      </c>
      <c r="C99" t="str">
        <f>overview_of_services!C97</f>
        <v>Groupe de services définis par l'utilisateur 40</v>
      </c>
      <c r="D99" t="str">
        <f>overview_of_services!D97</f>
        <v>Service à potentiel d'intelligence défini par l'utilisateur 40</v>
      </c>
      <c r="E99">
        <f>IF($H$2="A",overview_of_services!J97,IF($H$2="B",overview_of_services!K97,overview_of_services!L97))</f>
        <v>0</v>
      </c>
      <c r="F99">
        <f>IF('Informations sur le bâtiment'!$G$63="","",'Informations sur le bâtiment'!$G$63)</f>
        <v>1</v>
      </c>
      <c r="G99">
        <f>overview_of_services!N97</f>
        <v>0</v>
      </c>
      <c r="H99" t="str">
        <f>IF(overview_of_services!R97="","",overview_of_services!R97)</f>
        <v/>
      </c>
      <c r="I99">
        <v>1</v>
      </c>
      <c r="K99" s="1">
        <v>1</v>
      </c>
      <c r="L99">
        <v>0</v>
      </c>
      <c r="M99" s="1">
        <f>1-K99</f>
        <v>0</v>
      </c>
      <c r="N99" s="1" t="str">
        <f>IF(AND(U99=1,NOT(F99=2),OR(J99="",J99&lt;0,J99&gt;AC99,AND(M99&gt;0,OR(L99="",L99&lt;0,L99&gt;AC99)),K99&gt;1,K99&lt;0)),_general!$A$83,"")</f>
        <v/>
      </c>
      <c r="O99" t="str">
        <f>VLOOKUP($B99,overview_of_services!$B$4:$I$111,4,)</f>
        <v>Niveau défini par l'utilisateur 1-0</v>
      </c>
      <c r="P99" t="str">
        <f>VLOOKUP($B99,overview_of_services!$B$4:$I$111,5,)</f>
        <v>Niveau défini par l'utilisateur 1-1</v>
      </c>
      <c r="Q99" t="str">
        <f>VLOOKUP($B99,overview_of_services!$B$4:$I$111,6,)</f>
        <v>Niveau défini par l'utilisateur 1-2</v>
      </c>
      <c r="R99" t="str">
        <f>VLOOKUP($B99,overview_of_services!$B$4:$I$111,7,)</f>
        <v>Niveau défini par l'utilisateur 1-3</v>
      </c>
      <c r="S99" t="str">
        <f>VLOOKUP($B99,overview_of_services!$B$4:$I$111,8,)</f>
        <v>Niveau défini par l'utilisateur 1-4</v>
      </c>
      <c r="T99">
        <f>IF(OR(E99=0,OR(F99=0,F99=2)),0,1)</f>
        <v>0</v>
      </c>
      <c r="U99">
        <f>IF(AND(T99=1,I99=1),1,0)</f>
        <v>0</v>
      </c>
      <c r="Z99">
        <f>IF(OR(AND(F99=1,E99=1,G99=1),AND(F99=1,E99=1,G99=0,I99=1),AND(F99=2,E99=1,G99=1)),1,0)</f>
        <v>0</v>
      </c>
      <c r="AA99">
        <f>IF(U99=1,J99,0)</f>
        <v>0</v>
      </c>
      <c r="AB99">
        <f>IF(U99=1,L99,0)</f>
        <v>0</v>
      </c>
      <c r="AC99">
        <f>ISTEXT(O99)+ISTEXT(P99)+ISTEXT(Q99)+ISTEXT(R99)+ISTEXT(S99)-1</f>
        <v>4</v>
      </c>
      <c r="AD99">
        <f>IF(Z99=1,AC99,0)</f>
        <v>0</v>
      </c>
      <c r="AE99" t="str">
        <f>VLOOKUP($B99,overview_of_services!$B$4:$R$111,$AE$2,FALSE)</f>
        <v>EV</v>
      </c>
      <c r="AF99">
        <f>VLOOKUP(B99,INDIRECT("'"&amp;AE99&amp;"'!"&amp;"C30:Z429"),$AF$2,0)+AA99+$AF$4</f>
        <v>107</v>
      </c>
      <c r="AG99">
        <f>IF($T99=1,INDIRECT(ADDRESS($AF99,AG$2,1,,$AE99)),0)</f>
        <v>0</v>
      </c>
      <c r="AH99">
        <f>IF($T99=1,INDIRECT(ADDRESS($AF99,AH$2,1,,$AE99)),0)</f>
        <v>0</v>
      </c>
      <c r="AI99">
        <f>IF($T99=1,INDIRECT(ADDRESS($AF99,AI$2,1,,$AE99)),0)</f>
        <v>0</v>
      </c>
      <c r="AJ99">
        <f>IF($T99=1,INDIRECT(ADDRESS($AF99,AJ$2,1,,$AE99)),0)</f>
        <v>0</v>
      </c>
      <c r="AK99">
        <f>IF($T99=1,INDIRECT(ADDRESS($AF99,AK$2,1,,$AE99)),0)</f>
        <v>0</v>
      </c>
      <c r="AL99">
        <f>IF($T99=1,INDIRECT(ADDRESS($AF99,AL$2,1,,$AE99)),0)</f>
        <v>0</v>
      </c>
      <c r="AM99">
        <f>IF($T99=1,INDIRECT(ADDRESS($AF99,AM$2,1,,$AE99)),0)</f>
        <v>0</v>
      </c>
      <c r="AN99">
        <f>VLOOKUP(B99,INDIRECT("'"&amp;AE99&amp;"'!"&amp;"C30:Z429"),$AF$2,0)+AB99+$AF$4</f>
        <v>107</v>
      </c>
      <c r="AO99">
        <f>IF($T99=1,INDIRECT(ADDRESS($AN99,AO$2,1,,$AE99)),0)</f>
        <v>0</v>
      </c>
      <c r="AP99">
        <f>IF($T99=1,INDIRECT(ADDRESS($AN99,AP$2,1,,$AE99)),0)</f>
        <v>0</v>
      </c>
      <c r="AQ99">
        <f>IF($T99=1,INDIRECT(ADDRESS($AN99,AQ$2,1,,$AE99)),0)</f>
        <v>0</v>
      </c>
      <c r="AR99">
        <f>IF($T99=1,INDIRECT(ADDRESS($AN99,AR$2,1,,$AE99)),0)</f>
        <v>0</v>
      </c>
      <c r="AS99">
        <f>IF($T99=1,INDIRECT(ADDRESS($AN99,AS$2,1,,$AE99)),0)</f>
        <v>0</v>
      </c>
      <c r="AT99">
        <f>IF($T99=1,INDIRECT(ADDRESS($AN99,AT$2,1,,$AE99)),0)</f>
        <v>0</v>
      </c>
      <c r="AU99">
        <f>IF($T99=1,INDIRECT(ADDRESS($AN99,AU$2,1,,$AE99)),0)</f>
        <v>0</v>
      </c>
      <c r="AW99" t="str">
        <v>Weightings</v>
      </c>
      <c r="AX99" s="3">
        <f>VLOOKUP(AE99,_general!$A$65:$B$73,2,FALSE)+$AX$4</f>
        <v>16</v>
      </c>
      <c r="AY99" s="1">
        <f>INDIRECT(ADDRESS($AX99,AY$2,1,,"Weightings"))</f>
        <v>0</v>
      </c>
      <c r="AZ99" s="1">
        <f>INDIRECT(ADDRESS($AX99,AZ$2,1,,"Weightings"))</f>
        <v>0.05</v>
      </c>
      <c r="BA99" s="1">
        <f>INDIRECT(ADDRESS($AX99,BA$2,1,,"Weightings"))</f>
        <v>0</v>
      </c>
      <c r="BB99" s="1">
        <f>INDIRECT(ADDRESS($AX99,BB$2,1,,"Weightings"))</f>
        <v>0.1111111111111111</v>
      </c>
      <c r="BC99" s="1">
        <f>INDIRECT(ADDRESS($AX99,BC$2,1,,"Weightings"))</f>
        <v>0</v>
      </c>
      <c r="BD99" s="1">
        <f>INDIRECT(ADDRESS($AX99,BD$2,1,,"Weightings"))</f>
        <v>0</v>
      </c>
      <c r="BE99" s="1">
        <f>INDIRECT(ADDRESS($AX99,BE$2,1,,"Weightings"))</f>
        <v>0.125</v>
      </c>
      <c r="BG99" s="4">
        <f>AG99*AY99</f>
        <v>0</v>
      </c>
      <c r="BH99" s="4">
        <f>AH99*AZ99</f>
        <v>0</v>
      </c>
      <c r="BI99" s="4">
        <f>AI99*BA99</f>
        <v>0</v>
      </c>
      <c r="BJ99" s="4">
        <f>AJ99*BB99</f>
        <v>0</v>
      </c>
      <c r="BK99" s="4">
        <f>AK99*BC99</f>
        <v>0</v>
      </c>
      <c r="BL99" s="4">
        <f>AL99*BD99</f>
        <v>0</v>
      </c>
      <c r="BM99" s="4">
        <f>AM99*BE99</f>
        <v>0</v>
      </c>
      <c r="BO99" s="4">
        <f>IF($M99&gt;0,AO99*AY99,0)</f>
        <v>0</v>
      </c>
      <c r="BP99" s="4">
        <f>IF($M99&gt;0,AP99*AZ99,0)</f>
        <v>0</v>
      </c>
      <c r="BQ99" s="4">
        <f>IF($M99&gt;0,AQ99*BA99,0)</f>
        <v>0</v>
      </c>
      <c r="BR99" s="4">
        <f>IF($M99&gt;0,AR99*BB99,0)</f>
        <v>0</v>
      </c>
      <c r="BS99" s="4">
        <f>IF($M99&gt;0,AS99*BC99,0)</f>
        <v>0</v>
      </c>
      <c r="BT99" s="4">
        <f>IF($M99&gt;0,AT99*BD99,0)</f>
        <v>0</v>
      </c>
      <c r="BU99" s="4">
        <f>IF($M99&gt;0,AU99*BE99,0)</f>
        <v>0</v>
      </c>
      <c r="BV99" s="3">
        <f>$AX$4+18</f>
        <v>22</v>
      </c>
      <c r="BW99" s="4">
        <f>INDIRECT(ADDRESS($BV99,BW$2,1,,"Weightings"))*(BG99*$K99+BO99*$M99)</f>
        <v>0</v>
      </c>
      <c r="BX99" s="4">
        <f>INDIRECT(ADDRESS($BV99,BX$2,1,,"Weightings"))*(BH99*$K99+BP99*$M99)</f>
        <v>0</v>
      </c>
      <c r="BY99" s="4">
        <f>INDIRECT(ADDRESS($BV99,BY$2,1,,"Weightings"))*(BI99*$K99+BQ99*$M99)</f>
        <v>0</v>
      </c>
      <c r="BZ99" s="4">
        <f>INDIRECT(ADDRESS($BV99,BZ$2,1,,"Weightings"))*(BJ99*$K99+BR99*$M99)</f>
        <v>0</v>
      </c>
      <c r="CA99" s="4">
        <f>INDIRECT(ADDRESS($BV99,CA$2,1,,"Weightings"))*(BK99*$K99+BS99*$M99)</f>
        <v>0</v>
      </c>
      <c r="CB99" s="4">
        <f>INDIRECT(ADDRESS($BV99,CB$2,1,,"Weightings"))*(BL99*$K99+BT99*$M99)</f>
        <v>0</v>
      </c>
      <c r="CC99" s="4">
        <f>INDIRECT(ADDRESS($BV99,CC$2,1,,"Weightings"))*(BM99*$K99+BU99*$M99)</f>
        <v>0</v>
      </c>
      <c r="CE99" t="str">
        <f>AE99</f>
        <v>EV</v>
      </c>
      <c r="CF99">
        <f>VLOOKUP(B99,INDIRECT("'"&amp;AE99&amp;"'!"&amp;"C18:Z517"),$AF$2,0)+AD99+$AF$4</f>
        <v>107</v>
      </c>
      <c r="CG99">
        <f>IF(OR($T99=1,AND($F99=2,$E99=1,$G99=1)),INDIRECT(ADDRESS($CF99,CG$2,1,,$CE99)),0)</f>
        <v>0</v>
      </c>
      <c r="CH99">
        <f>IF(OR($T99=1,AND($F99=2,$E99=1,$G99=1)),INDIRECT(ADDRESS($CF99,CH$2,1,,$CE99)),0)</f>
        <v>0</v>
      </c>
      <c r="CI99">
        <f>IF(OR($T99=1,AND($F99=2,$E99=1,$G99=1)),INDIRECT(ADDRESS($CF99,CI$2,1,,$CE99)),0)</f>
        <v>0</v>
      </c>
      <c r="CJ99">
        <f>IF(OR($T99=1,AND($F99=2,$E99=1,$G99=1)),INDIRECT(ADDRESS($CF99,CJ$2,1,,$CE99)),0)</f>
        <v>0</v>
      </c>
      <c r="CK99">
        <f>IF(OR($T99=1,AND($F99=2,$E99=1,$G99=1)),INDIRECT(ADDRESS($CF99,CK$2,1,,$CE99)),0)</f>
        <v>0</v>
      </c>
      <c r="CL99">
        <f>IF(OR($T99=1,AND($F99=2,$E99=1,$G99=1)),INDIRECT(ADDRESS($CF99,CL$2,1,,$CE99)),0)</f>
        <v>0</v>
      </c>
      <c r="CM99">
        <f>IF(OR($T99=1,AND($F99=2,$E99=1,$G99=1)),INDIRECT(ADDRESS($CF99,CM$2,1,,$CE99)),0)</f>
        <v>0</v>
      </c>
      <c r="CO99" s="4">
        <f>AY99*CG99</f>
        <v>0</v>
      </c>
      <c r="CP99" s="4">
        <f>AZ99*CH99</f>
        <v>0</v>
      </c>
      <c r="CQ99" s="4">
        <f>BA99*CI99</f>
        <v>0</v>
      </c>
      <c r="CR99" s="4">
        <f>BB99*CJ99</f>
        <v>0</v>
      </c>
      <c r="CS99" s="4">
        <f>BC99*CK99</f>
        <v>0</v>
      </c>
      <c r="CT99" s="4">
        <f>BD99*CL99</f>
        <v>0</v>
      </c>
      <c r="CU99" s="4">
        <f>BE99*CM99</f>
        <v>0</v>
      </c>
      <c r="CV99" s="3">
        <f>BV99</f>
        <v>22</v>
      </c>
      <c r="CW99" s="4">
        <f>INDIRECT(ADDRESS($CV99,CW$2,1,,"Weightings"))*CO99</f>
        <v>0</v>
      </c>
      <c r="CX99" s="4">
        <f>INDIRECT(ADDRESS($BV99,CX$2,1,,"Weightings"))*CP99</f>
        <v>0</v>
      </c>
      <c r="CY99" s="4">
        <f>INDIRECT(ADDRESS($BV99,CY$2,1,,"Weightings"))*CQ99</f>
        <v>0</v>
      </c>
      <c r="CZ99" s="4">
        <f>INDIRECT(ADDRESS($BV99,CZ$2,1,,"Weightings"))*CR99</f>
        <v>0</v>
      </c>
      <c r="DA99" s="4">
        <f>INDIRECT(ADDRESS($BV99,DA$2,1,,"Weightings"))*CS99</f>
        <v>0</v>
      </c>
      <c r="DB99" s="4">
        <f>INDIRECT(ADDRESS($BV99,DB$2,1,,"Weightings"))*CT99</f>
        <v>0</v>
      </c>
      <c r="DC99" s="4">
        <f>INDIRECT(ADDRESS($BV99,DC$2,1,,"Weightings"))*CU99</f>
        <v>0</v>
      </c>
    </row>
    <row r="100" hidden="1" ht="30.75" customHeight="1">
      <c r="B100" t="str">
        <f>overview_of_services!B98</f>
        <v>MC-E1</v>
      </c>
      <c r="C100" t="str">
        <f>overview_of_services!C98</f>
        <v>Groupe de services définis par l'utilisateur 41</v>
      </c>
      <c r="D100" t="str">
        <f>overview_of_services!D98</f>
        <v>Service à potentiel d'intelligence défini par l'utilisateur 41</v>
      </c>
      <c r="E100">
        <f>IF($H$2="A",overview_of_services!J98,IF($H$2="B",overview_of_services!K98,overview_of_services!L98))</f>
        <v>0</v>
      </c>
      <c r="F100">
        <f>IF('Informations sur le bâtiment'!$G$64="","",'Informations sur le bâtiment'!$G$64)</f>
        <v>1</v>
      </c>
      <c r="G100">
        <f>overview_of_services!N98</f>
        <v>0</v>
      </c>
      <c r="H100" t="str">
        <f>IF(overview_of_services!R98="","",overview_of_services!R98)</f>
        <v/>
      </c>
      <c r="I100">
        <v>1</v>
      </c>
      <c r="K100" s="1">
        <v>1</v>
      </c>
      <c r="L100">
        <v>0</v>
      </c>
      <c r="M100" s="1">
        <f>1-K100</f>
        <v>0</v>
      </c>
      <c r="N100" s="1" t="str">
        <f>IF(AND(U100=1,NOT(F100=2),OR(J100="",J100&lt;0,J100&gt;AC100,AND(M100&gt;0,OR(L100="",L100&lt;0,L100&gt;AC100)),K100&gt;1,K100&lt;0)),_general!$A$83,"")</f>
        <v/>
      </c>
      <c r="O100" t="str">
        <f>VLOOKUP($B100,overview_of_services!$B$4:$I$111,4,)</f>
        <v>Niveau défini par l'utilisateur 1-0</v>
      </c>
      <c r="P100" t="str">
        <f>VLOOKUP($B100,overview_of_services!$B$4:$I$111,5,)</f>
        <v>Niveau défini par l'utilisateur 1-1</v>
      </c>
      <c r="Q100" t="str">
        <f>VLOOKUP($B100,overview_of_services!$B$4:$I$111,6,)</f>
        <v>Niveau défini par l'utilisateur 1-2</v>
      </c>
      <c r="R100" t="str">
        <f>VLOOKUP($B100,overview_of_services!$B$4:$I$111,7,)</f>
        <v>Niveau défini par l'utilisateur 1-3</v>
      </c>
      <c r="S100" t="str">
        <f>VLOOKUP($B100,overview_of_services!$B$4:$I$111,8,)</f>
        <v>Niveau défini par l'utilisateur 1-4</v>
      </c>
      <c r="T100">
        <f>IF(OR(E100=0,OR(F100=0,F100=2)),0,1)</f>
        <v>0</v>
      </c>
      <c r="U100">
        <f>IF(AND(T100=1,I100=1),1,0)</f>
        <v>0</v>
      </c>
      <c r="Z100">
        <f>IF(OR(AND(F100=1,E100=1,G100=1),AND(F100=1,E100=1,G100=0,I100=1),AND(F100=2,E100=1,G100=1)),1,0)</f>
        <v>0</v>
      </c>
      <c r="AA100">
        <f>IF(U100=1,J100,0)</f>
        <v>0</v>
      </c>
      <c r="AB100">
        <f>IF(U100=1,L100,0)</f>
        <v>0</v>
      </c>
      <c r="AC100">
        <f>ISTEXT(O100)+ISTEXT(P100)+ISTEXT(Q100)+ISTEXT(R100)+ISTEXT(S100)-1</f>
        <v>4</v>
      </c>
      <c r="AD100">
        <f>IF(Z100=1,AC100,0)</f>
        <v>0</v>
      </c>
      <c r="AE100" t="str">
        <f>VLOOKUP($B100,overview_of_services!$B$4:$R$111,$AE$2,FALSE)</f>
        <v>MC</v>
      </c>
      <c r="AF100">
        <f>VLOOKUP(B100,INDIRECT("'"&amp;AE100&amp;"'!"&amp;"C31:Z430"),$AF$2,0)+AA100+$AF$4</f>
        <v>128</v>
      </c>
      <c r="AG100">
        <f>IF($T100=1,INDIRECT(ADDRESS($AF100,AG$2,1,,$AE100)),0)</f>
        <v>0</v>
      </c>
      <c r="AH100">
        <f>IF($T100=1,INDIRECT(ADDRESS($AF100,AH$2,1,,$AE100)),0)</f>
        <v>0</v>
      </c>
      <c r="AI100">
        <f>IF($T100=1,INDIRECT(ADDRESS($AF100,AI$2,1,,$AE100)),0)</f>
        <v>0</v>
      </c>
      <c r="AJ100">
        <f>IF($T100=1,INDIRECT(ADDRESS($AF100,AJ$2,1,,$AE100)),0)</f>
        <v>0</v>
      </c>
      <c r="AK100">
        <f>IF($T100=1,INDIRECT(ADDRESS($AF100,AK$2,1,,$AE100)),0)</f>
        <v>0</v>
      </c>
      <c r="AL100">
        <f>IF($T100=1,INDIRECT(ADDRESS($AF100,AL$2,1,,$AE100)),0)</f>
        <v>0</v>
      </c>
      <c r="AM100">
        <f>IF($T100=1,INDIRECT(ADDRESS($AF100,AM$2,1,,$AE100)),0)</f>
        <v>0</v>
      </c>
      <c r="AN100">
        <f>VLOOKUP(B100,INDIRECT("'"&amp;AE100&amp;"'!"&amp;"C31:Z430"),$AF$2,0)+AB100+$AF$4</f>
        <v>128</v>
      </c>
      <c r="AO100">
        <f>IF($T100=1,INDIRECT(ADDRESS($AN100,AO$2,1,,$AE100)),0)</f>
        <v>0</v>
      </c>
      <c r="AP100">
        <f>IF($T100=1,INDIRECT(ADDRESS($AN100,AP$2,1,,$AE100)),0)</f>
        <v>0</v>
      </c>
      <c r="AQ100">
        <f>IF($T100=1,INDIRECT(ADDRESS($AN100,AQ$2,1,,$AE100)),0)</f>
        <v>0</v>
      </c>
      <c r="AR100">
        <f>IF($T100=1,INDIRECT(ADDRESS($AN100,AR$2,1,,$AE100)),0)</f>
        <v>0</v>
      </c>
      <c r="AS100">
        <f>IF($T100=1,INDIRECT(ADDRESS($AN100,AS$2,1,,$AE100)),0)</f>
        <v>0</v>
      </c>
      <c r="AT100">
        <f>IF($T100=1,INDIRECT(ADDRESS($AN100,AT$2,1,,$AE100)),0)</f>
        <v>0</v>
      </c>
      <c r="AU100">
        <f>IF($T100=1,INDIRECT(ADDRESS($AN100,AU$2,1,,$AE100)),0)</f>
        <v>0</v>
      </c>
      <c r="AW100" t="str">
        <v>Weightings</v>
      </c>
      <c r="AX100" s="3">
        <f>VLOOKUP(AE100,_general!$A$65:$B$73,2,FALSE)+$AX$4</f>
        <v>17</v>
      </c>
      <c r="AY100" s="1">
        <f>INDIRECT(ADDRESS($AX100,AY$2,1,,"Weightings"))</f>
        <v>0.2</v>
      </c>
      <c r="AZ100" s="1">
        <f>INDIRECT(ADDRESS($AX100,AZ$2,1,,"Weightings"))</f>
        <v>0.2</v>
      </c>
      <c r="BA100" s="1">
        <f>INDIRECT(ADDRESS($AX100,BA$2,1,,"Weightings"))</f>
        <v>0</v>
      </c>
      <c r="BB100" s="1">
        <f>INDIRECT(ADDRESS($AX100,BB$2,1,,"Weightings"))</f>
        <v>0.1111111111111111</v>
      </c>
      <c r="BC100" s="1">
        <f>INDIRECT(ADDRESS($AX100,BC$2,1,,"Weightings"))</f>
        <v>0</v>
      </c>
      <c r="BD100" s="1">
        <f>INDIRECT(ADDRESS($AX100,BD$2,1,,"Weightings"))</f>
        <v>0.2</v>
      </c>
      <c r="BE100" s="1">
        <f>INDIRECT(ADDRESS($AX100,BE$2,1,,"Weightings"))</f>
        <v>0.125</v>
      </c>
      <c r="BG100" s="4">
        <f>AG100*AY100</f>
        <v>0</v>
      </c>
      <c r="BH100" s="4">
        <f>AH100*AZ100</f>
        <v>0</v>
      </c>
      <c r="BI100" s="4">
        <f>AI100*BA100</f>
        <v>0</v>
      </c>
      <c r="BJ100" s="4">
        <f>AJ100*BB100</f>
        <v>0</v>
      </c>
      <c r="BK100" s="4">
        <f>AK100*BC100</f>
        <v>0</v>
      </c>
      <c r="BL100" s="4">
        <f>AL100*BD100</f>
        <v>0</v>
      </c>
      <c r="BM100" s="4">
        <f>AM100*BE100</f>
        <v>0</v>
      </c>
      <c r="BO100" s="4">
        <f>IF($M100&gt;0,AO100*AY100,0)</f>
        <v>0</v>
      </c>
      <c r="BP100" s="4">
        <f>IF($M100&gt;0,AP100*AZ100,0)</f>
        <v>0</v>
      </c>
      <c r="BQ100" s="4">
        <f>IF($M100&gt;0,AQ100*BA100,0)</f>
        <v>0</v>
      </c>
      <c r="BR100" s="4">
        <f>IF($M100&gt;0,AR100*BB100,0)</f>
        <v>0</v>
      </c>
      <c r="BS100" s="4">
        <f>IF($M100&gt;0,AS100*BC100,0)</f>
        <v>0</v>
      </c>
      <c r="BT100" s="4">
        <f>IF($M100&gt;0,AT100*BD100,0)</f>
        <v>0</v>
      </c>
      <c r="BU100" s="4">
        <f>IF($M100&gt;0,AU100*BE100,0)</f>
        <v>0</v>
      </c>
      <c r="BV100" s="3">
        <f>$AX$4+18</f>
        <v>22</v>
      </c>
      <c r="BW100" s="4">
        <f>INDIRECT(ADDRESS($BV100,BW$2,1,,"Weightings"))*(BG100*$K100+BO100*$M100)</f>
        <v>0</v>
      </c>
      <c r="BX100" s="4">
        <f>INDIRECT(ADDRESS($BV100,BX$2,1,,"Weightings"))*(BH100*$K100+BP100*$M100)</f>
        <v>0</v>
      </c>
      <c r="BY100" s="4">
        <f>INDIRECT(ADDRESS($BV100,BY$2,1,,"Weightings"))*(BI100*$K100+BQ100*$M100)</f>
        <v>0</v>
      </c>
      <c r="BZ100" s="4">
        <f>INDIRECT(ADDRESS($BV100,BZ$2,1,,"Weightings"))*(BJ100*$K100+BR100*$M100)</f>
        <v>0</v>
      </c>
      <c r="CA100" s="4">
        <f>INDIRECT(ADDRESS($BV100,CA$2,1,,"Weightings"))*(BK100*$K100+BS100*$M100)</f>
        <v>0</v>
      </c>
      <c r="CB100" s="4">
        <f>INDIRECT(ADDRESS($BV100,CB$2,1,,"Weightings"))*(BL100*$K100+BT100*$M100)</f>
        <v>0</v>
      </c>
      <c r="CC100" s="4">
        <f>INDIRECT(ADDRESS($BV100,CC$2,1,,"Weightings"))*(BM100*$K100+BU100*$M100)</f>
        <v>0</v>
      </c>
      <c r="CE100" t="str">
        <f>AE100</f>
        <v>MC</v>
      </c>
      <c r="CF100">
        <f>VLOOKUP(B100,INDIRECT("'"&amp;AE100&amp;"'!"&amp;"C19:Z518"),$AF$2,0)+AD100+$AF$4</f>
        <v>128</v>
      </c>
      <c r="CG100">
        <f>IF(OR($T100=1,AND($F100=2,$E100=1,$G100=1)),INDIRECT(ADDRESS($CF100,CG$2,1,,$CE100)),0)</f>
        <v>0</v>
      </c>
      <c r="CH100">
        <f>IF(OR($T100=1,AND($F100=2,$E100=1,$G100=1)),INDIRECT(ADDRESS($CF100,CH$2,1,,$CE100)),0)</f>
        <v>0</v>
      </c>
      <c r="CI100">
        <f>IF(OR($T100=1,AND($F100=2,$E100=1,$G100=1)),INDIRECT(ADDRESS($CF100,CI$2,1,,$CE100)),0)</f>
        <v>0</v>
      </c>
      <c r="CJ100">
        <f>IF(OR($T100=1,AND($F100=2,$E100=1,$G100=1)),INDIRECT(ADDRESS($CF100,CJ$2,1,,$CE100)),0)</f>
        <v>0</v>
      </c>
      <c r="CK100">
        <f>IF(OR($T100=1,AND($F100=2,$E100=1,$G100=1)),INDIRECT(ADDRESS($CF100,CK$2,1,,$CE100)),0)</f>
        <v>0</v>
      </c>
      <c r="CL100">
        <f>IF(OR($T100=1,AND($F100=2,$E100=1,$G100=1)),INDIRECT(ADDRESS($CF100,CL$2,1,,$CE100)),0)</f>
        <v>0</v>
      </c>
      <c r="CM100">
        <f>IF(OR($T100=1,AND($F100=2,$E100=1,$G100=1)),INDIRECT(ADDRESS($CF100,CM$2,1,,$CE100)),0)</f>
        <v>0</v>
      </c>
      <c r="CO100" s="4">
        <f>AY100*CG100</f>
        <v>0</v>
      </c>
      <c r="CP100" s="4">
        <f>AZ100*CH100</f>
        <v>0</v>
      </c>
      <c r="CQ100" s="4">
        <f>BA100*CI100</f>
        <v>0</v>
      </c>
      <c r="CR100" s="4">
        <f>BB100*CJ100</f>
        <v>0</v>
      </c>
      <c r="CS100" s="4">
        <f>BC100*CK100</f>
        <v>0</v>
      </c>
      <c r="CT100" s="4">
        <f>BD100*CL100</f>
        <v>0</v>
      </c>
      <c r="CU100" s="4">
        <f>BE100*CM100</f>
        <v>0</v>
      </c>
      <c r="CV100" s="3">
        <f>BV100</f>
        <v>22</v>
      </c>
      <c r="CW100" s="4">
        <f>INDIRECT(ADDRESS($CV100,CW$2,1,,"Weightings"))*CO100</f>
        <v>0</v>
      </c>
      <c r="CX100" s="4">
        <f>INDIRECT(ADDRESS($BV100,CX$2,1,,"Weightings"))*CP100</f>
        <v>0</v>
      </c>
      <c r="CY100" s="4">
        <f>INDIRECT(ADDRESS($BV100,CY$2,1,,"Weightings"))*CQ100</f>
        <v>0</v>
      </c>
      <c r="CZ100" s="4">
        <f>INDIRECT(ADDRESS($BV100,CZ$2,1,,"Weightings"))*CR100</f>
        <v>0</v>
      </c>
      <c r="DA100" s="4">
        <f>INDIRECT(ADDRESS($BV100,DA$2,1,,"Weightings"))*CS100</f>
        <v>0</v>
      </c>
      <c r="DB100" s="4">
        <f>INDIRECT(ADDRESS($BV100,DB$2,1,,"Weightings"))*CT100</f>
        <v>0</v>
      </c>
      <c r="DC100" s="4">
        <f>INDIRECT(ADDRESS($BV100,DC$2,1,,"Weightings"))*CU100</f>
        <v>0</v>
      </c>
    </row>
    <row r="101" hidden="1" ht="30.75" customHeight="1">
      <c r="B101" t="str">
        <f>overview_of_services!B99</f>
        <v>MC-E2</v>
      </c>
      <c r="C101" t="str">
        <f>overview_of_services!C99</f>
        <v>Groupe de services définis par l'utilisateur 42</v>
      </c>
      <c r="D101" t="str">
        <f>overview_of_services!D99</f>
        <v>Service à potentiel d'intelligence défini par l'utilisateur 42</v>
      </c>
      <c r="E101">
        <f>IF($H$2="A",overview_of_services!J99,IF($H$2="B",overview_of_services!K99,overview_of_services!L99))</f>
        <v>0</v>
      </c>
      <c r="F101">
        <f>IF('Informations sur le bâtiment'!$G$64="","",'Informations sur le bâtiment'!$G$64)</f>
        <v>1</v>
      </c>
      <c r="G101">
        <f>overview_of_services!N99</f>
        <v>0</v>
      </c>
      <c r="H101" t="str">
        <f>IF(overview_of_services!R99="","",overview_of_services!R99)</f>
        <v/>
      </c>
      <c r="I101">
        <v>1</v>
      </c>
      <c r="K101" s="1">
        <v>1</v>
      </c>
      <c r="L101">
        <v>0</v>
      </c>
      <c r="M101" s="1">
        <f>1-K101</f>
        <v>0</v>
      </c>
      <c r="N101" s="1" t="str">
        <f>IF(AND(U101=1,NOT(F101=2),OR(J101="",J101&lt;0,J101&gt;AC101,AND(M101&gt;0,OR(L101="",L101&lt;0,L101&gt;AC101)),K101&gt;1,K101&lt;0)),_general!$A$83,"")</f>
        <v/>
      </c>
      <c r="O101" t="str">
        <f>VLOOKUP($B101,overview_of_services!$B$4:$I$111,4,)</f>
        <v>Niveau défini par l'utilisateur 1-0</v>
      </c>
      <c r="P101" t="str">
        <f>VLOOKUP($B101,overview_of_services!$B$4:$I$111,5,)</f>
        <v>Niveau défini par l'utilisateur 1-1</v>
      </c>
      <c r="Q101" t="str">
        <f>VLOOKUP($B101,overview_of_services!$B$4:$I$111,6,)</f>
        <v>Niveau défini par l'utilisateur 1-2</v>
      </c>
      <c r="R101" t="str">
        <f>VLOOKUP($B101,overview_of_services!$B$4:$I$111,7,)</f>
        <v>Niveau défini par l'utilisateur 1-3</v>
      </c>
      <c r="S101" t="str">
        <f>VLOOKUP($B101,overview_of_services!$B$4:$I$111,8,)</f>
        <v>Niveau défini par l'utilisateur 1-4</v>
      </c>
      <c r="T101">
        <f>IF(OR(E101=0,OR(F101=0,F101=2)),0,1)</f>
        <v>0</v>
      </c>
      <c r="U101">
        <f>IF(AND(T101=1,I101=1),1,0)</f>
        <v>0</v>
      </c>
      <c r="Z101">
        <f>IF(OR(AND(F101=1,E101=1,G101=1),AND(F101=1,E101=1,G101=0,I101=1),AND(F101=2,E101=1,G101=1)),1,0)</f>
        <v>0</v>
      </c>
      <c r="AA101">
        <f>IF(U101=1,J101,0)</f>
        <v>0</v>
      </c>
      <c r="AB101">
        <f>IF(U101=1,L101,0)</f>
        <v>0</v>
      </c>
      <c r="AC101">
        <f>ISTEXT(O101)+ISTEXT(P101)+ISTEXT(Q101)+ISTEXT(R101)+ISTEXT(S101)-1</f>
        <v>4</v>
      </c>
      <c r="AD101">
        <f>IF(Z101=1,AC101,0)</f>
        <v>0</v>
      </c>
      <c r="AE101" t="str">
        <f>VLOOKUP($B101,overview_of_services!$B$4:$R$111,$AE$2,FALSE)</f>
        <v>MC</v>
      </c>
      <c r="AF101">
        <f>VLOOKUP(B101,INDIRECT("'"&amp;AE101&amp;"'!"&amp;"C32:Z431"),$AF$2,0)+AA101+$AF$4</f>
        <v>142</v>
      </c>
      <c r="AG101">
        <f>IF($T101=1,INDIRECT(ADDRESS($AF101,AG$2,1,,$AE101)),0)</f>
        <v>0</v>
      </c>
      <c r="AH101">
        <f>IF($T101=1,INDIRECT(ADDRESS($AF101,AH$2,1,,$AE101)),0)</f>
        <v>0</v>
      </c>
      <c r="AI101">
        <f>IF($T101=1,INDIRECT(ADDRESS($AF101,AI$2,1,,$AE101)),0)</f>
        <v>0</v>
      </c>
      <c r="AJ101">
        <f>IF($T101=1,INDIRECT(ADDRESS($AF101,AJ$2,1,,$AE101)),0)</f>
        <v>0</v>
      </c>
      <c r="AK101">
        <f>IF($T101=1,INDIRECT(ADDRESS($AF101,AK$2,1,,$AE101)),0)</f>
        <v>0</v>
      </c>
      <c r="AL101">
        <f>IF($T101=1,INDIRECT(ADDRESS($AF101,AL$2,1,,$AE101)),0)</f>
        <v>0</v>
      </c>
      <c r="AM101">
        <f>IF($T101=1,INDIRECT(ADDRESS($AF101,AM$2,1,,$AE101)),0)</f>
        <v>0</v>
      </c>
      <c r="AN101">
        <f>VLOOKUP(B101,INDIRECT("'"&amp;AE101&amp;"'!"&amp;"C32:Z431"),$AF$2,0)+AB101+$AF$4</f>
        <v>142</v>
      </c>
      <c r="AO101">
        <f>IF($T101=1,INDIRECT(ADDRESS($AN101,AO$2,1,,$AE101)),0)</f>
        <v>0</v>
      </c>
      <c r="AP101">
        <f>IF($T101=1,INDIRECT(ADDRESS($AN101,AP$2,1,,$AE101)),0)</f>
        <v>0</v>
      </c>
      <c r="AQ101">
        <f>IF($T101=1,INDIRECT(ADDRESS($AN101,AQ$2,1,,$AE101)),0)</f>
        <v>0</v>
      </c>
      <c r="AR101">
        <f>IF($T101=1,INDIRECT(ADDRESS($AN101,AR$2,1,,$AE101)),0)</f>
        <v>0</v>
      </c>
      <c r="AS101">
        <f>IF($T101=1,INDIRECT(ADDRESS($AN101,AS$2,1,,$AE101)),0)</f>
        <v>0</v>
      </c>
      <c r="AT101">
        <f>IF($T101=1,INDIRECT(ADDRESS($AN101,AT$2,1,,$AE101)),0)</f>
        <v>0</v>
      </c>
      <c r="AU101">
        <f>IF($T101=1,INDIRECT(ADDRESS($AN101,AU$2,1,,$AE101)),0)</f>
        <v>0</v>
      </c>
      <c r="AW101" t="str">
        <v>Weightings</v>
      </c>
      <c r="AX101" s="3">
        <f>VLOOKUP(AE101,_general!$A$65:$B$73,2,FALSE)+$AX$4</f>
        <v>17</v>
      </c>
      <c r="AY101" s="1">
        <f>INDIRECT(ADDRESS($AX101,AY$2,1,,"Weightings"))</f>
        <v>0.2</v>
      </c>
      <c r="AZ101" s="1">
        <f>INDIRECT(ADDRESS($AX101,AZ$2,1,,"Weightings"))</f>
        <v>0.2</v>
      </c>
      <c r="BA101" s="1">
        <f>INDIRECT(ADDRESS($AX101,BA$2,1,,"Weightings"))</f>
        <v>0</v>
      </c>
      <c r="BB101" s="1">
        <f>INDIRECT(ADDRESS($AX101,BB$2,1,,"Weightings"))</f>
        <v>0.1111111111111111</v>
      </c>
      <c r="BC101" s="1">
        <f>INDIRECT(ADDRESS($AX101,BC$2,1,,"Weightings"))</f>
        <v>0</v>
      </c>
      <c r="BD101" s="1">
        <f>INDIRECT(ADDRESS($AX101,BD$2,1,,"Weightings"))</f>
        <v>0.2</v>
      </c>
      <c r="BE101" s="1">
        <f>INDIRECT(ADDRESS($AX101,BE$2,1,,"Weightings"))</f>
        <v>0.125</v>
      </c>
      <c r="BG101" s="4">
        <f>AG101*AY101</f>
        <v>0</v>
      </c>
      <c r="BH101" s="4">
        <f>AH101*AZ101</f>
        <v>0</v>
      </c>
      <c r="BI101" s="4">
        <f>AI101*BA101</f>
        <v>0</v>
      </c>
      <c r="BJ101" s="4">
        <f>AJ101*BB101</f>
        <v>0</v>
      </c>
      <c r="BK101" s="4">
        <f>AK101*BC101</f>
        <v>0</v>
      </c>
      <c r="BL101" s="4">
        <f>AL101*BD101</f>
        <v>0</v>
      </c>
      <c r="BM101" s="4">
        <f>AM101*BE101</f>
        <v>0</v>
      </c>
      <c r="BO101" s="4">
        <f>IF($M101&gt;0,AO101*AY101,0)</f>
        <v>0</v>
      </c>
      <c r="BP101" s="4">
        <f>IF($M101&gt;0,AP101*AZ101,0)</f>
        <v>0</v>
      </c>
      <c r="BQ101" s="4">
        <f>IF($M101&gt;0,AQ101*BA101,0)</f>
        <v>0</v>
      </c>
      <c r="BR101" s="4">
        <f>IF($M101&gt;0,AR101*BB101,0)</f>
        <v>0</v>
      </c>
      <c r="BS101" s="4">
        <f>IF($M101&gt;0,AS101*BC101,0)</f>
        <v>0</v>
      </c>
      <c r="BT101" s="4">
        <f>IF($M101&gt;0,AT101*BD101,0)</f>
        <v>0</v>
      </c>
      <c r="BU101" s="4">
        <f>IF($M101&gt;0,AU101*BE101,0)</f>
        <v>0</v>
      </c>
      <c r="BV101" s="3">
        <f>$AX$4+18</f>
        <v>22</v>
      </c>
      <c r="BW101" s="4">
        <f>INDIRECT(ADDRESS($BV101,BW$2,1,,"Weightings"))*(BG101*$K101+BO101*$M101)</f>
        <v>0</v>
      </c>
      <c r="BX101" s="4">
        <f>INDIRECT(ADDRESS($BV101,BX$2,1,,"Weightings"))*(BH101*$K101+BP101*$M101)</f>
        <v>0</v>
      </c>
      <c r="BY101" s="4">
        <f>INDIRECT(ADDRESS($BV101,BY$2,1,,"Weightings"))*(BI101*$K101+BQ101*$M101)</f>
        <v>0</v>
      </c>
      <c r="BZ101" s="4">
        <f>INDIRECT(ADDRESS($BV101,BZ$2,1,,"Weightings"))*(BJ101*$K101+BR101*$M101)</f>
        <v>0</v>
      </c>
      <c r="CA101" s="4">
        <f>INDIRECT(ADDRESS($BV101,CA$2,1,,"Weightings"))*(BK101*$K101+BS101*$M101)</f>
        <v>0</v>
      </c>
      <c r="CB101" s="4">
        <f>INDIRECT(ADDRESS($BV101,CB$2,1,,"Weightings"))*(BL101*$K101+BT101*$M101)</f>
        <v>0</v>
      </c>
      <c r="CC101" s="4">
        <f>INDIRECT(ADDRESS($BV101,CC$2,1,,"Weightings"))*(BM101*$K101+BU101*$M101)</f>
        <v>0</v>
      </c>
      <c r="CE101" t="str">
        <f>AE101</f>
        <v>MC</v>
      </c>
      <c r="CF101">
        <f>VLOOKUP(B101,INDIRECT("'"&amp;AE101&amp;"'!"&amp;"C20:Z519"),$AF$2,0)+AD101+$AF$4</f>
        <v>142</v>
      </c>
      <c r="CG101">
        <f>IF(OR($T101=1,AND($F101=2,$E101=1,$G101=1)),INDIRECT(ADDRESS($CF101,CG$2,1,,$CE101)),0)</f>
        <v>0</v>
      </c>
      <c r="CH101">
        <f>IF(OR($T101=1,AND($F101=2,$E101=1,$G101=1)),INDIRECT(ADDRESS($CF101,CH$2,1,,$CE101)),0)</f>
        <v>0</v>
      </c>
      <c r="CI101">
        <f>IF(OR($T101=1,AND($F101=2,$E101=1,$G101=1)),INDIRECT(ADDRESS($CF101,CI$2,1,,$CE101)),0)</f>
        <v>0</v>
      </c>
      <c r="CJ101">
        <f>IF(OR($T101=1,AND($F101=2,$E101=1,$G101=1)),INDIRECT(ADDRESS($CF101,CJ$2,1,,$CE101)),0)</f>
        <v>0</v>
      </c>
      <c r="CK101">
        <f>IF(OR($T101=1,AND($F101=2,$E101=1,$G101=1)),INDIRECT(ADDRESS($CF101,CK$2,1,,$CE101)),0)</f>
        <v>0</v>
      </c>
      <c r="CL101">
        <f>IF(OR($T101=1,AND($F101=2,$E101=1,$G101=1)),INDIRECT(ADDRESS($CF101,CL$2,1,,$CE101)),0)</f>
        <v>0</v>
      </c>
      <c r="CM101">
        <f>IF(OR($T101=1,AND($F101=2,$E101=1,$G101=1)),INDIRECT(ADDRESS($CF101,CM$2,1,,$CE101)),0)</f>
        <v>0</v>
      </c>
      <c r="CO101" s="4">
        <f>AY101*CG101</f>
        <v>0</v>
      </c>
      <c r="CP101" s="4">
        <f>AZ101*CH101</f>
        <v>0</v>
      </c>
      <c r="CQ101" s="4">
        <f>BA101*CI101</f>
        <v>0</v>
      </c>
      <c r="CR101" s="4">
        <f>BB101*CJ101</f>
        <v>0</v>
      </c>
      <c r="CS101" s="4">
        <f>BC101*CK101</f>
        <v>0</v>
      </c>
      <c r="CT101" s="4">
        <f>BD101*CL101</f>
        <v>0</v>
      </c>
      <c r="CU101" s="4">
        <f>BE101*CM101</f>
        <v>0</v>
      </c>
      <c r="CV101" s="3">
        <f>BV101</f>
        <v>22</v>
      </c>
      <c r="CW101" s="4">
        <f>INDIRECT(ADDRESS($CV101,CW$2,1,,"Weightings"))*CO101</f>
        <v>0</v>
      </c>
      <c r="CX101" s="4">
        <f>INDIRECT(ADDRESS($BV101,CX$2,1,,"Weightings"))*CP101</f>
        <v>0</v>
      </c>
      <c r="CY101" s="4">
        <f>INDIRECT(ADDRESS($BV101,CY$2,1,,"Weightings"))*CQ101</f>
        <v>0</v>
      </c>
      <c r="CZ101" s="4">
        <f>INDIRECT(ADDRESS($BV101,CZ$2,1,,"Weightings"))*CR101</f>
        <v>0</v>
      </c>
      <c r="DA101" s="4">
        <f>INDIRECT(ADDRESS($BV101,DA$2,1,,"Weightings"))*CS101</f>
        <v>0</v>
      </c>
      <c r="DB101" s="4">
        <f>INDIRECT(ADDRESS($BV101,DB$2,1,,"Weightings"))*CT101</f>
        <v>0</v>
      </c>
      <c r="DC101" s="4">
        <f>INDIRECT(ADDRESS($BV101,DC$2,1,,"Weightings"))*CU101</f>
        <v>0</v>
      </c>
    </row>
    <row r="102" hidden="1" ht="30.75" customHeight="1">
      <c r="B102" t="str">
        <f>overview_of_services!B100</f>
        <v>MC-E3</v>
      </c>
      <c r="C102" t="str">
        <f>overview_of_services!C100</f>
        <v>Groupe de services définis par l'utilisateur 43</v>
      </c>
      <c r="D102" t="str">
        <f>overview_of_services!D100</f>
        <v>Service à potentiel d'intelligence défini par l'utilisateur 43</v>
      </c>
      <c r="E102">
        <f>IF($H$2="A",overview_of_services!J100,IF($H$2="B",overview_of_services!K100,overview_of_services!L100))</f>
        <v>0</v>
      </c>
      <c r="F102">
        <f>IF('Informations sur le bâtiment'!$G$64="","",'Informations sur le bâtiment'!$G$64)</f>
        <v>1</v>
      </c>
      <c r="G102">
        <f>overview_of_services!N100</f>
        <v>0</v>
      </c>
      <c r="H102" t="str">
        <f>IF(overview_of_services!R100="","",overview_of_services!R100)</f>
        <v/>
      </c>
      <c r="I102">
        <v>1</v>
      </c>
      <c r="K102" s="1">
        <v>1</v>
      </c>
      <c r="L102">
        <v>0</v>
      </c>
      <c r="M102" s="1">
        <f>1-K102</f>
        <v>0</v>
      </c>
      <c r="N102" s="1" t="str">
        <f>IF(AND(U102=1,NOT(F102=2),OR(J102="",J102&lt;0,J102&gt;AC102,AND(M102&gt;0,OR(L102="",L102&lt;0,L102&gt;AC102)),K102&gt;1,K102&lt;0)),_general!$A$83,"")</f>
        <v/>
      </c>
      <c r="O102" t="str">
        <f>VLOOKUP($B102,overview_of_services!$B$4:$I$111,4,)</f>
        <v>Niveau défini par l'utilisateur 1-0</v>
      </c>
      <c r="P102" t="str">
        <f>VLOOKUP($B102,overview_of_services!$B$4:$I$111,5,)</f>
        <v>Niveau défini par l'utilisateur 1-1</v>
      </c>
      <c r="Q102" t="str">
        <f>VLOOKUP($B102,overview_of_services!$B$4:$I$111,6,)</f>
        <v>Niveau défini par l'utilisateur 1-2</v>
      </c>
      <c r="R102" t="str">
        <f>VLOOKUP($B102,overview_of_services!$B$4:$I$111,7,)</f>
        <v>Niveau défini par l'utilisateur 1-3</v>
      </c>
      <c r="S102" t="str">
        <f>VLOOKUP($B102,overview_of_services!$B$4:$I$111,8,)</f>
        <v>Niveau défini par l'utilisateur 1-4</v>
      </c>
      <c r="T102">
        <f>IF(OR(E102=0,OR(F102=0,F102=2)),0,1)</f>
        <v>0</v>
      </c>
      <c r="U102">
        <f>IF(AND(T102=1,I102=1),1,0)</f>
        <v>0</v>
      </c>
      <c r="Z102">
        <f>IF(OR(AND(F102=1,E102=1,G102=1),AND(F102=1,E102=1,G102=0,I102=1),AND(F102=2,E102=1,G102=1)),1,0)</f>
        <v>0</v>
      </c>
      <c r="AA102">
        <f>IF(U102=1,J102,0)</f>
        <v>0</v>
      </c>
      <c r="AB102">
        <f>IF(U102=1,L102,0)</f>
        <v>0</v>
      </c>
      <c r="AC102">
        <f>ISTEXT(O102)+ISTEXT(P102)+ISTEXT(Q102)+ISTEXT(R102)+ISTEXT(S102)-1</f>
        <v>4</v>
      </c>
      <c r="AD102">
        <f>IF(Z102=1,AC102,0)</f>
        <v>0</v>
      </c>
      <c r="AE102" t="str">
        <f>VLOOKUP($B102,overview_of_services!$B$4:$R$111,$AE$2,FALSE)</f>
        <v>MC</v>
      </c>
      <c r="AF102">
        <f>VLOOKUP(B102,INDIRECT("'"&amp;AE102&amp;"'!"&amp;"C1:Z400"),$AF$2,0)+AA102+$AF$4</f>
        <v>156</v>
      </c>
      <c r="AG102">
        <f>IF($T102=1,INDIRECT(ADDRESS($AF102,AG$2,1,,$AE102)),0)</f>
        <v>0</v>
      </c>
      <c r="AH102">
        <f>IF($T102=1,INDIRECT(ADDRESS($AF102,AH$2,1,,$AE102)),0)</f>
        <v>0</v>
      </c>
      <c r="AI102">
        <f>IF($T102=1,INDIRECT(ADDRESS($AF102,AI$2,1,,$AE102)),0)</f>
        <v>0</v>
      </c>
      <c r="AJ102">
        <f>IF($T102=1,INDIRECT(ADDRESS($AF102,AJ$2,1,,$AE102)),0)</f>
        <v>0</v>
      </c>
      <c r="AK102">
        <f>IF($T102=1,INDIRECT(ADDRESS($AF102,AK$2,1,,$AE102)),0)</f>
        <v>0</v>
      </c>
      <c r="AL102">
        <f>IF($T102=1,INDIRECT(ADDRESS($AF102,AL$2,1,,$AE102)),0)</f>
        <v>0</v>
      </c>
      <c r="AM102">
        <f>IF($T102=1,INDIRECT(ADDRESS($AF102,AM$2,1,,$AE102)),0)</f>
        <v>0</v>
      </c>
      <c r="AN102">
        <f>VLOOKUP(B102,INDIRECT("'"&amp;AE102&amp;"'!"&amp;"C33:Z432"),$AF$2,0)+AB102+$AF$4</f>
        <v>156</v>
      </c>
      <c r="AO102">
        <f>IF($T102=1,INDIRECT(ADDRESS($AN102,AO$2,1,,$AE102)),0)</f>
        <v>0</v>
      </c>
      <c r="AP102">
        <f>IF($T102=1,INDIRECT(ADDRESS($AN102,AP$2,1,,$AE102)),0)</f>
        <v>0</v>
      </c>
      <c r="AQ102">
        <f>IF($T102=1,INDIRECT(ADDRESS($AN102,AQ$2,1,,$AE102)),0)</f>
        <v>0</v>
      </c>
      <c r="AR102">
        <f>IF($T102=1,INDIRECT(ADDRESS($AN102,AR$2,1,,$AE102)),0)</f>
        <v>0</v>
      </c>
      <c r="AS102">
        <f>IF($T102=1,INDIRECT(ADDRESS($AN102,AS$2,1,,$AE102)),0)</f>
        <v>0</v>
      </c>
      <c r="AT102">
        <f>IF($T102=1,INDIRECT(ADDRESS($AN102,AT$2,1,,$AE102)),0)</f>
        <v>0</v>
      </c>
      <c r="AU102">
        <f>IF($T102=1,INDIRECT(ADDRESS($AN102,AU$2,1,,$AE102)),0)</f>
        <v>0</v>
      </c>
      <c r="AW102" t="str">
        <v>Weightings</v>
      </c>
      <c r="AX102" s="3">
        <f>VLOOKUP(AE102,_general!$A$65:$B$73,2,FALSE)+$AX$4</f>
        <v>17</v>
      </c>
      <c r="AY102" s="1">
        <f>INDIRECT(ADDRESS($AX102,AY$2,1,,"Weightings"))</f>
        <v>0.2</v>
      </c>
      <c r="AZ102" s="1">
        <f>INDIRECT(ADDRESS($AX102,AZ$2,1,,"Weightings"))</f>
        <v>0.2</v>
      </c>
      <c r="BA102" s="1">
        <f>INDIRECT(ADDRESS($AX102,BA$2,1,,"Weightings"))</f>
        <v>0</v>
      </c>
      <c r="BB102" s="1">
        <f>INDIRECT(ADDRESS($AX102,BB$2,1,,"Weightings"))</f>
        <v>0.1111111111111111</v>
      </c>
      <c r="BC102" s="1">
        <f>INDIRECT(ADDRESS($AX102,BC$2,1,,"Weightings"))</f>
        <v>0</v>
      </c>
      <c r="BD102" s="1">
        <f>INDIRECT(ADDRESS($AX102,BD$2,1,,"Weightings"))</f>
        <v>0.2</v>
      </c>
      <c r="BE102" s="1">
        <f>INDIRECT(ADDRESS($AX102,BE$2,1,,"Weightings"))</f>
        <v>0.125</v>
      </c>
      <c r="BG102" s="4">
        <f>AG102*AY102</f>
        <v>0</v>
      </c>
      <c r="BH102" s="4">
        <f>AH102*AZ102</f>
        <v>0</v>
      </c>
      <c r="BI102" s="4">
        <f>AI102*BA102</f>
        <v>0</v>
      </c>
      <c r="BJ102" s="4">
        <f>AJ102*BB102</f>
        <v>0</v>
      </c>
      <c r="BK102" s="4">
        <f>AK102*BC102</f>
        <v>0</v>
      </c>
      <c r="BL102" s="4">
        <f>AL102*BD102</f>
        <v>0</v>
      </c>
      <c r="BM102" s="4">
        <f>AM102*BE102</f>
        <v>0</v>
      </c>
      <c r="BO102" s="4">
        <f>IF($M102&gt;0,AO102*AY102,0)</f>
        <v>0</v>
      </c>
      <c r="BP102" s="4">
        <f>IF($M102&gt;0,AP102*AZ102,0)</f>
        <v>0</v>
      </c>
      <c r="BQ102" s="4">
        <f>IF($M102&gt;0,AQ102*BA102,0)</f>
        <v>0</v>
      </c>
      <c r="BR102" s="4">
        <f>IF($M102&gt;0,AR102*BB102,0)</f>
        <v>0</v>
      </c>
      <c r="BS102" s="4">
        <f>IF($M102&gt;0,AS102*BC102,0)</f>
        <v>0</v>
      </c>
      <c r="BT102" s="4">
        <f>IF($M102&gt;0,AT102*BD102,0)</f>
        <v>0</v>
      </c>
      <c r="BU102" s="4">
        <f>IF($M102&gt;0,AU102*BE102,0)</f>
        <v>0</v>
      </c>
      <c r="BV102" s="3">
        <f>$AX$4+18</f>
        <v>22</v>
      </c>
      <c r="BW102" s="4">
        <f>INDIRECT(ADDRESS($BV102,BW$2,1,,"Weightings"))*(BG102*$K102+BO102*$M102)</f>
        <v>0</v>
      </c>
      <c r="BX102" s="4">
        <f>INDIRECT(ADDRESS($BV102,BX$2,1,,"Weightings"))*(BH102*$K102+BP102*$M102)</f>
        <v>0</v>
      </c>
      <c r="BY102" s="4">
        <f>INDIRECT(ADDRESS($BV102,BY$2,1,,"Weightings"))*(BI102*$K102+BQ102*$M102)</f>
        <v>0</v>
      </c>
      <c r="BZ102" s="4">
        <f>INDIRECT(ADDRESS($BV102,BZ$2,1,,"Weightings"))*(BJ102*$K102+BR102*$M102)</f>
        <v>0</v>
      </c>
      <c r="CA102" s="4">
        <f>INDIRECT(ADDRESS($BV102,CA$2,1,,"Weightings"))*(BK102*$K102+BS102*$M102)</f>
        <v>0</v>
      </c>
      <c r="CB102" s="4">
        <f>INDIRECT(ADDRESS($BV102,CB$2,1,,"Weightings"))*(BL102*$K102+BT102*$M102)</f>
        <v>0</v>
      </c>
      <c r="CC102" s="4">
        <f>INDIRECT(ADDRESS($BV102,CC$2,1,,"Weightings"))*(BM102*$K102+BU102*$M102)</f>
        <v>0</v>
      </c>
      <c r="CE102" t="str">
        <f>AE102</f>
        <v>MC</v>
      </c>
      <c r="CF102">
        <f>VLOOKUP(B102,INDIRECT("'"&amp;AE102&amp;"'!"&amp;"C21:Z520"),$AF$2,0)+AD102+$AF$4</f>
        <v>156</v>
      </c>
      <c r="CG102">
        <f>IF(OR($T102=1,AND($F102=2,$E102=1,$G102=1)),INDIRECT(ADDRESS($CF102,CG$2,1,,$CE102)),0)</f>
        <v>0</v>
      </c>
      <c r="CH102">
        <f>IF(OR($T102=1,AND($F102=2,$E102=1,$G102=1)),INDIRECT(ADDRESS($CF102,CH$2,1,,$CE102)),0)</f>
        <v>0</v>
      </c>
      <c r="CI102">
        <f>IF(OR($T102=1,AND($F102=2,$E102=1,$G102=1)),INDIRECT(ADDRESS($CF102,CI$2,1,,$CE102)),0)</f>
        <v>0</v>
      </c>
      <c r="CJ102">
        <f>IF(OR($T102=1,AND($F102=2,$E102=1,$G102=1)),INDIRECT(ADDRESS($CF102,CJ$2,1,,$CE102)),0)</f>
        <v>0</v>
      </c>
      <c r="CK102">
        <f>IF(OR($T102=1,AND($F102=2,$E102=1,$G102=1)),INDIRECT(ADDRESS($CF102,CK$2,1,,$CE102)),0)</f>
        <v>0</v>
      </c>
      <c r="CL102">
        <f>IF(OR($T102=1,AND($F102=2,$E102=1,$G102=1)),INDIRECT(ADDRESS($CF102,CL$2,1,,$CE102)),0)</f>
        <v>0</v>
      </c>
      <c r="CM102">
        <f>IF(OR($T102=1,AND($F102=2,$E102=1,$G102=1)),INDIRECT(ADDRESS($CF102,CM$2,1,,$CE102)),0)</f>
        <v>0</v>
      </c>
      <c r="CO102" s="4">
        <f>AY102*CG102</f>
        <v>0</v>
      </c>
      <c r="CP102" s="4">
        <f>AZ102*CH102</f>
        <v>0</v>
      </c>
      <c r="CQ102" s="4">
        <f>BA102*CI102</f>
        <v>0</v>
      </c>
      <c r="CR102" s="4">
        <f>BB102*CJ102</f>
        <v>0</v>
      </c>
      <c r="CS102" s="4">
        <f>BC102*CK102</f>
        <v>0</v>
      </c>
      <c r="CT102" s="4">
        <f>BD102*CL102</f>
        <v>0</v>
      </c>
      <c r="CU102" s="4">
        <f>BE102*CM102</f>
        <v>0</v>
      </c>
      <c r="CV102" s="3">
        <f>BV102</f>
        <v>22</v>
      </c>
      <c r="CW102" s="4">
        <f>INDIRECT(ADDRESS($CV102,CW$2,1,,"Weightings"))*CO102</f>
        <v>0</v>
      </c>
      <c r="CX102" s="4">
        <f>INDIRECT(ADDRESS($BV102,CX$2,1,,"Weightings"))*CP102</f>
        <v>0</v>
      </c>
      <c r="CY102" s="4">
        <f>INDIRECT(ADDRESS($BV102,CY$2,1,,"Weightings"))*CQ102</f>
        <v>0</v>
      </c>
      <c r="CZ102" s="4">
        <f>INDIRECT(ADDRESS($BV102,CZ$2,1,,"Weightings"))*CR102</f>
        <v>0</v>
      </c>
      <c r="DA102" s="4">
        <f>INDIRECT(ADDRESS($BV102,DA$2,1,,"Weightings"))*CS102</f>
        <v>0</v>
      </c>
      <c r="DB102" s="4">
        <f>INDIRECT(ADDRESS($BV102,DB$2,1,,"Weightings"))*CT102</f>
        <v>0</v>
      </c>
      <c r="DC102" s="4">
        <f>INDIRECT(ADDRESS($BV102,DC$2,1,,"Weightings"))*CU102</f>
        <v>0</v>
      </c>
    </row>
    <row r="103" hidden="1" ht="30.75" customHeight="1">
      <c r="B103" t="str">
        <f>overview_of_services!B101</f>
        <v>MC-E4</v>
      </c>
      <c r="C103" t="str">
        <f>overview_of_services!C101</f>
        <v>Groupe de services définis par l'utilisateur 44</v>
      </c>
      <c r="D103" t="str">
        <f>overview_of_services!D101</f>
        <v>Service à potentiel d'intelligence défini par l'utilisateur 44</v>
      </c>
      <c r="E103">
        <f>IF($H$2="A",overview_of_services!J101,IF($H$2="B",overview_of_services!K101,overview_of_services!L101))</f>
        <v>0</v>
      </c>
      <c r="F103">
        <f>IF('Informations sur le bâtiment'!$G$64="","",'Informations sur le bâtiment'!$G$64)</f>
        <v>1</v>
      </c>
      <c r="G103">
        <f>overview_of_services!N101</f>
        <v>0</v>
      </c>
      <c r="H103" t="str">
        <f>IF(overview_of_services!R101="","",overview_of_services!R101)</f>
        <v/>
      </c>
      <c r="I103">
        <v>1</v>
      </c>
      <c r="K103" s="1">
        <v>1</v>
      </c>
      <c r="L103">
        <v>0</v>
      </c>
      <c r="M103" s="1">
        <f>1-K103</f>
        <v>0</v>
      </c>
      <c r="N103" s="1" t="str">
        <f>IF(AND(U103=1,NOT(F103=2),OR(J103="",J103&lt;0,J103&gt;AC103,AND(M103&gt;0,OR(L103="",L103&lt;0,L103&gt;AC103)),K103&gt;1,K103&lt;0)),_general!$A$83,"")</f>
        <v/>
      </c>
      <c r="O103" t="str">
        <f>VLOOKUP($B103,overview_of_services!$B$4:$I$111,4,)</f>
        <v>Niveau défini par l'utilisateur 1-0</v>
      </c>
      <c r="P103" t="str">
        <f>VLOOKUP($B103,overview_of_services!$B$4:$I$111,5,)</f>
        <v>Niveau défini par l'utilisateur 1-1</v>
      </c>
      <c r="Q103" t="str">
        <f>VLOOKUP($B103,overview_of_services!$B$4:$I$111,6,)</f>
        <v>Niveau défini par l'utilisateur 1-2</v>
      </c>
      <c r="R103" t="str">
        <f>VLOOKUP($B103,overview_of_services!$B$4:$I$111,7,)</f>
        <v>Niveau défini par l'utilisateur 1-3</v>
      </c>
      <c r="S103" t="str">
        <f>VLOOKUP($B103,overview_of_services!$B$4:$I$111,8,)</f>
        <v>Niveau défini par l'utilisateur 1-4</v>
      </c>
      <c r="T103">
        <f>IF(OR(E103=0,OR(F103=0,F103=2)),0,1)</f>
        <v>0</v>
      </c>
      <c r="U103">
        <f>IF(AND(T103=1,I103=1),1,0)</f>
        <v>0</v>
      </c>
      <c r="Z103">
        <f>IF(OR(AND(F103=1,E103=1,G103=1),AND(F103=1,E103=1,G103=0,I103=1),AND(F103=2,E103=1,G103=1)),1,0)</f>
        <v>0</v>
      </c>
      <c r="AA103">
        <f>IF(U103=1,J103,0)</f>
        <v>0</v>
      </c>
      <c r="AB103">
        <f>IF(U103=1,L103,0)</f>
        <v>0</v>
      </c>
      <c r="AC103">
        <f>ISTEXT(O103)+ISTEXT(P103)+ISTEXT(Q103)+ISTEXT(R103)+ISTEXT(S103)-1</f>
        <v>4</v>
      </c>
      <c r="AD103">
        <f>IF(Z103=1,AC103,0)</f>
        <v>0</v>
      </c>
      <c r="AE103" t="str">
        <f>VLOOKUP($B103,overview_of_services!$B$4:$R$111,$AE$2,FALSE)</f>
        <v>MC</v>
      </c>
      <c r="AF103">
        <f>VLOOKUP(B103,INDIRECT("'"&amp;AE103&amp;"'!"&amp;"C2:Z401"),$AF$2,0)+AA103+$AF$4</f>
        <v>170</v>
      </c>
      <c r="AG103">
        <f>IF($T103=1,INDIRECT(ADDRESS($AF103,AG$2,1,,$AE103)),0)</f>
        <v>0</v>
      </c>
      <c r="AH103">
        <f>IF($T103=1,INDIRECT(ADDRESS($AF103,AH$2,1,,$AE103)),0)</f>
        <v>0</v>
      </c>
      <c r="AI103">
        <f>IF($T103=1,INDIRECT(ADDRESS($AF103,AI$2,1,,$AE103)),0)</f>
        <v>0</v>
      </c>
      <c r="AJ103">
        <f>IF($T103=1,INDIRECT(ADDRESS($AF103,AJ$2,1,,$AE103)),0)</f>
        <v>0</v>
      </c>
      <c r="AK103">
        <f>IF($T103=1,INDIRECT(ADDRESS($AF103,AK$2,1,,$AE103)),0)</f>
        <v>0</v>
      </c>
      <c r="AL103">
        <f>IF($T103=1,INDIRECT(ADDRESS($AF103,AL$2,1,,$AE103)),0)</f>
        <v>0</v>
      </c>
      <c r="AM103">
        <f>IF($T103=1,INDIRECT(ADDRESS($AF103,AM$2,1,,$AE103)),0)</f>
        <v>0</v>
      </c>
      <c r="AN103">
        <f>VLOOKUP(B103,INDIRECT("'"&amp;AE103&amp;"'!"&amp;"C34:Z433"),$AF$2,0)+AB103+$AF$4</f>
        <v>170</v>
      </c>
      <c r="AO103">
        <f>IF($T103=1,INDIRECT(ADDRESS($AN103,AO$2,1,,$AE103)),0)</f>
        <v>0</v>
      </c>
      <c r="AP103">
        <f>IF($T103=1,INDIRECT(ADDRESS($AN103,AP$2,1,,$AE103)),0)</f>
        <v>0</v>
      </c>
      <c r="AQ103">
        <f>IF($T103=1,INDIRECT(ADDRESS($AN103,AQ$2,1,,$AE103)),0)</f>
        <v>0</v>
      </c>
      <c r="AR103">
        <f>IF($T103=1,INDIRECT(ADDRESS($AN103,AR$2,1,,$AE103)),0)</f>
        <v>0</v>
      </c>
      <c r="AS103">
        <f>IF($T103=1,INDIRECT(ADDRESS($AN103,AS$2,1,,$AE103)),0)</f>
        <v>0</v>
      </c>
      <c r="AT103">
        <f>IF($T103=1,INDIRECT(ADDRESS($AN103,AT$2,1,,$AE103)),0)</f>
        <v>0</v>
      </c>
      <c r="AU103">
        <f>IF($T103=1,INDIRECT(ADDRESS($AN103,AU$2,1,,$AE103)),0)</f>
        <v>0</v>
      </c>
      <c r="AW103" t="str">
        <v>Weightings</v>
      </c>
      <c r="AX103" s="3">
        <f>VLOOKUP(AE103,_general!$A$65:$B$73,2,FALSE)+$AX$4</f>
        <v>17</v>
      </c>
      <c r="AY103" s="1">
        <f>INDIRECT(ADDRESS($AX103,AY$2,1,,"Weightings"))</f>
        <v>0.2</v>
      </c>
      <c r="AZ103" s="1">
        <f>INDIRECT(ADDRESS($AX103,AZ$2,1,,"Weightings"))</f>
        <v>0.2</v>
      </c>
      <c r="BA103" s="1">
        <f>INDIRECT(ADDRESS($AX103,BA$2,1,,"Weightings"))</f>
        <v>0</v>
      </c>
      <c r="BB103" s="1">
        <f>INDIRECT(ADDRESS($AX103,BB$2,1,,"Weightings"))</f>
        <v>0.1111111111111111</v>
      </c>
      <c r="BC103" s="1">
        <f>INDIRECT(ADDRESS($AX103,BC$2,1,,"Weightings"))</f>
        <v>0</v>
      </c>
      <c r="BD103" s="1">
        <f>INDIRECT(ADDRESS($AX103,BD$2,1,,"Weightings"))</f>
        <v>0.2</v>
      </c>
      <c r="BE103" s="1">
        <f>INDIRECT(ADDRESS($AX103,BE$2,1,,"Weightings"))</f>
        <v>0.125</v>
      </c>
      <c r="BG103" s="4">
        <f>AG103*AY103</f>
        <v>0</v>
      </c>
      <c r="BH103" s="4">
        <f>AH103*AZ103</f>
        <v>0</v>
      </c>
      <c r="BI103" s="4">
        <f>AI103*BA103</f>
        <v>0</v>
      </c>
      <c r="BJ103" s="4">
        <f>AJ103*BB103</f>
        <v>0</v>
      </c>
      <c r="BK103" s="4">
        <f>AK103*BC103</f>
        <v>0</v>
      </c>
      <c r="BL103" s="4">
        <f>AL103*BD103</f>
        <v>0</v>
      </c>
      <c r="BM103" s="4">
        <f>AM103*BE103</f>
        <v>0</v>
      </c>
      <c r="BO103" s="4">
        <f>IF($M103&gt;0,AO103*AY103,0)</f>
        <v>0</v>
      </c>
      <c r="BP103" s="4">
        <f>IF($M103&gt;0,AP103*AZ103,0)</f>
        <v>0</v>
      </c>
      <c r="BQ103" s="4">
        <f>IF($M103&gt;0,AQ103*BA103,0)</f>
        <v>0</v>
      </c>
      <c r="BR103" s="4">
        <f>IF($M103&gt;0,AR103*BB103,0)</f>
        <v>0</v>
      </c>
      <c r="BS103" s="4">
        <f>IF($M103&gt;0,AS103*BC103,0)</f>
        <v>0</v>
      </c>
      <c r="BT103" s="4">
        <f>IF($M103&gt;0,AT103*BD103,0)</f>
        <v>0</v>
      </c>
      <c r="BU103" s="4">
        <f>IF($M103&gt;0,AU103*BE103,0)</f>
        <v>0</v>
      </c>
      <c r="BV103" s="3">
        <f>$AX$4+18</f>
        <v>22</v>
      </c>
      <c r="BW103" s="4">
        <f>INDIRECT(ADDRESS($BV103,BW$2,1,,"Weightings"))*(BG103*$K103+BO103*$M103)</f>
        <v>0</v>
      </c>
      <c r="BX103" s="4">
        <f>INDIRECT(ADDRESS($BV103,BX$2,1,,"Weightings"))*(BH103*$K103+BP103*$M103)</f>
        <v>0</v>
      </c>
      <c r="BY103" s="4">
        <f>INDIRECT(ADDRESS($BV103,BY$2,1,,"Weightings"))*(BI103*$K103+BQ103*$M103)</f>
        <v>0</v>
      </c>
      <c r="BZ103" s="4">
        <f>INDIRECT(ADDRESS($BV103,BZ$2,1,,"Weightings"))*(BJ103*$K103+BR103*$M103)</f>
        <v>0</v>
      </c>
      <c r="CA103" s="4">
        <f>INDIRECT(ADDRESS($BV103,CA$2,1,,"Weightings"))*(BK103*$K103+BS103*$M103)</f>
        <v>0</v>
      </c>
      <c r="CB103" s="4">
        <f>INDIRECT(ADDRESS($BV103,CB$2,1,,"Weightings"))*(BL103*$K103+BT103*$M103)</f>
        <v>0</v>
      </c>
      <c r="CC103" s="4">
        <f>INDIRECT(ADDRESS($BV103,CC$2,1,,"Weightings"))*(BM103*$K103+BU103*$M103)</f>
        <v>0</v>
      </c>
      <c r="CE103" t="str">
        <f>AE103</f>
        <v>MC</v>
      </c>
      <c r="CF103">
        <f>VLOOKUP(B103,INDIRECT("'"&amp;AE103&amp;"'!"&amp;"C22:Z521"),$AF$2,0)+AD103+$AF$4</f>
        <v>170</v>
      </c>
      <c r="CG103">
        <f>IF(OR($T103=1,AND($F103=2,$E103=1,$G103=1)),INDIRECT(ADDRESS($CF103,CG$2,1,,$CE103)),0)</f>
        <v>0</v>
      </c>
      <c r="CH103">
        <f>IF(OR($T103=1,AND($F103=2,$E103=1,$G103=1)),INDIRECT(ADDRESS($CF103,CH$2,1,,$CE103)),0)</f>
        <v>0</v>
      </c>
      <c r="CI103">
        <f>IF(OR($T103=1,AND($F103=2,$E103=1,$G103=1)),INDIRECT(ADDRESS($CF103,CI$2,1,,$CE103)),0)</f>
        <v>0</v>
      </c>
      <c r="CJ103">
        <f>IF(OR($T103=1,AND($F103=2,$E103=1,$G103=1)),INDIRECT(ADDRESS($CF103,CJ$2,1,,$CE103)),0)</f>
        <v>0</v>
      </c>
      <c r="CK103">
        <f>IF(OR($T103=1,AND($F103=2,$E103=1,$G103=1)),INDIRECT(ADDRESS($CF103,CK$2,1,,$CE103)),0)</f>
        <v>0</v>
      </c>
      <c r="CL103">
        <f>IF(OR($T103=1,AND($F103=2,$E103=1,$G103=1)),INDIRECT(ADDRESS($CF103,CL$2,1,,$CE103)),0)</f>
        <v>0</v>
      </c>
      <c r="CM103">
        <f>IF(OR($T103=1,AND($F103=2,$E103=1,$G103=1)),INDIRECT(ADDRESS($CF103,CM$2,1,,$CE103)),0)</f>
        <v>0</v>
      </c>
      <c r="CO103" s="4">
        <f>AY103*CG103</f>
        <v>0</v>
      </c>
      <c r="CP103" s="4">
        <f>AZ103*CH103</f>
        <v>0</v>
      </c>
      <c r="CQ103" s="4">
        <f>BA103*CI103</f>
        <v>0</v>
      </c>
      <c r="CR103" s="4">
        <f>BB103*CJ103</f>
        <v>0</v>
      </c>
      <c r="CS103" s="4">
        <f>BC103*CK103</f>
        <v>0</v>
      </c>
      <c r="CT103" s="4">
        <f>BD103*CL103</f>
        <v>0</v>
      </c>
      <c r="CU103" s="4">
        <f>BE103*CM103</f>
        <v>0</v>
      </c>
      <c r="CV103" s="3">
        <f>BV103</f>
        <v>22</v>
      </c>
      <c r="CW103" s="4">
        <f>INDIRECT(ADDRESS($CV103,CW$2,1,,"Weightings"))*CO103</f>
        <v>0</v>
      </c>
      <c r="CX103" s="4">
        <f>INDIRECT(ADDRESS($BV103,CX$2,1,,"Weightings"))*CP103</f>
        <v>0</v>
      </c>
      <c r="CY103" s="4">
        <f>INDIRECT(ADDRESS($BV103,CY$2,1,,"Weightings"))*CQ103</f>
        <v>0</v>
      </c>
      <c r="CZ103" s="4">
        <f>INDIRECT(ADDRESS($BV103,CZ$2,1,,"Weightings"))*CR103</f>
        <v>0</v>
      </c>
      <c r="DA103" s="4">
        <f>INDIRECT(ADDRESS($BV103,DA$2,1,,"Weightings"))*CS103</f>
        <v>0</v>
      </c>
      <c r="DB103" s="4">
        <f>INDIRECT(ADDRESS($BV103,DB$2,1,,"Weightings"))*CT103</f>
        <v>0</v>
      </c>
      <c r="DC103" s="4">
        <f>INDIRECT(ADDRESS($BV103,DC$2,1,,"Weightings"))*CU103</f>
        <v>0</v>
      </c>
    </row>
    <row r="104" hidden="1" ht="30.75" customHeight="1">
      <c r="B104" t="str">
        <f>overview_of_services!B102</f>
        <v>MC-E5</v>
      </c>
      <c r="C104" t="str">
        <f>overview_of_services!C102</f>
        <v>Groupe de services définis par l'utilisateur 45</v>
      </c>
      <c r="D104" t="str">
        <f>overview_of_services!D102</f>
        <v>Service à potentiel d'intelligence défini par l'utilisateur 45</v>
      </c>
      <c r="E104">
        <f>IF($H$2="A",overview_of_services!J102,IF($H$2="B",overview_of_services!K102,overview_of_services!L102))</f>
        <v>0</v>
      </c>
      <c r="F104">
        <f>IF('Informations sur le bâtiment'!$G$64="","",'Informations sur le bâtiment'!$G$64)</f>
        <v>1</v>
      </c>
      <c r="G104">
        <f>overview_of_services!N102</f>
        <v>0</v>
      </c>
      <c r="H104" t="str">
        <f>IF(overview_of_services!R102="","",overview_of_services!R102)</f>
        <v/>
      </c>
      <c r="I104">
        <v>1</v>
      </c>
      <c r="K104" s="1">
        <v>1</v>
      </c>
      <c r="L104">
        <v>0</v>
      </c>
      <c r="M104" s="1">
        <f>1-K104</f>
        <v>0</v>
      </c>
      <c r="N104" s="1" t="str">
        <f>IF(AND(U104=1,NOT(F104=2),OR(J104="",J104&lt;0,J104&gt;AC104,AND(M104&gt;0,OR(L104="",L104&lt;0,L104&gt;AC104)),K104&gt;1,K104&lt;0)),_general!$A$83,"")</f>
        <v/>
      </c>
      <c r="O104" t="str">
        <f>VLOOKUP($B104,overview_of_services!$B$4:$I$111,4,)</f>
        <v>Niveau défini par l'utilisateur 1-0</v>
      </c>
      <c r="P104" t="str">
        <f>VLOOKUP($B104,overview_of_services!$B$4:$I$111,5,)</f>
        <v>Niveau défini par l'utilisateur 1-1</v>
      </c>
      <c r="Q104" t="str">
        <f>VLOOKUP($B104,overview_of_services!$B$4:$I$111,6,)</f>
        <v>Niveau défini par l'utilisateur 1-2</v>
      </c>
      <c r="R104" t="str">
        <f>VLOOKUP($B104,overview_of_services!$B$4:$I$111,7,)</f>
        <v>Niveau défini par l'utilisateur 1-3</v>
      </c>
      <c r="S104" t="str">
        <f>VLOOKUP($B104,overview_of_services!$B$4:$I$111,8,)</f>
        <v>Niveau défini par l'utilisateur 1-4</v>
      </c>
      <c r="T104">
        <f>IF(OR(E104=0,OR(F104=0,F104=2)),0,1)</f>
        <v>0</v>
      </c>
      <c r="U104">
        <f>IF(AND(T104=1,I104=1),1,0)</f>
        <v>0</v>
      </c>
      <c r="Z104">
        <f>IF(OR(AND(F104=1,E104=1,G104=1),AND(F104=1,E104=1,G104=0,I104=1),AND(F104=2,E104=1,G104=1)),1,0)</f>
        <v>0</v>
      </c>
      <c r="AA104">
        <f>IF(U104=1,J104,0)</f>
        <v>0</v>
      </c>
      <c r="AB104">
        <f>IF(U104=1,L104,0)</f>
        <v>0</v>
      </c>
      <c r="AC104">
        <f>ISTEXT(O104)+ISTEXT(P104)+ISTEXT(Q104)+ISTEXT(R104)+ISTEXT(S104)-1</f>
        <v>4</v>
      </c>
      <c r="AD104">
        <f>IF(Z104=1,AC104,0)</f>
        <v>0</v>
      </c>
      <c r="AE104" t="str">
        <f>VLOOKUP($B104,overview_of_services!$B$4:$R$111,$AE$2,FALSE)</f>
        <v>MC</v>
      </c>
      <c r="AF104">
        <f>VLOOKUP(B104,INDIRECT("'"&amp;AE104&amp;"'!"&amp;"C3:Z402"),$AF$2,0)+AA104+$AF$4</f>
        <v>184</v>
      </c>
      <c r="AG104">
        <f>IF($T104=1,INDIRECT(ADDRESS($AF104,AG$2,1,,$AE104)),0)</f>
        <v>0</v>
      </c>
      <c r="AH104">
        <f>IF($T104=1,INDIRECT(ADDRESS($AF104,AH$2,1,,$AE104)),0)</f>
        <v>0</v>
      </c>
      <c r="AI104">
        <f>IF($T104=1,INDIRECT(ADDRESS($AF104,AI$2,1,,$AE104)),0)</f>
        <v>0</v>
      </c>
      <c r="AJ104">
        <f>IF($T104=1,INDIRECT(ADDRESS($AF104,AJ$2,1,,$AE104)),0)</f>
        <v>0</v>
      </c>
      <c r="AK104">
        <f>IF($T104=1,INDIRECT(ADDRESS($AF104,AK$2,1,,$AE104)),0)</f>
        <v>0</v>
      </c>
      <c r="AL104">
        <f>IF($T104=1,INDIRECT(ADDRESS($AF104,AL$2,1,,$AE104)),0)</f>
        <v>0</v>
      </c>
      <c r="AM104">
        <f>IF($T104=1,INDIRECT(ADDRESS($AF104,AM$2,1,,$AE104)),0)</f>
        <v>0</v>
      </c>
      <c r="AN104">
        <f>VLOOKUP(B104,INDIRECT("'"&amp;AE104&amp;"'!"&amp;"C35:Z434"),$AF$2,0)+AB104+$AF$4</f>
        <v>184</v>
      </c>
      <c r="AO104">
        <f>IF($T104=1,INDIRECT(ADDRESS($AN104,AO$2,1,,$AE104)),0)</f>
        <v>0</v>
      </c>
      <c r="AP104">
        <f>IF($T104=1,INDIRECT(ADDRESS($AN104,AP$2,1,,$AE104)),0)</f>
        <v>0</v>
      </c>
      <c r="AQ104">
        <f>IF($T104=1,INDIRECT(ADDRESS($AN104,AQ$2,1,,$AE104)),0)</f>
        <v>0</v>
      </c>
      <c r="AR104">
        <f>IF($T104=1,INDIRECT(ADDRESS($AN104,AR$2,1,,$AE104)),0)</f>
        <v>0</v>
      </c>
      <c r="AS104">
        <f>IF($T104=1,INDIRECT(ADDRESS($AN104,AS$2,1,,$AE104)),0)</f>
        <v>0</v>
      </c>
      <c r="AT104">
        <f>IF($T104=1,INDIRECT(ADDRESS($AN104,AT$2,1,,$AE104)),0)</f>
        <v>0</v>
      </c>
      <c r="AU104">
        <f>IF($T104=1,INDIRECT(ADDRESS($AN104,AU$2,1,,$AE104)),0)</f>
        <v>0</v>
      </c>
      <c r="AW104" t="str">
        <v>Weightings</v>
      </c>
      <c r="AX104" s="3">
        <f>VLOOKUP(AE104,_general!$A$65:$B$73,2,FALSE)+$AX$4</f>
        <v>17</v>
      </c>
      <c r="AY104" s="1">
        <f>INDIRECT(ADDRESS($AX104,AY$2,1,,"Weightings"))</f>
        <v>0.2</v>
      </c>
      <c r="AZ104" s="1">
        <f>INDIRECT(ADDRESS($AX104,AZ$2,1,,"Weightings"))</f>
        <v>0.2</v>
      </c>
      <c r="BA104" s="1">
        <f>INDIRECT(ADDRESS($AX104,BA$2,1,,"Weightings"))</f>
        <v>0</v>
      </c>
      <c r="BB104" s="1">
        <f>INDIRECT(ADDRESS($AX104,BB$2,1,,"Weightings"))</f>
        <v>0.1111111111111111</v>
      </c>
      <c r="BC104" s="1">
        <f>INDIRECT(ADDRESS($AX104,BC$2,1,,"Weightings"))</f>
        <v>0</v>
      </c>
      <c r="BD104" s="1">
        <f>INDIRECT(ADDRESS($AX104,BD$2,1,,"Weightings"))</f>
        <v>0.2</v>
      </c>
      <c r="BE104" s="1">
        <f>INDIRECT(ADDRESS($AX104,BE$2,1,,"Weightings"))</f>
        <v>0.125</v>
      </c>
      <c r="BG104" s="4">
        <f>AG104*AY104</f>
        <v>0</v>
      </c>
      <c r="BH104" s="4">
        <f>AH104*AZ104</f>
        <v>0</v>
      </c>
      <c r="BI104" s="4">
        <f>AI104*BA104</f>
        <v>0</v>
      </c>
      <c r="BJ104" s="4">
        <f>AJ104*BB104</f>
        <v>0</v>
      </c>
      <c r="BK104" s="4">
        <f>AK104*BC104</f>
        <v>0</v>
      </c>
      <c r="BL104" s="4">
        <f>AL104*BD104</f>
        <v>0</v>
      </c>
      <c r="BM104" s="4">
        <f>AM104*BE104</f>
        <v>0</v>
      </c>
      <c r="BO104" s="4">
        <f>IF($M104&gt;0,AO104*AY104,0)</f>
        <v>0</v>
      </c>
      <c r="BP104" s="4">
        <f>IF($M104&gt;0,AP104*AZ104,0)</f>
        <v>0</v>
      </c>
      <c r="BQ104" s="4">
        <f>IF($M104&gt;0,AQ104*BA104,0)</f>
        <v>0</v>
      </c>
      <c r="BR104" s="4">
        <f>IF($M104&gt;0,AR104*BB104,0)</f>
        <v>0</v>
      </c>
      <c r="BS104" s="4">
        <f>IF($M104&gt;0,AS104*BC104,0)</f>
        <v>0</v>
      </c>
      <c r="BT104" s="4">
        <f>IF($M104&gt;0,AT104*BD104,0)</f>
        <v>0</v>
      </c>
      <c r="BU104" s="4">
        <f>IF($M104&gt;0,AU104*BE104,0)</f>
        <v>0</v>
      </c>
      <c r="BV104" s="3">
        <f>$AX$4+18</f>
        <v>22</v>
      </c>
      <c r="BW104" s="4">
        <f>INDIRECT(ADDRESS($BV104,BW$2,1,,"Weightings"))*(BG104*$K104+BO104*$M104)</f>
        <v>0</v>
      </c>
      <c r="BX104" s="4">
        <f>INDIRECT(ADDRESS($BV104,BX$2,1,,"Weightings"))*(BH104*$K104+BP104*$M104)</f>
        <v>0</v>
      </c>
      <c r="BY104" s="4">
        <f>INDIRECT(ADDRESS($BV104,BY$2,1,,"Weightings"))*(BI104*$K104+BQ104*$M104)</f>
        <v>0</v>
      </c>
      <c r="BZ104" s="4">
        <f>INDIRECT(ADDRESS($BV104,BZ$2,1,,"Weightings"))*(BJ104*$K104+BR104*$M104)</f>
        <v>0</v>
      </c>
      <c r="CA104" s="4">
        <f>INDIRECT(ADDRESS($BV104,CA$2,1,,"Weightings"))*(BK104*$K104+BS104*$M104)</f>
        <v>0</v>
      </c>
      <c r="CB104" s="4">
        <f>INDIRECT(ADDRESS($BV104,CB$2,1,,"Weightings"))*(BL104*$K104+BT104*$M104)</f>
        <v>0</v>
      </c>
      <c r="CC104" s="4">
        <f>INDIRECT(ADDRESS($BV104,CC$2,1,,"Weightings"))*(BM104*$K104+BU104*$M104)</f>
        <v>0</v>
      </c>
      <c r="CE104" t="str">
        <f>AE104</f>
        <v>MC</v>
      </c>
      <c r="CF104">
        <f>VLOOKUP(B104,INDIRECT("'"&amp;AE104&amp;"'!"&amp;"C23:Z522"),$AF$2,0)+AD104+$AF$4</f>
        <v>184</v>
      </c>
      <c r="CG104">
        <f>IF(OR($T104=1,AND($F104=2,$E104=1,$G104=1)),INDIRECT(ADDRESS($CF104,CG$2,1,,$CE104)),0)</f>
        <v>0</v>
      </c>
      <c r="CH104">
        <f>IF(OR($T104=1,AND($F104=2,$E104=1,$G104=1)),INDIRECT(ADDRESS($CF104,CH$2,1,,$CE104)),0)</f>
        <v>0</v>
      </c>
      <c r="CI104">
        <f>IF(OR($T104=1,AND($F104=2,$E104=1,$G104=1)),INDIRECT(ADDRESS($CF104,CI$2,1,,$CE104)),0)</f>
        <v>0</v>
      </c>
      <c r="CJ104">
        <f>IF(OR($T104=1,AND($F104=2,$E104=1,$G104=1)),INDIRECT(ADDRESS($CF104,CJ$2,1,,$CE104)),0)</f>
        <v>0</v>
      </c>
      <c r="CK104">
        <f>IF(OR($T104=1,AND($F104=2,$E104=1,$G104=1)),INDIRECT(ADDRESS($CF104,CK$2,1,,$CE104)),0)</f>
        <v>0</v>
      </c>
      <c r="CL104">
        <f>IF(OR($T104=1,AND($F104=2,$E104=1,$G104=1)),INDIRECT(ADDRESS($CF104,CL$2,1,,$CE104)),0)</f>
        <v>0</v>
      </c>
      <c r="CM104">
        <f>IF(OR($T104=1,AND($F104=2,$E104=1,$G104=1)),INDIRECT(ADDRESS($CF104,CM$2,1,,$CE104)),0)</f>
        <v>0</v>
      </c>
      <c r="CO104" s="4">
        <f>AY104*CG104</f>
        <v>0</v>
      </c>
      <c r="CP104" s="4">
        <f>AZ104*CH104</f>
        <v>0</v>
      </c>
      <c r="CQ104" s="4">
        <f>BA104*CI104</f>
        <v>0</v>
      </c>
      <c r="CR104" s="4">
        <f>BB104*CJ104</f>
        <v>0</v>
      </c>
      <c r="CS104" s="4">
        <f>BC104*CK104</f>
        <v>0</v>
      </c>
      <c r="CT104" s="4">
        <f>BD104*CL104</f>
        <v>0</v>
      </c>
      <c r="CU104" s="4">
        <f>BE104*CM104</f>
        <v>0</v>
      </c>
      <c r="CV104" s="3">
        <f>BV104</f>
        <v>22</v>
      </c>
      <c r="CW104" s="4">
        <f>INDIRECT(ADDRESS($CV104,CW$2,1,,"Weightings"))*CO104</f>
        <v>0</v>
      </c>
      <c r="CX104" s="4">
        <f>INDIRECT(ADDRESS($BV104,CX$2,1,,"Weightings"))*CP104</f>
        <v>0</v>
      </c>
      <c r="CY104" s="4">
        <f>INDIRECT(ADDRESS($BV104,CY$2,1,,"Weightings"))*CQ104</f>
        <v>0</v>
      </c>
      <c r="CZ104" s="4">
        <f>INDIRECT(ADDRESS($BV104,CZ$2,1,,"Weightings"))*CR104</f>
        <v>0</v>
      </c>
      <c r="DA104" s="4">
        <f>INDIRECT(ADDRESS($BV104,DA$2,1,,"Weightings"))*CS104</f>
        <v>0</v>
      </c>
      <c r="DB104" s="4">
        <f>INDIRECT(ADDRESS($BV104,DB$2,1,,"Weightings"))*CT104</f>
        <v>0</v>
      </c>
      <c r="DC104" s="4">
        <f>INDIRECT(ADDRESS($BV104,DC$2,1,,"Weightings"))*CU104</f>
        <v>0</v>
      </c>
    </row>
    <row r="105"/>
    <row r="106"/>
    <row r="107"/>
    <row r="108"/>
    <row r="109"/>
  </sheetData>
  <mergeCells count="5">
    <mergeCell ref="DE1:DK1"/>
    <mergeCell ref="BW1:CC1"/>
    <mergeCell ref="CG1:CM1"/>
    <mergeCell ref="CO1:CU1"/>
    <mergeCell ref="CW1:DC1"/>
  </mergeCells>
  <pageMargins left="0.7" right="0.7" top="0.75" bottom="0.75" header="0.3" footer="0.3"/>
  <ignoredErrors>
    <ignoredError numberStoredAsText="1" sqref="A1:FN109"/>
  </ignoredErrors>
  <legacyDrawing r:id="rId1"/>
</worksheet>
</file>

<file path=xl/worksheets/sheet7.xml><?xml version="1.0" encoding="utf-8"?>
<worksheet xmlns="http://schemas.openxmlformats.org/spreadsheetml/2006/main" xmlns:r="http://schemas.openxmlformats.org/officeDocument/2006/relationships">
  <dimension ref="A1:AU107"/>
  <sheetViews>
    <sheetView workbookViewId="0" rightToLeft="0"/>
  </sheetViews>
  <cols>
    <col min="1" max="1" customWidth="1" width="42.42578125"/>
    <col min="2" max="2" customWidth="1" width="18.140625"/>
    <col min="3" max="3" customWidth="1" width="18.140625"/>
    <col min="4" max="4" customWidth="1" width="18.140625"/>
    <col min="5" max="5" customWidth="1" width="18.140625"/>
    <col min="6" max="6" customWidth="1" width="18.140625"/>
    <col min="7" max="7" customWidth="1" width="18.140625"/>
    <col min="8" max="8" customWidth="1" width="18.140625"/>
    <col min="9" max="9" customWidth="1" width="8.7109375"/>
    <col min="10" max="10" customWidth="1" width="8.7109375"/>
    <col min="11" max="11" customWidth="1" width="28.140625"/>
    <col min="12" max="12" customWidth="1" width="14.140625"/>
    <col min="13" max="13" customWidth="1" width="14.140625"/>
    <col min="14" max="14" customWidth="1" width="14.140625"/>
    <col min="15" max="15" customWidth="1" width="14.140625"/>
    <col min="16" max="16" customWidth="1" width="14.140625"/>
    <col min="17" max="17" customWidth="1" width="14.140625"/>
    <col min="18" max="18" customWidth="1" width="14.140625"/>
    <col min="19" max="19" customWidth="1" width="8.7109375"/>
    <col min="20" max="20" customWidth="1" width="8.7109375"/>
    <col min="21" max="21" customWidth="1" width="28.140625"/>
    <col min="22" max="22" customWidth="1" width="17"/>
    <col min="23" max="23" customWidth="1" width="17"/>
    <col min="24" max="24" customWidth="1" width="17"/>
    <col min="25" max="25" customWidth="1" width="17"/>
    <col min="26" max="26" customWidth="1" width="17"/>
    <col min="27" max="27" customWidth="1" width="17"/>
    <col min="28" max="28" customWidth="1" width="17"/>
    <col min="29" max="29" customWidth="1" width="8.7109375"/>
    <col min="30" max="30" customWidth="1" width="28.140625"/>
    <col min="31" max="31" customWidth="1" width="17.42578125"/>
    <col min="32" max="32" customWidth="1" width="17.42578125"/>
    <col min="33" max="33" customWidth="1" width="17.42578125"/>
    <col min="34" max="34" customWidth="1" width="17.42578125"/>
    <col min="35" max="35" customWidth="1" width="17.42578125"/>
    <col min="36" max="36" customWidth="1" width="17.42578125"/>
    <col min="37" max="37" customWidth="1" width="17.42578125"/>
    <col min="38" max="38" customWidth="1" width="8.7109375"/>
    <col min="39" max="39" customWidth="1" width="28.140625"/>
    <col min="40" max="40" customWidth="1" width="16.42578125"/>
    <col min="41" max="41" customWidth="1" width="16.42578125"/>
    <col min="42" max="42" customWidth="1" width="16.42578125"/>
    <col min="43" max="43" customWidth="1" width="16.42578125"/>
    <col min="44" max="44" customWidth="1" width="16.42578125"/>
    <col min="45" max="45" customWidth="1" width="16.42578125"/>
    <col min="46" max="46" customWidth="1" width="16.42578125"/>
    <col min="47" max="47" customWidth="1" width="8.7109375"/>
    <col min="48" max="48" customWidth="1" width="8.7109375"/>
    <col min="49" max="49" customWidth="1" width="8.7109375"/>
    <col min="50" max="50" customWidth="1" width="8.7109375"/>
    <col min="51" max="51" customWidth="1" width="8.7109375"/>
    <col min="52" max="52" customWidth="1" width="8.7109375"/>
    <col min="53" max="53" customWidth="1" width="8.7109375"/>
    <col min="54" max="54" customWidth="1" width="8.7109375"/>
    <col min="55" max="55" customWidth="1" width="8.7109375"/>
    <col min="56" max="56" customWidth="1" width="8.7109375"/>
    <col min="57" max="57" customWidth="1" width="8.7109375"/>
    <col min="58" max="58" customWidth="1" width="8.7109375"/>
    <col min="59" max="59" customWidth="1" width="8.7109375"/>
    <col min="60" max="60" customWidth="1" width="8.7109375"/>
    <col min="61" max="61" customWidth="1" width="8.7109375"/>
    <col min="62" max="62" customWidth="1" width="8.7109375"/>
    <col min="63" max="63" customWidth="1" width="8.7109375"/>
    <col min="64" max="64" customWidth="1" width="8.7109375"/>
    <col min="65" max="65" customWidth="1" width="8.7109375"/>
    <col min="66" max="66" customWidth="1" width="8.7109375"/>
    <col min="67" max="67" customWidth="1" width="8.7109375"/>
    <col min="68" max="68" customWidth="1" width="8.7109375"/>
    <col min="69" max="69" customWidth="1" width="8.7109375"/>
    <col min="70" max="70" customWidth="1" width="8.7109375"/>
    <col min="71" max="71" customWidth="1" width="8.7109375"/>
    <col min="72" max="72" customWidth="1" width="8.7109375"/>
    <col min="73" max="73" customWidth="1" width="8.7109375"/>
    <col min="74" max="74" customWidth="1" width="8.7109375"/>
    <col min="75" max="75" customWidth="1" width="8.7109375"/>
    <col min="76" max="76" customWidth="1" width="8.7109375"/>
    <col min="77" max="77" customWidth="1" width="8.7109375"/>
    <col min="78" max="78" customWidth="1" width="8.7109375"/>
    <col min="79" max="79" customWidth="1" width="8.7109375"/>
    <col min="80" max="80" customWidth="1" width="8.7109375"/>
    <col min="81" max="81" customWidth="1" width="8.7109375"/>
    <col min="82" max="82" customWidth="1" width="8.7109375"/>
    <col min="83" max="83" customWidth="1" width="8.7109375"/>
    <col min="84" max="84" customWidth="1" width="8.7109375"/>
    <col min="85" max="85" customWidth="1" width="8.7109375"/>
    <col min="86" max="86" customWidth="1" width="8.7109375"/>
    <col min="87" max="87" customWidth="1" width="8.7109375"/>
    <col min="88" max="88" customWidth="1" width="8.7109375"/>
    <col min="89" max="89" customWidth="1" width="8.7109375"/>
    <col min="90" max="90" customWidth="1" width="8.7109375"/>
    <col min="91" max="91" customWidth="1" width="8.7109375"/>
    <col min="92" max="92" customWidth="1" width="8.7109375"/>
    <col min="93" max="93" customWidth="1" width="8.7109375"/>
    <col min="94" max="94" customWidth="1" width="8.7109375"/>
    <col min="95" max="95" customWidth="1" width="8.7109375"/>
    <col min="96" max="96" customWidth="1" width="8.7109375"/>
    <col min="97" max="97" customWidth="1" width="8.7109375"/>
    <col min="98" max="98" customWidth="1" width="8.7109375"/>
    <col min="99" max="99" customWidth="1" width="8.7109375"/>
    <col min="100" max="100" customWidth="1" width="8.7109375"/>
    <col min="101" max="101" customWidth="1" width="8.7109375"/>
    <col min="102" max="102" customWidth="1" width="8.7109375"/>
    <col min="103" max="103" customWidth="1" width="8.7109375"/>
    <col min="104" max="104" customWidth="1" width="8.7109375"/>
    <col min="105" max="105" customWidth="1" width="8.7109375"/>
    <col min="106" max="106" customWidth="1" width="8.7109375"/>
    <col min="107" max="107" customWidth="1" width="8.7109375"/>
    <col min="108" max="108" customWidth="1" width="8.7109375"/>
    <col min="109" max="109" customWidth="1" width="8.7109375"/>
    <col min="110" max="110" customWidth="1" width="8.7109375"/>
    <col min="111" max="111" customWidth="1" width="8.7109375"/>
    <col min="112" max="112" customWidth="1" width="8.7109375"/>
    <col min="113" max="113" customWidth="1" width="8.7109375"/>
    <col min="114" max="114" customWidth="1" width="8.7109375"/>
    <col min="115" max="115" customWidth="1" width="8.7109375"/>
    <col min="116" max="116" customWidth="1" width="8.7109375"/>
    <col min="117" max="117" customWidth="1" width="8.7109375"/>
    <col min="118" max="118" customWidth="1" width="8.7109375"/>
    <col min="119" max="119" customWidth="1" width="8.7109375"/>
    <col min="120" max="120" customWidth="1" width="8.7109375"/>
    <col min="121" max="121" customWidth="1" width="8.7109375"/>
    <col min="122" max="122" customWidth="1" width="8.7109375"/>
    <col min="123" max="123" customWidth="1" width="8.7109375"/>
    <col min="124" max="124" customWidth="1" width="8.7109375"/>
    <col min="125" max="125" customWidth="1" width="8.7109375"/>
    <col min="126" max="126" customWidth="1" width="8.7109375"/>
    <col min="127" max="127" customWidth="1" width="8.7109375"/>
    <col min="128" max="128" customWidth="1" width="8.7109375"/>
    <col min="129" max="129" customWidth="1" width="8.7109375"/>
    <col min="130" max="130" customWidth="1" width="8.7109375"/>
    <col min="131" max="131" customWidth="1" width="8.7109375"/>
    <col min="132" max="132" customWidth="1" width="8.7109375"/>
    <col min="133" max="133" customWidth="1" width="8.7109375"/>
    <col min="134" max="134" customWidth="1" width="8.7109375"/>
    <col min="135" max="135" customWidth="1" width="8.7109375"/>
    <col min="136" max="136" customWidth="1" width="8.7109375"/>
    <col min="137" max="137" customWidth="1" width="8.7109375"/>
    <col min="138" max="138" customWidth="1" width="8.7109375"/>
    <col min="139" max="139" customWidth="1" width="8.7109375"/>
    <col min="140" max="140" customWidth="1" width="8.7109375"/>
    <col min="141" max="141" customWidth="1" width="8.7109375"/>
    <col min="142" max="142" customWidth="1" width="8.7109375"/>
    <col min="143" max="143" customWidth="1" width="8.7109375"/>
    <col min="144" max="144" customWidth="1" width="8.7109375"/>
    <col min="145" max="145" customWidth="1" width="8.7109375"/>
    <col min="146" max="146" customWidth="1" width="8.7109375"/>
    <col min="147" max="147" customWidth="1" width="8.7109375"/>
    <col min="148" max="148" customWidth="1" width="8.7109375"/>
    <col min="149" max="149" customWidth="1" width="8.7109375"/>
    <col min="150" max="150" customWidth="1" width="8.7109375"/>
    <col min="151" max="151" customWidth="1" width="8.7109375"/>
    <col min="152" max="152" customWidth="1" width="8.7109375"/>
    <col min="153" max="153" customWidth="1" width="8.7109375"/>
    <col min="154" max="154" customWidth="1" width="8.7109375"/>
    <col min="155" max="155" customWidth="1" width="8.7109375"/>
    <col min="156" max="156" customWidth="1" width="8.7109375"/>
    <col min="157" max="157" customWidth="1" width="8.7109375"/>
    <col min="158" max="158" customWidth="1" width="8.7109375"/>
    <col min="159" max="159" customWidth="1" width="8.7109375"/>
    <col min="160" max="160" customWidth="1" width="8.7109375"/>
    <col min="161" max="161" customWidth="1" width="8.7109375"/>
    <col min="162" max="162" customWidth="1" width="8.7109375"/>
    <col min="163" max="163" customWidth="1" width="8.7109375"/>
    <col min="164" max="164" customWidth="1" width="8.7109375"/>
    <col min="165" max="165" customWidth="1" width="8.7109375"/>
    <col min="166" max="166" customWidth="1" width="8.7109375"/>
    <col min="167" max="167" customWidth="1" width="8.7109375"/>
    <col min="168" max="168" customWidth="1" width="8.7109375"/>
    <col min="169" max="169" customWidth="1" width="8.7109375"/>
    <col min="170" max="170" customWidth="1" width="8.7109375"/>
    <col min="171" max="171" customWidth="1" width="8.7109375"/>
    <col min="172" max="172" customWidth="1" width="8.7109375"/>
    <col min="173" max="173" customWidth="1" width="8.7109375"/>
    <col min="174" max="174" customWidth="1" width="8.7109375"/>
    <col min="175" max="175" customWidth="1" width="8.7109375"/>
    <col min="176" max="176" customWidth="1" width="8.7109375"/>
    <col min="177" max="177" customWidth="1" width="8.7109375"/>
    <col min="178" max="178" customWidth="1" width="8.7109375"/>
    <col min="179" max="179" customWidth="1" width="8.7109375"/>
    <col min="180" max="180" customWidth="1" width="8.7109375"/>
    <col min="181" max="181" customWidth="1" width="8.7109375"/>
    <col min="182" max="182" customWidth="1" width="8.7109375"/>
    <col min="183" max="183" customWidth="1" width="8.7109375"/>
    <col min="184" max="184" customWidth="1" width="8.7109375"/>
    <col min="185" max="185" customWidth="1" width="8.7109375"/>
    <col min="186" max="186" customWidth="1" width="8.7109375"/>
    <col min="187" max="187" customWidth="1" width="8.7109375"/>
    <col min="188" max="188" customWidth="1" width="8.7109375"/>
    <col min="189" max="189" customWidth="1" width="8.7109375"/>
    <col min="190" max="190" customWidth="1" width="8.7109375"/>
    <col min="191" max="191" customWidth="1" width="8.7109375"/>
    <col min="192" max="192" customWidth="1" width="8.7109375"/>
    <col min="193" max="193" customWidth="1" width="8.7109375"/>
    <col min="194" max="194" customWidth="1" width="8.7109375"/>
    <col min="195" max="195" customWidth="1" width="8.7109375"/>
    <col min="196" max="196" customWidth="1" width="8.7109375"/>
    <col min="197" max="197" customWidth="1" width="8.7109375"/>
    <col min="198" max="198" customWidth="1" width="8.7109375"/>
    <col min="199" max="199" customWidth="1" width="8.7109375"/>
    <col min="200" max="200" customWidth="1" width="8.7109375"/>
    <col min="201" max="201" customWidth="1" width="8.7109375"/>
    <col min="202" max="202" customWidth="1" width="8.7109375"/>
    <col min="203" max="203" customWidth="1" width="8.7109375"/>
    <col min="204" max="204" customWidth="1" width="8.7109375"/>
    <col min="205" max="205" customWidth="1" width="8.7109375"/>
    <col min="206" max="206" customWidth="1" width="8.7109375"/>
    <col min="207" max="207" customWidth="1" width="8.7109375"/>
    <col min="208" max="208" customWidth="1" width="8.7109375"/>
    <col min="209" max="209" customWidth="1" width="8.7109375"/>
    <col min="210" max="210" customWidth="1" width="8.7109375"/>
    <col min="211" max="211" customWidth="1" width="8.7109375"/>
    <col min="212" max="212" customWidth="1" width="8.7109375"/>
    <col min="213" max="213" customWidth="1" width="8.7109375"/>
    <col min="214" max="214" customWidth="1" width="8.7109375"/>
    <col min="215" max="215" customWidth="1" width="8.7109375"/>
    <col min="216" max="216" customWidth="1" width="8.7109375"/>
    <col min="217" max="217" customWidth="1" width="8.7109375"/>
    <col min="218" max="218" customWidth="1" width="8.7109375"/>
    <col min="219" max="219" customWidth="1" width="8.7109375"/>
    <col min="220" max="220" customWidth="1" width="8.7109375"/>
    <col min="221" max="221" customWidth="1" width="8.7109375"/>
    <col min="222" max="222" customWidth="1" width="8.7109375"/>
    <col min="223" max="223" customWidth="1" width="8.7109375"/>
    <col min="224" max="224" customWidth="1" width="8.7109375"/>
    <col min="225" max="225" customWidth="1" width="8.7109375"/>
    <col min="226" max="226" customWidth="1" width="8.7109375"/>
    <col min="227" max="227" customWidth="1" width="8.7109375"/>
    <col min="228" max="228" customWidth="1" width="8.7109375"/>
    <col min="229" max="229" customWidth="1" width="8.7109375"/>
    <col min="230" max="230" customWidth="1" width="8.7109375"/>
    <col min="231" max="231" customWidth="1" width="8.7109375"/>
    <col min="232" max="232" customWidth="1" width="8.7109375"/>
    <col min="233" max="233" customWidth="1" width="8.7109375"/>
    <col min="234" max="234" customWidth="1" width="8.7109375"/>
    <col min="235" max="235" customWidth="1" width="8.7109375"/>
    <col min="236" max="236" customWidth="1" width="8.7109375"/>
    <col min="237" max="237" customWidth="1" width="8.7109375"/>
    <col min="238" max="238" customWidth="1" width="8.7109375"/>
    <col min="239" max="239" customWidth="1" width="8.7109375"/>
    <col min="240" max="240" customWidth="1" width="8.7109375"/>
    <col min="241" max="241" customWidth="1" width="8.7109375"/>
    <col min="242" max="242" customWidth="1" width="8.7109375"/>
    <col min="243" max="243" customWidth="1" width="8.7109375"/>
    <col min="244" max="244" customWidth="1" width="8.7109375"/>
    <col min="245" max="245" customWidth="1" width="8.7109375"/>
    <col min="246" max="246" customWidth="1" width="8.7109375"/>
    <col min="247" max="247" customWidth="1" width="8.7109375"/>
    <col min="248" max="248" customWidth="1" width="8.7109375"/>
    <col min="249" max="249" customWidth="1" width="8.7109375"/>
    <col min="250" max="250" customWidth="1" width="8.7109375"/>
    <col min="251" max="251" customWidth="1" width="8.7109375"/>
    <col min="252" max="252" customWidth="1" width="8.7109375"/>
    <col min="253" max="253" customWidth="1" width="8.7109375"/>
    <col min="254" max="254" customWidth="1" width="8.7109375"/>
    <col min="255" max="255" customWidth="1" width="8.7109375"/>
    <col min="256" max="256" customWidth="1" width="8.7109375"/>
    <col min="257" max="257" customWidth="1" width="8.7109375"/>
    <col min="258" max="258" customWidth="1" width="8.7109375"/>
    <col min="259" max="259" customWidth="1" width="8.7109375"/>
    <col min="260" max="260" customWidth="1" width="8.7109375"/>
    <col min="261" max="261" customWidth="1" width="8.7109375"/>
    <col min="262" max="262" customWidth="1" width="8.7109375"/>
    <col min="263" max="263" customWidth="1" width="8.7109375"/>
    <col min="264" max="264" customWidth="1" width="8.7109375"/>
    <col min="265" max="265" customWidth="1" width="8.7109375"/>
    <col min="266" max="266" customWidth="1" width="8.7109375"/>
    <col min="267" max="267" customWidth="1" width="8.7109375"/>
    <col min="268" max="268" customWidth="1" width="8.7109375"/>
    <col min="269" max="269" customWidth="1" width="8.7109375"/>
    <col min="270" max="270" customWidth="1" width="8.7109375"/>
    <col min="271" max="271" customWidth="1" width="8.7109375"/>
    <col min="272" max="272" customWidth="1" width="8.7109375"/>
    <col min="273" max="273" customWidth="1" width="8.7109375"/>
    <col min="274" max="274" customWidth="1" width="8.7109375"/>
    <col min="275" max="275" customWidth="1" width="8.7109375"/>
    <col min="276" max="276" customWidth="1" width="8.7109375"/>
    <col min="277" max="277" customWidth="1" width="8.7109375"/>
    <col min="278" max="278" customWidth="1" width="8.7109375"/>
    <col min="279" max="279" customWidth="1" width="8.7109375"/>
    <col min="280" max="280" customWidth="1" width="8.7109375"/>
    <col min="281" max="281" customWidth="1" width="8.7109375"/>
    <col min="282" max="282" customWidth="1" width="8.7109375"/>
    <col min="283" max="283" customWidth="1" width="8.7109375"/>
    <col min="284" max="284" customWidth="1" width="8.7109375"/>
    <col min="285" max="285" customWidth="1" width="8.7109375"/>
    <col min="286" max="286" customWidth="1" width="8.7109375"/>
    <col min="287" max="287" customWidth="1" width="8.7109375"/>
    <col min="288" max="288" customWidth="1" width="8.7109375"/>
    <col min="289" max="289" customWidth="1" width="8.7109375"/>
    <col min="290" max="290" customWidth="1" width="8.7109375"/>
    <col min="291" max="291" customWidth="1" width="8.7109375"/>
    <col min="292" max="292" customWidth="1" width="8.7109375"/>
    <col min="293" max="293" customWidth="1" width="8.7109375"/>
    <col min="294" max="294" customWidth="1" width="8.7109375"/>
    <col min="295" max="295" customWidth="1" width="8.7109375"/>
    <col min="296" max="296" customWidth="1" width="8.7109375"/>
    <col min="297" max="297" customWidth="1" width="8.7109375"/>
    <col min="298" max="298" customWidth="1" width="8.7109375"/>
    <col min="299" max="299" customWidth="1" width="8.7109375"/>
    <col min="300" max="300" customWidth="1" width="8.7109375"/>
    <col min="301" max="301" customWidth="1" width="8.7109375"/>
    <col min="302" max="302" customWidth="1" width="8.7109375"/>
    <col min="303" max="303" customWidth="1" width="8.7109375"/>
    <col min="304" max="304" customWidth="1" width="8.7109375"/>
    <col min="305" max="305" customWidth="1" width="8.7109375"/>
    <col min="306" max="306" customWidth="1" width="8.7109375"/>
    <col min="307" max="307" customWidth="1" width="8.7109375"/>
    <col min="308" max="308" customWidth="1" width="8.7109375"/>
    <col min="309" max="309" customWidth="1" width="8.7109375"/>
    <col min="310" max="310" customWidth="1" width="8.7109375"/>
    <col min="311" max="311" customWidth="1" width="8.7109375"/>
    <col min="312" max="312" customWidth="1" width="8.7109375"/>
    <col min="313" max="313" customWidth="1" width="8.7109375"/>
    <col min="314" max="314" customWidth="1" width="8.7109375"/>
    <col min="315" max="315" customWidth="1" width="8.7109375"/>
    <col min="316" max="316" customWidth="1" width="8.7109375"/>
    <col min="317" max="317" customWidth="1" width="8.7109375"/>
    <col min="318" max="318" customWidth="1" width="8.7109375"/>
    <col min="319" max="319" customWidth="1" width="8.7109375"/>
    <col min="320" max="320" customWidth="1" width="8.7109375"/>
    <col min="321" max="321" customWidth="1" width="8.7109375"/>
    <col min="322" max="322" customWidth="1" width="8.7109375"/>
    <col min="323" max="323" customWidth="1" width="8.7109375"/>
    <col min="324" max="324" customWidth="1" width="8.7109375"/>
    <col min="325" max="325" customWidth="1" width="8.7109375"/>
    <col min="326" max="326" customWidth="1" width="8.7109375"/>
    <col min="327" max="327" customWidth="1" width="8.7109375"/>
    <col min="328" max="328" customWidth="1" width="8.7109375"/>
    <col min="329" max="329" customWidth="1" width="8.7109375"/>
    <col min="330" max="330" customWidth="1" width="8.7109375"/>
    <col min="331" max="331" customWidth="1" width="8.7109375"/>
    <col min="332" max="332" customWidth="1" width="8.7109375"/>
    <col min="333" max="333" customWidth="1" width="8.7109375"/>
    <col min="334" max="334" customWidth="1" width="8.7109375"/>
    <col min="335" max="335" customWidth="1" width="8.7109375"/>
    <col min="336" max="336" customWidth="1" width="8.7109375"/>
    <col min="337" max="337" customWidth="1" width="8.7109375"/>
    <col min="338" max="338" customWidth="1" width="8.7109375"/>
    <col min="339" max="339" customWidth="1" width="8.7109375"/>
    <col min="340" max="340" customWidth="1" width="8.7109375"/>
    <col min="341" max="341" customWidth="1" width="8.7109375"/>
    <col min="342" max="342" customWidth="1" width="8.7109375"/>
    <col min="343" max="343" customWidth="1" width="8.7109375"/>
    <col min="344" max="344" customWidth="1" width="8.7109375"/>
    <col min="345" max="345" customWidth="1" width="8.7109375"/>
    <col min="346" max="346" customWidth="1" width="8.7109375"/>
    <col min="347" max="347" customWidth="1" width="8.7109375"/>
    <col min="348" max="348" customWidth="1" width="8.7109375"/>
    <col min="349" max="349" customWidth="1" width="8.7109375"/>
    <col min="350" max="350" customWidth="1" width="8.7109375"/>
    <col min="351" max="351" customWidth="1" width="8.7109375"/>
    <col min="352" max="352" customWidth="1" width="8.7109375"/>
    <col min="353" max="353" customWidth="1" width="8.7109375"/>
    <col min="354" max="354" customWidth="1" width="8.7109375"/>
    <col min="355" max="355" customWidth="1" width="8.7109375"/>
    <col min="356" max="356" customWidth="1" width="8.7109375"/>
    <col min="357" max="357" customWidth="1" width="8.7109375"/>
    <col min="358" max="358" customWidth="1" width="8.7109375"/>
    <col min="359" max="359" customWidth="1" width="8.7109375"/>
    <col min="360" max="360" customWidth="1" width="8.7109375"/>
    <col min="361" max="361" customWidth="1" width="8.7109375"/>
    <col min="362" max="362" customWidth="1" width="8.7109375"/>
    <col min="363" max="363" customWidth="1" width="8.7109375"/>
    <col min="364" max="364" customWidth="1" width="8.7109375"/>
    <col min="365" max="365" customWidth="1" width="8.7109375"/>
    <col min="366" max="366" customWidth="1" width="8.7109375"/>
    <col min="367" max="367" customWidth="1" width="8.7109375"/>
    <col min="368" max="368" customWidth="1" width="8.7109375"/>
    <col min="369" max="369" customWidth="1" width="8.7109375"/>
    <col min="370" max="370" customWidth="1" width="8.7109375"/>
    <col min="371" max="371" customWidth="1" width="8.7109375"/>
    <col min="372" max="372" customWidth="1" width="8.7109375"/>
    <col min="373" max="373" customWidth="1" width="8.7109375"/>
    <col min="374" max="374" customWidth="1" width="8.7109375"/>
    <col min="375" max="375" customWidth="1" width="8.7109375"/>
    <col min="376" max="376" customWidth="1" width="8.7109375"/>
    <col min="377" max="377" customWidth="1" width="8.7109375"/>
    <col min="378" max="378" customWidth="1" width="8.7109375"/>
    <col min="379" max="379" customWidth="1" width="8.7109375"/>
    <col min="380" max="380" customWidth="1" width="8.7109375"/>
    <col min="381" max="381" customWidth="1" width="8.7109375"/>
    <col min="382" max="382" customWidth="1" width="8.7109375"/>
    <col min="383" max="383" customWidth="1" width="8.7109375"/>
    <col min="384" max="384" customWidth="1" width="8.7109375"/>
    <col min="385" max="385" customWidth="1" width="8.7109375"/>
    <col min="386" max="386" customWidth="1" width="8.7109375"/>
    <col min="387" max="387" customWidth="1" width="8.7109375"/>
    <col min="388" max="388" customWidth="1" width="8.7109375"/>
    <col min="389" max="389" customWidth="1" width="8.7109375"/>
    <col min="390" max="390" customWidth="1" width="8.7109375"/>
    <col min="391" max="391" customWidth="1" width="8.7109375"/>
    <col min="392" max="392" customWidth="1" width="8.7109375"/>
    <col min="393" max="393" customWidth="1" width="8.7109375"/>
    <col min="394" max="394" customWidth="1" width="8.7109375"/>
    <col min="395" max="395" customWidth="1" width="8.7109375"/>
    <col min="396" max="396" customWidth="1" width="8.7109375"/>
    <col min="397" max="397" customWidth="1" width="8.7109375"/>
    <col min="398" max="398" customWidth="1" width="8.7109375"/>
    <col min="399" max="399" customWidth="1" width="8.7109375"/>
    <col min="400" max="400" customWidth="1" width="8.7109375"/>
    <col min="401" max="401" customWidth="1" width="8.7109375"/>
    <col min="402" max="402" customWidth="1" width="8.7109375"/>
    <col min="403" max="403" customWidth="1" width="8.7109375"/>
    <col min="404" max="404" customWidth="1" width="8.7109375"/>
    <col min="405" max="405" customWidth="1" width="8.7109375"/>
    <col min="406" max="406" customWidth="1" width="8.7109375"/>
    <col min="407" max="407" customWidth="1" width="8.7109375"/>
    <col min="408" max="408" customWidth="1" width="8.7109375"/>
    <col min="409" max="409" customWidth="1" width="8.7109375"/>
    <col min="410" max="410" customWidth="1" width="8.7109375"/>
    <col min="411" max="411" customWidth="1" width="8.7109375"/>
    <col min="412" max="412" customWidth="1" width="8.7109375"/>
    <col min="413" max="413" customWidth="1" width="8.7109375"/>
    <col min="414" max="414" customWidth="1" width="8.7109375"/>
    <col min="415" max="415" customWidth="1" width="8.7109375"/>
    <col min="416" max="416" customWidth="1" width="8.7109375"/>
    <col min="417" max="417" customWidth="1" width="8.7109375"/>
    <col min="418" max="418" customWidth="1" width="8.7109375"/>
    <col min="419" max="419" customWidth="1" width="8.7109375"/>
    <col min="420" max="420" customWidth="1" width="8.7109375"/>
    <col min="421" max="421" customWidth="1" width="8.7109375"/>
    <col min="422" max="422" customWidth="1" width="8.7109375"/>
    <col min="423" max="423" customWidth="1" width="8.7109375"/>
    <col min="424" max="424" customWidth="1" width="8.7109375"/>
    <col min="425" max="425" customWidth="1" width="8.7109375"/>
    <col min="426" max="426" customWidth="1" width="8.7109375"/>
    <col min="427" max="427" customWidth="1" width="8.7109375"/>
    <col min="428" max="428" customWidth="1" width="8.7109375"/>
    <col min="429" max="429" customWidth="1" width="8.7109375"/>
    <col min="430" max="430" customWidth="1" width="8.7109375"/>
    <col min="431" max="431" customWidth="1" width="8.7109375"/>
    <col min="432" max="432" customWidth="1" width="8.7109375"/>
    <col min="433" max="433" customWidth="1" width="8.7109375"/>
    <col min="434" max="434" customWidth="1" width="8.7109375"/>
    <col min="435" max="435" customWidth="1" width="8.7109375"/>
    <col min="436" max="436" customWidth="1" width="8.7109375"/>
    <col min="437" max="437" customWidth="1" width="8.7109375"/>
    <col min="438" max="438" customWidth="1" width="8.7109375"/>
    <col min="439" max="439" customWidth="1" width="8.7109375"/>
    <col min="440" max="440" customWidth="1" width="8.7109375"/>
    <col min="441" max="441" customWidth="1" width="8.7109375"/>
    <col min="442" max="442" customWidth="1" width="8.7109375"/>
    <col min="443" max="443" customWidth="1" width="8.7109375"/>
    <col min="444" max="444" customWidth="1" width="8.7109375"/>
    <col min="445" max="445" customWidth="1" width="8.7109375"/>
    <col min="446" max="446" customWidth="1" width="8.7109375"/>
    <col min="447" max="447" customWidth="1" width="8.7109375"/>
    <col min="448" max="448" customWidth="1" width="8.7109375"/>
    <col min="449" max="449" customWidth="1" width="8.7109375"/>
    <col min="450" max="450" customWidth="1" width="8.7109375"/>
    <col min="451" max="451" customWidth="1" width="8.7109375"/>
    <col min="452" max="452" customWidth="1" width="8.7109375"/>
    <col min="453" max="453" customWidth="1" width="8.7109375"/>
    <col min="454" max="454" customWidth="1" width="8.7109375"/>
    <col min="455" max="455" customWidth="1" width="8.7109375"/>
    <col min="456" max="456" customWidth="1" width="8.7109375"/>
    <col min="457" max="457" customWidth="1" width="8.7109375"/>
    <col min="458" max="458" customWidth="1" width="8.7109375"/>
    <col min="459" max="459" customWidth="1" width="8.7109375"/>
    <col min="460" max="460" customWidth="1" width="8.7109375"/>
    <col min="461" max="461" customWidth="1" width="8.7109375"/>
    <col min="462" max="462" customWidth="1" width="8.7109375"/>
    <col min="463" max="463" customWidth="1" width="8.7109375"/>
    <col min="464" max="464" customWidth="1" width="8.7109375"/>
    <col min="465" max="465" customWidth="1" width="8.7109375"/>
    <col min="466" max="466" customWidth="1" width="8.7109375"/>
    <col min="467" max="467" customWidth="1" width="8.7109375"/>
    <col min="468" max="468" customWidth="1" width="8.7109375"/>
    <col min="469" max="469" customWidth="1" width="8.7109375"/>
    <col min="470" max="470" customWidth="1" width="8.7109375"/>
    <col min="471" max="471" customWidth="1" width="8.7109375"/>
    <col min="472" max="472" customWidth="1" width="8.7109375"/>
    <col min="473" max="473" customWidth="1" width="8.7109375"/>
    <col min="474" max="474" customWidth="1" width="8.7109375"/>
    <col min="475" max="475" customWidth="1" width="8.7109375"/>
    <col min="476" max="476" customWidth="1" width="8.7109375"/>
    <col min="477" max="477" customWidth="1" width="8.7109375"/>
    <col min="478" max="478" customWidth="1" width="8.7109375"/>
    <col min="479" max="479" customWidth="1" width="8.7109375"/>
    <col min="480" max="480" customWidth="1" width="8.7109375"/>
    <col min="481" max="481" customWidth="1" width="8.7109375"/>
    <col min="482" max="482" customWidth="1" width="8.7109375"/>
    <col min="483" max="483" customWidth="1" width="8.7109375"/>
    <col min="484" max="484" customWidth="1" width="8.7109375"/>
    <col min="485" max="485" customWidth="1" width="8.7109375"/>
    <col min="486" max="486" customWidth="1" width="8.7109375"/>
    <col min="487" max="487" customWidth="1" width="8.7109375"/>
    <col min="488" max="488" customWidth="1" width="8.7109375"/>
    <col min="489" max="489" customWidth="1" width="8.7109375"/>
    <col min="490" max="490" customWidth="1" width="8.7109375"/>
    <col min="491" max="491" customWidth="1" width="8.7109375"/>
    <col min="492" max="492" customWidth="1" width="8.7109375"/>
    <col min="493" max="493" customWidth="1" width="8.7109375"/>
    <col min="494" max="494" customWidth="1" width="8.7109375"/>
    <col min="495" max="495" customWidth="1" width="8.7109375"/>
    <col min="496" max="496" customWidth="1" width="8.7109375"/>
    <col min="497" max="497" customWidth="1" width="8.7109375"/>
    <col min="498" max="498" customWidth="1" width="8.7109375"/>
    <col min="499" max="499" customWidth="1" width="8.7109375"/>
    <col min="500" max="500" customWidth="1" width="8.7109375"/>
    <col min="501" max="501" customWidth="1" width="8.7109375"/>
    <col min="502" max="502" customWidth="1" width="8.7109375"/>
    <col min="503" max="503" customWidth="1" width="8.7109375"/>
    <col min="504" max="504" customWidth="1" width="8.7109375"/>
    <col min="505" max="505" customWidth="1" width="8.7109375"/>
    <col min="506" max="506" customWidth="1" width="8.7109375"/>
    <col min="507" max="507" customWidth="1" width="8.7109375"/>
    <col min="508" max="508" customWidth="1" width="8.7109375"/>
    <col min="509" max="509" customWidth="1" width="8.7109375"/>
    <col min="510" max="510" customWidth="1" width="8.7109375"/>
    <col min="511" max="511" customWidth="1" width="8.7109375"/>
    <col min="512" max="512" customWidth="1" width="8.7109375"/>
    <col min="513" max="513" customWidth="1" width="8.7109375"/>
    <col min="514" max="514" customWidth="1" width="8.7109375"/>
    <col min="515" max="515" customWidth="1" width="8.7109375"/>
    <col min="516" max="516" customWidth="1" width="8.7109375"/>
    <col min="517" max="517" customWidth="1" width="8.7109375"/>
    <col min="518" max="518" customWidth="1" width="8.7109375"/>
    <col min="519" max="519" customWidth="1" width="8.7109375"/>
    <col min="520" max="520" customWidth="1" width="8.7109375"/>
    <col min="521" max="521" customWidth="1" width="8.7109375"/>
    <col min="522" max="522" customWidth="1" width="8.7109375"/>
    <col min="523" max="523" customWidth="1" width="8.7109375"/>
    <col min="524" max="524" customWidth="1" width="8.7109375"/>
    <col min="525" max="525" customWidth="1" width="8.7109375"/>
    <col min="526" max="526" customWidth="1" width="8.7109375"/>
    <col min="527" max="527" customWidth="1" width="8.7109375"/>
    <col min="528" max="528" customWidth="1" width="8.7109375"/>
    <col min="529" max="529" customWidth="1" width="8.7109375"/>
    <col min="530" max="530" customWidth="1" width="8.7109375"/>
    <col min="531" max="531" customWidth="1" width="8.7109375"/>
    <col min="532" max="532" customWidth="1" width="8.7109375"/>
    <col min="533" max="533" customWidth="1" width="8.7109375"/>
    <col min="534" max="534" customWidth="1" width="8.7109375"/>
    <col min="535" max="535" customWidth="1" width="8.7109375"/>
    <col min="536" max="536" customWidth="1" width="8.7109375"/>
    <col min="537" max="537" customWidth="1" width="8.7109375"/>
    <col min="538" max="538" customWidth="1" width="8.7109375"/>
    <col min="539" max="539" customWidth="1" width="8.7109375"/>
    <col min="540" max="540" customWidth="1" width="8.7109375"/>
    <col min="541" max="541" customWidth="1" width="8.7109375"/>
    <col min="542" max="542" customWidth="1" width="8.7109375"/>
    <col min="543" max="543" customWidth="1" width="8.7109375"/>
    <col min="544" max="544" customWidth="1" width="8.7109375"/>
    <col min="545" max="545" customWidth="1" width="8.7109375"/>
    <col min="546" max="546" customWidth="1" width="8.7109375"/>
    <col min="547" max="547" customWidth="1" width="8.7109375"/>
    <col min="548" max="548" customWidth="1" width="8.7109375"/>
    <col min="549" max="549" customWidth="1" width="8.7109375"/>
    <col min="550" max="550" customWidth="1" width="8.7109375"/>
    <col min="551" max="551" customWidth="1" width="8.7109375"/>
    <col min="552" max="552" customWidth="1" width="8.7109375"/>
    <col min="553" max="553" customWidth="1" width="8.7109375"/>
    <col min="554" max="554" customWidth="1" width="8.7109375"/>
    <col min="555" max="555" customWidth="1" width="8.7109375"/>
    <col min="556" max="556" customWidth="1" width="8.7109375"/>
    <col min="557" max="557" customWidth="1" width="8.7109375"/>
    <col min="558" max="558" customWidth="1" width="8.7109375"/>
    <col min="559" max="559" customWidth="1" width="8.7109375"/>
    <col min="560" max="560" customWidth="1" width="8.7109375"/>
    <col min="561" max="561" customWidth="1" width="8.7109375"/>
    <col min="562" max="562" customWidth="1" width="8.7109375"/>
    <col min="563" max="563" customWidth="1" width="8.7109375"/>
    <col min="564" max="564" customWidth="1" width="8.7109375"/>
    <col min="565" max="565" customWidth="1" width="8.7109375"/>
    <col min="566" max="566" customWidth="1" width="8.7109375"/>
    <col min="567" max="567" customWidth="1" width="8.7109375"/>
    <col min="568" max="568" customWidth="1" width="8.7109375"/>
    <col min="569" max="569" customWidth="1" width="8.7109375"/>
    <col min="570" max="570" customWidth="1" width="8.7109375"/>
    <col min="571" max="571" customWidth="1" width="8.7109375"/>
    <col min="572" max="572" customWidth="1" width="8.7109375"/>
    <col min="573" max="573" customWidth="1" width="8.7109375"/>
    <col min="574" max="574" customWidth="1" width="8.7109375"/>
    <col min="575" max="575" customWidth="1" width="8.7109375"/>
    <col min="576" max="576" customWidth="1" width="8.7109375"/>
    <col min="577" max="577" customWidth="1" width="8.7109375"/>
    <col min="578" max="578" customWidth="1" width="8.7109375"/>
    <col min="579" max="579" customWidth="1" width="8.7109375"/>
    <col min="580" max="580" customWidth="1" width="8.7109375"/>
    <col min="581" max="581" customWidth="1" width="8.7109375"/>
    <col min="582" max="582" customWidth="1" width="8.7109375"/>
    <col min="583" max="583" customWidth="1" width="8.7109375"/>
    <col min="584" max="584" customWidth="1" width="8.7109375"/>
    <col min="585" max="585" customWidth="1" width="8.7109375"/>
    <col min="586" max="586" customWidth="1" width="8.7109375"/>
    <col min="587" max="587" customWidth="1" width="8.7109375"/>
    <col min="588" max="588" customWidth="1" width="8.7109375"/>
    <col min="589" max="589" customWidth="1" width="8.7109375"/>
    <col min="590" max="590" customWidth="1" width="8.7109375"/>
    <col min="591" max="591" customWidth="1" width="8.7109375"/>
    <col min="592" max="592" customWidth="1" width="8.7109375"/>
    <col min="593" max="593" customWidth="1" width="8.7109375"/>
    <col min="594" max="594" customWidth="1" width="8.7109375"/>
    <col min="595" max="595" customWidth="1" width="8.7109375"/>
    <col min="596" max="596" customWidth="1" width="8.7109375"/>
    <col min="597" max="597" customWidth="1" width="8.7109375"/>
    <col min="598" max="598" customWidth="1" width="8.7109375"/>
    <col min="599" max="599" customWidth="1" width="8.7109375"/>
    <col min="600" max="600" customWidth="1" width="8.7109375"/>
    <col min="601" max="601" customWidth="1" width="8.7109375"/>
    <col min="602" max="602" customWidth="1" width="8.7109375"/>
    <col min="603" max="603" customWidth="1" width="8.7109375"/>
    <col min="604" max="604" customWidth="1" width="8.7109375"/>
    <col min="605" max="605" customWidth="1" width="8.7109375"/>
    <col min="606" max="606" customWidth="1" width="8.7109375"/>
    <col min="607" max="607" customWidth="1" width="8.7109375"/>
    <col min="608" max="608" customWidth="1" width="8.7109375"/>
    <col min="609" max="609" customWidth="1" width="8.7109375"/>
    <col min="610" max="610" customWidth="1" width="8.7109375"/>
    <col min="611" max="611" customWidth="1" width="8.7109375"/>
    <col min="612" max="612" customWidth="1" width="8.7109375"/>
    <col min="613" max="613" customWidth="1" width="8.7109375"/>
    <col min="614" max="614" customWidth="1" width="8.7109375"/>
    <col min="615" max="615" customWidth="1" width="8.7109375"/>
    <col min="616" max="616" customWidth="1" width="8.7109375"/>
    <col min="617" max="617" customWidth="1" width="8.7109375"/>
    <col min="618" max="618" customWidth="1" width="8.7109375"/>
    <col min="619" max="619" customWidth="1" width="8.7109375"/>
    <col min="620" max="620" customWidth="1" width="8.7109375"/>
    <col min="621" max="621" customWidth="1" width="8.7109375"/>
    <col min="622" max="622" customWidth="1" width="8.7109375"/>
    <col min="623" max="623" customWidth="1" width="8.7109375"/>
    <col min="624" max="624" customWidth="1" width="8.7109375"/>
    <col min="625" max="625" customWidth="1" width="8.7109375"/>
    <col min="626" max="626" customWidth="1" width="8.7109375"/>
    <col min="627" max="627" customWidth="1" width="8.7109375"/>
    <col min="628" max="628" customWidth="1" width="8.7109375"/>
    <col min="629" max="629" customWidth="1" width="8.7109375"/>
    <col min="630" max="630" customWidth="1" width="8.7109375"/>
    <col min="631" max="631" customWidth="1" width="8.7109375"/>
    <col min="632" max="632" customWidth="1" width="8.7109375"/>
    <col min="633" max="633" customWidth="1" width="8.7109375"/>
    <col min="634" max="634" customWidth="1" width="8.7109375"/>
    <col min="635" max="635" customWidth="1" width="8.7109375"/>
    <col min="636" max="636" customWidth="1" width="8.7109375"/>
    <col min="637" max="637" customWidth="1" width="8.7109375"/>
    <col min="638" max="638" customWidth="1" width="8.7109375"/>
    <col min="639" max="639" customWidth="1" width="8.7109375"/>
    <col min="640" max="640" customWidth="1" width="8.7109375"/>
    <col min="641" max="641" customWidth="1" width="8.7109375"/>
    <col min="642" max="642" customWidth="1" width="8.7109375"/>
    <col min="643" max="643" customWidth="1" width="8.7109375"/>
    <col min="644" max="644" customWidth="1" width="8.7109375"/>
    <col min="645" max="645" customWidth="1" width="8.7109375"/>
    <col min="646" max="646" customWidth="1" width="8.7109375"/>
    <col min="647" max="647" customWidth="1" width="8.7109375"/>
    <col min="648" max="648" customWidth="1" width="8.7109375"/>
    <col min="649" max="649" customWidth="1" width="8.7109375"/>
    <col min="650" max="650" customWidth="1" width="8.7109375"/>
    <col min="651" max="651" customWidth="1" width="8.7109375"/>
    <col min="652" max="652" customWidth="1" width="8.7109375"/>
    <col min="653" max="653" customWidth="1" width="8.7109375"/>
    <col min="654" max="654" customWidth="1" width="8.7109375"/>
    <col min="655" max="655" customWidth="1" width="8.7109375"/>
    <col min="656" max="656" customWidth="1" width="8.7109375"/>
    <col min="657" max="657" customWidth="1" width="8.7109375"/>
    <col min="658" max="658" customWidth="1" width="8.7109375"/>
    <col min="659" max="659" customWidth="1" width="8.7109375"/>
    <col min="660" max="660" customWidth="1" width="8.7109375"/>
    <col min="661" max="661" customWidth="1" width="8.7109375"/>
    <col min="662" max="662" customWidth="1" width="8.7109375"/>
    <col min="663" max="663" customWidth="1" width="8.7109375"/>
    <col min="664" max="664" customWidth="1" width="8.7109375"/>
    <col min="665" max="665" customWidth="1" width="8.7109375"/>
    <col min="666" max="666" customWidth="1" width="8.7109375"/>
    <col min="667" max="667" customWidth="1" width="8.7109375"/>
    <col min="668" max="668" customWidth="1" width="8.7109375"/>
    <col min="669" max="669" customWidth="1" width="8.7109375"/>
    <col min="670" max="670" customWidth="1" width="8.7109375"/>
    <col min="671" max="671" customWidth="1" width="8.7109375"/>
    <col min="672" max="672" customWidth="1" width="8.7109375"/>
    <col min="673" max="673" customWidth="1" width="8.7109375"/>
    <col min="674" max="674" customWidth="1" width="8.7109375"/>
    <col min="675" max="675" customWidth="1" width="8.7109375"/>
    <col min="676" max="676" customWidth="1" width="8.7109375"/>
    <col min="677" max="677" customWidth="1" width="8.7109375"/>
    <col min="678" max="678" customWidth="1" width="8.7109375"/>
    <col min="679" max="679" customWidth="1" width="8.7109375"/>
    <col min="680" max="680" customWidth="1" width="8.7109375"/>
    <col min="681" max="681" customWidth="1" width="8.7109375"/>
    <col min="682" max="682" customWidth="1" width="8.7109375"/>
    <col min="683" max="683" customWidth="1" width="8.7109375"/>
    <col min="684" max="684" customWidth="1" width="8.7109375"/>
    <col min="685" max="685" customWidth="1" width="8.7109375"/>
    <col min="686" max="686" customWidth="1" width="8.7109375"/>
    <col min="687" max="687" customWidth="1" width="8.7109375"/>
    <col min="688" max="688" customWidth="1" width="8.7109375"/>
    <col min="689" max="689" customWidth="1" width="8.7109375"/>
    <col min="690" max="690" customWidth="1" width="8.7109375"/>
    <col min="691" max="691" customWidth="1" width="8.7109375"/>
    <col min="692" max="692" customWidth="1" width="8.7109375"/>
    <col min="693" max="693" customWidth="1" width="8.7109375"/>
    <col min="694" max="694" customWidth="1" width="8.7109375"/>
    <col min="695" max="695" customWidth="1" width="8.7109375"/>
    <col min="696" max="696" customWidth="1" width="8.7109375"/>
    <col min="697" max="697" customWidth="1" width="8.7109375"/>
    <col min="698" max="698" customWidth="1" width="8.7109375"/>
    <col min="699" max="699" customWidth="1" width="8.7109375"/>
    <col min="700" max="700" customWidth="1" width="8.7109375"/>
    <col min="701" max="701" customWidth="1" width="8.7109375"/>
    <col min="702" max="702" customWidth="1" width="8.7109375"/>
    <col min="703" max="703" customWidth="1" width="8.7109375"/>
    <col min="704" max="704" customWidth="1" width="8.7109375"/>
    <col min="705" max="705" customWidth="1" width="8.7109375"/>
    <col min="706" max="706" customWidth="1" width="8.7109375"/>
    <col min="707" max="707" customWidth="1" width="8.7109375"/>
    <col min="708" max="708" customWidth="1" width="8.7109375"/>
    <col min="709" max="709" customWidth="1" width="8.7109375"/>
    <col min="710" max="710" customWidth="1" width="8.7109375"/>
    <col min="711" max="711" customWidth="1" width="8.7109375"/>
    <col min="712" max="712" customWidth="1" width="8.7109375"/>
    <col min="713" max="713" customWidth="1" width="8.7109375"/>
    <col min="714" max="714" customWidth="1" width="8.7109375"/>
    <col min="715" max="715" customWidth="1" width="8.7109375"/>
    <col min="716" max="716" customWidth="1" width="8.7109375"/>
    <col min="717" max="717" customWidth="1" width="8.7109375"/>
    <col min="718" max="718" customWidth="1" width="8.7109375"/>
    <col min="719" max="719" customWidth="1" width="8.7109375"/>
    <col min="720" max="720" customWidth="1" width="8.7109375"/>
    <col min="721" max="721" customWidth="1" width="8.7109375"/>
    <col min="722" max="722" customWidth="1" width="8.7109375"/>
    <col min="723" max="723" customWidth="1" width="8.7109375"/>
    <col min="724" max="724" customWidth="1" width="8.7109375"/>
    <col min="725" max="725" customWidth="1" width="8.7109375"/>
    <col min="726" max="726" customWidth="1" width="8.7109375"/>
    <col min="727" max="727" customWidth="1" width="8.7109375"/>
    <col min="728" max="728" customWidth="1" width="8.7109375"/>
    <col min="729" max="729" customWidth="1" width="8.7109375"/>
    <col min="730" max="730" customWidth="1" width="8.7109375"/>
    <col min="731" max="731" customWidth="1" width="8.7109375"/>
    <col min="732" max="732" customWidth="1" width="8.7109375"/>
    <col min="733" max="733" customWidth="1" width="8.7109375"/>
    <col min="734" max="734" customWidth="1" width="8.7109375"/>
    <col min="735" max="735" customWidth="1" width="8.7109375"/>
    <col min="736" max="736" customWidth="1" width="8.7109375"/>
    <col min="737" max="737" customWidth="1" width="8.7109375"/>
    <col min="738" max="738" customWidth="1" width="8.7109375"/>
    <col min="739" max="739" customWidth="1" width="8.7109375"/>
    <col min="740" max="740" customWidth="1" width="8.7109375"/>
    <col min="741" max="741" customWidth="1" width="8.7109375"/>
    <col min="742" max="742" customWidth="1" width="8.7109375"/>
    <col min="743" max="743" customWidth="1" width="8.7109375"/>
    <col min="744" max="744" customWidth="1" width="8.7109375"/>
    <col min="745" max="745" customWidth="1" width="8.7109375"/>
    <col min="746" max="746" customWidth="1" width="8.7109375"/>
    <col min="747" max="747" customWidth="1" width="8.7109375"/>
    <col min="748" max="748" customWidth="1" width="8.7109375"/>
    <col min="749" max="749" customWidth="1" width="8.7109375"/>
    <col min="750" max="750" customWidth="1" width="8.7109375"/>
    <col min="751" max="751" customWidth="1" width="8.7109375"/>
    <col min="752" max="752" customWidth="1" width="8.7109375"/>
    <col min="753" max="753" customWidth="1" width="8.7109375"/>
    <col min="754" max="754" customWidth="1" width="8.7109375"/>
    <col min="755" max="755" customWidth="1" width="8.7109375"/>
    <col min="756" max="756" customWidth="1" width="8.7109375"/>
    <col min="757" max="757" customWidth="1" width="8.7109375"/>
    <col min="758" max="758" customWidth="1" width="8.7109375"/>
    <col min="759" max="759" customWidth="1" width="8.7109375"/>
    <col min="760" max="760" customWidth="1" width="8.7109375"/>
    <col min="761" max="761" customWidth="1" width="8.7109375"/>
    <col min="762" max="762" customWidth="1" width="8.7109375"/>
    <col min="763" max="763" customWidth="1" width="8.7109375"/>
    <col min="764" max="764" customWidth="1" width="8.7109375"/>
    <col min="765" max="765" customWidth="1" width="8.7109375"/>
    <col min="766" max="766" customWidth="1" width="8.7109375"/>
    <col min="767" max="767" customWidth="1" width="8.7109375"/>
    <col min="768" max="768" customWidth="1" width="8.7109375"/>
    <col min="769" max="769" customWidth="1" width="8.7109375"/>
    <col min="770" max="770" customWidth="1" width="8.7109375"/>
    <col min="771" max="771" customWidth="1" width="8.7109375"/>
    <col min="772" max="772" customWidth="1" width="8.7109375"/>
    <col min="773" max="773" customWidth="1" width="8.7109375"/>
    <col min="774" max="774" customWidth="1" width="8.7109375"/>
    <col min="775" max="775" customWidth="1" width="8.7109375"/>
    <col min="776" max="776" customWidth="1" width="8.7109375"/>
    <col min="777" max="777" customWidth="1" width="8.7109375"/>
    <col min="778" max="778" customWidth="1" width="8.7109375"/>
    <col min="779" max="779" customWidth="1" width="8.7109375"/>
    <col min="780" max="780" customWidth="1" width="8.7109375"/>
    <col min="781" max="781" customWidth="1" width="8.7109375"/>
    <col min="782" max="782" customWidth="1" width="8.7109375"/>
    <col min="783" max="783" customWidth="1" width="8.7109375"/>
    <col min="784" max="784" customWidth="1" width="8.7109375"/>
    <col min="785" max="785" customWidth="1" width="8.7109375"/>
    <col min="786" max="786" customWidth="1" width="8.7109375"/>
    <col min="787" max="787" customWidth="1" width="8.7109375"/>
    <col min="788" max="788" customWidth="1" width="8.7109375"/>
    <col min="789" max="789" customWidth="1" width="8.7109375"/>
    <col min="790" max="790" customWidth="1" width="8.7109375"/>
    <col min="791" max="791" customWidth="1" width="8.7109375"/>
    <col min="792" max="792" customWidth="1" width="8.7109375"/>
    <col min="793" max="793" customWidth="1" width="8.7109375"/>
    <col min="794" max="794" customWidth="1" width="8.7109375"/>
    <col min="795" max="795" customWidth="1" width="8.7109375"/>
    <col min="796" max="796" customWidth="1" width="8.7109375"/>
    <col min="797" max="797" customWidth="1" width="8.7109375"/>
    <col min="798" max="798" customWidth="1" width="8.7109375"/>
    <col min="799" max="799" customWidth="1" width="8.7109375"/>
    <col min="800" max="800" customWidth="1" width="8.7109375"/>
    <col min="801" max="801" customWidth="1" width="8.7109375"/>
    <col min="802" max="802" customWidth="1" width="8.7109375"/>
    <col min="803" max="803" customWidth="1" width="8.7109375"/>
    <col min="804" max="804" customWidth="1" width="8.7109375"/>
    <col min="805" max="805" customWidth="1" width="8.7109375"/>
    <col min="806" max="806" customWidth="1" width="8.7109375"/>
    <col min="807" max="807" customWidth="1" width="8.7109375"/>
    <col min="808" max="808" customWidth="1" width="8.7109375"/>
    <col min="809" max="809" customWidth="1" width="8.7109375"/>
    <col min="810" max="810" customWidth="1" width="8.7109375"/>
    <col min="811" max="811" customWidth="1" width="8.7109375"/>
    <col min="812" max="812" customWidth="1" width="8.7109375"/>
    <col min="813" max="813" customWidth="1" width="8.7109375"/>
    <col min="814" max="814" customWidth="1" width="8.7109375"/>
    <col min="815" max="815" customWidth="1" width="8.7109375"/>
    <col min="816" max="816" customWidth="1" width="8.7109375"/>
    <col min="817" max="817" customWidth="1" width="8.7109375"/>
    <col min="818" max="818" customWidth="1" width="8.7109375"/>
    <col min="819" max="819" customWidth="1" width="8.7109375"/>
    <col min="820" max="820" customWidth="1" width="8.7109375"/>
    <col min="821" max="821" customWidth="1" width="8.7109375"/>
    <col min="822" max="822" customWidth="1" width="8.7109375"/>
    <col min="823" max="823" customWidth="1" width="8.7109375"/>
    <col min="824" max="824" customWidth="1" width="8.7109375"/>
    <col min="825" max="825" customWidth="1" width="8.7109375"/>
    <col min="826" max="826" customWidth="1" width="8.7109375"/>
    <col min="827" max="827" customWidth="1" width="8.7109375"/>
    <col min="828" max="828" customWidth="1" width="8.7109375"/>
    <col min="829" max="829" customWidth="1" width="8.7109375"/>
    <col min="830" max="830" customWidth="1" width="8.7109375"/>
    <col min="831" max="831" customWidth="1" width="8.7109375"/>
    <col min="832" max="832" customWidth="1" width="8.7109375"/>
    <col min="833" max="833" customWidth="1" width="8.7109375"/>
    <col min="834" max="834" customWidth="1" width="8.7109375"/>
    <col min="835" max="835" customWidth="1" width="8.7109375"/>
    <col min="836" max="836" customWidth="1" width="8.7109375"/>
    <col min="837" max="837" customWidth="1" width="8.7109375"/>
    <col min="838" max="838" customWidth="1" width="8.7109375"/>
    <col min="839" max="839" customWidth="1" width="8.7109375"/>
    <col min="840" max="840" customWidth="1" width="8.7109375"/>
    <col min="841" max="841" customWidth="1" width="8.7109375"/>
    <col min="842" max="842" customWidth="1" width="8.7109375"/>
    <col min="843" max="843" customWidth="1" width="8.7109375"/>
    <col min="844" max="844" customWidth="1" width="8.7109375"/>
    <col min="845" max="845" customWidth="1" width="8.7109375"/>
    <col min="846" max="846" customWidth="1" width="8.7109375"/>
    <col min="847" max="847" customWidth="1" width="8.7109375"/>
    <col min="848" max="848" customWidth="1" width="8.7109375"/>
    <col min="849" max="849" customWidth="1" width="8.7109375"/>
    <col min="850" max="850" customWidth="1" width="8.7109375"/>
    <col min="851" max="851" customWidth="1" width="8.7109375"/>
    <col min="852" max="852" customWidth="1" width="8.7109375"/>
    <col min="853" max="853" customWidth="1" width="8.7109375"/>
    <col min="854" max="854" customWidth="1" width="8.7109375"/>
    <col min="855" max="855" customWidth="1" width="8.7109375"/>
    <col min="856" max="856" customWidth="1" width="8.7109375"/>
    <col min="857" max="857" customWidth="1" width="8.7109375"/>
    <col min="858" max="858" customWidth="1" width="8.7109375"/>
    <col min="859" max="859" customWidth="1" width="8.7109375"/>
    <col min="860" max="860" customWidth="1" width="8.7109375"/>
    <col min="861" max="861" customWidth="1" width="8.7109375"/>
    <col min="862" max="862" customWidth="1" width="8.7109375"/>
    <col min="863" max="863" customWidth="1" width="8.7109375"/>
    <col min="864" max="864" customWidth="1" width="8.7109375"/>
    <col min="865" max="865" customWidth="1" width="8.7109375"/>
    <col min="866" max="866" customWidth="1" width="8.7109375"/>
    <col min="867" max="867" customWidth="1" width="8.7109375"/>
    <col min="868" max="868" customWidth="1" width="8.7109375"/>
    <col min="869" max="869" customWidth="1" width="8.7109375"/>
    <col min="870" max="870" customWidth="1" width="8.7109375"/>
    <col min="871" max="871" customWidth="1" width="8.7109375"/>
    <col min="872" max="872" customWidth="1" width="8.7109375"/>
    <col min="873" max="873" customWidth="1" width="8.7109375"/>
    <col min="874" max="874" customWidth="1" width="8.7109375"/>
    <col min="875" max="875" customWidth="1" width="8.7109375"/>
    <col min="876" max="876" customWidth="1" width="8.7109375"/>
    <col min="877" max="877" customWidth="1" width="8.7109375"/>
    <col min="878" max="878" customWidth="1" width="8.7109375"/>
    <col min="879" max="879" customWidth="1" width="8.7109375"/>
    <col min="880" max="880" customWidth="1" width="8.7109375"/>
    <col min="881" max="881" customWidth="1" width="8.7109375"/>
    <col min="882" max="882" customWidth="1" width="8.7109375"/>
    <col min="883" max="883" customWidth="1" width="8.7109375"/>
    <col min="884" max="884" customWidth="1" width="8.7109375"/>
    <col min="885" max="885" customWidth="1" width="8.7109375"/>
    <col min="886" max="886" customWidth="1" width="8.7109375"/>
    <col min="887" max="887" customWidth="1" width="8.7109375"/>
    <col min="888" max="888" customWidth="1" width="8.7109375"/>
    <col min="889" max="889" customWidth="1" width="8.7109375"/>
    <col min="890" max="890" customWidth="1" width="8.7109375"/>
    <col min="891" max="891" customWidth="1" width="8.7109375"/>
    <col min="892" max="892" customWidth="1" width="8.7109375"/>
    <col min="893" max="893" customWidth="1" width="8.7109375"/>
    <col min="894" max="894" customWidth="1" width="8.7109375"/>
    <col min="895" max="895" customWidth="1" width="8.7109375"/>
    <col min="896" max="896" customWidth="1" width="8.7109375"/>
    <col min="897" max="897" customWidth="1" width="8.7109375"/>
    <col min="898" max="898" customWidth="1" width="8.7109375"/>
    <col min="899" max="899" customWidth="1" width="8.7109375"/>
    <col min="900" max="900" customWidth="1" width="8.7109375"/>
    <col min="901" max="901" customWidth="1" width="8.7109375"/>
    <col min="902" max="902" customWidth="1" width="8.7109375"/>
    <col min="903" max="903" customWidth="1" width="8.7109375"/>
    <col min="904" max="904" customWidth="1" width="8.7109375"/>
    <col min="905" max="905" customWidth="1" width="8.7109375"/>
    <col min="906" max="906" customWidth="1" width="8.7109375"/>
    <col min="907" max="907" customWidth="1" width="8.7109375"/>
    <col min="908" max="908" customWidth="1" width="8.7109375"/>
    <col min="909" max="909" customWidth="1" width="8.7109375"/>
    <col min="910" max="910" customWidth="1" width="8.7109375"/>
    <col min="911" max="911" customWidth="1" width="8.7109375"/>
    <col min="912" max="912" customWidth="1" width="8.7109375"/>
    <col min="913" max="913" customWidth="1" width="8.7109375"/>
    <col min="914" max="914" customWidth="1" width="8.7109375"/>
    <col min="915" max="915" customWidth="1" width="8.7109375"/>
    <col min="916" max="916" customWidth="1" width="8.7109375"/>
    <col min="917" max="917" customWidth="1" width="8.7109375"/>
    <col min="918" max="918" customWidth="1" width="8.7109375"/>
    <col min="919" max="919" customWidth="1" width="8.7109375"/>
    <col min="920" max="920" customWidth="1" width="8.7109375"/>
    <col min="921" max="921" customWidth="1" width="8.7109375"/>
    <col min="922" max="922" customWidth="1" width="8.7109375"/>
    <col min="923" max="923" customWidth="1" width="8.7109375"/>
    <col min="924" max="924" customWidth="1" width="8.7109375"/>
    <col min="925" max="925" customWidth="1" width="8.7109375"/>
    <col min="926" max="926" customWidth="1" width="8.7109375"/>
    <col min="927" max="927" customWidth="1" width="8.7109375"/>
    <col min="928" max="928" customWidth="1" width="8.7109375"/>
    <col min="929" max="929" customWidth="1" width="8.7109375"/>
    <col min="930" max="930" customWidth="1" width="8.7109375"/>
    <col min="931" max="931" customWidth="1" width="8.7109375"/>
    <col min="932" max="932" customWidth="1" width="8.7109375"/>
    <col min="933" max="933" customWidth="1" width="8.7109375"/>
    <col min="934" max="934" customWidth="1" width="8.7109375"/>
    <col min="935" max="935" customWidth="1" width="8.7109375"/>
    <col min="936" max="936" customWidth="1" width="8.7109375"/>
    <col min="937" max="937" customWidth="1" width="8.7109375"/>
    <col min="938" max="938" customWidth="1" width="8.7109375"/>
    <col min="939" max="939" customWidth="1" width="8.7109375"/>
    <col min="940" max="940" customWidth="1" width="8.7109375"/>
    <col min="941" max="941" customWidth="1" width="8.7109375"/>
    <col min="942" max="942" customWidth="1" width="8.7109375"/>
    <col min="943" max="943" customWidth="1" width="8.7109375"/>
    <col min="944" max="944" customWidth="1" width="8.7109375"/>
    <col min="945" max="945" customWidth="1" width="8.7109375"/>
    <col min="946" max="946" customWidth="1" width="8.7109375"/>
    <col min="947" max="947" customWidth="1" width="8.7109375"/>
    <col min="948" max="948" customWidth="1" width="8.7109375"/>
    <col min="949" max="949" customWidth="1" width="8.7109375"/>
    <col min="950" max="950" customWidth="1" width="8.7109375"/>
    <col min="951" max="951" customWidth="1" width="8.7109375"/>
    <col min="952" max="952" customWidth="1" width="8.7109375"/>
    <col min="953" max="953" customWidth="1" width="8.7109375"/>
    <col min="954" max="954" customWidth="1" width="8.7109375"/>
    <col min="955" max="955" customWidth="1" width="8.7109375"/>
    <col min="956" max="956" customWidth="1" width="8.7109375"/>
    <col min="957" max="957" customWidth="1" width="8.7109375"/>
    <col min="958" max="958" customWidth="1" width="8.7109375"/>
    <col min="959" max="959" customWidth="1" width="8.7109375"/>
    <col min="960" max="960" customWidth="1" width="8.7109375"/>
    <col min="961" max="961" customWidth="1" width="8.7109375"/>
    <col min="962" max="962" customWidth="1" width="8.7109375"/>
    <col min="963" max="963" customWidth="1" width="8.7109375"/>
    <col min="964" max="964" customWidth="1" width="8.7109375"/>
    <col min="965" max="965" customWidth="1" width="8.7109375"/>
    <col min="966" max="966" customWidth="1" width="8.7109375"/>
    <col min="967" max="967" customWidth="1" width="8.7109375"/>
    <col min="968" max="968" customWidth="1" width="8.7109375"/>
    <col min="969" max="969" customWidth="1" width="8.7109375"/>
    <col min="970" max="970" customWidth="1" width="8.7109375"/>
    <col min="971" max="971" customWidth="1" width="8.7109375"/>
    <col min="972" max="972" customWidth="1" width="8.7109375"/>
    <col min="973" max="973" customWidth="1" width="8.7109375"/>
    <col min="974" max="974" customWidth="1" width="8.7109375"/>
    <col min="975" max="975" customWidth="1" width="8.7109375"/>
    <col min="976" max="976" customWidth="1" width="8.7109375"/>
    <col min="977" max="977" customWidth="1" width="8.7109375"/>
    <col min="978" max="978" customWidth="1" width="8.7109375"/>
    <col min="979" max="979" customWidth="1" width="8.7109375"/>
    <col min="980" max="980" customWidth="1" width="8.7109375"/>
    <col min="981" max="981" customWidth="1" width="8.7109375"/>
    <col min="982" max="982" customWidth="1" width="8.7109375"/>
    <col min="983" max="983" customWidth="1" width="8.7109375"/>
    <col min="984" max="984" customWidth="1" width="8.7109375"/>
    <col min="985" max="985" customWidth="1" width="8.7109375"/>
    <col min="986" max="986" customWidth="1" width="8.7109375"/>
    <col min="987" max="987" customWidth="1" width="8.7109375"/>
    <col min="988" max="988" customWidth="1" width="8.7109375"/>
    <col min="989" max="989" customWidth="1" width="8.7109375"/>
    <col min="990" max="990" customWidth="1" width="8.7109375"/>
    <col min="991" max="991" customWidth="1" width="8.7109375"/>
    <col min="992" max="992" customWidth="1" width="8.7109375"/>
    <col min="993" max="993" customWidth="1" width="8.7109375"/>
    <col min="994" max="994" customWidth="1" width="8.7109375"/>
    <col min="995" max="995" customWidth="1" width="8.7109375"/>
    <col min="996" max="996" customWidth="1" width="8.7109375"/>
    <col min="997" max="997" customWidth="1" width="8.7109375"/>
    <col min="998" max="998" customWidth="1" width="8.7109375"/>
    <col min="999" max="999" customWidth="1" width="8.7109375"/>
    <col min="1000" max="1000" customWidth="1" width="8.7109375"/>
    <col min="1001" max="1001" customWidth="1" width="8.7109375"/>
    <col min="1002" max="1002" customWidth="1" width="8.7109375"/>
    <col min="1003" max="1003" customWidth="1" width="8.7109375"/>
    <col min="1004" max="1004" customWidth="1" width="8.7109375"/>
    <col min="1005" max="1005" customWidth="1" width="8.7109375"/>
    <col min="1006" max="1006" customWidth="1" width="8.7109375"/>
    <col min="1007" max="1007" customWidth="1" width="8.7109375"/>
    <col min="1008" max="1008" customWidth="1" width="8.7109375"/>
    <col min="1009" max="1009" customWidth="1" width="8.7109375"/>
    <col min="1010" max="1010" customWidth="1" width="8.7109375"/>
    <col min="1011" max="1011" customWidth="1" width="8.7109375"/>
    <col min="1012" max="1012" customWidth="1" width="8.7109375"/>
    <col min="1013" max="1013" customWidth="1" width="8.7109375"/>
    <col min="1014" max="1014" customWidth="1" width="8.7109375"/>
    <col min="1015" max="1015" customWidth="1" width="8.7109375"/>
    <col min="1016" max="1016" customWidth="1" width="8.7109375"/>
    <col min="1017" max="1017" customWidth="1" width="8.7109375"/>
    <col min="1018" max="1018" customWidth="1" width="8.7109375"/>
    <col min="1019" max="1019" customWidth="1" width="8.7109375"/>
    <col min="1020" max="1020" customWidth="1" width="8.7109375"/>
    <col min="1021" max="1021" customWidth="1" width="8.7109375"/>
    <col min="1022" max="1022" customWidth="1" width="8.7109375"/>
    <col min="1023" max="1023" customWidth="1" width="8.7109375"/>
    <col min="1024" max="1024" customWidth="1" width="8.7109375"/>
    <col min="1025" max="1025" customWidth="1" width="8.7109375"/>
    <col min="1026" max="1026" customWidth="1" width="8.7109375"/>
    <col min="1027" max="1027" customWidth="1" width="8.7109375"/>
    <col min="1028" max="1028" customWidth="1" width="8.7109375"/>
    <col min="1029" max="1029" customWidth="1" width="8.7109375"/>
    <col min="1030" max="1030" customWidth="1" width="8.7109375"/>
    <col min="1031" max="1031" customWidth="1" width="8.7109375"/>
    <col min="1032" max="1032" customWidth="1" width="8.7109375"/>
    <col min="1033" max="1033" customWidth="1" width="8.7109375"/>
    <col min="1034" max="1034" customWidth="1" width="8.7109375"/>
    <col min="1035" max="1035" customWidth="1" width="8.7109375"/>
    <col min="1036" max="1036" customWidth="1" width="8.7109375"/>
    <col min="1037" max="1037" customWidth="1" width="8.7109375"/>
    <col min="1038" max="1038" customWidth="1" width="8.7109375"/>
    <col min="1039" max="1039" customWidth="1" width="8.7109375"/>
    <col min="1040" max="1040" customWidth="1" width="8.7109375"/>
    <col min="1041" max="1041" customWidth="1" width="8.7109375"/>
    <col min="1042" max="1042" customWidth="1" width="8.7109375"/>
    <col min="1043" max="1043" customWidth="1" width="8.7109375"/>
    <col min="1044" max="1044" customWidth="1" width="8.7109375"/>
    <col min="1045" max="1045" customWidth="1" width="8.7109375"/>
    <col min="1046" max="1046" customWidth="1" width="8.7109375"/>
    <col min="1047" max="1047" customWidth="1" width="8.7109375"/>
    <col min="1048" max="1048" customWidth="1" width="8.7109375"/>
    <col min="1049" max="1049" customWidth="1" width="8.7109375"/>
    <col min="1050" max="1050" customWidth="1" width="8.7109375"/>
    <col min="1051" max="1051" customWidth="1" width="8.7109375"/>
    <col min="1052" max="1052" customWidth="1" width="8.7109375"/>
    <col min="1053" max="1053" customWidth="1" width="8.7109375"/>
    <col min="1054" max="1054" customWidth="1" width="8.7109375"/>
    <col min="1055" max="1055" customWidth="1" width="8.7109375"/>
    <col min="1056" max="1056" customWidth="1" width="8.7109375"/>
    <col min="1057" max="1057" customWidth="1" width="8.7109375"/>
    <col min="1058" max="1058" customWidth="1" width="8.7109375"/>
    <col min="1059" max="1059" customWidth="1" width="8.7109375"/>
    <col min="1060" max="1060" customWidth="1" width="8.7109375"/>
    <col min="1061" max="1061" customWidth="1" width="8.7109375"/>
    <col min="1062" max="1062" customWidth="1" width="8.7109375"/>
    <col min="1063" max="1063" customWidth="1" width="8.7109375"/>
    <col min="1064" max="1064" customWidth="1" width="8.7109375"/>
    <col min="1065" max="1065" customWidth="1" width="8.7109375"/>
    <col min="1066" max="1066" customWidth="1" width="8.7109375"/>
    <col min="1067" max="1067" customWidth="1" width="8.7109375"/>
    <col min="1068" max="1068" customWidth="1" width="8.7109375"/>
    <col min="1069" max="1069" customWidth="1" width="8.7109375"/>
    <col min="1070" max="1070" customWidth="1" width="8.7109375"/>
    <col min="1071" max="1071" customWidth="1" width="8.7109375"/>
    <col min="1072" max="1072" customWidth="1" width="8.7109375"/>
    <col min="1073" max="1073" customWidth="1" width="8.7109375"/>
    <col min="1074" max="1074" customWidth="1" width="8.7109375"/>
    <col min="1075" max="1075" customWidth="1" width="8.7109375"/>
    <col min="1076" max="1076" customWidth="1" width="8.7109375"/>
    <col min="1077" max="1077" customWidth="1" width="8.7109375"/>
    <col min="1078" max="1078" customWidth="1" width="8.7109375"/>
    <col min="1079" max="1079" customWidth="1" width="8.7109375"/>
    <col min="1080" max="1080" customWidth="1" width="8.7109375"/>
    <col min="1081" max="1081" customWidth="1" width="8.7109375"/>
    <col min="1082" max="1082" customWidth="1" width="8.7109375"/>
    <col min="1083" max="1083" customWidth="1" width="8.7109375"/>
    <col min="1084" max="1084" customWidth="1" width="8.7109375"/>
    <col min="1085" max="1085" customWidth="1" width="8.7109375"/>
    <col min="1086" max="1086" customWidth="1" width="8.7109375"/>
    <col min="1087" max="1087" customWidth="1" width="8.7109375"/>
    <col min="1088" max="1088" customWidth="1" width="8.7109375"/>
    <col min="1089" max="1089" customWidth="1" width="8.7109375"/>
    <col min="1090" max="1090" customWidth="1" width="8.7109375"/>
    <col min="1091" max="1091" customWidth="1" width="8.7109375"/>
    <col min="1092" max="1092" customWidth="1" width="8.7109375"/>
    <col min="1093" max="1093" customWidth="1" width="8.7109375"/>
    <col min="1094" max="1094" customWidth="1" width="8.7109375"/>
    <col min="1095" max="1095" customWidth="1" width="8.7109375"/>
    <col min="1096" max="1096" customWidth="1" width="8.7109375"/>
    <col min="1097" max="1097" customWidth="1" width="8.7109375"/>
    <col min="1098" max="1098" customWidth="1" width="8.7109375"/>
    <col min="1099" max="1099" customWidth="1" width="8.7109375"/>
    <col min="1100" max="1100" customWidth="1" width="8.7109375"/>
    <col min="1101" max="1101" customWidth="1" width="8.7109375"/>
    <col min="1102" max="1102" customWidth="1" width="8.7109375"/>
    <col min="1103" max="1103" customWidth="1" width="8.7109375"/>
    <col min="1104" max="1104" customWidth="1" width="8.7109375"/>
    <col min="1105" max="1105" customWidth="1" width="8.7109375"/>
    <col min="1106" max="1106" customWidth="1" width="8.7109375"/>
    <col min="1107" max="1107" customWidth="1" width="8.7109375"/>
    <col min="1108" max="1108" customWidth="1" width="8.7109375"/>
    <col min="1109" max="1109" customWidth="1" width="8.7109375"/>
    <col min="1110" max="1110" customWidth="1" width="8.7109375"/>
    <col min="1111" max="1111" customWidth="1" width="8.7109375"/>
    <col min="1112" max="1112" customWidth="1" width="8.7109375"/>
    <col min="1113" max="1113" customWidth="1" width="8.7109375"/>
    <col min="1114" max="1114" customWidth="1" width="8.7109375"/>
    <col min="1115" max="1115" customWidth="1" width="8.7109375"/>
    <col min="1116" max="1116" customWidth="1" width="8.7109375"/>
    <col min="1117" max="1117" customWidth="1" width="8.7109375"/>
    <col min="1118" max="1118" customWidth="1" width="8.7109375"/>
    <col min="1119" max="1119" customWidth="1" width="8.7109375"/>
    <col min="1120" max="1120" customWidth="1" width="8.7109375"/>
    <col min="1121" max="1121" customWidth="1" width="8.7109375"/>
    <col min="1122" max="1122" customWidth="1" width="8.7109375"/>
    <col min="1123" max="1123" customWidth="1" width="8.7109375"/>
    <col min="1124" max="1124" customWidth="1" width="8.7109375"/>
    <col min="1125" max="1125" customWidth="1" width="8.7109375"/>
    <col min="1126" max="1126" customWidth="1" width="8.7109375"/>
    <col min="1127" max="1127" customWidth="1" width="8.7109375"/>
    <col min="1128" max="1128" customWidth="1" width="8.7109375"/>
    <col min="1129" max="1129" customWidth="1" width="8.7109375"/>
    <col min="1130" max="1130" customWidth="1" width="8.7109375"/>
    <col min="1131" max="1131" customWidth="1" width="8.7109375"/>
    <col min="1132" max="1132" customWidth="1" width="8.7109375"/>
    <col min="1133" max="1133" customWidth="1" width="8.7109375"/>
    <col min="1134" max="1134" customWidth="1" width="8.7109375"/>
    <col min="1135" max="1135" customWidth="1" width="8.7109375"/>
    <col min="1136" max="1136" customWidth="1" width="8.7109375"/>
    <col min="1137" max="1137" customWidth="1" width="8.7109375"/>
    <col min="1138" max="1138" customWidth="1" width="8.7109375"/>
    <col min="1139" max="1139" customWidth="1" width="8.7109375"/>
    <col min="1140" max="1140" customWidth="1" width="8.7109375"/>
    <col min="1141" max="1141" customWidth="1" width="8.7109375"/>
    <col min="1142" max="1142" customWidth="1" width="8.7109375"/>
    <col min="1143" max="1143" customWidth="1" width="8.7109375"/>
    <col min="1144" max="1144" customWidth="1" width="8.7109375"/>
    <col min="1145" max="1145" customWidth="1" width="8.7109375"/>
    <col min="1146" max="1146" customWidth="1" width="8.7109375"/>
    <col min="1147" max="1147" customWidth="1" width="8.7109375"/>
    <col min="1148" max="1148" customWidth="1" width="8.7109375"/>
    <col min="1149" max="1149" customWidth="1" width="8.7109375"/>
    <col min="1150" max="1150" customWidth="1" width="8.7109375"/>
    <col min="1151" max="1151" customWidth="1" width="8.7109375"/>
    <col min="1152" max="1152" customWidth="1" width="8.7109375"/>
    <col min="1153" max="1153" customWidth="1" width="8.7109375"/>
    <col min="1154" max="1154" customWidth="1" width="8.7109375"/>
    <col min="1155" max="1155" customWidth="1" width="8.7109375"/>
    <col min="1156" max="1156" customWidth="1" width="8.7109375"/>
    <col min="1157" max="1157" customWidth="1" width="8.7109375"/>
    <col min="1158" max="1158" customWidth="1" width="8.7109375"/>
    <col min="1159" max="1159" customWidth="1" width="8.7109375"/>
    <col min="1160" max="1160" customWidth="1" width="8.7109375"/>
    <col min="1161" max="1161" customWidth="1" width="8.7109375"/>
    <col min="1162" max="1162" customWidth="1" width="8.7109375"/>
    <col min="1163" max="1163" customWidth="1" width="8.7109375"/>
    <col min="1164" max="1164" customWidth="1" width="8.7109375"/>
    <col min="1165" max="1165" customWidth="1" width="8.7109375"/>
    <col min="1166" max="1166" customWidth="1" width="8.7109375"/>
    <col min="1167" max="1167" customWidth="1" width="8.7109375"/>
    <col min="1168" max="1168" customWidth="1" width="8.7109375"/>
    <col min="1169" max="1169" customWidth="1" width="8.7109375"/>
    <col min="1170" max="1170" customWidth="1" width="8.7109375"/>
    <col min="1171" max="1171" customWidth="1" width="8.7109375"/>
    <col min="1172" max="1172" customWidth="1" width="8.7109375"/>
    <col min="1173" max="1173" customWidth="1" width="8.7109375"/>
    <col min="1174" max="1174" customWidth="1" width="8.7109375"/>
    <col min="1175" max="1175" customWidth="1" width="8.7109375"/>
    <col min="1176" max="1176" customWidth="1" width="8.7109375"/>
    <col min="1177" max="1177" customWidth="1" width="8.7109375"/>
    <col min="1178" max="1178" customWidth="1" width="8.7109375"/>
    <col min="1179" max="1179" customWidth="1" width="8.7109375"/>
    <col min="1180" max="1180" customWidth="1" width="8.7109375"/>
    <col min="1181" max="1181" customWidth="1" width="8.7109375"/>
    <col min="1182" max="1182" customWidth="1" width="8.7109375"/>
    <col min="1183" max="1183" customWidth="1" width="8.7109375"/>
    <col min="1184" max="1184" customWidth="1" width="8.7109375"/>
    <col min="1185" max="1185" customWidth="1" width="8.7109375"/>
    <col min="1186" max="1186" customWidth="1" width="8.7109375"/>
    <col min="1187" max="1187" customWidth="1" width="8.7109375"/>
    <col min="1188" max="1188" customWidth="1" width="8.7109375"/>
    <col min="1189" max="1189" customWidth="1" width="8.7109375"/>
    <col min="1190" max="1190" customWidth="1" width="8.7109375"/>
    <col min="1191" max="1191" customWidth="1" width="8.7109375"/>
    <col min="1192" max="1192" customWidth="1" width="8.7109375"/>
    <col min="1193" max="1193" customWidth="1" width="8.7109375"/>
    <col min="1194" max="1194" customWidth="1" width="8.7109375"/>
    <col min="1195" max="1195" customWidth="1" width="8.7109375"/>
    <col min="1196" max="1196" customWidth="1" width="8.7109375"/>
    <col min="1197" max="1197" customWidth="1" width="8.7109375"/>
    <col min="1198" max="1198" customWidth="1" width="8.7109375"/>
    <col min="1199" max="1199" customWidth="1" width="8.7109375"/>
    <col min="1200" max="1200" customWidth="1" width="8.7109375"/>
    <col min="1201" max="1201" customWidth="1" width="8.7109375"/>
    <col min="1202" max="1202" customWidth="1" width="8.7109375"/>
    <col min="1203" max="1203" customWidth="1" width="8.7109375"/>
    <col min="1204" max="1204" customWidth="1" width="8.7109375"/>
    <col min="1205" max="1205" customWidth="1" width="8.7109375"/>
    <col min="1206" max="1206" customWidth="1" width="8.7109375"/>
    <col min="1207" max="1207" customWidth="1" width="8.7109375"/>
    <col min="1208" max="1208" customWidth="1" width="8.7109375"/>
    <col min="1209" max="1209" customWidth="1" width="8.7109375"/>
    <col min="1210" max="1210" customWidth="1" width="8.7109375"/>
    <col min="1211" max="1211" customWidth="1" width="8.7109375"/>
    <col min="1212" max="1212" customWidth="1" width="8.7109375"/>
    <col min="1213" max="1213" customWidth="1" width="8.7109375"/>
    <col min="1214" max="1214" customWidth="1" width="8.7109375"/>
    <col min="1215" max="1215" customWidth="1" width="8.7109375"/>
    <col min="1216" max="1216" customWidth="1" width="8.7109375"/>
    <col min="1217" max="1217" customWidth="1" width="8.7109375"/>
    <col min="1218" max="1218" customWidth="1" width="8.7109375"/>
    <col min="1219" max="1219" customWidth="1" width="8.7109375"/>
    <col min="1220" max="1220" customWidth="1" width="8.7109375"/>
    <col min="1221" max="1221" customWidth="1" width="8.7109375"/>
    <col min="1222" max="1222" customWidth="1" width="8.7109375"/>
    <col min="1223" max="1223" customWidth="1" width="8.7109375"/>
    <col min="1224" max="1224" customWidth="1" width="8.7109375"/>
    <col min="1225" max="1225" customWidth="1" width="8.7109375"/>
    <col min="1226" max="1226" customWidth="1" width="8.7109375"/>
    <col min="1227" max="1227" customWidth="1" width="8.7109375"/>
    <col min="1228" max="1228" customWidth="1" width="8.7109375"/>
    <col min="1229" max="1229" customWidth="1" width="8.7109375"/>
    <col min="1230" max="1230" customWidth="1" width="8.7109375"/>
    <col min="1231" max="1231" customWidth="1" width="8.7109375"/>
    <col min="1232" max="1232" customWidth="1" width="8.7109375"/>
    <col min="1233" max="1233" customWidth="1" width="8.7109375"/>
    <col min="1234" max="1234" customWidth="1" width="8.7109375"/>
    <col min="1235" max="1235" customWidth="1" width="8.7109375"/>
    <col min="1236" max="1236" customWidth="1" width="8.7109375"/>
    <col min="1237" max="1237" customWidth="1" width="8.7109375"/>
    <col min="1238" max="1238" customWidth="1" width="8.7109375"/>
    <col min="1239" max="1239" customWidth="1" width="8.7109375"/>
    <col min="1240" max="1240" customWidth="1" width="8.7109375"/>
    <col min="1241" max="1241" customWidth="1" width="8.7109375"/>
    <col min="1242" max="1242" customWidth="1" width="8.7109375"/>
    <col min="1243" max="1243" customWidth="1" width="8.7109375"/>
    <col min="1244" max="1244" customWidth="1" width="8.7109375"/>
    <col min="1245" max="1245" customWidth="1" width="8.7109375"/>
    <col min="1246" max="1246" customWidth="1" width="8.7109375"/>
    <col min="1247" max="1247" customWidth="1" width="8.7109375"/>
    <col min="1248" max="1248" customWidth="1" width="8.7109375"/>
    <col min="1249" max="1249" customWidth="1" width="8.7109375"/>
    <col min="1250" max="1250" customWidth="1" width="8.7109375"/>
    <col min="1251" max="1251" customWidth="1" width="8.7109375"/>
    <col min="1252" max="1252" customWidth="1" width="8.7109375"/>
    <col min="1253" max="1253" customWidth="1" width="8.7109375"/>
    <col min="1254" max="1254" customWidth="1" width="8.7109375"/>
    <col min="1255" max="1255" customWidth="1" width="8.7109375"/>
    <col min="1256" max="1256" customWidth="1" width="8.7109375"/>
    <col min="1257" max="1257" customWidth="1" width="8.7109375"/>
    <col min="1258" max="1258" customWidth="1" width="8.7109375"/>
    <col min="1259" max="1259" customWidth="1" width="8.7109375"/>
    <col min="1260" max="1260" customWidth="1" width="8.7109375"/>
    <col min="1261" max="1261" customWidth="1" width="8.7109375"/>
    <col min="1262" max="1262" customWidth="1" width="8.7109375"/>
    <col min="1263" max="1263" customWidth="1" width="8.7109375"/>
    <col min="1264" max="1264" customWidth="1" width="8.7109375"/>
    <col min="1265" max="1265" customWidth="1" width="8.7109375"/>
    <col min="1266" max="1266" customWidth="1" width="8.7109375"/>
    <col min="1267" max="1267" customWidth="1" width="8.7109375"/>
    <col min="1268" max="1268" customWidth="1" width="8.7109375"/>
    <col min="1269" max="1269" customWidth="1" width="8.7109375"/>
    <col min="1270" max="1270" customWidth="1" width="8.7109375"/>
    <col min="1271" max="1271" customWidth="1" width="8.7109375"/>
    <col min="1272" max="1272" customWidth="1" width="8.7109375"/>
    <col min="1273" max="1273" customWidth="1" width="8.7109375"/>
    <col min="1274" max="1274" customWidth="1" width="8.7109375"/>
    <col min="1275" max="1275" customWidth="1" width="8.7109375"/>
    <col min="1276" max="1276" customWidth="1" width="8.7109375"/>
    <col min="1277" max="1277" customWidth="1" width="8.7109375"/>
    <col min="1278" max="1278" customWidth="1" width="8.7109375"/>
    <col min="1279" max="1279" customWidth="1" width="8.7109375"/>
    <col min="1280" max="1280" customWidth="1" width="8.7109375"/>
    <col min="1281" max="1281" customWidth="1" width="8.7109375"/>
    <col min="1282" max="1282" customWidth="1" width="8.7109375"/>
    <col min="1283" max="1283" customWidth="1" width="8.7109375"/>
    <col min="1284" max="1284" customWidth="1" width="8.7109375"/>
    <col min="1285" max="1285" customWidth="1" width="8.7109375"/>
    <col min="1286" max="1286" customWidth="1" width="8.7109375"/>
    <col min="1287" max="1287" customWidth="1" width="8.7109375"/>
    <col min="1288" max="1288" customWidth="1" width="8.7109375"/>
    <col min="1289" max="1289" customWidth="1" width="8.7109375"/>
    <col min="1290" max="1290" customWidth="1" width="8.7109375"/>
    <col min="1291" max="1291" customWidth="1" width="8.7109375"/>
    <col min="1292" max="1292" customWidth="1" width="8.7109375"/>
    <col min="1293" max="1293" customWidth="1" width="8.7109375"/>
    <col min="1294" max="1294" customWidth="1" width="8.7109375"/>
    <col min="1295" max="1295" customWidth="1" width="8.7109375"/>
    <col min="1296" max="1296" customWidth="1" width="8.7109375"/>
    <col min="1297" max="1297" customWidth="1" width="8.7109375"/>
    <col min="1298" max="1298" customWidth="1" width="8.7109375"/>
    <col min="1299" max="1299" customWidth="1" width="8.7109375"/>
    <col min="1300" max="1300" customWidth="1" width="8.7109375"/>
    <col min="1301" max="1301" customWidth="1" width="8.7109375"/>
    <col min="1302" max="1302" customWidth="1" width="8.7109375"/>
    <col min="1303" max="1303" customWidth="1" width="8.7109375"/>
    <col min="1304" max="1304" customWidth="1" width="8.7109375"/>
    <col min="1305" max="1305" customWidth="1" width="8.7109375"/>
    <col min="1306" max="1306" customWidth="1" width="8.7109375"/>
    <col min="1307" max="1307" customWidth="1" width="8.7109375"/>
    <col min="1308" max="1308" customWidth="1" width="8.7109375"/>
    <col min="1309" max="1309" customWidth="1" width="8.7109375"/>
    <col min="1310" max="1310" customWidth="1" width="8.7109375"/>
    <col min="1311" max="1311" customWidth="1" width="8.7109375"/>
    <col min="1312" max="1312" customWidth="1" width="8.7109375"/>
    <col min="1313" max="1313" customWidth="1" width="8.7109375"/>
    <col min="1314" max="1314" customWidth="1" width="8.7109375"/>
    <col min="1315" max="1315" customWidth="1" width="8.7109375"/>
    <col min="1316" max="1316" customWidth="1" width="8.7109375"/>
    <col min="1317" max="1317" customWidth="1" width="8.7109375"/>
    <col min="1318" max="1318" customWidth="1" width="8.7109375"/>
    <col min="1319" max="1319" customWidth="1" width="8.7109375"/>
    <col min="1320" max="1320" customWidth="1" width="8.7109375"/>
    <col min="1321" max="1321" customWidth="1" width="8.7109375"/>
    <col min="1322" max="1322" customWidth="1" width="8.7109375"/>
    <col min="1323" max="1323" customWidth="1" width="8.7109375"/>
    <col min="1324" max="1324" customWidth="1" width="8.7109375"/>
    <col min="1325" max="1325" customWidth="1" width="8.7109375"/>
    <col min="1326" max="1326" customWidth="1" width="8.7109375"/>
    <col min="1327" max="1327" customWidth="1" width="8.7109375"/>
    <col min="1328" max="1328" customWidth="1" width="8.7109375"/>
    <col min="1329" max="1329" customWidth="1" width="8.7109375"/>
    <col min="1330" max="1330" customWidth="1" width="8.7109375"/>
    <col min="1331" max="1331" customWidth="1" width="8.7109375"/>
    <col min="1332" max="1332" customWidth="1" width="8.7109375"/>
    <col min="1333" max="1333" customWidth="1" width="8.7109375"/>
    <col min="1334" max="1334" customWidth="1" width="8.7109375"/>
    <col min="1335" max="1335" customWidth="1" width="8.7109375"/>
    <col min="1336" max="1336" customWidth="1" width="8.7109375"/>
    <col min="1337" max="1337" customWidth="1" width="8.7109375"/>
    <col min="1338" max="1338" customWidth="1" width="8.7109375"/>
    <col min="1339" max="1339" customWidth="1" width="8.7109375"/>
    <col min="1340" max="1340" customWidth="1" width="8.7109375"/>
    <col min="1341" max="1341" customWidth="1" width="8.7109375"/>
    <col min="1342" max="1342" customWidth="1" width="8.7109375"/>
    <col min="1343" max="1343" customWidth="1" width="8.7109375"/>
    <col min="1344" max="1344" customWidth="1" width="8.7109375"/>
    <col min="1345" max="1345" customWidth="1" width="8.7109375"/>
    <col min="1346" max="1346" customWidth="1" width="8.7109375"/>
    <col min="1347" max="1347" customWidth="1" width="8.7109375"/>
    <col min="1348" max="1348" customWidth="1" width="8.7109375"/>
    <col min="1349" max="1349" customWidth="1" width="8.7109375"/>
    <col min="1350" max="1350" customWidth="1" width="8.7109375"/>
    <col min="1351" max="1351" customWidth="1" width="8.7109375"/>
    <col min="1352" max="1352" customWidth="1" width="8.7109375"/>
    <col min="1353" max="1353" customWidth="1" width="8.7109375"/>
    <col min="1354" max="1354" customWidth="1" width="8.7109375"/>
    <col min="1355" max="1355" customWidth="1" width="8.7109375"/>
    <col min="1356" max="1356" customWidth="1" width="8.7109375"/>
    <col min="1357" max="1357" customWidth="1" width="8.7109375"/>
    <col min="1358" max="1358" customWidth="1" width="8.7109375"/>
    <col min="1359" max="1359" customWidth="1" width="8.7109375"/>
    <col min="1360" max="1360" customWidth="1" width="8.7109375"/>
    <col min="1361" max="1361" customWidth="1" width="8.7109375"/>
    <col min="1362" max="1362" customWidth="1" width="8.7109375"/>
    <col min="1363" max="1363" customWidth="1" width="8.7109375"/>
    <col min="1364" max="1364" customWidth="1" width="8.7109375"/>
    <col min="1365" max="1365" customWidth="1" width="8.7109375"/>
    <col min="1366" max="1366" customWidth="1" width="8.7109375"/>
    <col min="1367" max="1367" customWidth="1" width="8.7109375"/>
    <col min="1368" max="1368" customWidth="1" width="8.7109375"/>
    <col min="1369" max="1369" customWidth="1" width="8.7109375"/>
    <col min="1370" max="1370" customWidth="1" width="8.7109375"/>
    <col min="1371" max="1371" customWidth="1" width="8.7109375"/>
    <col min="1372" max="1372" customWidth="1" width="8.7109375"/>
    <col min="1373" max="1373" customWidth="1" width="8.7109375"/>
    <col min="1374" max="1374" customWidth="1" width="8.7109375"/>
    <col min="1375" max="1375" customWidth="1" width="8.7109375"/>
    <col min="1376" max="1376" customWidth="1" width="8.7109375"/>
    <col min="1377" max="1377" customWidth="1" width="8.7109375"/>
    <col min="1378" max="1378" customWidth="1" width="8.7109375"/>
    <col min="1379" max="1379" customWidth="1" width="8.7109375"/>
    <col min="1380" max="1380" customWidth="1" width="8.7109375"/>
    <col min="1381" max="1381" customWidth="1" width="8.7109375"/>
    <col min="1382" max="1382" customWidth="1" width="8.7109375"/>
    <col min="1383" max="1383" customWidth="1" width="8.7109375"/>
    <col min="1384" max="1384" customWidth="1" width="8.7109375"/>
    <col min="1385" max="1385" customWidth="1" width="8.7109375"/>
    <col min="1386" max="1386" customWidth="1" width="8.7109375"/>
    <col min="1387" max="1387" customWidth="1" width="8.7109375"/>
    <col min="1388" max="1388" customWidth="1" width="8.7109375"/>
    <col min="1389" max="1389" customWidth="1" width="8.7109375"/>
    <col min="1390" max="1390" customWidth="1" width="8.7109375"/>
    <col min="1391" max="1391" customWidth="1" width="8.7109375"/>
    <col min="1392" max="1392" customWidth="1" width="8.7109375"/>
    <col min="1393" max="1393" customWidth="1" width="8.7109375"/>
    <col min="1394" max="1394" customWidth="1" width="8.7109375"/>
    <col min="1395" max="1395" customWidth="1" width="8.7109375"/>
    <col min="1396" max="1396" customWidth="1" width="8.7109375"/>
    <col min="1397" max="1397" customWidth="1" width="8.7109375"/>
    <col min="1398" max="1398" customWidth="1" width="8.7109375"/>
    <col min="1399" max="1399" customWidth="1" width="8.7109375"/>
    <col min="1400" max="1400" customWidth="1" width="8.7109375"/>
    <col min="1401" max="1401" customWidth="1" width="8.7109375"/>
    <col min="1402" max="1402" customWidth="1" width="8.7109375"/>
    <col min="1403" max="1403" customWidth="1" width="8.7109375"/>
    <col min="1404" max="1404" customWidth="1" width="8.7109375"/>
    <col min="1405" max="1405" customWidth="1" width="8.7109375"/>
    <col min="1406" max="1406" customWidth="1" width="8.7109375"/>
    <col min="1407" max="1407" customWidth="1" width="8.7109375"/>
    <col min="1408" max="1408" customWidth="1" width="8.7109375"/>
    <col min="1409" max="1409" customWidth="1" width="8.7109375"/>
    <col min="1410" max="1410" customWidth="1" width="8.7109375"/>
    <col min="1411" max="1411" customWidth="1" width="8.7109375"/>
    <col min="1412" max="1412" customWidth="1" width="8.7109375"/>
    <col min="1413" max="1413" customWidth="1" width="8.7109375"/>
    <col min="1414" max="1414" customWidth="1" width="8.7109375"/>
    <col min="1415" max="1415" customWidth="1" width="8.7109375"/>
    <col min="1416" max="1416" customWidth="1" width="8.7109375"/>
    <col min="1417" max="1417" customWidth="1" width="8.7109375"/>
    <col min="1418" max="1418" customWidth="1" width="8.7109375"/>
    <col min="1419" max="1419" customWidth="1" width="8.7109375"/>
    <col min="1420" max="1420" customWidth="1" width="8.7109375"/>
    <col min="1421" max="1421" customWidth="1" width="8.7109375"/>
    <col min="1422" max="1422" customWidth="1" width="8.7109375"/>
    <col min="1423" max="1423" customWidth="1" width="8.7109375"/>
    <col min="1424" max="1424" customWidth="1" width="8.7109375"/>
    <col min="1425" max="1425" customWidth="1" width="8.7109375"/>
    <col min="1426" max="1426" customWidth="1" width="8.7109375"/>
    <col min="1427" max="1427" customWidth="1" width="8.7109375"/>
    <col min="1428" max="1428" customWidth="1" width="8.7109375"/>
    <col min="1429" max="1429" customWidth="1" width="8.7109375"/>
    <col min="1430" max="1430" customWidth="1" width="8.7109375"/>
    <col min="1431" max="1431" customWidth="1" width="8.7109375"/>
    <col min="1432" max="1432" customWidth="1" width="8.7109375"/>
    <col min="1433" max="1433" customWidth="1" width="8.7109375"/>
    <col min="1434" max="1434" customWidth="1" width="8.7109375"/>
    <col min="1435" max="1435" customWidth="1" width="8.7109375"/>
    <col min="1436" max="1436" customWidth="1" width="8.7109375"/>
    <col min="1437" max="1437" customWidth="1" width="8.7109375"/>
    <col min="1438" max="1438" customWidth="1" width="8.7109375"/>
    <col min="1439" max="1439" customWidth="1" width="8.7109375"/>
    <col min="1440" max="1440" customWidth="1" width="8.7109375"/>
    <col min="1441" max="1441" customWidth="1" width="8.7109375"/>
    <col min="1442" max="1442" customWidth="1" width="8.7109375"/>
    <col min="1443" max="1443" customWidth="1" width="8.7109375"/>
    <col min="1444" max="1444" customWidth="1" width="8.7109375"/>
    <col min="1445" max="1445" customWidth="1" width="8.7109375"/>
    <col min="1446" max="1446" customWidth="1" width="8.7109375"/>
    <col min="1447" max="1447" customWidth="1" width="8.7109375"/>
    <col min="1448" max="1448" customWidth="1" width="8.7109375"/>
    <col min="1449" max="1449" customWidth="1" width="8.7109375"/>
    <col min="1450" max="1450" customWidth="1" width="8.7109375"/>
    <col min="1451" max="1451" customWidth="1" width="8.7109375"/>
    <col min="1452" max="1452" customWidth="1" width="8.7109375"/>
    <col min="1453" max="1453" customWidth="1" width="8.7109375"/>
    <col min="1454" max="1454" customWidth="1" width="8.7109375"/>
    <col min="1455" max="1455" customWidth="1" width="8.7109375"/>
    <col min="1456" max="1456" customWidth="1" width="8.7109375"/>
    <col min="1457" max="1457" customWidth="1" width="8.7109375"/>
    <col min="1458" max="1458" customWidth="1" width="8.7109375"/>
    <col min="1459" max="1459" customWidth="1" width="8.7109375"/>
    <col min="1460" max="1460" customWidth="1" width="8.7109375"/>
    <col min="1461" max="1461" customWidth="1" width="8.7109375"/>
    <col min="1462" max="1462" customWidth="1" width="8.7109375"/>
    <col min="1463" max="1463" customWidth="1" width="8.7109375"/>
    <col min="1464" max="1464" customWidth="1" width="8.7109375"/>
    <col min="1465" max="1465" customWidth="1" width="8.7109375"/>
    <col min="1466" max="1466" customWidth="1" width="8.7109375"/>
    <col min="1467" max="1467" customWidth="1" width="8.7109375"/>
    <col min="1468" max="1468" customWidth="1" width="8.7109375"/>
    <col min="1469" max="1469" customWidth="1" width="8.7109375"/>
    <col min="1470" max="1470" customWidth="1" width="8.7109375"/>
    <col min="1471" max="1471" customWidth="1" width="8.7109375"/>
    <col min="1472" max="1472" customWidth="1" width="8.7109375"/>
    <col min="1473" max="1473" customWidth="1" width="8.7109375"/>
    <col min="1474" max="1474" customWidth="1" width="8.7109375"/>
    <col min="1475" max="1475" customWidth="1" width="8.7109375"/>
    <col min="1476" max="1476" customWidth="1" width="8.7109375"/>
    <col min="1477" max="1477" customWidth="1" width="8.7109375"/>
    <col min="1478" max="1478" customWidth="1" width="8.7109375"/>
    <col min="1479" max="1479" customWidth="1" width="8.7109375"/>
    <col min="1480" max="1480" customWidth="1" width="8.7109375"/>
    <col min="1481" max="1481" customWidth="1" width="8.7109375"/>
    <col min="1482" max="1482" customWidth="1" width="8.7109375"/>
    <col min="1483" max="1483" customWidth="1" width="8.7109375"/>
    <col min="1484" max="1484" customWidth="1" width="8.7109375"/>
    <col min="1485" max="1485" customWidth="1" width="8.7109375"/>
    <col min="1486" max="1486" customWidth="1" width="8.7109375"/>
    <col min="1487" max="1487" customWidth="1" width="8.7109375"/>
    <col min="1488" max="1488" customWidth="1" width="8.7109375"/>
    <col min="1489" max="1489" customWidth="1" width="8.7109375"/>
    <col min="1490" max="1490" customWidth="1" width="8.7109375"/>
    <col min="1491" max="1491" customWidth="1" width="8.7109375"/>
    <col min="1492" max="1492" customWidth="1" width="8.7109375"/>
    <col min="1493" max="1493" customWidth="1" width="8.7109375"/>
    <col min="1494" max="1494" customWidth="1" width="8.7109375"/>
    <col min="1495" max="1495" customWidth="1" width="8.7109375"/>
    <col min="1496" max="1496" customWidth="1" width="8.7109375"/>
    <col min="1497" max="1497" customWidth="1" width="8.7109375"/>
    <col min="1498" max="1498" customWidth="1" width="8.7109375"/>
    <col min="1499" max="1499" customWidth="1" width="8.7109375"/>
    <col min="1500" max="1500" customWidth="1" width="8.7109375"/>
    <col min="1501" max="1501" customWidth="1" width="8.7109375"/>
    <col min="1502" max="1502" customWidth="1" width="8.7109375"/>
    <col min="1503" max="1503" customWidth="1" width="8.7109375"/>
    <col min="1504" max="1504" customWidth="1" width="8.7109375"/>
    <col min="1505" max="1505" customWidth="1" width="8.7109375"/>
    <col min="1506" max="1506" customWidth="1" width="8.7109375"/>
    <col min="1507" max="1507" customWidth="1" width="8.7109375"/>
    <col min="1508" max="1508" customWidth="1" width="8.7109375"/>
    <col min="1509" max="1509" customWidth="1" width="8.7109375"/>
    <col min="1510" max="1510" customWidth="1" width="8.7109375"/>
    <col min="1511" max="1511" customWidth="1" width="8.7109375"/>
    <col min="1512" max="1512" customWidth="1" width="8.7109375"/>
    <col min="1513" max="1513" customWidth="1" width="8.7109375"/>
    <col min="1514" max="1514" customWidth="1" width="8.7109375"/>
    <col min="1515" max="1515" customWidth="1" width="8.7109375"/>
    <col min="1516" max="1516" customWidth="1" width="8.7109375"/>
    <col min="1517" max="1517" customWidth="1" width="8.7109375"/>
    <col min="1518" max="1518" customWidth="1" width="8.7109375"/>
    <col min="1519" max="1519" customWidth="1" width="8.7109375"/>
    <col min="1520" max="1520" customWidth="1" width="8.7109375"/>
    <col min="1521" max="1521" customWidth="1" width="8.7109375"/>
    <col min="1522" max="1522" customWidth="1" width="8.7109375"/>
    <col min="1523" max="1523" customWidth="1" width="8.7109375"/>
    <col min="1524" max="1524" customWidth="1" width="8.7109375"/>
    <col min="1525" max="1525" customWidth="1" width="8.7109375"/>
    <col min="1526" max="1526" customWidth="1" width="8.7109375"/>
    <col min="1527" max="1527" customWidth="1" width="8.7109375"/>
    <col min="1528" max="1528" customWidth="1" width="8.7109375"/>
    <col min="1529" max="1529" customWidth="1" width="8.7109375"/>
    <col min="1530" max="1530" customWidth="1" width="8.7109375"/>
    <col min="1531" max="1531" customWidth="1" width="8.7109375"/>
    <col min="1532" max="1532" customWidth="1" width="8.7109375"/>
    <col min="1533" max="1533" customWidth="1" width="8.7109375"/>
    <col min="1534" max="1534" customWidth="1" width="8.7109375"/>
    <col min="1535" max="1535" customWidth="1" width="8.7109375"/>
    <col min="1536" max="1536" customWidth="1" width="8.7109375"/>
    <col min="1537" max="1537" customWidth="1" width="8.7109375"/>
    <col min="1538" max="1538" customWidth="1" width="8.7109375"/>
    <col min="1539" max="1539" customWidth="1" width="8.7109375"/>
    <col min="1540" max="1540" customWidth="1" width="8.7109375"/>
    <col min="1541" max="1541" customWidth="1" width="8.7109375"/>
    <col min="1542" max="1542" customWidth="1" width="8.7109375"/>
    <col min="1543" max="1543" customWidth="1" width="8.7109375"/>
    <col min="1544" max="1544" customWidth="1" width="8.7109375"/>
    <col min="1545" max="1545" customWidth="1" width="8.7109375"/>
    <col min="1546" max="1546" customWidth="1" width="8.7109375"/>
    <col min="1547" max="1547" customWidth="1" width="8.7109375"/>
    <col min="1548" max="1548" customWidth="1" width="8.7109375"/>
    <col min="1549" max="1549" customWidth="1" width="8.7109375"/>
    <col min="1550" max="1550" customWidth="1" width="8.7109375"/>
    <col min="1551" max="1551" customWidth="1" width="8.7109375"/>
    <col min="1552" max="1552" customWidth="1" width="8.7109375"/>
    <col min="1553" max="1553" customWidth="1" width="8.7109375"/>
    <col min="1554" max="1554" customWidth="1" width="8.7109375"/>
    <col min="1555" max="1555" customWidth="1" width="8.7109375"/>
    <col min="1556" max="1556" customWidth="1" width="8.7109375"/>
    <col min="1557" max="1557" customWidth="1" width="8.7109375"/>
    <col min="1558" max="1558" customWidth="1" width="8.7109375"/>
    <col min="1559" max="1559" customWidth="1" width="8.7109375"/>
    <col min="1560" max="1560" customWidth="1" width="8.7109375"/>
    <col min="1561" max="1561" customWidth="1" width="8.7109375"/>
    <col min="1562" max="1562" customWidth="1" width="8.7109375"/>
    <col min="1563" max="1563" customWidth="1" width="8.7109375"/>
    <col min="1564" max="1564" customWidth="1" width="8.7109375"/>
    <col min="1565" max="1565" customWidth="1" width="8.7109375"/>
    <col min="1566" max="1566" customWidth="1" width="8.7109375"/>
    <col min="1567" max="1567" customWidth="1" width="8.7109375"/>
    <col min="1568" max="1568" customWidth="1" width="8.7109375"/>
    <col min="1569" max="1569" customWidth="1" width="8.7109375"/>
    <col min="1570" max="1570" customWidth="1" width="8.7109375"/>
    <col min="1571" max="1571" customWidth="1" width="8.7109375"/>
    <col min="1572" max="1572" customWidth="1" width="8.7109375"/>
    <col min="1573" max="1573" customWidth="1" width="8.7109375"/>
    <col min="1574" max="1574" customWidth="1" width="8.7109375"/>
    <col min="1575" max="1575" customWidth="1" width="8.7109375"/>
    <col min="1576" max="1576" customWidth="1" width="8.7109375"/>
    <col min="1577" max="1577" customWidth="1" width="8.7109375"/>
    <col min="1578" max="1578" customWidth="1" width="8.7109375"/>
    <col min="1579" max="1579" customWidth="1" width="8.7109375"/>
    <col min="1580" max="1580" customWidth="1" width="8.7109375"/>
    <col min="1581" max="1581" customWidth="1" width="8.7109375"/>
    <col min="1582" max="1582" customWidth="1" width="8.7109375"/>
    <col min="1583" max="1583" customWidth="1" width="8.7109375"/>
    <col min="1584" max="1584" customWidth="1" width="8.7109375"/>
    <col min="1585" max="1585" customWidth="1" width="8.7109375"/>
    <col min="1586" max="1586" customWidth="1" width="8.7109375"/>
    <col min="1587" max="1587" customWidth="1" width="8.7109375"/>
    <col min="1588" max="1588" customWidth="1" width="8.7109375"/>
    <col min="1589" max="1589" customWidth="1" width="8.7109375"/>
    <col min="1590" max="1590" customWidth="1" width="8.7109375"/>
    <col min="1591" max="1591" customWidth="1" width="8.7109375"/>
    <col min="1592" max="1592" customWidth="1" width="8.7109375"/>
    <col min="1593" max="1593" customWidth="1" width="8.7109375"/>
    <col min="1594" max="1594" customWidth="1" width="8.7109375"/>
    <col min="1595" max="1595" customWidth="1" width="8.7109375"/>
    <col min="1596" max="1596" customWidth="1" width="8.7109375"/>
    <col min="1597" max="1597" customWidth="1" width="8.7109375"/>
    <col min="1598" max="1598" customWidth="1" width="8.7109375"/>
    <col min="1599" max="1599" customWidth="1" width="8.7109375"/>
    <col min="1600" max="1600" customWidth="1" width="8.7109375"/>
    <col min="1601" max="1601" customWidth="1" width="8.7109375"/>
    <col min="1602" max="1602" customWidth="1" width="8.7109375"/>
    <col min="1603" max="1603" customWidth="1" width="8.7109375"/>
    <col min="1604" max="1604" customWidth="1" width="8.7109375"/>
    <col min="1605" max="1605" customWidth="1" width="8.7109375"/>
    <col min="1606" max="1606" customWidth="1" width="8.7109375"/>
    <col min="1607" max="1607" customWidth="1" width="8.7109375"/>
    <col min="1608" max="1608" customWidth="1" width="8.7109375"/>
    <col min="1609" max="1609" customWidth="1" width="8.7109375"/>
    <col min="1610" max="1610" customWidth="1" width="8.7109375"/>
    <col min="1611" max="1611" customWidth="1" width="8.7109375"/>
    <col min="1612" max="1612" customWidth="1" width="8.7109375"/>
    <col min="1613" max="1613" customWidth="1" width="8.7109375"/>
    <col min="1614" max="1614" customWidth="1" width="8.7109375"/>
    <col min="1615" max="1615" customWidth="1" width="8.7109375"/>
    <col min="1616" max="1616" customWidth="1" width="8.7109375"/>
    <col min="1617" max="1617" customWidth="1" width="8.7109375"/>
    <col min="1618" max="1618" customWidth="1" width="8.7109375"/>
    <col min="1619" max="1619" customWidth="1" width="8.7109375"/>
    <col min="1620" max="1620" customWidth="1" width="8.7109375"/>
    <col min="1621" max="1621" customWidth="1" width="8.7109375"/>
    <col min="1622" max="1622" customWidth="1" width="8.7109375"/>
    <col min="1623" max="1623" customWidth="1" width="8.7109375"/>
    <col min="1624" max="1624" customWidth="1" width="8.7109375"/>
    <col min="1625" max="1625" customWidth="1" width="8.7109375"/>
    <col min="1626" max="1626" customWidth="1" width="8.7109375"/>
    <col min="1627" max="1627" customWidth="1" width="8.7109375"/>
    <col min="1628" max="1628" customWidth="1" width="8.7109375"/>
    <col min="1629" max="1629" customWidth="1" width="8.7109375"/>
    <col min="1630" max="1630" customWidth="1" width="8.7109375"/>
    <col min="1631" max="1631" customWidth="1" width="8.7109375"/>
    <col min="1632" max="1632" customWidth="1" width="8.7109375"/>
    <col min="1633" max="1633" customWidth="1" width="8.7109375"/>
    <col min="1634" max="1634" customWidth="1" width="8.7109375"/>
    <col min="1635" max="1635" customWidth="1" width="8.7109375"/>
    <col min="1636" max="1636" customWidth="1" width="8.7109375"/>
    <col min="1637" max="1637" customWidth="1" width="8.7109375"/>
    <col min="1638" max="1638" customWidth="1" width="8.7109375"/>
    <col min="1639" max="1639" customWidth="1" width="8.7109375"/>
    <col min="1640" max="1640" customWidth="1" width="8.7109375"/>
    <col min="1641" max="1641" customWidth="1" width="8.7109375"/>
    <col min="1642" max="1642" customWidth="1" width="8.7109375"/>
    <col min="1643" max="1643" customWidth="1" width="8.7109375"/>
    <col min="1644" max="1644" customWidth="1" width="8.7109375"/>
    <col min="1645" max="1645" customWidth="1" width="8.7109375"/>
    <col min="1646" max="1646" customWidth="1" width="8.7109375"/>
    <col min="1647" max="1647" customWidth="1" width="8.7109375"/>
    <col min="1648" max="1648" customWidth="1" width="8.7109375"/>
    <col min="1649" max="1649" customWidth="1" width="8.7109375"/>
    <col min="1650" max="1650" customWidth="1" width="8.7109375"/>
    <col min="1651" max="1651" customWidth="1" width="8.7109375"/>
    <col min="1652" max="1652" customWidth="1" width="8.7109375"/>
    <col min="1653" max="1653" customWidth="1" width="8.7109375"/>
    <col min="1654" max="1654" customWidth="1" width="8.7109375"/>
    <col min="1655" max="1655" customWidth="1" width="8.7109375"/>
    <col min="1656" max="1656" customWidth="1" width="8.7109375"/>
    <col min="1657" max="1657" customWidth="1" width="8.7109375"/>
    <col min="1658" max="1658" customWidth="1" width="8.7109375"/>
    <col min="1659" max="1659" customWidth="1" width="8.7109375"/>
    <col min="1660" max="1660" customWidth="1" width="8.7109375"/>
    <col min="1661" max="1661" customWidth="1" width="8.7109375"/>
    <col min="1662" max="1662" customWidth="1" width="8.7109375"/>
    <col min="1663" max="1663" customWidth="1" width="8.7109375"/>
    <col min="1664" max="1664" customWidth="1" width="8.7109375"/>
    <col min="1665" max="1665" customWidth="1" width="8.7109375"/>
    <col min="1666" max="1666" customWidth="1" width="8.7109375"/>
    <col min="1667" max="1667" customWidth="1" width="8.7109375"/>
    <col min="1668" max="1668" customWidth="1" width="8.7109375"/>
    <col min="1669" max="1669" customWidth="1" width="8.7109375"/>
    <col min="1670" max="1670" customWidth="1" width="8.7109375"/>
    <col min="1671" max="1671" customWidth="1" width="8.7109375"/>
    <col min="1672" max="1672" customWidth="1" width="8.7109375"/>
    <col min="1673" max="1673" customWidth="1" width="8.7109375"/>
    <col min="1674" max="1674" customWidth="1" width="8.7109375"/>
    <col min="1675" max="1675" customWidth="1" width="8.7109375"/>
    <col min="1676" max="1676" customWidth="1" width="8.7109375"/>
    <col min="1677" max="1677" customWidth="1" width="8.7109375"/>
    <col min="1678" max="1678" customWidth="1" width="8.7109375"/>
    <col min="1679" max="1679" customWidth="1" width="8.7109375"/>
    <col min="1680" max="1680" customWidth="1" width="8.7109375"/>
    <col min="1681" max="1681" customWidth="1" width="8.7109375"/>
    <col min="1682" max="1682" customWidth="1" width="8.7109375"/>
    <col min="1683" max="1683" customWidth="1" width="8.7109375"/>
    <col min="1684" max="1684" customWidth="1" width="8.7109375"/>
    <col min="1685" max="1685" customWidth="1" width="8.7109375"/>
    <col min="1686" max="1686" customWidth="1" width="8.7109375"/>
    <col min="1687" max="1687" customWidth="1" width="8.7109375"/>
    <col min="1688" max="1688" customWidth="1" width="8.7109375"/>
    <col min="1689" max="1689" customWidth="1" width="8.7109375"/>
    <col min="1690" max="1690" customWidth="1" width="8.7109375"/>
    <col min="1691" max="1691" customWidth="1" width="8.7109375"/>
    <col min="1692" max="1692" customWidth="1" width="8.7109375"/>
    <col min="1693" max="1693" customWidth="1" width="8.7109375"/>
    <col min="1694" max="1694" customWidth="1" width="8.7109375"/>
    <col min="1695" max="1695" customWidth="1" width="8.7109375"/>
    <col min="1696" max="1696" customWidth="1" width="8.7109375"/>
    <col min="1697" max="1697" customWidth="1" width="8.7109375"/>
    <col min="1698" max="1698" customWidth="1" width="8.7109375"/>
    <col min="1699" max="1699" customWidth="1" width="8.7109375"/>
    <col min="1700" max="1700" customWidth="1" width="8.7109375"/>
    <col min="1701" max="1701" customWidth="1" width="8.7109375"/>
    <col min="1702" max="1702" customWidth="1" width="8.7109375"/>
    <col min="1703" max="1703" customWidth="1" width="8.7109375"/>
    <col min="1704" max="1704" customWidth="1" width="8.7109375"/>
    <col min="1705" max="1705" customWidth="1" width="8.7109375"/>
    <col min="1706" max="1706" customWidth="1" width="8.7109375"/>
    <col min="1707" max="1707" customWidth="1" width="8.7109375"/>
    <col min="1708" max="1708" customWidth="1" width="8.7109375"/>
    <col min="1709" max="1709" customWidth="1" width="8.7109375"/>
    <col min="1710" max="1710" customWidth="1" width="8.7109375"/>
    <col min="1711" max="1711" customWidth="1" width="8.7109375"/>
    <col min="1712" max="1712" customWidth="1" width="8.7109375"/>
    <col min="1713" max="1713" customWidth="1" width="8.7109375"/>
    <col min="1714" max="1714" customWidth="1" width="8.7109375"/>
    <col min="1715" max="1715" customWidth="1" width="8.7109375"/>
    <col min="1716" max="1716" customWidth="1" width="8.7109375"/>
    <col min="1717" max="1717" customWidth="1" width="8.7109375"/>
    <col min="1718" max="1718" customWidth="1" width="8.7109375"/>
    <col min="1719" max="1719" customWidth="1" width="8.7109375"/>
    <col min="1720" max="1720" customWidth="1" width="8.7109375"/>
    <col min="1721" max="1721" customWidth="1" width="8.7109375"/>
    <col min="1722" max="1722" customWidth="1" width="8.7109375"/>
    <col min="1723" max="1723" customWidth="1" width="8.7109375"/>
    <col min="1724" max="1724" customWidth="1" width="8.7109375"/>
    <col min="1725" max="1725" customWidth="1" width="8.7109375"/>
    <col min="1726" max="1726" customWidth="1" width="8.7109375"/>
    <col min="1727" max="1727" customWidth="1" width="8.7109375"/>
    <col min="1728" max="1728" customWidth="1" width="8.7109375"/>
    <col min="1729" max="1729" customWidth="1" width="8.7109375"/>
    <col min="1730" max="1730" customWidth="1" width="8.7109375"/>
    <col min="1731" max="1731" customWidth="1" width="8.7109375"/>
    <col min="1732" max="1732" customWidth="1" width="8.7109375"/>
    <col min="1733" max="1733" customWidth="1" width="8.7109375"/>
    <col min="1734" max="1734" customWidth="1" width="8.7109375"/>
    <col min="1735" max="1735" customWidth="1" width="8.7109375"/>
    <col min="1736" max="1736" customWidth="1" width="8.7109375"/>
    <col min="1737" max="1737" customWidth="1" width="8.7109375"/>
    <col min="1738" max="1738" customWidth="1" width="8.7109375"/>
    <col min="1739" max="1739" customWidth="1" width="8.7109375"/>
    <col min="1740" max="1740" customWidth="1" width="8.7109375"/>
    <col min="1741" max="1741" customWidth="1" width="8.7109375"/>
    <col min="1742" max="1742" customWidth="1" width="8.7109375"/>
    <col min="1743" max="1743" customWidth="1" width="8.7109375"/>
    <col min="1744" max="1744" customWidth="1" width="8.7109375"/>
    <col min="1745" max="1745" customWidth="1" width="8.7109375"/>
    <col min="1746" max="1746" customWidth="1" width="8.7109375"/>
    <col min="1747" max="1747" customWidth="1" width="8.7109375"/>
    <col min="1748" max="1748" customWidth="1" width="8.7109375"/>
    <col min="1749" max="1749" customWidth="1" width="8.7109375"/>
    <col min="1750" max="1750" customWidth="1" width="8.7109375"/>
    <col min="1751" max="1751" customWidth="1" width="8.7109375"/>
    <col min="1752" max="1752" customWidth="1" width="8.7109375"/>
    <col min="1753" max="1753" customWidth="1" width="8.7109375"/>
    <col min="1754" max="1754" customWidth="1" width="8.7109375"/>
    <col min="1755" max="1755" customWidth="1" width="8.7109375"/>
    <col min="1756" max="1756" customWidth="1" width="8.7109375"/>
    <col min="1757" max="1757" customWidth="1" width="8.7109375"/>
    <col min="1758" max="1758" customWidth="1" width="8.7109375"/>
    <col min="1759" max="1759" customWidth="1" width="8.7109375"/>
    <col min="1760" max="1760" customWidth="1" width="8.7109375"/>
    <col min="1761" max="1761" customWidth="1" width="8.7109375"/>
    <col min="1762" max="1762" customWidth="1" width="8.7109375"/>
    <col min="1763" max="1763" customWidth="1" width="8.7109375"/>
    <col min="1764" max="1764" customWidth="1" width="8.7109375"/>
    <col min="1765" max="1765" customWidth="1" width="8.7109375"/>
    <col min="1766" max="1766" customWidth="1" width="8.7109375"/>
    <col min="1767" max="1767" customWidth="1" width="8.7109375"/>
    <col min="1768" max="1768" customWidth="1" width="8.7109375"/>
    <col min="1769" max="1769" customWidth="1" width="8.7109375"/>
    <col min="1770" max="1770" customWidth="1" width="8.7109375"/>
    <col min="1771" max="1771" customWidth="1" width="8.7109375"/>
    <col min="1772" max="1772" customWidth="1" width="8.7109375"/>
    <col min="1773" max="1773" customWidth="1" width="8.7109375"/>
    <col min="1774" max="1774" customWidth="1" width="8.7109375"/>
    <col min="1775" max="1775" customWidth="1" width="8.7109375"/>
    <col min="1776" max="1776" customWidth="1" width="8.7109375"/>
    <col min="1777" max="1777" customWidth="1" width="8.7109375"/>
    <col min="1778" max="1778" customWidth="1" width="8.7109375"/>
    <col min="1779" max="1779" customWidth="1" width="8.7109375"/>
    <col min="1780" max="1780" customWidth="1" width="8.7109375"/>
    <col min="1781" max="1781" customWidth="1" width="8.7109375"/>
    <col min="1782" max="1782" customWidth="1" width="8.7109375"/>
    <col min="1783" max="1783" customWidth="1" width="8.7109375"/>
    <col min="1784" max="1784" customWidth="1" width="8.7109375"/>
    <col min="1785" max="1785" customWidth="1" width="8.7109375"/>
    <col min="1786" max="1786" customWidth="1" width="8.7109375"/>
    <col min="1787" max="1787" customWidth="1" width="8.7109375"/>
    <col min="1788" max="1788" customWidth="1" width="8.7109375"/>
    <col min="1789" max="1789" customWidth="1" width="8.7109375"/>
    <col min="1790" max="1790" customWidth="1" width="8.7109375"/>
    <col min="1791" max="1791" customWidth="1" width="8.7109375"/>
    <col min="1792" max="1792" customWidth="1" width="8.7109375"/>
    <col min="1793" max="1793" customWidth="1" width="8.7109375"/>
    <col min="1794" max="1794" customWidth="1" width="8.7109375"/>
    <col min="1795" max="1795" customWidth="1" width="8.7109375"/>
    <col min="1796" max="1796" customWidth="1" width="8.7109375"/>
    <col min="1797" max="1797" customWidth="1" width="8.7109375"/>
    <col min="1798" max="1798" customWidth="1" width="8.7109375"/>
    <col min="1799" max="1799" customWidth="1" width="8.7109375"/>
    <col min="1800" max="1800" customWidth="1" width="8.7109375"/>
    <col min="1801" max="1801" customWidth="1" width="8.7109375"/>
    <col min="1802" max="1802" customWidth="1" width="8.7109375"/>
    <col min="1803" max="1803" customWidth="1" width="8.7109375"/>
    <col min="1804" max="1804" customWidth="1" width="8.7109375"/>
    <col min="1805" max="1805" customWidth="1" width="8.7109375"/>
    <col min="1806" max="1806" customWidth="1" width="8.7109375"/>
    <col min="1807" max="1807" customWidth="1" width="8.7109375"/>
    <col min="1808" max="1808" customWidth="1" width="8.7109375"/>
    <col min="1809" max="1809" customWidth="1" width="8.7109375"/>
    <col min="1810" max="1810" customWidth="1" width="8.7109375"/>
    <col min="1811" max="1811" customWidth="1" width="8.7109375"/>
    <col min="1812" max="1812" customWidth="1" width="8.7109375"/>
    <col min="1813" max="1813" customWidth="1" width="8.7109375"/>
    <col min="1814" max="1814" customWidth="1" width="8.7109375"/>
    <col min="1815" max="1815" customWidth="1" width="8.7109375"/>
    <col min="1816" max="1816" customWidth="1" width="8.7109375"/>
    <col min="1817" max="1817" customWidth="1" width="8.7109375"/>
    <col min="1818" max="1818" customWidth="1" width="8.7109375"/>
    <col min="1819" max="1819" customWidth="1" width="8.7109375"/>
    <col min="1820" max="1820" customWidth="1" width="8.7109375"/>
    <col min="1821" max="1821" customWidth="1" width="8.7109375"/>
    <col min="1822" max="1822" customWidth="1" width="8.7109375"/>
    <col min="1823" max="1823" customWidth="1" width="8.7109375"/>
    <col min="1824" max="1824" customWidth="1" width="8.7109375"/>
    <col min="1825" max="1825" customWidth="1" width="8.7109375"/>
    <col min="1826" max="1826" customWidth="1" width="8.7109375"/>
    <col min="1827" max="1827" customWidth="1" width="8.7109375"/>
    <col min="1828" max="1828" customWidth="1" width="8.7109375"/>
    <col min="1829" max="1829" customWidth="1" width="8.7109375"/>
    <col min="1830" max="1830" customWidth="1" width="8.7109375"/>
    <col min="1831" max="1831" customWidth="1" width="8.7109375"/>
    <col min="1832" max="1832" customWidth="1" width="8.7109375"/>
    <col min="1833" max="1833" customWidth="1" width="8.7109375"/>
    <col min="1834" max="1834" customWidth="1" width="8.7109375"/>
    <col min="1835" max="1835" customWidth="1" width="8.7109375"/>
    <col min="1836" max="1836" customWidth="1" width="8.7109375"/>
    <col min="1837" max="1837" customWidth="1" width="8.7109375"/>
    <col min="1838" max="1838" customWidth="1" width="8.7109375"/>
    <col min="1839" max="1839" customWidth="1" width="8.7109375"/>
    <col min="1840" max="1840" customWidth="1" width="8.7109375"/>
    <col min="1841" max="1841" customWidth="1" width="8.7109375"/>
    <col min="1842" max="1842" customWidth="1" width="8.7109375"/>
    <col min="1843" max="1843" customWidth="1" width="8.7109375"/>
    <col min="1844" max="1844" customWidth="1" width="8.7109375"/>
    <col min="1845" max="1845" customWidth="1" width="8.7109375"/>
    <col min="1846" max="1846" customWidth="1" width="8.7109375"/>
    <col min="1847" max="1847" customWidth="1" width="8.7109375"/>
    <col min="1848" max="1848" customWidth="1" width="8.7109375"/>
    <col min="1849" max="1849" customWidth="1" width="8.7109375"/>
    <col min="1850" max="1850" customWidth="1" width="8.7109375"/>
    <col min="1851" max="1851" customWidth="1" width="8.7109375"/>
    <col min="1852" max="1852" customWidth="1" width="8.7109375"/>
    <col min="1853" max="1853" customWidth="1" width="8.7109375"/>
    <col min="1854" max="1854" customWidth="1" width="8.7109375"/>
    <col min="1855" max="1855" customWidth="1" width="8.7109375"/>
    <col min="1856" max="1856" customWidth="1" width="8.7109375"/>
    <col min="1857" max="1857" customWidth="1" width="8.7109375"/>
    <col min="1858" max="1858" customWidth="1" width="8.7109375"/>
    <col min="1859" max="1859" customWidth="1" width="8.7109375"/>
    <col min="1860" max="1860" customWidth="1" width="8.7109375"/>
    <col min="1861" max="1861" customWidth="1" width="8.7109375"/>
    <col min="1862" max="1862" customWidth="1" width="8.7109375"/>
    <col min="1863" max="1863" customWidth="1" width="8.7109375"/>
    <col min="1864" max="1864" customWidth="1" width="8.7109375"/>
    <col min="1865" max="1865" customWidth="1" width="8.7109375"/>
    <col min="1866" max="1866" customWidth="1" width="8.7109375"/>
    <col min="1867" max="1867" customWidth="1" width="8.7109375"/>
    <col min="1868" max="1868" customWidth="1" width="8.7109375"/>
    <col min="1869" max="1869" customWidth="1" width="8.7109375"/>
    <col min="1870" max="1870" customWidth="1" width="8.7109375"/>
    <col min="1871" max="1871" customWidth="1" width="8.7109375"/>
    <col min="1872" max="1872" customWidth="1" width="8.7109375"/>
    <col min="1873" max="1873" customWidth="1" width="8.7109375"/>
    <col min="1874" max="1874" customWidth="1" width="8.7109375"/>
    <col min="1875" max="1875" customWidth="1" width="8.7109375"/>
    <col min="1876" max="1876" customWidth="1" width="8.7109375"/>
    <col min="1877" max="1877" customWidth="1" width="8.7109375"/>
    <col min="1878" max="1878" customWidth="1" width="8.7109375"/>
    <col min="1879" max="1879" customWidth="1" width="8.7109375"/>
    <col min="1880" max="1880" customWidth="1" width="8.7109375"/>
    <col min="1881" max="1881" customWidth="1" width="8.7109375"/>
    <col min="1882" max="1882" customWidth="1" width="8.7109375"/>
    <col min="1883" max="1883" customWidth="1" width="8.7109375"/>
    <col min="1884" max="1884" customWidth="1" width="8.7109375"/>
    <col min="1885" max="1885" customWidth="1" width="8.7109375"/>
    <col min="1886" max="1886" customWidth="1" width="8.7109375"/>
    <col min="1887" max="1887" customWidth="1" width="8.7109375"/>
    <col min="1888" max="1888" customWidth="1" width="8.7109375"/>
    <col min="1889" max="1889" customWidth="1" width="8.7109375"/>
    <col min="1890" max="1890" customWidth="1" width="8.7109375"/>
    <col min="1891" max="1891" customWidth="1" width="8.7109375"/>
    <col min="1892" max="1892" customWidth="1" width="8.7109375"/>
    <col min="1893" max="1893" customWidth="1" width="8.7109375"/>
    <col min="1894" max="1894" customWidth="1" width="8.7109375"/>
    <col min="1895" max="1895" customWidth="1" width="8.7109375"/>
    <col min="1896" max="1896" customWidth="1" width="8.7109375"/>
    <col min="1897" max="1897" customWidth="1" width="8.7109375"/>
    <col min="1898" max="1898" customWidth="1" width="8.7109375"/>
    <col min="1899" max="1899" customWidth="1" width="8.7109375"/>
    <col min="1900" max="1900" customWidth="1" width="8.7109375"/>
    <col min="1901" max="1901" customWidth="1" width="8.7109375"/>
    <col min="1902" max="1902" customWidth="1" width="8.7109375"/>
    <col min="1903" max="1903" customWidth="1" width="8.7109375"/>
    <col min="1904" max="1904" customWidth="1" width="8.7109375"/>
    <col min="1905" max="1905" customWidth="1" width="8.7109375"/>
    <col min="1906" max="1906" customWidth="1" width="8.7109375"/>
    <col min="1907" max="1907" customWidth="1" width="8.7109375"/>
    <col min="1908" max="1908" customWidth="1" width="8.7109375"/>
    <col min="1909" max="1909" customWidth="1" width="8.7109375"/>
    <col min="1910" max="1910" customWidth="1" width="8.7109375"/>
    <col min="1911" max="1911" customWidth="1" width="8.7109375"/>
    <col min="1912" max="1912" customWidth="1" width="8.7109375"/>
    <col min="1913" max="1913" customWidth="1" width="8.7109375"/>
    <col min="1914" max="1914" customWidth="1" width="8.7109375"/>
    <col min="1915" max="1915" customWidth="1" width="8.7109375"/>
    <col min="1916" max="1916" customWidth="1" width="8.7109375"/>
    <col min="1917" max="1917" customWidth="1" width="8.7109375"/>
    <col min="1918" max="1918" customWidth="1" width="8.7109375"/>
    <col min="1919" max="1919" customWidth="1" width="8.7109375"/>
    <col min="1920" max="1920" customWidth="1" width="8.7109375"/>
    <col min="1921" max="1921" customWidth="1" width="8.7109375"/>
    <col min="1922" max="1922" customWidth="1" width="8.7109375"/>
    <col min="1923" max="1923" customWidth="1" width="8.7109375"/>
    <col min="1924" max="1924" customWidth="1" width="8.7109375"/>
    <col min="1925" max="1925" customWidth="1" width="8.7109375"/>
    <col min="1926" max="1926" customWidth="1" width="8.7109375"/>
    <col min="1927" max="1927" customWidth="1" width="8.7109375"/>
    <col min="1928" max="1928" customWidth="1" width="8.7109375"/>
    <col min="1929" max="1929" customWidth="1" width="8.7109375"/>
    <col min="1930" max="1930" customWidth="1" width="8.7109375"/>
    <col min="1931" max="1931" customWidth="1" width="8.7109375"/>
    <col min="1932" max="1932" customWidth="1" width="8.7109375"/>
    <col min="1933" max="1933" customWidth="1" width="8.7109375"/>
    <col min="1934" max="1934" customWidth="1" width="8.7109375"/>
    <col min="1935" max="1935" customWidth="1" width="8.7109375"/>
    <col min="1936" max="1936" customWidth="1" width="8.7109375"/>
    <col min="1937" max="1937" customWidth="1" width="8.7109375"/>
    <col min="1938" max="1938" customWidth="1" width="8.7109375"/>
    <col min="1939" max="1939" customWidth="1" width="8.7109375"/>
    <col min="1940" max="1940" customWidth="1" width="8.7109375"/>
    <col min="1941" max="1941" customWidth="1" width="8.7109375"/>
    <col min="1942" max="1942" customWidth="1" width="8.7109375"/>
    <col min="1943" max="1943" customWidth="1" width="8.7109375"/>
    <col min="1944" max="1944" customWidth="1" width="8.7109375"/>
    <col min="1945" max="1945" customWidth="1" width="8.7109375"/>
    <col min="1946" max="1946" customWidth="1" width="8.7109375"/>
    <col min="1947" max="1947" customWidth="1" width="8.7109375"/>
    <col min="1948" max="1948" customWidth="1" width="8.7109375"/>
    <col min="1949" max="1949" customWidth="1" width="8.7109375"/>
    <col min="1950" max="1950" customWidth="1" width="8.7109375"/>
    <col min="1951" max="1951" customWidth="1" width="8.7109375"/>
    <col min="1952" max="1952" customWidth="1" width="8.7109375"/>
    <col min="1953" max="1953" customWidth="1" width="8.7109375"/>
    <col min="1954" max="1954" customWidth="1" width="8.7109375"/>
    <col min="1955" max="1955" customWidth="1" width="8.7109375"/>
    <col min="1956" max="1956" customWidth="1" width="8.7109375"/>
    <col min="1957" max="1957" customWidth="1" width="8.7109375"/>
    <col min="1958" max="1958" customWidth="1" width="8.7109375"/>
    <col min="1959" max="1959" customWidth="1" width="8.7109375"/>
    <col min="1960" max="1960" customWidth="1" width="8.7109375"/>
    <col min="1961" max="1961" customWidth="1" width="8.7109375"/>
    <col min="1962" max="1962" customWidth="1" width="8.7109375"/>
    <col min="1963" max="1963" customWidth="1" width="8.7109375"/>
    <col min="1964" max="1964" customWidth="1" width="8.7109375"/>
    <col min="1965" max="1965" customWidth="1" width="8.7109375"/>
    <col min="1966" max="1966" customWidth="1" width="8.7109375"/>
    <col min="1967" max="1967" customWidth="1" width="8.7109375"/>
    <col min="1968" max="1968" customWidth="1" width="8.7109375"/>
    <col min="1969" max="1969" customWidth="1" width="8.7109375"/>
    <col min="1970" max="1970" customWidth="1" width="8.7109375"/>
    <col min="1971" max="1971" customWidth="1" width="8.7109375"/>
    <col min="1972" max="1972" customWidth="1" width="8.7109375"/>
    <col min="1973" max="1973" customWidth="1" width="8.7109375"/>
    <col min="1974" max="1974" customWidth="1" width="8.7109375"/>
    <col min="1975" max="1975" customWidth="1" width="8.7109375"/>
    <col min="1976" max="1976" customWidth="1" width="8.7109375"/>
    <col min="1977" max="1977" customWidth="1" width="8.7109375"/>
    <col min="1978" max="1978" customWidth="1" width="8.7109375"/>
    <col min="1979" max="1979" customWidth="1" width="8.7109375"/>
    <col min="1980" max="1980" customWidth="1" width="8.7109375"/>
    <col min="1981" max="1981" customWidth="1" width="8.7109375"/>
    <col min="1982" max="1982" customWidth="1" width="8.7109375"/>
    <col min="1983" max="1983" customWidth="1" width="8.7109375"/>
    <col min="1984" max="1984" customWidth="1" width="8.7109375"/>
    <col min="1985" max="1985" customWidth="1" width="8.7109375"/>
    <col min="1986" max="1986" customWidth="1" width="8.7109375"/>
    <col min="1987" max="1987" customWidth="1" width="8.7109375"/>
    <col min="1988" max="1988" customWidth="1" width="8.7109375"/>
    <col min="1989" max="1989" customWidth="1" width="8.7109375"/>
    <col min="1990" max="1990" customWidth="1" width="8.7109375"/>
    <col min="1991" max="1991" customWidth="1" width="8.7109375"/>
    <col min="1992" max="1992" customWidth="1" width="8.7109375"/>
    <col min="1993" max="1993" customWidth="1" width="8.7109375"/>
    <col min="1994" max="1994" customWidth="1" width="8.7109375"/>
    <col min="1995" max="1995" customWidth="1" width="8.7109375"/>
    <col min="1996" max="1996" customWidth="1" width="8.7109375"/>
    <col min="1997" max="1997" customWidth="1" width="8.7109375"/>
    <col min="1998" max="1998" customWidth="1" width="8.7109375"/>
    <col min="1999" max="1999" customWidth="1" width="8.7109375"/>
    <col min="2000" max="2000" customWidth="1" width="8.7109375"/>
    <col min="2001" max="2001" customWidth="1" width="8.7109375"/>
    <col min="2002" max="2002" customWidth="1" width="8.7109375"/>
    <col min="2003" max="2003" customWidth="1" width="8.7109375"/>
    <col min="2004" max="2004" customWidth="1" width="8.7109375"/>
    <col min="2005" max="2005" customWidth="1" width="8.7109375"/>
    <col min="2006" max="2006" customWidth="1" width="8.7109375"/>
    <col min="2007" max="2007" customWidth="1" width="8.7109375"/>
    <col min="2008" max="2008" customWidth="1" width="8.7109375"/>
    <col min="2009" max="2009" customWidth="1" width="8.7109375"/>
    <col min="2010" max="2010" customWidth="1" width="8.7109375"/>
    <col min="2011" max="2011" customWidth="1" width="8.7109375"/>
    <col min="2012" max="2012" customWidth="1" width="8.7109375"/>
    <col min="2013" max="2013" customWidth="1" width="8.7109375"/>
    <col min="2014" max="2014" customWidth="1" width="8.7109375"/>
    <col min="2015" max="2015" customWidth="1" width="8.7109375"/>
    <col min="2016" max="2016" customWidth="1" width="8.7109375"/>
    <col min="2017" max="2017" customWidth="1" width="8.7109375"/>
    <col min="2018" max="2018" customWidth="1" width="8.7109375"/>
    <col min="2019" max="2019" customWidth="1" width="8.7109375"/>
    <col min="2020" max="2020" customWidth="1" width="8.7109375"/>
    <col min="2021" max="2021" customWidth="1" width="8.7109375"/>
    <col min="2022" max="2022" customWidth="1" width="8.7109375"/>
    <col min="2023" max="2023" customWidth="1" width="8.7109375"/>
    <col min="2024" max="2024" customWidth="1" width="8.7109375"/>
    <col min="2025" max="2025" customWidth="1" width="8.7109375"/>
    <col min="2026" max="2026" customWidth="1" width="8.7109375"/>
    <col min="2027" max="2027" customWidth="1" width="8.7109375"/>
    <col min="2028" max="2028" customWidth="1" width="8.7109375"/>
    <col min="2029" max="2029" customWidth="1" width="8.7109375"/>
    <col min="2030" max="2030" customWidth="1" width="8.7109375"/>
    <col min="2031" max="2031" customWidth="1" width="8.7109375"/>
    <col min="2032" max="2032" customWidth="1" width="8.7109375"/>
    <col min="2033" max="2033" customWidth="1" width="8.7109375"/>
    <col min="2034" max="2034" customWidth="1" width="8.7109375"/>
    <col min="2035" max="2035" customWidth="1" width="8.7109375"/>
    <col min="2036" max="2036" customWidth="1" width="8.7109375"/>
    <col min="2037" max="2037" customWidth="1" width="8.7109375"/>
    <col min="2038" max="2038" customWidth="1" width="8.7109375"/>
    <col min="2039" max="2039" customWidth="1" width="8.7109375"/>
    <col min="2040" max="2040" customWidth="1" width="8.7109375"/>
    <col min="2041" max="2041" customWidth="1" width="8.7109375"/>
    <col min="2042" max="2042" customWidth="1" width="8.7109375"/>
    <col min="2043" max="2043" customWidth="1" width="8.7109375"/>
    <col min="2044" max="2044" customWidth="1" width="8.7109375"/>
    <col min="2045" max="2045" customWidth="1" width="8.7109375"/>
    <col min="2046" max="2046" customWidth="1" width="8.7109375"/>
    <col min="2047" max="2047" customWidth="1" width="8.7109375"/>
    <col min="2048" max="2048" customWidth="1" width="8.7109375"/>
    <col min="2049" max="2049" customWidth="1" width="8.7109375"/>
    <col min="2050" max="2050" customWidth="1" width="8.7109375"/>
    <col min="2051" max="2051" customWidth="1" width="8.7109375"/>
    <col min="2052" max="2052" customWidth="1" width="8.7109375"/>
    <col min="2053" max="2053" customWidth="1" width="8.7109375"/>
    <col min="2054" max="2054" customWidth="1" width="8.7109375"/>
    <col min="2055" max="2055" customWidth="1" width="8.7109375"/>
    <col min="2056" max="2056" customWidth="1" width="8.7109375"/>
    <col min="2057" max="2057" customWidth="1" width="8.7109375"/>
    <col min="2058" max="2058" customWidth="1" width="8.7109375"/>
    <col min="2059" max="2059" customWidth="1" width="8.7109375"/>
    <col min="2060" max="2060" customWidth="1" width="8.7109375"/>
    <col min="2061" max="2061" customWidth="1" width="8.7109375"/>
    <col min="2062" max="2062" customWidth="1" width="8.7109375"/>
    <col min="2063" max="2063" customWidth="1" width="8.7109375"/>
    <col min="2064" max="2064" customWidth="1" width="8.7109375"/>
    <col min="2065" max="2065" customWidth="1" width="8.7109375"/>
    <col min="2066" max="2066" customWidth="1" width="8.7109375"/>
    <col min="2067" max="2067" customWidth="1" width="8.7109375"/>
    <col min="2068" max="2068" customWidth="1" width="8.7109375"/>
    <col min="2069" max="2069" customWidth="1" width="8.7109375"/>
    <col min="2070" max="2070" customWidth="1" width="8.7109375"/>
    <col min="2071" max="2071" customWidth="1" width="8.7109375"/>
    <col min="2072" max="2072" customWidth="1" width="8.7109375"/>
    <col min="2073" max="2073" customWidth="1" width="8.7109375"/>
    <col min="2074" max="2074" customWidth="1" width="8.7109375"/>
    <col min="2075" max="2075" customWidth="1" width="8.7109375"/>
    <col min="2076" max="2076" customWidth="1" width="8.7109375"/>
    <col min="2077" max="2077" customWidth="1" width="8.7109375"/>
    <col min="2078" max="2078" customWidth="1" width="8.7109375"/>
    <col min="2079" max="2079" customWidth="1" width="8.7109375"/>
    <col min="2080" max="2080" customWidth="1" width="8.7109375"/>
    <col min="2081" max="2081" customWidth="1" width="8.7109375"/>
    <col min="2082" max="2082" customWidth="1" width="8.7109375"/>
    <col min="2083" max="2083" customWidth="1" width="8.7109375"/>
    <col min="2084" max="2084" customWidth="1" width="8.7109375"/>
    <col min="2085" max="2085" customWidth="1" width="8.7109375"/>
    <col min="2086" max="2086" customWidth="1" width="8.7109375"/>
    <col min="2087" max="2087" customWidth="1" width="8.7109375"/>
    <col min="2088" max="2088" customWidth="1" width="8.7109375"/>
    <col min="2089" max="2089" customWidth="1" width="8.7109375"/>
    <col min="2090" max="2090" customWidth="1" width="8.7109375"/>
    <col min="2091" max="2091" customWidth="1" width="8.7109375"/>
    <col min="2092" max="2092" customWidth="1" width="8.7109375"/>
    <col min="2093" max="2093" customWidth="1" width="8.7109375"/>
    <col min="2094" max="2094" customWidth="1" width="8.7109375"/>
    <col min="2095" max="2095" customWidth="1" width="8.7109375"/>
    <col min="2096" max="2096" customWidth="1" width="8.7109375"/>
    <col min="2097" max="2097" customWidth="1" width="8.7109375"/>
    <col min="2098" max="2098" customWidth="1" width="8.7109375"/>
    <col min="2099" max="2099" customWidth="1" width="8.7109375"/>
    <col min="2100" max="2100" customWidth="1" width="8.7109375"/>
    <col min="2101" max="2101" customWidth="1" width="8.7109375"/>
    <col min="2102" max="2102" customWidth="1" width="8.7109375"/>
    <col min="2103" max="2103" customWidth="1" width="8.7109375"/>
    <col min="2104" max="2104" customWidth="1" width="8.7109375"/>
    <col min="2105" max="2105" customWidth="1" width="8.7109375"/>
    <col min="2106" max="2106" customWidth="1" width="8.7109375"/>
    <col min="2107" max="2107" customWidth="1" width="8.7109375"/>
    <col min="2108" max="2108" customWidth="1" width="8.7109375"/>
    <col min="2109" max="2109" customWidth="1" width="8.7109375"/>
    <col min="2110" max="2110" customWidth="1" width="8.7109375"/>
    <col min="2111" max="2111" customWidth="1" width="8.7109375"/>
    <col min="2112" max="2112" customWidth="1" width="8.7109375"/>
    <col min="2113" max="2113" customWidth="1" width="8.7109375"/>
    <col min="2114" max="2114" customWidth="1" width="8.7109375"/>
    <col min="2115" max="2115" customWidth="1" width="8.7109375"/>
    <col min="2116" max="2116" customWidth="1" width="8.7109375"/>
    <col min="2117" max="2117" customWidth="1" width="8.7109375"/>
    <col min="2118" max="2118" customWidth="1" width="8.7109375"/>
    <col min="2119" max="2119" customWidth="1" width="8.7109375"/>
    <col min="2120" max="2120" customWidth="1" width="8.7109375"/>
    <col min="2121" max="2121" customWidth="1" width="8.7109375"/>
    <col min="2122" max="2122" customWidth="1" width="8.7109375"/>
    <col min="2123" max="2123" customWidth="1" width="8.7109375"/>
    <col min="2124" max="2124" customWidth="1" width="8.7109375"/>
    <col min="2125" max="2125" customWidth="1" width="8.7109375"/>
    <col min="2126" max="2126" customWidth="1" width="8.7109375"/>
    <col min="2127" max="2127" customWidth="1" width="8.7109375"/>
    <col min="2128" max="2128" customWidth="1" width="8.7109375"/>
    <col min="2129" max="2129" customWidth="1" width="8.7109375"/>
    <col min="2130" max="2130" customWidth="1" width="8.7109375"/>
    <col min="2131" max="2131" customWidth="1" width="8.7109375"/>
    <col min="2132" max="2132" customWidth="1" width="8.7109375"/>
    <col min="2133" max="2133" customWidth="1" width="8.7109375"/>
    <col min="2134" max="2134" customWidth="1" width="8.7109375"/>
    <col min="2135" max="2135" customWidth="1" width="8.7109375"/>
    <col min="2136" max="2136" customWidth="1" width="8.7109375"/>
    <col min="2137" max="2137" customWidth="1" width="8.7109375"/>
    <col min="2138" max="2138" customWidth="1" width="8.7109375"/>
    <col min="2139" max="2139" customWidth="1" width="8.7109375"/>
    <col min="2140" max="2140" customWidth="1" width="8.7109375"/>
    <col min="2141" max="2141" customWidth="1" width="8.7109375"/>
    <col min="2142" max="2142" customWidth="1" width="8.7109375"/>
    <col min="2143" max="2143" customWidth="1" width="8.7109375"/>
    <col min="2144" max="2144" customWidth="1" width="8.7109375"/>
    <col min="2145" max="2145" customWidth="1" width="8.7109375"/>
    <col min="2146" max="2146" customWidth="1" width="8.7109375"/>
    <col min="2147" max="2147" customWidth="1" width="8.7109375"/>
    <col min="2148" max="2148" customWidth="1" width="8.7109375"/>
    <col min="2149" max="2149" customWidth="1" width="8.7109375"/>
    <col min="2150" max="2150" customWidth="1" width="8.7109375"/>
    <col min="2151" max="2151" customWidth="1" width="8.7109375"/>
    <col min="2152" max="2152" customWidth="1" width="8.7109375"/>
    <col min="2153" max="2153" customWidth="1" width="8.7109375"/>
    <col min="2154" max="2154" customWidth="1" width="8.7109375"/>
    <col min="2155" max="2155" customWidth="1" width="8.7109375"/>
    <col min="2156" max="2156" customWidth="1" width="8.7109375"/>
    <col min="2157" max="2157" customWidth="1" width="8.7109375"/>
    <col min="2158" max="2158" customWidth="1" width="8.7109375"/>
    <col min="2159" max="2159" customWidth="1" width="8.7109375"/>
    <col min="2160" max="2160" customWidth="1" width="8.7109375"/>
    <col min="2161" max="2161" customWidth="1" width="8.7109375"/>
    <col min="2162" max="2162" customWidth="1" width="8.7109375"/>
    <col min="2163" max="2163" customWidth="1" width="8.7109375"/>
    <col min="2164" max="2164" customWidth="1" width="8.7109375"/>
    <col min="2165" max="2165" customWidth="1" width="8.7109375"/>
    <col min="2166" max="2166" customWidth="1" width="8.7109375"/>
    <col min="2167" max="2167" customWidth="1" width="8.7109375"/>
    <col min="2168" max="2168" customWidth="1" width="8.7109375"/>
    <col min="2169" max="2169" customWidth="1" width="8.7109375"/>
    <col min="2170" max="2170" customWidth="1" width="8.7109375"/>
    <col min="2171" max="2171" customWidth="1" width="8.7109375"/>
    <col min="2172" max="2172" customWidth="1" width="8.7109375"/>
    <col min="2173" max="2173" customWidth="1" width="8.7109375"/>
    <col min="2174" max="2174" customWidth="1" width="8.7109375"/>
    <col min="2175" max="2175" customWidth="1" width="8.7109375"/>
    <col min="2176" max="2176" customWidth="1" width="8.7109375"/>
    <col min="2177" max="2177" customWidth="1" width="8.7109375"/>
    <col min="2178" max="2178" customWidth="1" width="8.7109375"/>
    <col min="2179" max="2179" customWidth="1" width="8.7109375"/>
    <col min="2180" max="2180" customWidth="1" width="8.7109375"/>
    <col min="2181" max="2181" customWidth="1" width="8.7109375"/>
    <col min="2182" max="2182" customWidth="1" width="8.7109375"/>
    <col min="2183" max="2183" customWidth="1" width="8.7109375"/>
    <col min="2184" max="2184" customWidth="1" width="8.7109375"/>
    <col min="2185" max="2185" customWidth="1" width="8.7109375"/>
    <col min="2186" max="2186" customWidth="1" width="8.7109375"/>
    <col min="2187" max="2187" customWidth="1" width="8.7109375"/>
    <col min="2188" max="2188" customWidth="1" width="8.7109375"/>
    <col min="2189" max="2189" customWidth="1" width="8.7109375"/>
    <col min="2190" max="2190" customWidth="1" width="8.7109375"/>
    <col min="2191" max="2191" customWidth="1" width="8.7109375"/>
    <col min="2192" max="2192" customWidth="1" width="8.7109375"/>
    <col min="2193" max="2193" customWidth="1" width="8.7109375"/>
    <col min="2194" max="2194" customWidth="1" width="8.7109375"/>
    <col min="2195" max="2195" customWidth="1" width="8.7109375"/>
    <col min="2196" max="2196" customWidth="1" width="8.7109375"/>
    <col min="2197" max="2197" customWidth="1" width="8.7109375"/>
    <col min="2198" max="2198" customWidth="1" width="8.7109375"/>
    <col min="2199" max="2199" customWidth="1" width="8.7109375"/>
    <col min="2200" max="2200" customWidth="1" width="8.7109375"/>
    <col min="2201" max="2201" customWidth="1" width="8.7109375"/>
    <col min="2202" max="2202" customWidth="1" width="8.7109375"/>
    <col min="2203" max="2203" customWidth="1" width="8.7109375"/>
    <col min="2204" max="2204" customWidth="1" width="8.7109375"/>
    <col min="2205" max="2205" customWidth="1" width="8.7109375"/>
    <col min="2206" max="2206" customWidth="1" width="8.7109375"/>
    <col min="2207" max="2207" customWidth="1" width="8.7109375"/>
    <col min="2208" max="2208" customWidth="1" width="8.7109375"/>
    <col min="2209" max="2209" customWidth="1" width="8.7109375"/>
    <col min="2210" max="2210" customWidth="1" width="8.7109375"/>
    <col min="2211" max="2211" customWidth="1" width="8.7109375"/>
    <col min="2212" max="2212" customWidth="1" width="8.7109375"/>
    <col min="2213" max="2213" customWidth="1" width="8.7109375"/>
    <col min="2214" max="2214" customWidth="1" width="8.7109375"/>
    <col min="2215" max="2215" customWidth="1" width="8.7109375"/>
    <col min="2216" max="2216" customWidth="1" width="8.7109375"/>
    <col min="2217" max="2217" customWidth="1" width="8.7109375"/>
    <col min="2218" max="2218" customWidth="1" width="8.7109375"/>
    <col min="2219" max="2219" customWidth="1" width="8.7109375"/>
    <col min="2220" max="2220" customWidth="1" width="8.7109375"/>
    <col min="2221" max="2221" customWidth="1" width="8.7109375"/>
    <col min="2222" max="2222" customWidth="1" width="8.7109375"/>
    <col min="2223" max="2223" customWidth="1" width="8.7109375"/>
    <col min="2224" max="2224" customWidth="1" width="8.7109375"/>
    <col min="2225" max="2225" customWidth="1" width="8.7109375"/>
    <col min="2226" max="2226" customWidth="1" width="8.7109375"/>
    <col min="2227" max="2227" customWidth="1" width="8.7109375"/>
    <col min="2228" max="2228" customWidth="1" width="8.7109375"/>
    <col min="2229" max="2229" customWidth="1" width="8.7109375"/>
    <col min="2230" max="2230" customWidth="1" width="8.7109375"/>
    <col min="2231" max="2231" customWidth="1" width="8.7109375"/>
    <col min="2232" max="2232" customWidth="1" width="8.7109375"/>
    <col min="2233" max="2233" customWidth="1" width="8.7109375"/>
    <col min="2234" max="2234" customWidth="1" width="8.7109375"/>
    <col min="2235" max="2235" customWidth="1" width="8.7109375"/>
    <col min="2236" max="2236" customWidth="1" width="8.7109375"/>
    <col min="2237" max="2237" customWidth="1" width="8.7109375"/>
    <col min="2238" max="2238" customWidth="1" width="8.7109375"/>
    <col min="2239" max="2239" customWidth="1" width="8.7109375"/>
    <col min="2240" max="2240" customWidth="1" width="8.7109375"/>
    <col min="2241" max="2241" customWidth="1" width="8.7109375"/>
    <col min="2242" max="2242" customWidth="1" width="8.7109375"/>
    <col min="2243" max="2243" customWidth="1" width="8.7109375"/>
    <col min="2244" max="2244" customWidth="1" width="8.7109375"/>
    <col min="2245" max="2245" customWidth="1" width="8.7109375"/>
    <col min="2246" max="2246" customWidth="1" width="8.7109375"/>
    <col min="2247" max="2247" customWidth="1" width="8.7109375"/>
    <col min="2248" max="2248" customWidth="1" width="8.7109375"/>
    <col min="2249" max="2249" customWidth="1" width="8.7109375"/>
    <col min="2250" max="2250" customWidth="1" width="8.7109375"/>
    <col min="2251" max="2251" customWidth="1" width="8.7109375"/>
    <col min="2252" max="2252" customWidth="1" width="8.7109375"/>
    <col min="2253" max="2253" customWidth="1" width="8.7109375"/>
    <col min="2254" max="2254" customWidth="1" width="8.7109375"/>
    <col min="2255" max="2255" customWidth="1" width="8.7109375"/>
    <col min="2256" max="2256" customWidth="1" width="8.7109375"/>
    <col min="2257" max="2257" customWidth="1" width="8.7109375"/>
    <col min="2258" max="2258" customWidth="1" width="8.7109375"/>
    <col min="2259" max="2259" customWidth="1" width="8.7109375"/>
    <col min="2260" max="2260" customWidth="1" width="8.7109375"/>
    <col min="2261" max="2261" customWidth="1" width="8.7109375"/>
    <col min="2262" max="2262" customWidth="1" width="8.7109375"/>
    <col min="2263" max="2263" customWidth="1" width="8.7109375"/>
    <col min="2264" max="2264" customWidth="1" width="8.7109375"/>
    <col min="2265" max="2265" customWidth="1" width="8.7109375"/>
    <col min="2266" max="2266" customWidth="1" width="8.7109375"/>
    <col min="2267" max="2267" customWidth="1" width="8.7109375"/>
    <col min="2268" max="2268" customWidth="1" width="8.7109375"/>
    <col min="2269" max="2269" customWidth="1" width="8.7109375"/>
    <col min="2270" max="2270" customWidth="1" width="8.7109375"/>
    <col min="2271" max="2271" customWidth="1" width="8.7109375"/>
    <col min="2272" max="2272" customWidth="1" width="8.7109375"/>
    <col min="2273" max="2273" customWidth="1" width="8.7109375"/>
    <col min="2274" max="2274" customWidth="1" width="8.7109375"/>
    <col min="2275" max="2275" customWidth="1" width="8.7109375"/>
    <col min="2276" max="2276" customWidth="1" width="8.7109375"/>
    <col min="2277" max="2277" customWidth="1" width="8.7109375"/>
    <col min="2278" max="2278" customWidth="1" width="8.7109375"/>
    <col min="2279" max="2279" customWidth="1" width="8.7109375"/>
    <col min="2280" max="2280" customWidth="1" width="8.7109375"/>
    <col min="2281" max="2281" customWidth="1" width="8.7109375"/>
    <col min="2282" max="2282" customWidth="1" width="8.7109375"/>
    <col min="2283" max="2283" customWidth="1" width="8.7109375"/>
    <col min="2284" max="2284" customWidth="1" width="8.7109375"/>
    <col min="2285" max="2285" customWidth="1" width="8.7109375"/>
    <col min="2286" max="2286" customWidth="1" width="8.7109375"/>
    <col min="2287" max="2287" customWidth="1" width="8.7109375"/>
    <col min="2288" max="2288" customWidth="1" width="8.7109375"/>
    <col min="2289" max="2289" customWidth="1" width="8.7109375"/>
    <col min="2290" max="2290" customWidth="1" width="8.7109375"/>
    <col min="2291" max="2291" customWidth="1" width="8.7109375"/>
    <col min="2292" max="2292" customWidth="1" width="8.7109375"/>
    <col min="2293" max="2293" customWidth="1" width="8.7109375"/>
    <col min="2294" max="2294" customWidth="1" width="8.7109375"/>
    <col min="2295" max="2295" customWidth="1" width="8.7109375"/>
    <col min="2296" max="2296" customWidth="1" width="8.7109375"/>
    <col min="2297" max="2297" customWidth="1" width="8.7109375"/>
    <col min="2298" max="2298" customWidth="1" width="8.7109375"/>
    <col min="2299" max="2299" customWidth="1" width="8.7109375"/>
    <col min="2300" max="2300" customWidth="1" width="8.7109375"/>
    <col min="2301" max="2301" customWidth="1" width="8.7109375"/>
    <col min="2302" max="2302" customWidth="1" width="8.7109375"/>
    <col min="2303" max="2303" customWidth="1" width="8.7109375"/>
    <col min="2304" max="2304" customWidth="1" width="8.7109375"/>
    <col min="2305" max="2305" customWidth="1" width="8.7109375"/>
    <col min="2306" max="2306" customWidth="1" width="8.7109375"/>
    <col min="2307" max="2307" customWidth="1" width="8.7109375"/>
    <col min="2308" max="2308" customWidth="1" width="8.7109375"/>
    <col min="2309" max="2309" customWidth="1" width="8.7109375"/>
    <col min="2310" max="2310" customWidth="1" width="8.7109375"/>
    <col min="2311" max="2311" customWidth="1" width="8.7109375"/>
    <col min="2312" max="2312" customWidth="1" width="8.7109375"/>
    <col min="2313" max="2313" customWidth="1" width="8.7109375"/>
    <col min="2314" max="2314" customWidth="1" width="8.7109375"/>
    <col min="2315" max="2315" customWidth="1" width="8.7109375"/>
    <col min="2316" max="2316" customWidth="1" width="8.7109375"/>
    <col min="2317" max="2317" customWidth="1" width="8.7109375"/>
    <col min="2318" max="2318" customWidth="1" width="8.7109375"/>
    <col min="2319" max="2319" customWidth="1" width="8.7109375"/>
    <col min="2320" max="2320" customWidth="1" width="8.7109375"/>
    <col min="2321" max="2321" customWidth="1" width="8.7109375"/>
    <col min="2322" max="2322" customWidth="1" width="8.7109375"/>
    <col min="2323" max="2323" customWidth="1" width="8.7109375"/>
    <col min="2324" max="2324" customWidth="1" width="8.7109375"/>
    <col min="2325" max="2325" customWidth="1" width="8.7109375"/>
    <col min="2326" max="2326" customWidth="1" width="8.7109375"/>
    <col min="2327" max="2327" customWidth="1" width="8.7109375"/>
    <col min="2328" max="2328" customWidth="1" width="8.7109375"/>
    <col min="2329" max="2329" customWidth="1" width="8.7109375"/>
    <col min="2330" max="2330" customWidth="1" width="8.7109375"/>
    <col min="2331" max="2331" customWidth="1" width="8.7109375"/>
    <col min="2332" max="2332" customWidth="1" width="8.7109375"/>
    <col min="2333" max="2333" customWidth="1" width="8.7109375"/>
    <col min="2334" max="2334" customWidth="1" width="8.7109375"/>
    <col min="2335" max="2335" customWidth="1" width="8.7109375"/>
    <col min="2336" max="2336" customWidth="1" width="8.7109375"/>
    <col min="2337" max="2337" customWidth="1" width="8.7109375"/>
    <col min="2338" max="2338" customWidth="1" width="8.7109375"/>
    <col min="2339" max="2339" customWidth="1" width="8.7109375"/>
    <col min="2340" max="2340" customWidth="1" width="8.7109375"/>
    <col min="2341" max="2341" customWidth="1" width="8.7109375"/>
    <col min="2342" max="2342" customWidth="1" width="8.7109375"/>
    <col min="2343" max="2343" customWidth="1" width="8.7109375"/>
    <col min="2344" max="2344" customWidth="1" width="8.7109375"/>
    <col min="2345" max="2345" customWidth="1" width="8.7109375"/>
    <col min="2346" max="2346" customWidth="1" width="8.7109375"/>
    <col min="2347" max="2347" customWidth="1" width="8.7109375"/>
    <col min="2348" max="2348" customWidth="1" width="8.7109375"/>
    <col min="2349" max="2349" customWidth="1" width="8.7109375"/>
    <col min="2350" max="2350" customWidth="1" width="8.7109375"/>
    <col min="2351" max="2351" customWidth="1" width="8.7109375"/>
    <col min="2352" max="2352" customWidth="1" width="8.7109375"/>
    <col min="2353" max="2353" customWidth="1" width="8.7109375"/>
    <col min="2354" max="2354" customWidth="1" width="8.7109375"/>
    <col min="2355" max="2355" customWidth="1" width="8.7109375"/>
    <col min="2356" max="2356" customWidth="1" width="8.7109375"/>
    <col min="2357" max="2357" customWidth="1" width="8.7109375"/>
    <col min="2358" max="2358" customWidth="1" width="8.7109375"/>
    <col min="2359" max="2359" customWidth="1" width="8.7109375"/>
    <col min="2360" max="2360" customWidth="1" width="8.7109375"/>
    <col min="2361" max="2361" customWidth="1" width="8.7109375"/>
    <col min="2362" max="2362" customWidth="1" width="8.7109375"/>
    <col min="2363" max="2363" customWidth="1" width="8.7109375"/>
    <col min="2364" max="2364" customWidth="1" width="8.7109375"/>
    <col min="2365" max="2365" customWidth="1" width="8.7109375"/>
    <col min="2366" max="2366" customWidth="1" width="8.7109375"/>
    <col min="2367" max="2367" customWidth="1" width="8.7109375"/>
    <col min="2368" max="2368" customWidth="1" width="8.7109375"/>
    <col min="2369" max="2369" customWidth="1" width="8.7109375"/>
    <col min="2370" max="2370" customWidth="1" width="8.7109375"/>
    <col min="2371" max="2371" customWidth="1" width="8.7109375"/>
    <col min="2372" max="2372" customWidth="1" width="8.7109375"/>
    <col min="2373" max="2373" customWidth="1" width="8.7109375"/>
    <col min="2374" max="2374" customWidth="1" width="8.7109375"/>
    <col min="2375" max="2375" customWidth="1" width="8.7109375"/>
    <col min="2376" max="2376" customWidth="1" width="8.7109375"/>
    <col min="2377" max="2377" customWidth="1" width="8.7109375"/>
    <col min="2378" max="2378" customWidth="1" width="8.7109375"/>
    <col min="2379" max="2379" customWidth="1" width="8.7109375"/>
    <col min="2380" max="2380" customWidth="1" width="8.7109375"/>
    <col min="2381" max="2381" customWidth="1" width="8.7109375"/>
    <col min="2382" max="2382" customWidth="1" width="8.7109375"/>
    <col min="2383" max="2383" customWidth="1" width="8.7109375"/>
    <col min="2384" max="2384" customWidth="1" width="8.7109375"/>
    <col min="2385" max="2385" customWidth="1" width="8.7109375"/>
    <col min="2386" max="2386" customWidth="1" width="8.7109375"/>
    <col min="2387" max="2387" customWidth="1" width="8.7109375"/>
    <col min="2388" max="2388" customWidth="1" width="8.7109375"/>
    <col min="2389" max="2389" customWidth="1" width="8.7109375"/>
    <col min="2390" max="2390" customWidth="1" width="8.7109375"/>
    <col min="2391" max="2391" customWidth="1" width="8.7109375"/>
    <col min="2392" max="2392" customWidth="1" width="8.7109375"/>
    <col min="2393" max="2393" customWidth="1" width="8.7109375"/>
    <col min="2394" max="2394" customWidth="1" width="8.7109375"/>
    <col min="2395" max="2395" customWidth="1" width="8.7109375"/>
    <col min="2396" max="2396" customWidth="1" width="8.7109375"/>
    <col min="2397" max="2397" customWidth="1" width="8.7109375"/>
    <col min="2398" max="2398" customWidth="1" width="8.7109375"/>
    <col min="2399" max="2399" customWidth="1" width="8.7109375"/>
    <col min="2400" max="2400" customWidth="1" width="8.7109375"/>
    <col min="2401" max="2401" customWidth="1" width="8.7109375"/>
    <col min="2402" max="2402" customWidth="1" width="8.7109375"/>
    <col min="2403" max="2403" customWidth="1" width="8.7109375"/>
    <col min="2404" max="2404" customWidth="1" width="8.7109375"/>
    <col min="2405" max="2405" customWidth="1" width="8.7109375"/>
    <col min="2406" max="2406" customWidth="1" width="8.7109375"/>
    <col min="2407" max="2407" customWidth="1" width="8.7109375"/>
    <col min="2408" max="2408" customWidth="1" width="8.7109375"/>
    <col min="2409" max="2409" customWidth="1" width="8.7109375"/>
    <col min="2410" max="2410" customWidth="1" width="8.7109375"/>
    <col min="2411" max="2411" customWidth="1" width="8.7109375"/>
    <col min="2412" max="2412" customWidth="1" width="8.7109375"/>
    <col min="2413" max="2413" customWidth="1" width="8.7109375"/>
    <col min="2414" max="2414" customWidth="1" width="8.7109375"/>
    <col min="2415" max="2415" customWidth="1" width="8.7109375"/>
    <col min="2416" max="2416" customWidth="1" width="8.7109375"/>
    <col min="2417" max="2417" customWidth="1" width="8.7109375"/>
    <col min="2418" max="2418" customWidth="1" width="8.7109375"/>
    <col min="2419" max="2419" customWidth="1" width="8.7109375"/>
    <col min="2420" max="2420" customWidth="1" width="8.7109375"/>
    <col min="2421" max="2421" customWidth="1" width="8.7109375"/>
    <col min="2422" max="2422" customWidth="1" width="8.7109375"/>
    <col min="2423" max="2423" customWidth="1" width="8.7109375"/>
    <col min="2424" max="2424" customWidth="1" width="8.7109375"/>
    <col min="2425" max="2425" customWidth="1" width="8.7109375"/>
    <col min="2426" max="2426" customWidth="1" width="8.7109375"/>
    <col min="2427" max="2427" customWidth="1" width="8.7109375"/>
    <col min="2428" max="2428" customWidth="1" width="8.7109375"/>
    <col min="2429" max="2429" customWidth="1" width="8.7109375"/>
    <col min="2430" max="2430" customWidth="1" width="8.7109375"/>
    <col min="2431" max="2431" customWidth="1" width="8.7109375"/>
    <col min="2432" max="2432" customWidth="1" width="8.7109375"/>
    <col min="2433" max="2433" customWidth="1" width="8.7109375"/>
    <col min="2434" max="2434" customWidth="1" width="8.7109375"/>
    <col min="2435" max="2435" customWidth="1" width="8.7109375"/>
    <col min="2436" max="2436" customWidth="1" width="8.7109375"/>
    <col min="2437" max="2437" customWidth="1" width="8.7109375"/>
    <col min="2438" max="2438" customWidth="1" width="8.7109375"/>
    <col min="2439" max="2439" customWidth="1" width="8.7109375"/>
    <col min="2440" max="2440" customWidth="1" width="8.7109375"/>
    <col min="2441" max="2441" customWidth="1" width="8.7109375"/>
    <col min="2442" max="2442" customWidth="1" width="8.7109375"/>
    <col min="2443" max="2443" customWidth="1" width="8.7109375"/>
    <col min="2444" max="2444" customWidth="1" width="8.7109375"/>
    <col min="2445" max="2445" customWidth="1" width="8.7109375"/>
    <col min="2446" max="2446" customWidth="1" width="8.7109375"/>
    <col min="2447" max="2447" customWidth="1" width="8.7109375"/>
    <col min="2448" max="2448" customWidth="1" width="8.7109375"/>
    <col min="2449" max="2449" customWidth="1" width="8.7109375"/>
    <col min="2450" max="2450" customWidth="1" width="8.7109375"/>
    <col min="2451" max="2451" customWidth="1" width="8.7109375"/>
    <col min="2452" max="2452" customWidth="1" width="8.7109375"/>
    <col min="2453" max="2453" customWidth="1" width="8.7109375"/>
    <col min="2454" max="2454" customWidth="1" width="8.7109375"/>
    <col min="2455" max="2455" customWidth="1" width="8.7109375"/>
    <col min="2456" max="2456" customWidth="1" width="8.7109375"/>
    <col min="2457" max="2457" customWidth="1" width="8.7109375"/>
    <col min="2458" max="2458" customWidth="1" width="8.7109375"/>
    <col min="2459" max="2459" customWidth="1" width="8.7109375"/>
    <col min="2460" max="2460" customWidth="1" width="8.7109375"/>
    <col min="2461" max="2461" customWidth="1" width="8.7109375"/>
    <col min="2462" max="2462" customWidth="1" width="8.7109375"/>
    <col min="2463" max="2463" customWidth="1" width="8.7109375"/>
    <col min="2464" max="2464" customWidth="1" width="8.7109375"/>
    <col min="2465" max="2465" customWidth="1" width="8.7109375"/>
    <col min="2466" max="2466" customWidth="1" width="8.7109375"/>
    <col min="2467" max="2467" customWidth="1" width="8.7109375"/>
    <col min="2468" max="2468" customWidth="1" width="8.7109375"/>
    <col min="2469" max="2469" customWidth="1" width="8.7109375"/>
    <col min="2470" max="2470" customWidth="1" width="8.7109375"/>
    <col min="2471" max="2471" customWidth="1" width="8.7109375"/>
    <col min="2472" max="2472" customWidth="1" width="8.7109375"/>
    <col min="2473" max="2473" customWidth="1" width="8.7109375"/>
    <col min="2474" max="2474" customWidth="1" width="8.7109375"/>
    <col min="2475" max="2475" customWidth="1" width="8.7109375"/>
    <col min="2476" max="2476" customWidth="1" width="8.7109375"/>
    <col min="2477" max="2477" customWidth="1" width="8.7109375"/>
    <col min="2478" max="2478" customWidth="1" width="8.7109375"/>
    <col min="2479" max="2479" customWidth="1" width="8.7109375"/>
    <col min="2480" max="2480" customWidth="1" width="8.7109375"/>
    <col min="2481" max="2481" customWidth="1" width="8.7109375"/>
    <col min="2482" max="2482" customWidth="1" width="8.7109375"/>
    <col min="2483" max="2483" customWidth="1" width="8.7109375"/>
    <col min="2484" max="2484" customWidth="1" width="8.7109375"/>
    <col min="2485" max="2485" customWidth="1" width="8.7109375"/>
    <col min="2486" max="2486" customWidth="1" width="8.7109375"/>
    <col min="2487" max="2487" customWidth="1" width="8.7109375"/>
    <col min="2488" max="2488" customWidth="1" width="8.7109375"/>
    <col min="2489" max="2489" customWidth="1" width="8.7109375"/>
    <col min="2490" max="2490" customWidth="1" width="8.7109375"/>
    <col min="2491" max="2491" customWidth="1" width="8.7109375"/>
    <col min="2492" max="2492" customWidth="1" width="8.7109375"/>
    <col min="2493" max="2493" customWidth="1" width="8.7109375"/>
    <col min="2494" max="2494" customWidth="1" width="8.7109375"/>
    <col min="2495" max="2495" customWidth="1" width="8.7109375"/>
    <col min="2496" max="2496" customWidth="1" width="8.7109375"/>
    <col min="2497" max="2497" customWidth="1" width="8.7109375"/>
    <col min="2498" max="2498" customWidth="1" width="8.7109375"/>
    <col min="2499" max="2499" customWidth="1" width="8.7109375"/>
    <col min="2500" max="2500" customWidth="1" width="8.7109375"/>
    <col min="2501" max="2501" customWidth="1" width="8.7109375"/>
    <col min="2502" max="2502" customWidth="1" width="8.7109375"/>
    <col min="2503" max="2503" customWidth="1" width="8.7109375"/>
    <col min="2504" max="2504" customWidth="1" width="8.7109375"/>
    <col min="2505" max="2505" customWidth="1" width="8.7109375"/>
    <col min="2506" max="2506" customWidth="1" width="8.7109375"/>
    <col min="2507" max="2507" customWidth="1" width="8.7109375"/>
    <col min="2508" max="2508" customWidth="1" width="8.7109375"/>
    <col min="2509" max="2509" customWidth="1" width="8.7109375"/>
    <col min="2510" max="2510" customWidth="1" width="8.7109375"/>
    <col min="2511" max="2511" customWidth="1" width="8.7109375"/>
    <col min="2512" max="2512" customWidth="1" width="8.7109375"/>
    <col min="2513" max="2513" customWidth="1" width="8.7109375"/>
    <col min="2514" max="2514" customWidth="1" width="8.7109375"/>
    <col min="2515" max="2515" customWidth="1" width="8.7109375"/>
    <col min="2516" max="2516" customWidth="1" width="8.7109375"/>
    <col min="2517" max="2517" customWidth="1" width="8.7109375"/>
    <col min="2518" max="2518" customWidth="1" width="8.7109375"/>
    <col min="2519" max="2519" customWidth="1" width="8.7109375"/>
    <col min="2520" max="2520" customWidth="1" width="8.7109375"/>
    <col min="2521" max="2521" customWidth="1" width="8.7109375"/>
    <col min="2522" max="2522" customWidth="1" width="8.7109375"/>
    <col min="2523" max="2523" customWidth="1" width="8.7109375"/>
    <col min="2524" max="2524" customWidth="1" width="8.7109375"/>
    <col min="2525" max="2525" customWidth="1" width="8.7109375"/>
    <col min="2526" max="2526" customWidth="1" width="8.7109375"/>
    <col min="2527" max="2527" customWidth="1" width="8.7109375"/>
    <col min="2528" max="2528" customWidth="1" width="8.7109375"/>
    <col min="2529" max="2529" customWidth="1" width="8.7109375"/>
    <col min="2530" max="2530" customWidth="1" width="8.7109375"/>
    <col min="2531" max="2531" customWidth="1" width="8.7109375"/>
    <col min="2532" max="2532" customWidth="1" width="8.7109375"/>
    <col min="2533" max="2533" customWidth="1" width="8.7109375"/>
    <col min="2534" max="2534" customWidth="1" width="8.7109375"/>
    <col min="2535" max="2535" customWidth="1" width="8.7109375"/>
    <col min="2536" max="2536" customWidth="1" width="8.7109375"/>
    <col min="2537" max="2537" customWidth="1" width="8.7109375"/>
    <col min="2538" max="2538" customWidth="1" width="8.7109375"/>
    <col min="2539" max="2539" customWidth="1" width="8.7109375"/>
    <col min="2540" max="2540" customWidth="1" width="8.7109375"/>
    <col min="2541" max="2541" customWidth="1" width="8.7109375"/>
    <col min="2542" max="2542" customWidth="1" width="8.7109375"/>
    <col min="2543" max="2543" customWidth="1" width="8.7109375"/>
    <col min="2544" max="2544" customWidth="1" width="8.7109375"/>
    <col min="2545" max="2545" customWidth="1" width="8.7109375"/>
    <col min="2546" max="2546" customWidth="1" width="8.7109375"/>
    <col min="2547" max="2547" customWidth="1" width="8.7109375"/>
    <col min="2548" max="2548" customWidth="1" width="8.7109375"/>
    <col min="2549" max="2549" customWidth="1" width="8.7109375"/>
    <col min="2550" max="2550" customWidth="1" width="8.7109375"/>
    <col min="2551" max="2551" customWidth="1" width="8.7109375"/>
    <col min="2552" max="2552" customWidth="1" width="8.7109375"/>
    <col min="2553" max="2553" customWidth="1" width="8.7109375"/>
    <col min="2554" max="2554" customWidth="1" width="8.7109375"/>
    <col min="2555" max="2555" customWidth="1" width="8.7109375"/>
    <col min="2556" max="2556" customWidth="1" width="8.7109375"/>
    <col min="2557" max="2557" customWidth="1" width="8.7109375"/>
    <col min="2558" max="2558" customWidth="1" width="8.7109375"/>
    <col min="2559" max="2559" customWidth="1" width="8.7109375"/>
    <col min="2560" max="2560" customWidth="1" width="8.7109375"/>
    <col min="2561" max="2561" customWidth="1" width="8.7109375"/>
    <col min="2562" max="2562" customWidth="1" width="8.7109375"/>
    <col min="2563" max="2563" customWidth="1" width="8.7109375"/>
    <col min="2564" max="2564" customWidth="1" width="8.7109375"/>
    <col min="2565" max="2565" customWidth="1" width="8.7109375"/>
    <col min="2566" max="2566" customWidth="1" width="8.7109375"/>
    <col min="2567" max="2567" customWidth="1" width="8.7109375"/>
    <col min="2568" max="2568" customWidth="1" width="8.7109375"/>
    <col min="2569" max="2569" customWidth="1" width="8.7109375"/>
    <col min="2570" max="2570" customWidth="1" width="8.7109375"/>
    <col min="2571" max="2571" customWidth="1" width="8.7109375"/>
    <col min="2572" max="2572" customWidth="1" width="8.7109375"/>
    <col min="2573" max="2573" customWidth="1" width="8.7109375"/>
    <col min="2574" max="2574" customWidth="1" width="8.7109375"/>
    <col min="2575" max="2575" customWidth="1" width="8.7109375"/>
    <col min="2576" max="2576" customWidth="1" width="8.7109375"/>
    <col min="2577" max="2577" customWidth="1" width="8.7109375"/>
    <col min="2578" max="2578" customWidth="1" width="8.7109375"/>
    <col min="2579" max="2579" customWidth="1" width="8.7109375"/>
    <col min="2580" max="2580" customWidth="1" width="8.7109375"/>
    <col min="2581" max="2581" customWidth="1" width="8.7109375"/>
    <col min="2582" max="2582" customWidth="1" width="8.7109375"/>
    <col min="2583" max="2583" customWidth="1" width="8.7109375"/>
    <col min="2584" max="2584" customWidth="1" width="8.7109375"/>
    <col min="2585" max="2585" customWidth="1" width="8.7109375"/>
    <col min="2586" max="2586" customWidth="1" width="8.7109375"/>
    <col min="2587" max="2587" customWidth="1" width="8.7109375"/>
    <col min="2588" max="2588" customWidth="1" width="8.7109375"/>
    <col min="2589" max="2589" customWidth="1" width="8.7109375"/>
    <col min="2590" max="2590" customWidth="1" width="8.7109375"/>
    <col min="2591" max="2591" customWidth="1" width="8.7109375"/>
    <col min="2592" max="2592" customWidth="1" width="8.7109375"/>
    <col min="2593" max="2593" customWidth="1" width="8.7109375"/>
    <col min="2594" max="2594" customWidth="1" width="8.7109375"/>
    <col min="2595" max="2595" customWidth="1" width="8.7109375"/>
    <col min="2596" max="2596" customWidth="1" width="8.7109375"/>
    <col min="2597" max="2597" customWidth="1" width="8.7109375"/>
    <col min="2598" max="2598" customWidth="1" width="8.7109375"/>
    <col min="2599" max="2599" customWidth="1" width="8.7109375"/>
    <col min="2600" max="2600" customWidth="1" width="8.7109375"/>
    <col min="2601" max="2601" customWidth="1" width="8.7109375"/>
    <col min="2602" max="2602" customWidth="1" width="8.7109375"/>
    <col min="2603" max="2603" customWidth="1" width="8.7109375"/>
    <col min="2604" max="2604" customWidth="1" width="8.7109375"/>
    <col min="2605" max="2605" customWidth="1" width="8.7109375"/>
    <col min="2606" max="2606" customWidth="1" width="8.7109375"/>
    <col min="2607" max="2607" customWidth="1" width="8.7109375"/>
    <col min="2608" max="2608" customWidth="1" width="8.7109375"/>
    <col min="2609" max="2609" customWidth="1" width="8.7109375"/>
    <col min="2610" max="2610" customWidth="1" width="8.7109375"/>
    <col min="2611" max="2611" customWidth="1" width="8.7109375"/>
    <col min="2612" max="2612" customWidth="1" width="8.7109375"/>
    <col min="2613" max="2613" customWidth="1" width="8.7109375"/>
    <col min="2614" max="2614" customWidth="1" width="8.7109375"/>
    <col min="2615" max="2615" customWidth="1" width="8.7109375"/>
    <col min="2616" max="2616" customWidth="1" width="8.7109375"/>
    <col min="2617" max="2617" customWidth="1" width="8.7109375"/>
    <col min="2618" max="2618" customWidth="1" width="8.7109375"/>
    <col min="2619" max="2619" customWidth="1" width="8.7109375"/>
    <col min="2620" max="2620" customWidth="1" width="8.7109375"/>
    <col min="2621" max="2621" customWidth="1" width="8.7109375"/>
    <col min="2622" max="2622" customWidth="1" width="8.7109375"/>
    <col min="2623" max="2623" customWidth="1" width="8.7109375"/>
    <col min="2624" max="2624" customWidth="1" width="8.7109375"/>
    <col min="2625" max="2625" customWidth="1" width="8.7109375"/>
    <col min="2626" max="2626" customWidth="1" width="8.7109375"/>
    <col min="2627" max="2627" customWidth="1" width="8.7109375"/>
    <col min="2628" max="2628" customWidth="1" width="8.7109375"/>
    <col min="2629" max="2629" customWidth="1" width="8.7109375"/>
    <col min="2630" max="2630" customWidth="1" width="8.7109375"/>
    <col min="2631" max="2631" customWidth="1" width="8.7109375"/>
    <col min="2632" max="2632" customWidth="1" width="8.7109375"/>
    <col min="2633" max="2633" customWidth="1" width="8.7109375"/>
    <col min="2634" max="2634" customWidth="1" width="8.7109375"/>
    <col min="2635" max="2635" customWidth="1" width="8.7109375"/>
    <col min="2636" max="2636" customWidth="1" width="8.7109375"/>
    <col min="2637" max="2637" customWidth="1" width="8.7109375"/>
    <col min="2638" max="2638" customWidth="1" width="8.7109375"/>
    <col min="2639" max="2639" customWidth="1" width="8.7109375"/>
    <col min="2640" max="2640" customWidth="1" width="8.7109375"/>
    <col min="2641" max="2641" customWidth="1" width="8.7109375"/>
    <col min="2642" max="2642" customWidth="1" width="8.7109375"/>
    <col min="2643" max="2643" customWidth="1" width="8.7109375"/>
    <col min="2644" max="2644" customWidth="1" width="8.7109375"/>
    <col min="2645" max="2645" customWidth="1" width="8.7109375"/>
    <col min="2646" max="2646" customWidth="1" width="8.7109375"/>
    <col min="2647" max="2647" customWidth="1" width="8.7109375"/>
    <col min="2648" max="2648" customWidth="1" width="8.7109375"/>
    <col min="2649" max="2649" customWidth="1" width="8.7109375"/>
    <col min="2650" max="2650" customWidth="1" width="8.7109375"/>
    <col min="2651" max="2651" customWidth="1" width="8.7109375"/>
    <col min="2652" max="2652" customWidth="1" width="8.7109375"/>
    <col min="2653" max="2653" customWidth="1" width="8.7109375"/>
    <col min="2654" max="2654" customWidth="1" width="8.7109375"/>
    <col min="2655" max="2655" customWidth="1" width="8.7109375"/>
    <col min="2656" max="2656" customWidth="1" width="8.7109375"/>
    <col min="2657" max="2657" customWidth="1" width="8.7109375"/>
    <col min="2658" max="2658" customWidth="1" width="8.7109375"/>
    <col min="2659" max="2659" customWidth="1" width="8.7109375"/>
    <col min="2660" max="2660" customWidth="1" width="8.7109375"/>
    <col min="2661" max="2661" customWidth="1" width="8.7109375"/>
    <col min="2662" max="2662" customWidth="1" width="8.7109375"/>
    <col min="2663" max="2663" customWidth="1" width="8.7109375"/>
    <col min="2664" max="2664" customWidth="1" width="8.7109375"/>
    <col min="2665" max="2665" customWidth="1" width="8.7109375"/>
    <col min="2666" max="2666" customWidth="1" width="8.7109375"/>
    <col min="2667" max="2667" customWidth="1" width="8.7109375"/>
    <col min="2668" max="2668" customWidth="1" width="8.7109375"/>
    <col min="2669" max="2669" customWidth="1" width="8.7109375"/>
    <col min="2670" max="2670" customWidth="1" width="8.7109375"/>
    <col min="2671" max="2671" customWidth="1" width="8.7109375"/>
    <col min="2672" max="2672" customWidth="1" width="8.7109375"/>
    <col min="2673" max="2673" customWidth="1" width="8.7109375"/>
    <col min="2674" max="2674" customWidth="1" width="8.7109375"/>
    <col min="2675" max="2675" customWidth="1" width="8.7109375"/>
    <col min="2676" max="2676" customWidth="1" width="8.7109375"/>
    <col min="2677" max="2677" customWidth="1" width="8.7109375"/>
    <col min="2678" max="2678" customWidth="1" width="8.7109375"/>
    <col min="2679" max="2679" customWidth="1" width="8.7109375"/>
    <col min="2680" max="2680" customWidth="1" width="8.7109375"/>
    <col min="2681" max="2681" customWidth="1" width="8.7109375"/>
    <col min="2682" max="2682" customWidth="1" width="8.7109375"/>
    <col min="2683" max="2683" customWidth="1" width="8.7109375"/>
    <col min="2684" max="2684" customWidth="1" width="8.7109375"/>
    <col min="2685" max="2685" customWidth="1" width="8.7109375"/>
    <col min="2686" max="2686" customWidth="1" width="8.7109375"/>
    <col min="2687" max="2687" customWidth="1" width="8.7109375"/>
    <col min="2688" max="2688" customWidth="1" width="8.7109375"/>
    <col min="2689" max="2689" customWidth="1" width="8.7109375"/>
    <col min="2690" max="2690" customWidth="1" width="8.7109375"/>
    <col min="2691" max="2691" customWidth="1" width="8.7109375"/>
    <col min="2692" max="2692" customWidth="1" width="8.7109375"/>
    <col min="2693" max="2693" customWidth="1" width="8.7109375"/>
    <col min="2694" max="2694" customWidth="1" width="8.7109375"/>
    <col min="2695" max="2695" customWidth="1" width="8.7109375"/>
    <col min="2696" max="2696" customWidth="1" width="8.7109375"/>
    <col min="2697" max="2697" customWidth="1" width="8.7109375"/>
    <col min="2698" max="2698" customWidth="1" width="8.7109375"/>
    <col min="2699" max="2699" customWidth="1" width="8.7109375"/>
    <col min="2700" max="2700" customWidth="1" width="8.7109375"/>
    <col min="2701" max="2701" customWidth="1" width="8.7109375"/>
    <col min="2702" max="2702" customWidth="1" width="8.7109375"/>
    <col min="2703" max="2703" customWidth="1" width="8.7109375"/>
    <col min="2704" max="2704" customWidth="1" width="8.7109375"/>
    <col min="2705" max="2705" customWidth="1" width="8.7109375"/>
    <col min="2706" max="2706" customWidth="1" width="8.7109375"/>
    <col min="2707" max="2707" customWidth="1" width="8.7109375"/>
    <col min="2708" max="2708" customWidth="1" width="8.7109375"/>
    <col min="2709" max="2709" customWidth="1" width="8.7109375"/>
    <col min="2710" max="2710" customWidth="1" width="8.7109375"/>
    <col min="2711" max="2711" customWidth="1" width="8.7109375"/>
    <col min="2712" max="2712" customWidth="1" width="8.7109375"/>
    <col min="2713" max="2713" customWidth="1" width="8.7109375"/>
    <col min="2714" max="2714" customWidth="1" width="8.7109375"/>
    <col min="2715" max="2715" customWidth="1" width="8.7109375"/>
    <col min="2716" max="2716" customWidth="1" width="8.7109375"/>
    <col min="2717" max="2717" customWidth="1" width="8.7109375"/>
    <col min="2718" max="2718" customWidth="1" width="8.7109375"/>
    <col min="2719" max="2719" customWidth="1" width="8.7109375"/>
    <col min="2720" max="2720" customWidth="1" width="8.7109375"/>
    <col min="2721" max="2721" customWidth="1" width="8.7109375"/>
    <col min="2722" max="2722" customWidth="1" width="8.7109375"/>
    <col min="2723" max="2723" customWidth="1" width="8.7109375"/>
    <col min="2724" max="2724" customWidth="1" width="8.7109375"/>
    <col min="2725" max="2725" customWidth="1" width="8.7109375"/>
    <col min="2726" max="2726" customWidth="1" width="8.7109375"/>
    <col min="2727" max="2727" customWidth="1" width="8.7109375"/>
    <col min="2728" max="2728" customWidth="1" width="8.7109375"/>
    <col min="2729" max="2729" customWidth="1" width="8.7109375"/>
    <col min="2730" max="2730" customWidth="1" width="8.7109375"/>
    <col min="2731" max="2731" customWidth="1" width="8.7109375"/>
    <col min="2732" max="2732" customWidth="1" width="8.7109375"/>
    <col min="2733" max="2733" customWidth="1" width="8.7109375"/>
    <col min="2734" max="2734" customWidth="1" width="8.7109375"/>
    <col min="2735" max="2735" customWidth="1" width="8.7109375"/>
    <col min="2736" max="2736" customWidth="1" width="8.7109375"/>
    <col min="2737" max="2737" customWidth="1" width="8.7109375"/>
    <col min="2738" max="2738" customWidth="1" width="8.7109375"/>
    <col min="2739" max="2739" customWidth="1" width="8.7109375"/>
    <col min="2740" max="2740" customWidth="1" width="8.7109375"/>
    <col min="2741" max="2741" customWidth="1" width="8.7109375"/>
    <col min="2742" max="2742" customWidth="1" width="8.7109375"/>
    <col min="2743" max="2743" customWidth="1" width="8.7109375"/>
    <col min="2744" max="2744" customWidth="1" width="8.7109375"/>
    <col min="2745" max="2745" customWidth="1" width="8.7109375"/>
    <col min="2746" max="2746" customWidth="1" width="8.7109375"/>
    <col min="2747" max="2747" customWidth="1" width="8.7109375"/>
    <col min="2748" max="2748" customWidth="1" width="8.7109375"/>
    <col min="2749" max="2749" customWidth="1" width="8.7109375"/>
    <col min="2750" max="2750" customWidth="1" width="8.7109375"/>
    <col min="2751" max="2751" customWidth="1" width="8.7109375"/>
    <col min="2752" max="2752" customWidth="1" width="8.7109375"/>
    <col min="2753" max="2753" customWidth="1" width="8.7109375"/>
    <col min="2754" max="2754" customWidth="1" width="8.7109375"/>
    <col min="2755" max="2755" customWidth="1" width="8.7109375"/>
    <col min="2756" max="2756" customWidth="1" width="8.7109375"/>
    <col min="2757" max="2757" customWidth="1" width="8.7109375"/>
    <col min="2758" max="2758" customWidth="1" width="8.7109375"/>
    <col min="2759" max="2759" customWidth="1" width="8.7109375"/>
    <col min="2760" max="2760" customWidth="1" width="8.7109375"/>
    <col min="2761" max="2761" customWidth="1" width="8.7109375"/>
    <col min="2762" max="2762" customWidth="1" width="8.7109375"/>
    <col min="2763" max="2763" customWidth="1" width="8.7109375"/>
    <col min="2764" max="2764" customWidth="1" width="8.7109375"/>
    <col min="2765" max="2765" customWidth="1" width="8.7109375"/>
    <col min="2766" max="2766" customWidth="1" width="8.7109375"/>
    <col min="2767" max="2767" customWidth="1" width="8.7109375"/>
    <col min="2768" max="2768" customWidth="1" width="8.7109375"/>
    <col min="2769" max="2769" customWidth="1" width="8.7109375"/>
    <col min="2770" max="2770" customWidth="1" width="8.7109375"/>
    <col min="2771" max="2771" customWidth="1" width="8.7109375"/>
    <col min="2772" max="2772" customWidth="1" width="8.7109375"/>
    <col min="2773" max="2773" customWidth="1" width="8.7109375"/>
    <col min="2774" max="2774" customWidth="1" width="8.7109375"/>
    <col min="2775" max="2775" customWidth="1" width="8.7109375"/>
    <col min="2776" max="2776" customWidth="1" width="8.7109375"/>
    <col min="2777" max="2777" customWidth="1" width="8.7109375"/>
    <col min="2778" max="2778" customWidth="1" width="8.7109375"/>
    <col min="2779" max="2779" customWidth="1" width="8.7109375"/>
    <col min="2780" max="2780" customWidth="1" width="8.7109375"/>
    <col min="2781" max="2781" customWidth="1" width="8.7109375"/>
    <col min="2782" max="2782" customWidth="1" width="8.7109375"/>
    <col min="2783" max="2783" customWidth="1" width="8.7109375"/>
    <col min="2784" max="2784" customWidth="1" width="8.7109375"/>
    <col min="2785" max="2785" customWidth="1" width="8.7109375"/>
    <col min="2786" max="2786" customWidth="1" width="8.7109375"/>
    <col min="2787" max="2787" customWidth="1" width="8.7109375"/>
    <col min="2788" max="2788" customWidth="1" width="8.7109375"/>
    <col min="2789" max="2789" customWidth="1" width="8.7109375"/>
    <col min="2790" max="2790" customWidth="1" width="8.7109375"/>
    <col min="2791" max="2791" customWidth="1" width="8.7109375"/>
    <col min="2792" max="2792" customWidth="1" width="8.7109375"/>
    <col min="2793" max="2793" customWidth="1" width="8.7109375"/>
    <col min="2794" max="2794" customWidth="1" width="8.7109375"/>
    <col min="2795" max="2795" customWidth="1" width="8.7109375"/>
    <col min="2796" max="2796" customWidth="1" width="8.7109375"/>
    <col min="2797" max="2797" customWidth="1" width="8.7109375"/>
    <col min="2798" max="2798" customWidth="1" width="8.7109375"/>
    <col min="2799" max="2799" customWidth="1" width="8.7109375"/>
    <col min="2800" max="2800" customWidth="1" width="8.7109375"/>
    <col min="2801" max="2801" customWidth="1" width="8.7109375"/>
    <col min="2802" max="2802" customWidth="1" width="8.7109375"/>
    <col min="2803" max="2803" customWidth="1" width="8.7109375"/>
    <col min="2804" max="2804" customWidth="1" width="8.7109375"/>
    <col min="2805" max="2805" customWidth="1" width="8.7109375"/>
    <col min="2806" max="2806" customWidth="1" width="8.7109375"/>
    <col min="2807" max="2807" customWidth="1" width="8.7109375"/>
    <col min="2808" max="2808" customWidth="1" width="8.7109375"/>
    <col min="2809" max="2809" customWidth="1" width="8.7109375"/>
    <col min="2810" max="2810" customWidth="1" width="8.7109375"/>
    <col min="2811" max="2811" customWidth="1" width="8.7109375"/>
    <col min="2812" max="2812" customWidth="1" width="8.7109375"/>
    <col min="2813" max="2813" customWidth="1" width="8.7109375"/>
    <col min="2814" max="2814" customWidth="1" width="8.7109375"/>
    <col min="2815" max="2815" customWidth="1" width="8.7109375"/>
    <col min="2816" max="2816" customWidth="1" width="8.7109375"/>
    <col min="2817" max="2817" customWidth="1" width="8.7109375"/>
    <col min="2818" max="2818" customWidth="1" width="8.7109375"/>
    <col min="2819" max="2819" customWidth="1" width="8.7109375"/>
    <col min="2820" max="2820" customWidth="1" width="8.7109375"/>
    <col min="2821" max="2821" customWidth="1" width="8.7109375"/>
    <col min="2822" max="2822" customWidth="1" width="8.7109375"/>
    <col min="2823" max="2823" customWidth="1" width="8.7109375"/>
    <col min="2824" max="2824" customWidth="1" width="8.7109375"/>
    <col min="2825" max="2825" customWidth="1" width="8.7109375"/>
    <col min="2826" max="2826" customWidth="1" width="8.7109375"/>
    <col min="2827" max="2827" customWidth="1" width="8.7109375"/>
    <col min="2828" max="2828" customWidth="1" width="8.7109375"/>
    <col min="2829" max="2829" customWidth="1" width="8.7109375"/>
    <col min="2830" max="2830" customWidth="1" width="8.7109375"/>
    <col min="2831" max="2831" customWidth="1" width="8.7109375"/>
    <col min="2832" max="2832" customWidth="1" width="8.7109375"/>
    <col min="2833" max="2833" customWidth="1" width="8.7109375"/>
    <col min="2834" max="2834" customWidth="1" width="8.7109375"/>
    <col min="2835" max="2835" customWidth="1" width="8.7109375"/>
    <col min="2836" max="2836" customWidth="1" width="8.7109375"/>
    <col min="2837" max="2837" customWidth="1" width="8.7109375"/>
    <col min="2838" max="2838" customWidth="1" width="8.7109375"/>
    <col min="2839" max="2839" customWidth="1" width="8.7109375"/>
    <col min="2840" max="2840" customWidth="1" width="8.7109375"/>
    <col min="2841" max="2841" customWidth="1" width="8.7109375"/>
    <col min="2842" max="2842" customWidth="1" width="8.7109375"/>
    <col min="2843" max="2843" customWidth="1" width="8.7109375"/>
    <col min="2844" max="2844" customWidth="1" width="8.7109375"/>
    <col min="2845" max="2845" customWidth="1" width="8.7109375"/>
    <col min="2846" max="2846" customWidth="1" width="8.7109375"/>
    <col min="2847" max="2847" customWidth="1" width="8.7109375"/>
    <col min="2848" max="2848" customWidth="1" width="8.7109375"/>
    <col min="2849" max="2849" customWidth="1" width="8.7109375"/>
    <col min="2850" max="2850" customWidth="1" width="8.7109375"/>
    <col min="2851" max="2851" customWidth="1" width="8.7109375"/>
    <col min="2852" max="2852" customWidth="1" width="8.7109375"/>
    <col min="2853" max="2853" customWidth="1" width="8.7109375"/>
    <col min="2854" max="2854" customWidth="1" width="8.7109375"/>
    <col min="2855" max="2855" customWidth="1" width="8.7109375"/>
    <col min="2856" max="2856" customWidth="1" width="8.7109375"/>
    <col min="2857" max="2857" customWidth="1" width="8.7109375"/>
    <col min="2858" max="2858" customWidth="1" width="8.7109375"/>
    <col min="2859" max="2859" customWidth="1" width="8.7109375"/>
    <col min="2860" max="2860" customWidth="1" width="8.7109375"/>
    <col min="2861" max="2861" customWidth="1" width="8.7109375"/>
    <col min="2862" max="2862" customWidth="1" width="8.7109375"/>
    <col min="2863" max="2863" customWidth="1" width="8.7109375"/>
    <col min="2864" max="2864" customWidth="1" width="8.7109375"/>
    <col min="2865" max="2865" customWidth="1" width="8.7109375"/>
    <col min="2866" max="2866" customWidth="1" width="8.7109375"/>
    <col min="2867" max="2867" customWidth="1" width="8.7109375"/>
    <col min="2868" max="2868" customWidth="1" width="8.7109375"/>
    <col min="2869" max="2869" customWidth="1" width="8.7109375"/>
    <col min="2870" max="2870" customWidth="1" width="8.7109375"/>
    <col min="2871" max="2871" customWidth="1" width="8.7109375"/>
    <col min="2872" max="2872" customWidth="1" width="8.7109375"/>
    <col min="2873" max="2873" customWidth="1" width="8.7109375"/>
    <col min="2874" max="2874" customWidth="1" width="8.7109375"/>
    <col min="2875" max="2875" customWidth="1" width="8.7109375"/>
    <col min="2876" max="2876" customWidth="1" width="8.7109375"/>
    <col min="2877" max="2877" customWidth="1" width="8.7109375"/>
    <col min="2878" max="2878" customWidth="1" width="8.7109375"/>
    <col min="2879" max="2879" customWidth="1" width="8.7109375"/>
    <col min="2880" max="2880" customWidth="1" width="8.7109375"/>
    <col min="2881" max="2881" customWidth="1" width="8.7109375"/>
    <col min="2882" max="2882" customWidth="1" width="8.7109375"/>
    <col min="2883" max="2883" customWidth="1" width="8.7109375"/>
    <col min="2884" max="2884" customWidth="1" width="8.7109375"/>
    <col min="2885" max="2885" customWidth="1" width="8.7109375"/>
    <col min="2886" max="2886" customWidth="1" width="8.7109375"/>
    <col min="2887" max="2887" customWidth="1" width="8.7109375"/>
    <col min="2888" max="2888" customWidth="1" width="8.7109375"/>
    <col min="2889" max="2889" customWidth="1" width="8.7109375"/>
    <col min="2890" max="2890" customWidth="1" width="8.7109375"/>
    <col min="2891" max="2891" customWidth="1" width="8.7109375"/>
    <col min="2892" max="2892" customWidth="1" width="8.7109375"/>
    <col min="2893" max="2893" customWidth="1" width="8.7109375"/>
    <col min="2894" max="2894" customWidth="1" width="8.7109375"/>
    <col min="2895" max="2895" customWidth="1" width="8.7109375"/>
    <col min="2896" max="2896" customWidth="1" width="8.7109375"/>
    <col min="2897" max="2897" customWidth="1" width="8.7109375"/>
    <col min="2898" max="2898" customWidth="1" width="8.7109375"/>
    <col min="2899" max="2899" customWidth="1" width="8.7109375"/>
    <col min="2900" max="2900" customWidth="1" width="8.7109375"/>
    <col min="2901" max="2901" customWidth="1" width="8.7109375"/>
    <col min="2902" max="2902" customWidth="1" width="8.7109375"/>
    <col min="2903" max="2903" customWidth="1" width="8.7109375"/>
    <col min="2904" max="2904" customWidth="1" width="8.7109375"/>
    <col min="2905" max="2905" customWidth="1" width="8.7109375"/>
    <col min="2906" max="2906" customWidth="1" width="8.7109375"/>
    <col min="2907" max="2907" customWidth="1" width="8.7109375"/>
    <col min="2908" max="2908" customWidth="1" width="8.7109375"/>
    <col min="2909" max="2909" customWidth="1" width="8.7109375"/>
    <col min="2910" max="2910" customWidth="1" width="8.7109375"/>
    <col min="2911" max="2911" customWidth="1" width="8.7109375"/>
    <col min="2912" max="2912" customWidth="1" width="8.7109375"/>
    <col min="2913" max="2913" customWidth="1" width="8.7109375"/>
    <col min="2914" max="2914" customWidth="1" width="8.7109375"/>
    <col min="2915" max="2915" customWidth="1" width="8.7109375"/>
    <col min="2916" max="2916" customWidth="1" width="8.7109375"/>
    <col min="2917" max="2917" customWidth="1" width="8.7109375"/>
    <col min="2918" max="2918" customWidth="1" width="8.7109375"/>
    <col min="2919" max="2919" customWidth="1" width="8.7109375"/>
    <col min="2920" max="2920" customWidth="1" width="8.7109375"/>
    <col min="2921" max="2921" customWidth="1" width="8.7109375"/>
    <col min="2922" max="2922" customWidth="1" width="8.7109375"/>
    <col min="2923" max="2923" customWidth="1" width="8.7109375"/>
    <col min="2924" max="2924" customWidth="1" width="8.7109375"/>
    <col min="2925" max="2925" customWidth="1" width="8.7109375"/>
    <col min="2926" max="2926" customWidth="1" width="8.7109375"/>
    <col min="2927" max="2927" customWidth="1" width="8.7109375"/>
    <col min="2928" max="2928" customWidth="1" width="8.7109375"/>
    <col min="2929" max="2929" customWidth="1" width="8.7109375"/>
    <col min="2930" max="2930" customWidth="1" width="8.7109375"/>
    <col min="2931" max="2931" customWidth="1" width="8.7109375"/>
    <col min="2932" max="2932" customWidth="1" width="8.7109375"/>
    <col min="2933" max="2933" customWidth="1" width="8.7109375"/>
    <col min="2934" max="2934" customWidth="1" width="8.7109375"/>
    <col min="2935" max="2935" customWidth="1" width="8.7109375"/>
    <col min="2936" max="2936" customWidth="1" width="8.7109375"/>
    <col min="2937" max="2937" customWidth="1" width="8.7109375"/>
    <col min="2938" max="2938" customWidth="1" width="8.7109375"/>
    <col min="2939" max="2939" customWidth="1" width="8.7109375"/>
    <col min="2940" max="2940" customWidth="1" width="8.7109375"/>
    <col min="2941" max="2941" customWidth="1" width="8.7109375"/>
    <col min="2942" max="2942" customWidth="1" width="8.7109375"/>
    <col min="2943" max="2943" customWidth="1" width="8.7109375"/>
    <col min="2944" max="2944" customWidth="1" width="8.7109375"/>
    <col min="2945" max="2945" customWidth="1" width="8.7109375"/>
    <col min="2946" max="2946" customWidth="1" width="8.7109375"/>
    <col min="2947" max="2947" customWidth="1" width="8.7109375"/>
    <col min="2948" max="2948" customWidth="1" width="8.7109375"/>
    <col min="2949" max="2949" customWidth="1" width="8.7109375"/>
    <col min="2950" max="2950" customWidth="1" width="8.7109375"/>
    <col min="2951" max="2951" customWidth="1" width="8.7109375"/>
    <col min="2952" max="2952" customWidth="1" width="8.7109375"/>
    <col min="2953" max="2953" customWidth="1" width="8.7109375"/>
    <col min="2954" max="2954" customWidth="1" width="8.7109375"/>
    <col min="2955" max="2955" customWidth="1" width="8.7109375"/>
    <col min="2956" max="2956" customWidth="1" width="8.7109375"/>
    <col min="2957" max="2957" customWidth="1" width="8.7109375"/>
    <col min="2958" max="2958" customWidth="1" width="8.7109375"/>
    <col min="2959" max="2959" customWidth="1" width="8.7109375"/>
    <col min="2960" max="2960" customWidth="1" width="8.7109375"/>
    <col min="2961" max="2961" customWidth="1" width="8.7109375"/>
    <col min="2962" max="2962" customWidth="1" width="8.7109375"/>
    <col min="2963" max="2963" customWidth="1" width="8.7109375"/>
    <col min="2964" max="2964" customWidth="1" width="8.7109375"/>
    <col min="2965" max="2965" customWidth="1" width="8.7109375"/>
    <col min="2966" max="2966" customWidth="1" width="8.7109375"/>
    <col min="2967" max="2967" customWidth="1" width="8.7109375"/>
    <col min="2968" max="2968" customWidth="1" width="8.7109375"/>
    <col min="2969" max="2969" customWidth="1" width="8.7109375"/>
    <col min="2970" max="2970" customWidth="1" width="8.7109375"/>
    <col min="2971" max="2971" customWidth="1" width="8.7109375"/>
    <col min="2972" max="2972" customWidth="1" width="8.7109375"/>
    <col min="2973" max="2973" customWidth="1" width="8.7109375"/>
    <col min="2974" max="2974" customWidth="1" width="8.7109375"/>
    <col min="2975" max="2975" customWidth="1" width="8.7109375"/>
    <col min="2976" max="2976" customWidth="1" width="8.7109375"/>
    <col min="2977" max="2977" customWidth="1" width="8.7109375"/>
    <col min="2978" max="2978" customWidth="1" width="8.7109375"/>
    <col min="2979" max="2979" customWidth="1" width="8.7109375"/>
    <col min="2980" max="2980" customWidth="1" width="8.7109375"/>
    <col min="2981" max="2981" customWidth="1" width="8.7109375"/>
    <col min="2982" max="2982" customWidth="1" width="8.7109375"/>
    <col min="2983" max="2983" customWidth="1" width="8.7109375"/>
    <col min="2984" max="2984" customWidth="1" width="8.7109375"/>
    <col min="2985" max="2985" customWidth="1" width="8.7109375"/>
    <col min="2986" max="2986" customWidth="1" width="8.7109375"/>
    <col min="2987" max="2987" customWidth="1" width="8.7109375"/>
    <col min="2988" max="2988" customWidth="1" width="8.7109375"/>
    <col min="2989" max="2989" customWidth="1" width="8.7109375"/>
    <col min="2990" max="2990" customWidth="1" width="8.7109375"/>
    <col min="2991" max="2991" customWidth="1" width="8.7109375"/>
    <col min="2992" max="2992" customWidth="1" width="8.7109375"/>
    <col min="2993" max="2993" customWidth="1" width="8.7109375"/>
    <col min="2994" max="2994" customWidth="1" width="8.7109375"/>
    <col min="2995" max="2995" customWidth="1" width="8.7109375"/>
    <col min="2996" max="2996" customWidth="1" width="8.7109375"/>
    <col min="2997" max="2997" customWidth="1" width="8.7109375"/>
    <col min="2998" max="2998" customWidth="1" width="8.7109375"/>
    <col min="2999" max="2999" customWidth="1" width="8.7109375"/>
    <col min="3000" max="3000" customWidth="1" width="8.7109375"/>
    <col min="3001" max="3001" customWidth="1" width="8.7109375"/>
    <col min="3002" max="3002" customWidth="1" width="8.7109375"/>
    <col min="3003" max="3003" customWidth="1" width="8.7109375"/>
    <col min="3004" max="3004" customWidth="1" width="8.7109375"/>
    <col min="3005" max="3005" customWidth="1" width="8.7109375"/>
    <col min="3006" max="3006" customWidth="1" width="8.7109375"/>
    <col min="3007" max="3007" customWidth="1" width="8.7109375"/>
    <col min="3008" max="3008" customWidth="1" width="8.7109375"/>
    <col min="3009" max="3009" customWidth="1" width="8.7109375"/>
    <col min="3010" max="3010" customWidth="1" width="8.7109375"/>
    <col min="3011" max="3011" customWidth="1" width="8.7109375"/>
    <col min="3012" max="3012" customWidth="1" width="8.7109375"/>
    <col min="3013" max="3013" customWidth="1" width="8.7109375"/>
    <col min="3014" max="3014" customWidth="1" width="8.7109375"/>
    <col min="3015" max="3015" customWidth="1" width="8.7109375"/>
    <col min="3016" max="3016" customWidth="1" width="8.7109375"/>
    <col min="3017" max="3017" customWidth="1" width="8.7109375"/>
    <col min="3018" max="3018" customWidth="1" width="8.7109375"/>
    <col min="3019" max="3019" customWidth="1" width="8.7109375"/>
    <col min="3020" max="3020" customWidth="1" width="8.7109375"/>
    <col min="3021" max="3021" customWidth="1" width="8.7109375"/>
    <col min="3022" max="3022" customWidth="1" width="8.7109375"/>
    <col min="3023" max="3023" customWidth="1" width="8.7109375"/>
    <col min="3024" max="3024" customWidth="1" width="8.7109375"/>
    <col min="3025" max="3025" customWidth="1" width="8.7109375"/>
    <col min="3026" max="3026" customWidth="1" width="8.7109375"/>
    <col min="3027" max="3027" customWidth="1" width="8.7109375"/>
    <col min="3028" max="3028" customWidth="1" width="8.7109375"/>
    <col min="3029" max="3029" customWidth="1" width="8.7109375"/>
    <col min="3030" max="3030" customWidth="1" width="8.7109375"/>
    <col min="3031" max="3031" customWidth="1" width="8.7109375"/>
    <col min="3032" max="3032" customWidth="1" width="8.7109375"/>
    <col min="3033" max="3033" customWidth="1" width="8.7109375"/>
    <col min="3034" max="3034" customWidth="1" width="8.7109375"/>
    <col min="3035" max="3035" customWidth="1" width="8.7109375"/>
    <col min="3036" max="3036" customWidth="1" width="8.7109375"/>
    <col min="3037" max="3037" customWidth="1" width="8.7109375"/>
    <col min="3038" max="3038" customWidth="1" width="8.7109375"/>
    <col min="3039" max="3039" customWidth="1" width="8.7109375"/>
    <col min="3040" max="3040" customWidth="1" width="8.7109375"/>
    <col min="3041" max="3041" customWidth="1" width="8.7109375"/>
    <col min="3042" max="3042" customWidth="1" width="8.7109375"/>
    <col min="3043" max="3043" customWidth="1" width="8.7109375"/>
    <col min="3044" max="3044" customWidth="1" width="8.7109375"/>
    <col min="3045" max="3045" customWidth="1" width="8.7109375"/>
    <col min="3046" max="3046" customWidth="1" width="8.7109375"/>
    <col min="3047" max="3047" customWidth="1" width="8.7109375"/>
    <col min="3048" max="3048" customWidth="1" width="8.7109375"/>
    <col min="3049" max="3049" customWidth="1" width="8.7109375"/>
    <col min="3050" max="3050" customWidth="1" width="8.7109375"/>
    <col min="3051" max="3051" customWidth="1" width="8.7109375"/>
    <col min="3052" max="3052" customWidth="1" width="8.7109375"/>
    <col min="3053" max="3053" customWidth="1" width="8.7109375"/>
    <col min="3054" max="3054" customWidth="1" width="8.7109375"/>
    <col min="3055" max="3055" customWidth="1" width="8.7109375"/>
    <col min="3056" max="3056" customWidth="1" width="8.7109375"/>
    <col min="3057" max="3057" customWidth="1" width="8.7109375"/>
    <col min="3058" max="3058" customWidth="1" width="8.7109375"/>
    <col min="3059" max="3059" customWidth="1" width="8.7109375"/>
    <col min="3060" max="3060" customWidth="1" width="8.7109375"/>
    <col min="3061" max="3061" customWidth="1" width="8.7109375"/>
    <col min="3062" max="3062" customWidth="1" width="8.7109375"/>
    <col min="3063" max="3063" customWidth="1" width="8.7109375"/>
    <col min="3064" max="3064" customWidth="1" width="8.7109375"/>
    <col min="3065" max="3065" customWidth="1" width="8.7109375"/>
    <col min="3066" max="3066" customWidth="1" width="8.7109375"/>
    <col min="3067" max="3067" customWidth="1" width="8.7109375"/>
    <col min="3068" max="3068" customWidth="1" width="8.7109375"/>
    <col min="3069" max="3069" customWidth="1" width="8.7109375"/>
    <col min="3070" max="3070" customWidth="1" width="8.7109375"/>
    <col min="3071" max="3071" customWidth="1" width="8.7109375"/>
    <col min="3072" max="3072" customWidth="1" width="8.7109375"/>
    <col min="3073" max="3073" customWidth="1" width="8.7109375"/>
    <col min="3074" max="3074" customWidth="1" width="8.7109375"/>
    <col min="3075" max="3075" customWidth="1" width="8.7109375"/>
    <col min="3076" max="3076" customWidth="1" width="8.7109375"/>
    <col min="3077" max="3077" customWidth="1" width="8.7109375"/>
    <col min="3078" max="3078" customWidth="1" width="8.7109375"/>
    <col min="3079" max="3079" customWidth="1" width="8.7109375"/>
    <col min="3080" max="3080" customWidth="1" width="8.7109375"/>
    <col min="3081" max="3081" customWidth="1" width="8.7109375"/>
    <col min="3082" max="3082" customWidth="1" width="8.7109375"/>
    <col min="3083" max="3083" customWidth="1" width="8.7109375"/>
    <col min="3084" max="3084" customWidth="1" width="8.7109375"/>
    <col min="3085" max="3085" customWidth="1" width="8.7109375"/>
    <col min="3086" max="3086" customWidth="1" width="8.7109375"/>
    <col min="3087" max="3087" customWidth="1" width="8.7109375"/>
    <col min="3088" max="3088" customWidth="1" width="8.7109375"/>
    <col min="3089" max="3089" customWidth="1" width="8.7109375"/>
    <col min="3090" max="3090" customWidth="1" width="8.7109375"/>
    <col min="3091" max="3091" customWidth="1" width="8.7109375"/>
    <col min="3092" max="3092" customWidth="1" width="8.7109375"/>
    <col min="3093" max="3093" customWidth="1" width="8.7109375"/>
    <col min="3094" max="3094" customWidth="1" width="8.7109375"/>
    <col min="3095" max="3095" customWidth="1" width="8.7109375"/>
    <col min="3096" max="3096" customWidth="1" width="8.7109375"/>
    <col min="3097" max="3097" customWidth="1" width="8.7109375"/>
    <col min="3098" max="3098" customWidth="1" width="8.7109375"/>
    <col min="3099" max="3099" customWidth="1" width="8.7109375"/>
    <col min="3100" max="3100" customWidth="1" width="8.7109375"/>
    <col min="3101" max="3101" customWidth="1" width="8.7109375"/>
    <col min="3102" max="3102" customWidth="1" width="8.7109375"/>
    <col min="3103" max="3103" customWidth="1" width="8.7109375"/>
    <col min="3104" max="3104" customWidth="1" width="8.7109375"/>
    <col min="3105" max="3105" customWidth="1" width="8.7109375"/>
    <col min="3106" max="3106" customWidth="1" width="8.7109375"/>
    <col min="3107" max="3107" customWidth="1" width="8.7109375"/>
    <col min="3108" max="3108" customWidth="1" width="8.7109375"/>
    <col min="3109" max="3109" customWidth="1" width="8.7109375"/>
    <col min="3110" max="3110" customWidth="1" width="8.7109375"/>
    <col min="3111" max="3111" customWidth="1" width="8.7109375"/>
    <col min="3112" max="3112" customWidth="1" width="8.7109375"/>
    <col min="3113" max="3113" customWidth="1" width="8.7109375"/>
    <col min="3114" max="3114" customWidth="1" width="8.7109375"/>
    <col min="3115" max="3115" customWidth="1" width="8.7109375"/>
    <col min="3116" max="3116" customWidth="1" width="8.7109375"/>
    <col min="3117" max="3117" customWidth="1" width="8.7109375"/>
    <col min="3118" max="3118" customWidth="1" width="8.7109375"/>
    <col min="3119" max="3119" customWidth="1" width="8.7109375"/>
    <col min="3120" max="3120" customWidth="1" width="8.7109375"/>
    <col min="3121" max="3121" customWidth="1" width="8.7109375"/>
    <col min="3122" max="3122" customWidth="1" width="8.7109375"/>
    <col min="3123" max="3123" customWidth="1" width="8.7109375"/>
    <col min="3124" max="3124" customWidth="1" width="8.7109375"/>
    <col min="3125" max="3125" customWidth="1" width="8.7109375"/>
    <col min="3126" max="3126" customWidth="1" width="8.7109375"/>
    <col min="3127" max="3127" customWidth="1" width="8.7109375"/>
    <col min="3128" max="3128" customWidth="1" width="8.7109375"/>
    <col min="3129" max="3129" customWidth="1" width="8.7109375"/>
    <col min="3130" max="3130" customWidth="1" width="8.7109375"/>
    <col min="3131" max="3131" customWidth="1" width="8.7109375"/>
    <col min="3132" max="3132" customWidth="1" width="8.7109375"/>
    <col min="3133" max="3133" customWidth="1" width="8.7109375"/>
    <col min="3134" max="3134" customWidth="1" width="8.7109375"/>
    <col min="3135" max="3135" customWidth="1" width="8.7109375"/>
    <col min="3136" max="3136" customWidth="1" width="8.7109375"/>
    <col min="3137" max="3137" customWidth="1" width="8.7109375"/>
    <col min="3138" max="3138" customWidth="1" width="8.7109375"/>
    <col min="3139" max="3139" customWidth="1" width="8.7109375"/>
    <col min="3140" max="3140" customWidth="1" width="8.7109375"/>
    <col min="3141" max="3141" customWidth="1" width="8.7109375"/>
    <col min="3142" max="3142" customWidth="1" width="8.7109375"/>
    <col min="3143" max="3143" customWidth="1" width="8.7109375"/>
    <col min="3144" max="3144" customWidth="1" width="8.7109375"/>
    <col min="3145" max="3145" customWidth="1" width="8.7109375"/>
    <col min="3146" max="3146" customWidth="1" width="8.7109375"/>
    <col min="3147" max="3147" customWidth="1" width="8.7109375"/>
    <col min="3148" max="3148" customWidth="1" width="8.7109375"/>
    <col min="3149" max="3149" customWidth="1" width="8.7109375"/>
    <col min="3150" max="3150" customWidth="1" width="8.7109375"/>
    <col min="3151" max="3151" customWidth="1" width="8.7109375"/>
    <col min="3152" max="3152" customWidth="1" width="8.7109375"/>
    <col min="3153" max="3153" customWidth="1" width="8.7109375"/>
    <col min="3154" max="3154" customWidth="1" width="8.7109375"/>
    <col min="3155" max="3155" customWidth="1" width="8.7109375"/>
    <col min="3156" max="3156" customWidth="1" width="8.7109375"/>
    <col min="3157" max="3157" customWidth="1" width="8.7109375"/>
    <col min="3158" max="3158" customWidth="1" width="8.7109375"/>
    <col min="3159" max="3159" customWidth="1" width="8.7109375"/>
    <col min="3160" max="3160" customWidth="1" width="8.7109375"/>
    <col min="3161" max="3161" customWidth="1" width="8.7109375"/>
    <col min="3162" max="3162" customWidth="1" width="8.7109375"/>
    <col min="3163" max="3163" customWidth="1" width="8.7109375"/>
    <col min="3164" max="3164" customWidth="1" width="8.7109375"/>
    <col min="3165" max="3165" customWidth="1" width="8.7109375"/>
    <col min="3166" max="3166" customWidth="1" width="8.7109375"/>
    <col min="3167" max="3167" customWidth="1" width="8.7109375"/>
    <col min="3168" max="3168" customWidth="1" width="8.7109375"/>
    <col min="3169" max="3169" customWidth="1" width="8.7109375"/>
    <col min="3170" max="3170" customWidth="1" width="8.7109375"/>
    <col min="3171" max="3171" customWidth="1" width="8.7109375"/>
    <col min="3172" max="3172" customWidth="1" width="8.7109375"/>
    <col min="3173" max="3173" customWidth="1" width="8.7109375"/>
    <col min="3174" max="3174" customWidth="1" width="8.7109375"/>
    <col min="3175" max="3175" customWidth="1" width="8.7109375"/>
    <col min="3176" max="3176" customWidth="1" width="8.7109375"/>
    <col min="3177" max="3177" customWidth="1" width="8.7109375"/>
    <col min="3178" max="3178" customWidth="1" width="8.7109375"/>
    <col min="3179" max="3179" customWidth="1" width="8.7109375"/>
    <col min="3180" max="3180" customWidth="1" width="8.7109375"/>
    <col min="3181" max="3181" customWidth="1" width="8.7109375"/>
    <col min="3182" max="3182" customWidth="1" width="8.7109375"/>
    <col min="3183" max="3183" customWidth="1" width="8.7109375"/>
    <col min="3184" max="3184" customWidth="1" width="8.7109375"/>
    <col min="3185" max="3185" customWidth="1" width="8.7109375"/>
    <col min="3186" max="3186" customWidth="1" width="8.7109375"/>
    <col min="3187" max="3187" customWidth="1" width="8.7109375"/>
    <col min="3188" max="3188" customWidth="1" width="8.7109375"/>
    <col min="3189" max="3189" customWidth="1" width="8.7109375"/>
    <col min="3190" max="3190" customWidth="1" width="8.7109375"/>
    <col min="3191" max="3191" customWidth="1" width="8.7109375"/>
    <col min="3192" max="3192" customWidth="1" width="8.7109375"/>
    <col min="3193" max="3193" customWidth="1" width="8.7109375"/>
    <col min="3194" max="3194" customWidth="1" width="8.7109375"/>
    <col min="3195" max="3195" customWidth="1" width="8.7109375"/>
    <col min="3196" max="3196" customWidth="1" width="8.7109375"/>
    <col min="3197" max="3197" customWidth="1" width="8.7109375"/>
    <col min="3198" max="3198" customWidth="1" width="8.7109375"/>
    <col min="3199" max="3199" customWidth="1" width="8.7109375"/>
    <col min="3200" max="3200" customWidth="1" width="8.7109375"/>
    <col min="3201" max="3201" customWidth="1" width="8.7109375"/>
    <col min="3202" max="3202" customWidth="1" width="8.7109375"/>
    <col min="3203" max="3203" customWidth="1" width="8.7109375"/>
    <col min="3204" max="3204" customWidth="1" width="8.7109375"/>
    <col min="3205" max="3205" customWidth="1" width="8.7109375"/>
    <col min="3206" max="3206" customWidth="1" width="8.7109375"/>
    <col min="3207" max="3207" customWidth="1" width="8.7109375"/>
    <col min="3208" max="3208" customWidth="1" width="8.7109375"/>
    <col min="3209" max="3209" customWidth="1" width="8.7109375"/>
    <col min="3210" max="3210" customWidth="1" width="8.7109375"/>
    <col min="3211" max="3211" customWidth="1" width="8.7109375"/>
    <col min="3212" max="3212" customWidth="1" width="8.7109375"/>
    <col min="3213" max="3213" customWidth="1" width="8.7109375"/>
    <col min="3214" max="3214" customWidth="1" width="8.7109375"/>
    <col min="3215" max="3215" customWidth="1" width="8.7109375"/>
    <col min="3216" max="3216" customWidth="1" width="8.7109375"/>
    <col min="3217" max="3217" customWidth="1" width="8.7109375"/>
    <col min="3218" max="3218" customWidth="1" width="8.7109375"/>
    <col min="3219" max="3219" customWidth="1" width="8.7109375"/>
    <col min="3220" max="3220" customWidth="1" width="8.7109375"/>
    <col min="3221" max="3221" customWidth="1" width="8.7109375"/>
    <col min="3222" max="3222" customWidth="1" width="8.7109375"/>
    <col min="3223" max="3223" customWidth="1" width="8.7109375"/>
    <col min="3224" max="3224" customWidth="1" width="8.7109375"/>
    <col min="3225" max="3225" customWidth="1" width="8.7109375"/>
    <col min="3226" max="3226" customWidth="1" width="8.7109375"/>
    <col min="3227" max="3227" customWidth="1" width="8.7109375"/>
    <col min="3228" max="3228" customWidth="1" width="8.7109375"/>
    <col min="3229" max="3229" customWidth="1" width="8.7109375"/>
    <col min="3230" max="3230" customWidth="1" width="8.7109375"/>
    <col min="3231" max="3231" customWidth="1" width="8.7109375"/>
    <col min="3232" max="3232" customWidth="1" width="8.7109375"/>
    <col min="3233" max="3233" customWidth="1" width="8.7109375"/>
    <col min="3234" max="3234" customWidth="1" width="8.7109375"/>
    <col min="3235" max="3235" customWidth="1" width="8.7109375"/>
    <col min="3236" max="3236" customWidth="1" width="8.7109375"/>
    <col min="3237" max="3237" customWidth="1" width="8.7109375"/>
    <col min="3238" max="3238" customWidth="1" width="8.7109375"/>
    <col min="3239" max="3239" customWidth="1" width="8.7109375"/>
    <col min="3240" max="3240" customWidth="1" width="8.7109375"/>
    <col min="3241" max="3241" customWidth="1" width="8.7109375"/>
    <col min="3242" max="3242" customWidth="1" width="8.7109375"/>
    <col min="3243" max="3243" customWidth="1" width="8.7109375"/>
    <col min="3244" max="3244" customWidth="1" width="8.7109375"/>
    <col min="3245" max="3245" customWidth="1" width="8.7109375"/>
    <col min="3246" max="3246" customWidth="1" width="8.7109375"/>
    <col min="3247" max="3247" customWidth="1" width="8.7109375"/>
    <col min="3248" max="3248" customWidth="1" width="8.7109375"/>
    <col min="3249" max="3249" customWidth="1" width="8.7109375"/>
    <col min="3250" max="3250" customWidth="1" width="8.7109375"/>
    <col min="3251" max="3251" customWidth="1" width="8.7109375"/>
    <col min="3252" max="3252" customWidth="1" width="8.7109375"/>
    <col min="3253" max="3253" customWidth="1" width="8.7109375"/>
    <col min="3254" max="3254" customWidth="1" width="8.7109375"/>
    <col min="3255" max="3255" customWidth="1" width="8.7109375"/>
    <col min="3256" max="3256" customWidth="1" width="8.7109375"/>
    <col min="3257" max="3257" customWidth="1" width="8.7109375"/>
    <col min="3258" max="3258" customWidth="1" width="8.7109375"/>
    <col min="3259" max="3259" customWidth="1" width="8.7109375"/>
    <col min="3260" max="3260" customWidth="1" width="8.7109375"/>
    <col min="3261" max="3261" customWidth="1" width="8.7109375"/>
    <col min="3262" max="3262" customWidth="1" width="8.7109375"/>
    <col min="3263" max="3263" customWidth="1" width="8.7109375"/>
    <col min="3264" max="3264" customWidth="1" width="8.7109375"/>
    <col min="3265" max="3265" customWidth="1" width="8.7109375"/>
    <col min="3266" max="3266" customWidth="1" width="8.7109375"/>
    <col min="3267" max="3267" customWidth="1" width="8.7109375"/>
    <col min="3268" max="3268" customWidth="1" width="8.7109375"/>
    <col min="3269" max="3269" customWidth="1" width="8.7109375"/>
    <col min="3270" max="3270" customWidth="1" width="8.7109375"/>
    <col min="3271" max="3271" customWidth="1" width="8.7109375"/>
    <col min="3272" max="3272" customWidth="1" width="8.7109375"/>
    <col min="3273" max="3273" customWidth="1" width="8.7109375"/>
    <col min="3274" max="3274" customWidth="1" width="8.7109375"/>
    <col min="3275" max="3275" customWidth="1" width="8.7109375"/>
    <col min="3276" max="3276" customWidth="1" width="8.7109375"/>
    <col min="3277" max="3277" customWidth="1" width="8.7109375"/>
    <col min="3278" max="3278" customWidth="1" width="8.7109375"/>
    <col min="3279" max="3279" customWidth="1" width="8.7109375"/>
    <col min="3280" max="3280" customWidth="1" width="8.7109375"/>
    <col min="3281" max="3281" customWidth="1" width="8.7109375"/>
    <col min="3282" max="3282" customWidth="1" width="8.7109375"/>
    <col min="3283" max="3283" customWidth="1" width="8.7109375"/>
    <col min="3284" max="3284" customWidth="1" width="8.7109375"/>
    <col min="3285" max="3285" customWidth="1" width="8.7109375"/>
    <col min="3286" max="3286" customWidth="1" width="8.7109375"/>
    <col min="3287" max="3287" customWidth="1" width="8.7109375"/>
    <col min="3288" max="3288" customWidth="1" width="8.7109375"/>
    <col min="3289" max="3289" customWidth="1" width="8.7109375"/>
    <col min="3290" max="3290" customWidth="1" width="8.7109375"/>
    <col min="3291" max="3291" customWidth="1" width="8.7109375"/>
    <col min="3292" max="3292" customWidth="1" width="8.7109375"/>
    <col min="3293" max="3293" customWidth="1" width="8.7109375"/>
    <col min="3294" max="3294" customWidth="1" width="8.7109375"/>
    <col min="3295" max="3295" customWidth="1" width="8.7109375"/>
    <col min="3296" max="3296" customWidth="1" width="8.7109375"/>
    <col min="3297" max="3297" customWidth="1" width="8.7109375"/>
    <col min="3298" max="3298" customWidth="1" width="8.7109375"/>
    <col min="3299" max="3299" customWidth="1" width="8.7109375"/>
    <col min="3300" max="3300" customWidth="1" width="8.7109375"/>
    <col min="3301" max="3301" customWidth="1" width="8.7109375"/>
    <col min="3302" max="3302" customWidth="1" width="8.7109375"/>
    <col min="3303" max="3303" customWidth="1" width="8.7109375"/>
    <col min="3304" max="3304" customWidth="1" width="8.7109375"/>
    <col min="3305" max="3305" customWidth="1" width="8.7109375"/>
    <col min="3306" max="3306" customWidth="1" width="8.7109375"/>
    <col min="3307" max="3307" customWidth="1" width="8.7109375"/>
    <col min="3308" max="3308" customWidth="1" width="8.7109375"/>
    <col min="3309" max="3309" customWidth="1" width="8.7109375"/>
    <col min="3310" max="3310" customWidth="1" width="8.7109375"/>
    <col min="3311" max="3311" customWidth="1" width="8.7109375"/>
    <col min="3312" max="3312" customWidth="1" width="8.7109375"/>
    <col min="3313" max="3313" customWidth="1" width="8.7109375"/>
    <col min="3314" max="3314" customWidth="1" width="8.7109375"/>
    <col min="3315" max="3315" customWidth="1" width="8.7109375"/>
    <col min="3316" max="3316" customWidth="1" width="8.7109375"/>
    <col min="3317" max="3317" customWidth="1" width="8.7109375"/>
    <col min="3318" max="3318" customWidth="1" width="8.7109375"/>
    <col min="3319" max="3319" customWidth="1" width="8.7109375"/>
    <col min="3320" max="3320" customWidth="1" width="8.7109375"/>
    <col min="3321" max="3321" customWidth="1" width="8.7109375"/>
    <col min="3322" max="3322" customWidth="1" width="8.7109375"/>
    <col min="3323" max="3323" customWidth="1" width="8.7109375"/>
    <col min="3324" max="3324" customWidth="1" width="8.7109375"/>
    <col min="3325" max="3325" customWidth="1" width="8.7109375"/>
    <col min="3326" max="3326" customWidth="1" width="8.7109375"/>
    <col min="3327" max="3327" customWidth="1" width="8.7109375"/>
    <col min="3328" max="3328" customWidth="1" width="8.7109375"/>
    <col min="3329" max="3329" customWidth="1" width="8.7109375"/>
    <col min="3330" max="3330" customWidth="1" width="8.7109375"/>
    <col min="3331" max="3331" customWidth="1" width="8.7109375"/>
    <col min="3332" max="3332" customWidth="1" width="8.7109375"/>
    <col min="3333" max="3333" customWidth="1" width="8.7109375"/>
    <col min="3334" max="3334" customWidth="1" width="8.7109375"/>
    <col min="3335" max="3335" customWidth="1" width="8.7109375"/>
    <col min="3336" max="3336" customWidth="1" width="8.7109375"/>
    <col min="3337" max="3337" customWidth="1" width="8.7109375"/>
    <col min="3338" max="3338" customWidth="1" width="8.7109375"/>
    <col min="3339" max="3339" customWidth="1" width="8.7109375"/>
    <col min="3340" max="3340" customWidth="1" width="8.7109375"/>
    <col min="3341" max="3341" customWidth="1" width="8.7109375"/>
    <col min="3342" max="3342" customWidth="1" width="8.7109375"/>
    <col min="3343" max="3343" customWidth="1" width="8.7109375"/>
    <col min="3344" max="3344" customWidth="1" width="8.7109375"/>
    <col min="3345" max="3345" customWidth="1" width="8.7109375"/>
    <col min="3346" max="3346" customWidth="1" width="8.7109375"/>
    <col min="3347" max="3347" customWidth="1" width="8.7109375"/>
    <col min="3348" max="3348" customWidth="1" width="8.7109375"/>
    <col min="3349" max="3349" customWidth="1" width="8.7109375"/>
    <col min="3350" max="3350" customWidth="1" width="8.7109375"/>
    <col min="3351" max="3351" customWidth="1" width="8.7109375"/>
    <col min="3352" max="3352" customWidth="1" width="8.7109375"/>
    <col min="3353" max="3353" customWidth="1" width="8.7109375"/>
    <col min="3354" max="3354" customWidth="1" width="8.7109375"/>
    <col min="3355" max="3355" customWidth="1" width="8.7109375"/>
    <col min="3356" max="3356" customWidth="1" width="8.7109375"/>
    <col min="3357" max="3357" customWidth="1" width="8.7109375"/>
    <col min="3358" max="3358" customWidth="1" width="8.7109375"/>
    <col min="3359" max="3359" customWidth="1" width="8.7109375"/>
    <col min="3360" max="3360" customWidth="1" width="8.7109375"/>
    <col min="3361" max="3361" customWidth="1" width="8.7109375"/>
    <col min="3362" max="3362" customWidth="1" width="8.7109375"/>
    <col min="3363" max="3363" customWidth="1" width="8.7109375"/>
    <col min="3364" max="3364" customWidth="1" width="8.7109375"/>
    <col min="3365" max="3365" customWidth="1" width="8.7109375"/>
    <col min="3366" max="3366" customWidth="1" width="8.7109375"/>
    <col min="3367" max="3367" customWidth="1" width="8.7109375"/>
    <col min="3368" max="3368" customWidth="1" width="8.7109375"/>
    <col min="3369" max="3369" customWidth="1" width="8.7109375"/>
    <col min="3370" max="3370" customWidth="1" width="8.7109375"/>
    <col min="3371" max="3371" customWidth="1" width="8.7109375"/>
    <col min="3372" max="3372" customWidth="1" width="8.7109375"/>
    <col min="3373" max="3373" customWidth="1" width="8.7109375"/>
    <col min="3374" max="3374" customWidth="1" width="8.7109375"/>
    <col min="3375" max="3375" customWidth="1" width="8.7109375"/>
    <col min="3376" max="3376" customWidth="1" width="8.7109375"/>
    <col min="3377" max="3377" customWidth="1" width="8.7109375"/>
    <col min="3378" max="3378" customWidth="1" width="8.7109375"/>
    <col min="3379" max="3379" customWidth="1" width="8.7109375"/>
    <col min="3380" max="3380" customWidth="1" width="8.7109375"/>
    <col min="3381" max="3381" customWidth="1" width="8.7109375"/>
    <col min="3382" max="3382" customWidth="1" width="8.7109375"/>
    <col min="3383" max="3383" customWidth="1" width="8.7109375"/>
    <col min="3384" max="3384" customWidth="1" width="8.7109375"/>
    <col min="3385" max="3385" customWidth="1" width="8.7109375"/>
    <col min="3386" max="3386" customWidth="1" width="8.7109375"/>
    <col min="3387" max="3387" customWidth="1" width="8.7109375"/>
    <col min="3388" max="3388" customWidth="1" width="8.7109375"/>
    <col min="3389" max="3389" customWidth="1" width="8.7109375"/>
    <col min="3390" max="3390" customWidth="1" width="8.7109375"/>
    <col min="3391" max="3391" customWidth="1" width="8.7109375"/>
    <col min="3392" max="3392" customWidth="1" width="8.7109375"/>
    <col min="3393" max="3393" customWidth="1" width="8.7109375"/>
    <col min="3394" max="3394" customWidth="1" width="8.7109375"/>
    <col min="3395" max="3395" customWidth="1" width="8.7109375"/>
    <col min="3396" max="3396" customWidth="1" width="8.7109375"/>
    <col min="3397" max="3397" customWidth="1" width="8.7109375"/>
    <col min="3398" max="3398" customWidth="1" width="8.7109375"/>
    <col min="3399" max="3399" customWidth="1" width="8.7109375"/>
    <col min="3400" max="3400" customWidth="1" width="8.7109375"/>
    <col min="3401" max="3401" customWidth="1" width="8.7109375"/>
    <col min="3402" max="3402" customWidth="1" width="8.7109375"/>
    <col min="3403" max="3403" customWidth="1" width="8.7109375"/>
    <col min="3404" max="3404" customWidth="1" width="8.7109375"/>
    <col min="3405" max="3405" customWidth="1" width="8.7109375"/>
    <col min="3406" max="3406" customWidth="1" width="8.7109375"/>
    <col min="3407" max="3407" customWidth="1" width="8.7109375"/>
    <col min="3408" max="3408" customWidth="1" width="8.7109375"/>
    <col min="3409" max="3409" customWidth="1" width="8.7109375"/>
    <col min="3410" max="3410" customWidth="1" width="8.7109375"/>
    <col min="3411" max="3411" customWidth="1" width="8.7109375"/>
    <col min="3412" max="3412" customWidth="1" width="8.7109375"/>
    <col min="3413" max="3413" customWidth="1" width="8.7109375"/>
    <col min="3414" max="3414" customWidth="1" width="8.7109375"/>
    <col min="3415" max="3415" customWidth="1" width="8.7109375"/>
    <col min="3416" max="3416" customWidth="1" width="8.7109375"/>
    <col min="3417" max="3417" customWidth="1" width="8.7109375"/>
    <col min="3418" max="3418" customWidth="1" width="8.7109375"/>
    <col min="3419" max="3419" customWidth="1" width="8.7109375"/>
    <col min="3420" max="3420" customWidth="1" width="8.7109375"/>
    <col min="3421" max="3421" customWidth="1" width="8.7109375"/>
    <col min="3422" max="3422" customWidth="1" width="8.7109375"/>
    <col min="3423" max="3423" customWidth="1" width="8.7109375"/>
    <col min="3424" max="3424" customWidth="1" width="8.7109375"/>
    <col min="3425" max="3425" customWidth="1" width="8.7109375"/>
    <col min="3426" max="3426" customWidth="1" width="8.7109375"/>
    <col min="3427" max="3427" customWidth="1" width="8.7109375"/>
    <col min="3428" max="3428" customWidth="1" width="8.7109375"/>
    <col min="3429" max="3429" customWidth="1" width="8.7109375"/>
    <col min="3430" max="3430" customWidth="1" width="8.7109375"/>
    <col min="3431" max="3431" customWidth="1" width="8.7109375"/>
    <col min="3432" max="3432" customWidth="1" width="8.7109375"/>
    <col min="3433" max="3433" customWidth="1" width="8.7109375"/>
    <col min="3434" max="3434" customWidth="1" width="8.7109375"/>
    <col min="3435" max="3435" customWidth="1" width="8.7109375"/>
    <col min="3436" max="3436" customWidth="1" width="8.7109375"/>
    <col min="3437" max="3437" customWidth="1" width="8.7109375"/>
    <col min="3438" max="3438" customWidth="1" width="8.7109375"/>
    <col min="3439" max="3439" customWidth="1" width="8.7109375"/>
    <col min="3440" max="3440" customWidth="1" width="8.7109375"/>
    <col min="3441" max="3441" customWidth="1" width="8.7109375"/>
    <col min="3442" max="3442" customWidth="1" width="8.7109375"/>
    <col min="3443" max="3443" customWidth="1" width="8.7109375"/>
    <col min="3444" max="3444" customWidth="1" width="8.7109375"/>
    <col min="3445" max="3445" customWidth="1" width="8.7109375"/>
    <col min="3446" max="3446" customWidth="1" width="8.7109375"/>
    <col min="3447" max="3447" customWidth="1" width="8.7109375"/>
    <col min="3448" max="3448" customWidth="1" width="8.7109375"/>
    <col min="3449" max="3449" customWidth="1" width="8.7109375"/>
    <col min="3450" max="3450" customWidth="1" width="8.7109375"/>
    <col min="3451" max="3451" customWidth="1" width="8.7109375"/>
    <col min="3452" max="3452" customWidth="1" width="8.7109375"/>
    <col min="3453" max="3453" customWidth="1" width="8.7109375"/>
    <col min="3454" max="3454" customWidth="1" width="8.7109375"/>
    <col min="3455" max="3455" customWidth="1" width="8.7109375"/>
    <col min="3456" max="3456" customWidth="1" width="8.7109375"/>
    <col min="3457" max="3457" customWidth="1" width="8.7109375"/>
    <col min="3458" max="3458" customWidth="1" width="8.7109375"/>
    <col min="3459" max="3459" customWidth="1" width="8.7109375"/>
    <col min="3460" max="3460" customWidth="1" width="8.7109375"/>
    <col min="3461" max="3461" customWidth="1" width="8.7109375"/>
    <col min="3462" max="3462" customWidth="1" width="8.7109375"/>
    <col min="3463" max="3463" customWidth="1" width="8.7109375"/>
    <col min="3464" max="3464" customWidth="1" width="8.7109375"/>
    <col min="3465" max="3465" customWidth="1" width="8.7109375"/>
    <col min="3466" max="3466" customWidth="1" width="8.7109375"/>
    <col min="3467" max="3467" customWidth="1" width="8.7109375"/>
    <col min="3468" max="3468" customWidth="1" width="8.7109375"/>
    <col min="3469" max="3469" customWidth="1" width="8.7109375"/>
    <col min="3470" max="3470" customWidth="1" width="8.7109375"/>
    <col min="3471" max="3471" customWidth="1" width="8.7109375"/>
    <col min="3472" max="3472" customWidth="1" width="8.7109375"/>
    <col min="3473" max="3473" customWidth="1" width="8.7109375"/>
    <col min="3474" max="3474" customWidth="1" width="8.7109375"/>
    <col min="3475" max="3475" customWidth="1" width="8.7109375"/>
    <col min="3476" max="3476" customWidth="1" width="8.7109375"/>
    <col min="3477" max="3477" customWidth="1" width="8.7109375"/>
    <col min="3478" max="3478" customWidth="1" width="8.7109375"/>
    <col min="3479" max="3479" customWidth="1" width="8.7109375"/>
    <col min="3480" max="3480" customWidth="1" width="8.7109375"/>
    <col min="3481" max="3481" customWidth="1" width="8.7109375"/>
    <col min="3482" max="3482" customWidth="1" width="8.7109375"/>
    <col min="3483" max="3483" customWidth="1" width="8.7109375"/>
    <col min="3484" max="3484" customWidth="1" width="8.7109375"/>
    <col min="3485" max="3485" customWidth="1" width="8.7109375"/>
    <col min="3486" max="3486" customWidth="1" width="8.7109375"/>
    <col min="3487" max="3487" customWidth="1" width="8.7109375"/>
    <col min="3488" max="3488" customWidth="1" width="8.7109375"/>
    <col min="3489" max="3489" customWidth="1" width="8.7109375"/>
    <col min="3490" max="3490" customWidth="1" width="8.7109375"/>
    <col min="3491" max="3491" customWidth="1" width="8.7109375"/>
    <col min="3492" max="3492" customWidth="1" width="8.7109375"/>
    <col min="3493" max="3493" customWidth="1" width="8.7109375"/>
    <col min="3494" max="3494" customWidth="1" width="8.7109375"/>
    <col min="3495" max="3495" customWidth="1" width="8.7109375"/>
    <col min="3496" max="3496" customWidth="1" width="8.7109375"/>
    <col min="3497" max="3497" customWidth="1" width="8.7109375"/>
    <col min="3498" max="3498" customWidth="1" width="8.7109375"/>
    <col min="3499" max="3499" customWidth="1" width="8.7109375"/>
    <col min="3500" max="3500" customWidth="1" width="8.7109375"/>
    <col min="3501" max="3501" customWidth="1" width="8.7109375"/>
    <col min="3502" max="3502" customWidth="1" width="8.7109375"/>
    <col min="3503" max="3503" customWidth="1" width="8.7109375"/>
    <col min="3504" max="3504" customWidth="1" width="8.7109375"/>
    <col min="3505" max="3505" customWidth="1" width="8.7109375"/>
    <col min="3506" max="3506" customWidth="1" width="8.7109375"/>
    <col min="3507" max="3507" customWidth="1" width="8.7109375"/>
    <col min="3508" max="3508" customWidth="1" width="8.7109375"/>
    <col min="3509" max="3509" customWidth="1" width="8.7109375"/>
    <col min="3510" max="3510" customWidth="1" width="8.7109375"/>
    <col min="3511" max="3511" customWidth="1" width="8.7109375"/>
    <col min="3512" max="3512" customWidth="1" width="8.7109375"/>
    <col min="3513" max="3513" customWidth="1" width="8.7109375"/>
    <col min="3514" max="3514" customWidth="1" width="8.7109375"/>
    <col min="3515" max="3515" customWidth="1" width="8.7109375"/>
    <col min="3516" max="3516" customWidth="1" width="8.7109375"/>
    <col min="3517" max="3517" customWidth="1" width="8.7109375"/>
    <col min="3518" max="3518" customWidth="1" width="8.7109375"/>
    <col min="3519" max="3519" customWidth="1" width="8.7109375"/>
    <col min="3520" max="3520" customWidth="1" width="8.7109375"/>
    <col min="3521" max="3521" customWidth="1" width="8.7109375"/>
    <col min="3522" max="3522" customWidth="1" width="8.7109375"/>
    <col min="3523" max="3523" customWidth="1" width="8.7109375"/>
    <col min="3524" max="3524" customWidth="1" width="8.7109375"/>
    <col min="3525" max="3525" customWidth="1" width="8.7109375"/>
    <col min="3526" max="3526" customWidth="1" width="8.7109375"/>
    <col min="3527" max="3527" customWidth="1" width="8.7109375"/>
    <col min="3528" max="3528" customWidth="1" width="8.7109375"/>
    <col min="3529" max="3529" customWidth="1" width="8.7109375"/>
    <col min="3530" max="3530" customWidth="1" width="8.7109375"/>
    <col min="3531" max="3531" customWidth="1" width="8.7109375"/>
    <col min="3532" max="3532" customWidth="1" width="8.7109375"/>
    <col min="3533" max="3533" customWidth="1" width="8.7109375"/>
    <col min="3534" max="3534" customWidth="1" width="8.7109375"/>
    <col min="3535" max="3535" customWidth="1" width="8.7109375"/>
    <col min="3536" max="3536" customWidth="1" width="8.7109375"/>
    <col min="3537" max="3537" customWidth="1" width="8.7109375"/>
    <col min="3538" max="3538" customWidth="1" width="8.7109375"/>
    <col min="3539" max="3539" customWidth="1" width="8.7109375"/>
    <col min="3540" max="3540" customWidth="1" width="8.7109375"/>
    <col min="3541" max="3541" customWidth="1" width="8.7109375"/>
    <col min="3542" max="3542" customWidth="1" width="8.7109375"/>
    <col min="3543" max="3543" customWidth="1" width="8.7109375"/>
    <col min="3544" max="3544" customWidth="1" width="8.7109375"/>
    <col min="3545" max="3545" customWidth="1" width="8.7109375"/>
    <col min="3546" max="3546" customWidth="1" width="8.7109375"/>
    <col min="3547" max="3547" customWidth="1" width="8.7109375"/>
    <col min="3548" max="3548" customWidth="1" width="8.7109375"/>
    <col min="3549" max="3549" customWidth="1" width="8.7109375"/>
    <col min="3550" max="3550" customWidth="1" width="8.7109375"/>
    <col min="3551" max="3551" customWidth="1" width="8.7109375"/>
    <col min="3552" max="3552" customWidth="1" width="8.7109375"/>
    <col min="3553" max="3553" customWidth="1" width="8.7109375"/>
    <col min="3554" max="3554" customWidth="1" width="8.7109375"/>
    <col min="3555" max="3555" customWidth="1" width="8.7109375"/>
    <col min="3556" max="3556" customWidth="1" width="8.7109375"/>
    <col min="3557" max="3557" customWidth="1" width="8.7109375"/>
    <col min="3558" max="3558" customWidth="1" width="8.7109375"/>
    <col min="3559" max="3559" customWidth="1" width="8.7109375"/>
    <col min="3560" max="3560" customWidth="1" width="8.7109375"/>
    <col min="3561" max="3561" customWidth="1" width="8.7109375"/>
    <col min="3562" max="3562" customWidth="1" width="8.7109375"/>
    <col min="3563" max="3563" customWidth="1" width="8.7109375"/>
    <col min="3564" max="3564" customWidth="1" width="8.7109375"/>
    <col min="3565" max="3565" customWidth="1" width="8.7109375"/>
    <col min="3566" max="3566" customWidth="1" width="8.7109375"/>
    <col min="3567" max="3567" customWidth="1" width="8.7109375"/>
    <col min="3568" max="3568" customWidth="1" width="8.7109375"/>
    <col min="3569" max="3569" customWidth="1" width="8.7109375"/>
    <col min="3570" max="3570" customWidth="1" width="8.7109375"/>
    <col min="3571" max="3571" customWidth="1" width="8.7109375"/>
    <col min="3572" max="3572" customWidth="1" width="8.7109375"/>
    <col min="3573" max="3573" customWidth="1" width="8.7109375"/>
    <col min="3574" max="3574" customWidth="1" width="8.7109375"/>
    <col min="3575" max="3575" customWidth="1" width="8.7109375"/>
    <col min="3576" max="3576" customWidth="1" width="8.7109375"/>
    <col min="3577" max="3577" customWidth="1" width="8.7109375"/>
    <col min="3578" max="3578" customWidth="1" width="8.7109375"/>
    <col min="3579" max="3579" customWidth="1" width="8.7109375"/>
    <col min="3580" max="3580" customWidth="1" width="8.7109375"/>
    <col min="3581" max="3581" customWidth="1" width="8.7109375"/>
    <col min="3582" max="3582" customWidth="1" width="8.7109375"/>
    <col min="3583" max="3583" customWidth="1" width="8.7109375"/>
    <col min="3584" max="3584" customWidth="1" width="8.7109375"/>
    <col min="3585" max="3585" customWidth="1" width="8.7109375"/>
    <col min="3586" max="3586" customWidth="1" width="8.7109375"/>
    <col min="3587" max="3587" customWidth="1" width="8.7109375"/>
    <col min="3588" max="3588" customWidth="1" width="8.7109375"/>
    <col min="3589" max="3589" customWidth="1" width="8.7109375"/>
    <col min="3590" max="3590" customWidth="1" width="8.7109375"/>
    <col min="3591" max="3591" customWidth="1" width="8.7109375"/>
    <col min="3592" max="3592" customWidth="1" width="8.7109375"/>
    <col min="3593" max="3593" customWidth="1" width="8.7109375"/>
    <col min="3594" max="3594" customWidth="1" width="8.7109375"/>
    <col min="3595" max="3595" customWidth="1" width="8.7109375"/>
    <col min="3596" max="3596" customWidth="1" width="8.7109375"/>
    <col min="3597" max="3597" customWidth="1" width="8.7109375"/>
    <col min="3598" max="3598" customWidth="1" width="8.7109375"/>
    <col min="3599" max="3599" customWidth="1" width="8.7109375"/>
    <col min="3600" max="3600" customWidth="1" width="8.7109375"/>
    <col min="3601" max="3601" customWidth="1" width="8.7109375"/>
    <col min="3602" max="3602" customWidth="1" width="8.7109375"/>
    <col min="3603" max="3603" customWidth="1" width="8.7109375"/>
    <col min="3604" max="3604" customWidth="1" width="8.7109375"/>
    <col min="3605" max="3605" customWidth="1" width="8.7109375"/>
    <col min="3606" max="3606" customWidth="1" width="8.7109375"/>
    <col min="3607" max="3607" customWidth="1" width="8.7109375"/>
    <col min="3608" max="3608" customWidth="1" width="8.7109375"/>
    <col min="3609" max="3609" customWidth="1" width="8.7109375"/>
    <col min="3610" max="3610" customWidth="1" width="8.7109375"/>
    <col min="3611" max="3611" customWidth="1" width="8.7109375"/>
    <col min="3612" max="3612" customWidth="1" width="8.7109375"/>
    <col min="3613" max="3613" customWidth="1" width="8.7109375"/>
    <col min="3614" max="3614" customWidth="1" width="8.7109375"/>
    <col min="3615" max="3615" customWidth="1" width="8.7109375"/>
    <col min="3616" max="3616" customWidth="1" width="8.7109375"/>
    <col min="3617" max="3617" customWidth="1" width="8.7109375"/>
    <col min="3618" max="3618" customWidth="1" width="8.7109375"/>
    <col min="3619" max="3619" customWidth="1" width="8.7109375"/>
    <col min="3620" max="3620" customWidth="1" width="8.7109375"/>
    <col min="3621" max="3621" customWidth="1" width="8.7109375"/>
    <col min="3622" max="3622" customWidth="1" width="8.7109375"/>
    <col min="3623" max="3623" customWidth="1" width="8.7109375"/>
    <col min="3624" max="3624" customWidth="1" width="8.7109375"/>
    <col min="3625" max="3625" customWidth="1" width="8.7109375"/>
    <col min="3626" max="3626" customWidth="1" width="8.7109375"/>
    <col min="3627" max="3627" customWidth="1" width="8.7109375"/>
    <col min="3628" max="3628" customWidth="1" width="8.7109375"/>
    <col min="3629" max="3629" customWidth="1" width="8.7109375"/>
    <col min="3630" max="3630" customWidth="1" width="8.7109375"/>
    <col min="3631" max="3631" customWidth="1" width="8.7109375"/>
    <col min="3632" max="3632" customWidth="1" width="8.7109375"/>
    <col min="3633" max="3633" customWidth="1" width="8.7109375"/>
    <col min="3634" max="3634" customWidth="1" width="8.7109375"/>
    <col min="3635" max="3635" customWidth="1" width="8.7109375"/>
    <col min="3636" max="3636" customWidth="1" width="8.7109375"/>
    <col min="3637" max="3637" customWidth="1" width="8.7109375"/>
    <col min="3638" max="3638" customWidth="1" width="8.7109375"/>
    <col min="3639" max="3639" customWidth="1" width="8.7109375"/>
    <col min="3640" max="3640" customWidth="1" width="8.7109375"/>
    <col min="3641" max="3641" customWidth="1" width="8.7109375"/>
    <col min="3642" max="3642" customWidth="1" width="8.7109375"/>
    <col min="3643" max="3643" customWidth="1" width="8.7109375"/>
    <col min="3644" max="3644" customWidth="1" width="8.7109375"/>
    <col min="3645" max="3645" customWidth="1" width="8.7109375"/>
    <col min="3646" max="3646" customWidth="1" width="8.7109375"/>
    <col min="3647" max="3647" customWidth="1" width="8.7109375"/>
    <col min="3648" max="3648" customWidth="1" width="8.7109375"/>
    <col min="3649" max="3649" customWidth="1" width="8.7109375"/>
    <col min="3650" max="3650" customWidth="1" width="8.7109375"/>
    <col min="3651" max="3651" customWidth="1" width="8.7109375"/>
    <col min="3652" max="3652" customWidth="1" width="8.7109375"/>
    <col min="3653" max="3653" customWidth="1" width="8.7109375"/>
    <col min="3654" max="3654" customWidth="1" width="8.7109375"/>
    <col min="3655" max="3655" customWidth="1" width="8.7109375"/>
    <col min="3656" max="3656" customWidth="1" width="8.7109375"/>
    <col min="3657" max="3657" customWidth="1" width="8.7109375"/>
    <col min="3658" max="3658" customWidth="1" width="8.7109375"/>
    <col min="3659" max="3659" customWidth="1" width="8.7109375"/>
    <col min="3660" max="3660" customWidth="1" width="8.7109375"/>
    <col min="3661" max="3661" customWidth="1" width="8.7109375"/>
    <col min="3662" max="3662" customWidth="1" width="8.7109375"/>
    <col min="3663" max="3663" customWidth="1" width="8.7109375"/>
    <col min="3664" max="3664" customWidth="1" width="8.7109375"/>
    <col min="3665" max="3665" customWidth="1" width="8.7109375"/>
    <col min="3666" max="3666" customWidth="1" width="8.7109375"/>
    <col min="3667" max="3667" customWidth="1" width="8.7109375"/>
    <col min="3668" max="3668" customWidth="1" width="8.7109375"/>
    <col min="3669" max="3669" customWidth="1" width="8.7109375"/>
    <col min="3670" max="3670" customWidth="1" width="8.7109375"/>
    <col min="3671" max="3671" customWidth="1" width="8.7109375"/>
    <col min="3672" max="3672" customWidth="1" width="8.7109375"/>
    <col min="3673" max="3673" customWidth="1" width="8.7109375"/>
    <col min="3674" max="3674" customWidth="1" width="8.7109375"/>
    <col min="3675" max="3675" customWidth="1" width="8.7109375"/>
    <col min="3676" max="3676" customWidth="1" width="8.7109375"/>
    <col min="3677" max="3677" customWidth="1" width="8.7109375"/>
    <col min="3678" max="3678" customWidth="1" width="8.7109375"/>
    <col min="3679" max="3679" customWidth="1" width="8.7109375"/>
    <col min="3680" max="3680" customWidth="1" width="8.7109375"/>
    <col min="3681" max="3681" customWidth="1" width="8.7109375"/>
    <col min="3682" max="3682" customWidth="1" width="8.7109375"/>
    <col min="3683" max="3683" customWidth="1" width="8.7109375"/>
    <col min="3684" max="3684" customWidth="1" width="8.7109375"/>
    <col min="3685" max="3685" customWidth="1" width="8.7109375"/>
    <col min="3686" max="3686" customWidth="1" width="8.7109375"/>
    <col min="3687" max="3687" customWidth="1" width="8.7109375"/>
    <col min="3688" max="3688" customWidth="1" width="8.7109375"/>
    <col min="3689" max="3689" customWidth="1" width="8.7109375"/>
    <col min="3690" max="3690" customWidth="1" width="8.7109375"/>
    <col min="3691" max="3691" customWidth="1" width="8.7109375"/>
    <col min="3692" max="3692" customWidth="1" width="8.7109375"/>
    <col min="3693" max="3693" customWidth="1" width="8.7109375"/>
    <col min="3694" max="3694" customWidth="1" width="8.7109375"/>
    <col min="3695" max="3695" customWidth="1" width="8.7109375"/>
    <col min="3696" max="3696" customWidth="1" width="8.7109375"/>
    <col min="3697" max="3697" customWidth="1" width="8.7109375"/>
    <col min="3698" max="3698" customWidth="1" width="8.7109375"/>
    <col min="3699" max="3699" customWidth="1" width="8.7109375"/>
    <col min="3700" max="3700" customWidth="1" width="8.7109375"/>
    <col min="3701" max="3701" customWidth="1" width="8.7109375"/>
    <col min="3702" max="3702" customWidth="1" width="8.7109375"/>
    <col min="3703" max="3703" customWidth="1" width="8.7109375"/>
    <col min="3704" max="3704" customWidth="1" width="8.7109375"/>
    <col min="3705" max="3705" customWidth="1" width="8.7109375"/>
    <col min="3706" max="3706" customWidth="1" width="8.7109375"/>
    <col min="3707" max="3707" customWidth="1" width="8.7109375"/>
    <col min="3708" max="3708" customWidth="1" width="8.7109375"/>
    <col min="3709" max="3709" customWidth="1" width="8.7109375"/>
    <col min="3710" max="3710" customWidth="1" width="8.7109375"/>
    <col min="3711" max="3711" customWidth="1" width="8.7109375"/>
    <col min="3712" max="3712" customWidth="1" width="8.7109375"/>
    <col min="3713" max="3713" customWidth="1" width="8.7109375"/>
    <col min="3714" max="3714" customWidth="1" width="8.7109375"/>
    <col min="3715" max="3715" customWidth="1" width="8.7109375"/>
    <col min="3716" max="3716" customWidth="1" width="8.7109375"/>
    <col min="3717" max="3717" customWidth="1" width="8.7109375"/>
    <col min="3718" max="3718" customWidth="1" width="8.7109375"/>
    <col min="3719" max="3719" customWidth="1" width="8.7109375"/>
    <col min="3720" max="3720" customWidth="1" width="8.7109375"/>
    <col min="3721" max="3721" customWidth="1" width="8.7109375"/>
    <col min="3722" max="3722" customWidth="1" width="8.7109375"/>
    <col min="3723" max="3723" customWidth="1" width="8.7109375"/>
    <col min="3724" max="3724" customWidth="1" width="8.7109375"/>
    <col min="3725" max="3725" customWidth="1" width="8.7109375"/>
    <col min="3726" max="3726" customWidth="1" width="8.7109375"/>
    <col min="3727" max="3727" customWidth="1" width="8.7109375"/>
    <col min="3728" max="3728" customWidth="1" width="8.7109375"/>
    <col min="3729" max="3729" customWidth="1" width="8.7109375"/>
    <col min="3730" max="3730" customWidth="1" width="8.7109375"/>
    <col min="3731" max="3731" customWidth="1" width="8.7109375"/>
    <col min="3732" max="3732" customWidth="1" width="8.7109375"/>
    <col min="3733" max="3733" customWidth="1" width="8.7109375"/>
    <col min="3734" max="3734" customWidth="1" width="8.7109375"/>
    <col min="3735" max="3735" customWidth="1" width="8.7109375"/>
    <col min="3736" max="3736" customWidth="1" width="8.7109375"/>
    <col min="3737" max="3737" customWidth="1" width="8.7109375"/>
    <col min="3738" max="3738" customWidth="1" width="8.7109375"/>
    <col min="3739" max="3739" customWidth="1" width="8.7109375"/>
    <col min="3740" max="3740" customWidth="1" width="8.7109375"/>
    <col min="3741" max="3741" customWidth="1" width="8.7109375"/>
    <col min="3742" max="3742" customWidth="1" width="8.7109375"/>
    <col min="3743" max="3743" customWidth="1" width="8.7109375"/>
    <col min="3744" max="3744" customWidth="1" width="8.7109375"/>
    <col min="3745" max="3745" customWidth="1" width="8.7109375"/>
    <col min="3746" max="3746" customWidth="1" width="8.7109375"/>
    <col min="3747" max="3747" customWidth="1" width="8.7109375"/>
    <col min="3748" max="3748" customWidth="1" width="8.7109375"/>
    <col min="3749" max="3749" customWidth="1" width="8.7109375"/>
    <col min="3750" max="3750" customWidth="1" width="8.7109375"/>
    <col min="3751" max="3751" customWidth="1" width="8.7109375"/>
    <col min="3752" max="3752" customWidth="1" width="8.7109375"/>
    <col min="3753" max="3753" customWidth="1" width="8.7109375"/>
    <col min="3754" max="3754" customWidth="1" width="8.7109375"/>
    <col min="3755" max="3755" customWidth="1" width="8.7109375"/>
    <col min="3756" max="3756" customWidth="1" width="8.7109375"/>
    <col min="3757" max="3757" customWidth="1" width="8.7109375"/>
    <col min="3758" max="3758" customWidth="1" width="8.7109375"/>
    <col min="3759" max="3759" customWidth="1" width="8.7109375"/>
    <col min="3760" max="3760" customWidth="1" width="8.7109375"/>
    <col min="3761" max="3761" customWidth="1" width="8.7109375"/>
    <col min="3762" max="3762" customWidth="1" width="8.7109375"/>
    <col min="3763" max="3763" customWidth="1" width="8.7109375"/>
    <col min="3764" max="3764" customWidth="1" width="8.7109375"/>
    <col min="3765" max="3765" customWidth="1" width="8.7109375"/>
    <col min="3766" max="3766" customWidth="1" width="8.7109375"/>
    <col min="3767" max="3767" customWidth="1" width="8.7109375"/>
    <col min="3768" max="3768" customWidth="1" width="8.7109375"/>
    <col min="3769" max="3769" customWidth="1" width="8.7109375"/>
    <col min="3770" max="3770" customWidth="1" width="8.7109375"/>
    <col min="3771" max="3771" customWidth="1" width="8.7109375"/>
    <col min="3772" max="3772" customWidth="1" width="8.7109375"/>
    <col min="3773" max="3773" customWidth="1" width="8.7109375"/>
    <col min="3774" max="3774" customWidth="1" width="8.7109375"/>
    <col min="3775" max="3775" customWidth="1" width="8.7109375"/>
    <col min="3776" max="3776" customWidth="1" width="8.7109375"/>
    <col min="3777" max="3777" customWidth="1" width="8.7109375"/>
    <col min="3778" max="3778" customWidth="1" width="8.7109375"/>
    <col min="3779" max="3779" customWidth="1" width="8.7109375"/>
    <col min="3780" max="3780" customWidth="1" width="8.7109375"/>
    <col min="3781" max="3781" customWidth="1" width="8.7109375"/>
    <col min="3782" max="3782" customWidth="1" width="8.7109375"/>
    <col min="3783" max="3783" customWidth="1" width="8.7109375"/>
    <col min="3784" max="3784" customWidth="1" width="8.7109375"/>
    <col min="3785" max="3785" customWidth="1" width="8.7109375"/>
    <col min="3786" max="3786" customWidth="1" width="8.7109375"/>
    <col min="3787" max="3787" customWidth="1" width="8.7109375"/>
    <col min="3788" max="3788" customWidth="1" width="8.7109375"/>
    <col min="3789" max="3789" customWidth="1" width="8.7109375"/>
    <col min="3790" max="3790" customWidth="1" width="8.7109375"/>
    <col min="3791" max="3791" customWidth="1" width="8.7109375"/>
    <col min="3792" max="3792" customWidth="1" width="8.7109375"/>
    <col min="3793" max="3793" customWidth="1" width="8.7109375"/>
    <col min="3794" max="3794" customWidth="1" width="8.7109375"/>
    <col min="3795" max="3795" customWidth="1" width="8.7109375"/>
    <col min="3796" max="3796" customWidth="1" width="8.7109375"/>
    <col min="3797" max="3797" customWidth="1" width="8.7109375"/>
    <col min="3798" max="3798" customWidth="1" width="8.7109375"/>
    <col min="3799" max="3799" customWidth="1" width="8.7109375"/>
    <col min="3800" max="3800" customWidth="1" width="8.7109375"/>
    <col min="3801" max="3801" customWidth="1" width="8.7109375"/>
    <col min="3802" max="3802" customWidth="1" width="8.7109375"/>
    <col min="3803" max="3803" customWidth="1" width="8.7109375"/>
    <col min="3804" max="3804" customWidth="1" width="8.7109375"/>
    <col min="3805" max="3805" customWidth="1" width="8.7109375"/>
    <col min="3806" max="3806" customWidth="1" width="8.7109375"/>
    <col min="3807" max="3807" customWidth="1" width="8.7109375"/>
    <col min="3808" max="3808" customWidth="1" width="8.7109375"/>
    <col min="3809" max="3809" customWidth="1" width="8.7109375"/>
    <col min="3810" max="3810" customWidth="1" width="8.7109375"/>
    <col min="3811" max="3811" customWidth="1" width="8.7109375"/>
    <col min="3812" max="3812" customWidth="1" width="8.7109375"/>
    <col min="3813" max="3813" customWidth="1" width="8.7109375"/>
    <col min="3814" max="3814" customWidth="1" width="8.7109375"/>
    <col min="3815" max="3815" customWidth="1" width="8.7109375"/>
    <col min="3816" max="3816" customWidth="1" width="8.7109375"/>
    <col min="3817" max="3817" customWidth="1" width="8.7109375"/>
    <col min="3818" max="3818" customWidth="1" width="8.7109375"/>
    <col min="3819" max="3819" customWidth="1" width="8.7109375"/>
    <col min="3820" max="3820" customWidth="1" width="8.7109375"/>
    <col min="3821" max="3821" customWidth="1" width="8.7109375"/>
    <col min="3822" max="3822" customWidth="1" width="8.7109375"/>
    <col min="3823" max="3823" customWidth="1" width="8.7109375"/>
    <col min="3824" max="3824" customWidth="1" width="8.7109375"/>
    <col min="3825" max="3825" customWidth="1" width="8.7109375"/>
    <col min="3826" max="3826" customWidth="1" width="8.7109375"/>
    <col min="3827" max="3827" customWidth="1" width="8.7109375"/>
    <col min="3828" max="3828" customWidth="1" width="8.7109375"/>
    <col min="3829" max="3829" customWidth="1" width="8.7109375"/>
    <col min="3830" max="3830" customWidth="1" width="8.7109375"/>
    <col min="3831" max="3831" customWidth="1" width="8.7109375"/>
    <col min="3832" max="3832" customWidth="1" width="8.7109375"/>
    <col min="3833" max="3833" customWidth="1" width="8.7109375"/>
    <col min="3834" max="3834" customWidth="1" width="8.7109375"/>
    <col min="3835" max="3835" customWidth="1" width="8.7109375"/>
    <col min="3836" max="3836" customWidth="1" width="8.7109375"/>
    <col min="3837" max="3837" customWidth="1" width="8.7109375"/>
    <col min="3838" max="3838" customWidth="1" width="8.7109375"/>
    <col min="3839" max="3839" customWidth="1" width="8.7109375"/>
    <col min="3840" max="3840" customWidth="1" width="8.7109375"/>
    <col min="3841" max="3841" customWidth="1" width="8.7109375"/>
    <col min="3842" max="3842" customWidth="1" width="8.7109375"/>
    <col min="3843" max="3843" customWidth="1" width="8.7109375"/>
    <col min="3844" max="3844" customWidth="1" width="8.7109375"/>
    <col min="3845" max="3845" customWidth="1" width="8.7109375"/>
    <col min="3846" max="3846" customWidth="1" width="8.7109375"/>
    <col min="3847" max="3847" customWidth="1" width="8.7109375"/>
    <col min="3848" max="3848" customWidth="1" width="8.7109375"/>
    <col min="3849" max="3849" customWidth="1" width="8.7109375"/>
    <col min="3850" max="3850" customWidth="1" width="8.7109375"/>
    <col min="3851" max="3851" customWidth="1" width="8.7109375"/>
    <col min="3852" max="3852" customWidth="1" width="8.7109375"/>
    <col min="3853" max="3853" customWidth="1" width="8.7109375"/>
    <col min="3854" max="3854" customWidth="1" width="8.7109375"/>
    <col min="3855" max="3855" customWidth="1" width="8.7109375"/>
    <col min="3856" max="3856" customWidth="1" width="8.7109375"/>
    <col min="3857" max="3857" customWidth="1" width="8.7109375"/>
    <col min="3858" max="3858" customWidth="1" width="8.7109375"/>
    <col min="3859" max="3859" customWidth="1" width="8.7109375"/>
    <col min="3860" max="3860" customWidth="1" width="8.7109375"/>
    <col min="3861" max="3861" customWidth="1" width="8.7109375"/>
    <col min="3862" max="3862" customWidth="1" width="8.7109375"/>
    <col min="3863" max="3863" customWidth="1" width="8.7109375"/>
    <col min="3864" max="3864" customWidth="1" width="8.7109375"/>
    <col min="3865" max="3865" customWidth="1" width="8.7109375"/>
    <col min="3866" max="3866" customWidth="1" width="8.7109375"/>
    <col min="3867" max="3867" customWidth="1" width="8.7109375"/>
    <col min="3868" max="3868" customWidth="1" width="8.7109375"/>
    <col min="3869" max="3869" customWidth="1" width="8.7109375"/>
    <col min="3870" max="3870" customWidth="1" width="8.7109375"/>
    <col min="3871" max="3871" customWidth="1" width="8.7109375"/>
    <col min="3872" max="3872" customWidth="1" width="8.7109375"/>
    <col min="3873" max="3873" customWidth="1" width="8.7109375"/>
    <col min="3874" max="3874" customWidth="1" width="8.7109375"/>
    <col min="3875" max="3875" customWidth="1" width="8.7109375"/>
    <col min="3876" max="3876" customWidth="1" width="8.7109375"/>
    <col min="3877" max="3877" customWidth="1" width="8.7109375"/>
    <col min="3878" max="3878" customWidth="1" width="8.7109375"/>
    <col min="3879" max="3879" customWidth="1" width="8.7109375"/>
    <col min="3880" max="3880" customWidth="1" width="8.7109375"/>
    <col min="3881" max="3881" customWidth="1" width="8.7109375"/>
    <col min="3882" max="3882" customWidth="1" width="8.7109375"/>
    <col min="3883" max="3883" customWidth="1" width="8.7109375"/>
    <col min="3884" max="3884" customWidth="1" width="8.7109375"/>
    <col min="3885" max="3885" customWidth="1" width="8.7109375"/>
    <col min="3886" max="3886" customWidth="1" width="8.7109375"/>
    <col min="3887" max="3887" customWidth="1" width="8.7109375"/>
    <col min="3888" max="3888" customWidth="1" width="8.7109375"/>
    <col min="3889" max="3889" customWidth="1" width="8.7109375"/>
    <col min="3890" max="3890" customWidth="1" width="8.7109375"/>
    <col min="3891" max="3891" customWidth="1" width="8.7109375"/>
    <col min="3892" max="3892" customWidth="1" width="8.7109375"/>
    <col min="3893" max="3893" customWidth="1" width="8.7109375"/>
    <col min="3894" max="3894" customWidth="1" width="8.7109375"/>
    <col min="3895" max="3895" customWidth="1" width="8.7109375"/>
    <col min="3896" max="3896" customWidth="1" width="8.7109375"/>
    <col min="3897" max="3897" customWidth="1" width="8.7109375"/>
    <col min="3898" max="3898" customWidth="1" width="8.7109375"/>
    <col min="3899" max="3899" customWidth="1" width="8.7109375"/>
    <col min="3900" max="3900" customWidth="1" width="8.7109375"/>
    <col min="3901" max="3901" customWidth="1" width="8.7109375"/>
    <col min="3902" max="3902" customWidth="1" width="8.7109375"/>
    <col min="3903" max="3903" customWidth="1" width="8.7109375"/>
    <col min="3904" max="3904" customWidth="1" width="8.7109375"/>
    <col min="3905" max="3905" customWidth="1" width="8.7109375"/>
    <col min="3906" max="3906" customWidth="1" width="8.7109375"/>
    <col min="3907" max="3907" customWidth="1" width="8.7109375"/>
    <col min="3908" max="3908" customWidth="1" width="8.7109375"/>
    <col min="3909" max="3909" customWidth="1" width="8.7109375"/>
    <col min="3910" max="3910" customWidth="1" width="8.7109375"/>
    <col min="3911" max="3911" customWidth="1" width="8.7109375"/>
    <col min="3912" max="3912" customWidth="1" width="8.7109375"/>
    <col min="3913" max="3913" customWidth="1" width="8.7109375"/>
    <col min="3914" max="3914" customWidth="1" width="8.7109375"/>
    <col min="3915" max="3915" customWidth="1" width="8.7109375"/>
    <col min="3916" max="3916" customWidth="1" width="8.7109375"/>
    <col min="3917" max="3917" customWidth="1" width="8.7109375"/>
    <col min="3918" max="3918" customWidth="1" width="8.7109375"/>
    <col min="3919" max="3919" customWidth="1" width="8.7109375"/>
    <col min="3920" max="3920" customWidth="1" width="8.7109375"/>
    <col min="3921" max="3921" customWidth="1" width="8.7109375"/>
    <col min="3922" max="3922" customWidth="1" width="8.7109375"/>
    <col min="3923" max="3923" customWidth="1" width="8.7109375"/>
    <col min="3924" max="3924" customWidth="1" width="8.7109375"/>
    <col min="3925" max="3925" customWidth="1" width="8.7109375"/>
    <col min="3926" max="3926" customWidth="1" width="8.7109375"/>
    <col min="3927" max="3927" customWidth="1" width="8.7109375"/>
    <col min="3928" max="3928" customWidth="1" width="8.7109375"/>
    <col min="3929" max="3929" customWidth="1" width="8.7109375"/>
    <col min="3930" max="3930" customWidth="1" width="8.7109375"/>
    <col min="3931" max="3931" customWidth="1" width="8.7109375"/>
    <col min="3932" max="3932" customWidth="1" width="8.7109375"/>
    <col min="3933" max="3933" customWidth="1" width="8.7109375"/>
    <col min="3934" max="3934" customWidth="1" width="8.7109375"/>
    <col min="3935" max="3935" customWidth="1" width="8.7109375"/>
    <col min="3936" max="3936" customWidth="1" width="8.7109375"/>
    <col min="3937" max="3937" customWidth="1" width="8.7109375"/>
    <col min="3938" max="3938" customWidth="1" width="8.7109375"/>
    <col min="3939" max="3939" customWidth="1" width="8.7109375"/>
    <col min="3940" max="3940" customWidth="1" width="8.7109375"/>
    <col min="3941" max="3941" customWidth="1" width="8.7109375"/>
    <col min="3942" max="3942" customWidth="1" width="8.7109375"/>
    <col min="3943" max="3943" customWidth="1" width="8.7109375"/>
    <col min="3944" max="3944" customWidth="1" width="8.7109375"/>
    <col min="3945" max="3945" customWidth="1" width="8.7109375"/>
    <col min="3946" max="3946" customWidth="1" width="8.7109375"/>
    <col min="3947" max="3947" customWidth="1" width="8.7109375"/>
    <col min="3948" max="3948" customWidth="1" width="8.7109375"/>
    <col min="3949" max="3949" customWidth="1" width="8.7109375"/>
    <col min="3950" max="3950" customWidth="1" width="8.7109375"/>
    <col min="3951" max="3951" customWidth="1" width="8.7109375"/>
    <col min="3952" max="3952" customWidth="1" width="8.7109375"/>
    <col min="3953" max="3953" customWidth="1" width="8.7109375"/>
    <col min="3954" max="3954" customWidth="1" width="8.7109375"/>
    <col min="3955" max="3955" customWidth="1" width="8.7109375"/>
    <col min="3956" max="3956" customWidth="1" width="8.7109375"/>
    <col min="3957" max="3957" customWidth="1" width="8.7109375"/>
    <col min="3958" max="3958" customWidth="1" width="8.7109375"/>
    <col min="3959" max="3959" customWidth="1" width="8.7109375"/>
    <col min="3960" max="3960" customWidth="1" width="8.7109375"/>
    <col min="3961" max="3961" customWidth="1" width="8.7109375"/>
    <col min="3962" max="3962" customWidth="1" width="8.7109375"/>
    <col min="3963" max="3963" customWidth="1" width="8.7109375"/>
    <col min="3964" max="3964" customWidth="1" width="8.7109375"/>
    <col min="3965" max="3965" customWidth="1" width="8.7109375"/>
    <col min="3966" max="3966" customWidth="1" width="8.7109375"/>
    <col min="3967" max="3967" customWidth="1" width="8.7109375"/>
    <col min="3968" max="3968" customWidth="1" width="8.7109375"/>
    <col min="3969" max="3969" customWidth="1" width="8.7109375"/>
    <col min="3970" max="3970" customWidth="1" width="8.7109375"/>
    <col min="3971" max="3971" customWidth="1" width="8.7109375"/>
    <col min="3972" max="3972" customWidth="1" width="8.7109375"/>
    <col min="3973" max="3973" customWidth="1" width="8.7109375"/>
    <col min="3974" max="3974" customWidth="1" width="8.7109375"/>
    <col min="3975" max="3975" customWidth="1" width="8.7109375"/>
    <col min="3976" max="3976" customWidth="1" width="8.7109375"/>
    <col min="3977" max="3977" customWidth="1" width="8.7109375"/>
    <col min="3978" max="3978" customWidth="1" width="8.7109375"/>
    <col min="3979" max="3979" customWidth="1" width="8.7109375"/>
    <col min="3980" max="3980" customWidth="1" width="8.7109375"/>
    <col min="3981" max="3981" customWidth="1" width="8.7109375"/>
    <col min="3982" max="3982" customWidth="1" width="8.7109375"/>
    <col min="3983" max="3983" customWidth="1" width="8.7109375"/>
    <col min="3984" max="3984" customWidth="1" width="8.7109375"/>
    <col min="3985" max="3985" customWidth="1" width="8.7109375"/>
    <col min="3986" max="3986" customWidth="1" width="8.7109375"/>
    <col min="3987" max="3987" customWidth="1" width="8.7109375"/>
    <col min="3988" max="3988" customWidth="1" width="8.7109375"/>
    <col min="3989" max="3989" customWidth="1" width="8.7109375"/>
    <col min="3990" max="3990" customWidth="1" width="8.7109375"/>
    <col min="3991" max="3991" customWidth="1" width="8.7109375"/>
    <col min="3992" max="3992" customWidth="1" width="8.7109375"/>
    <col min="3993" max="3993" customWidth="1" width="8.7109375"/>
    <col min="3994" max="3994" customWidth="1" width="8.7109375"/>
    <col min="3995" max="3995" customWidth="1" width="8.7109375"/>
    <col min="3996" max="3996" customWidth="1" width="8.7109375"/>
    <col min="3997" max="3997" customWidth="1" width="8.7109375"/>
    <col min="3998" max="3998" customWidth="1" width="8.7109375"/>
    <col min="3999" max="3999" customWidth="1" width="8.7109375"/>
    <col min="4000" max="4000" customWidth="1" width="8.7109375"/>
    <col min="4001" max="4001" customWidth="1" width="8.7109375"/>
    <col min="4002" max="4002" customWidth="1" width="8.7109375"/>
    <col min="4003" max="4003" customWidth="1" width="8.7109375"/>
    <col min="4004" max="4004" customWidth="1" width="8.7109375"/>
    <col min="4005" max="4005" customWidth="1" width="8.7109375"/>
    <col min="4006" max="4006" customWidth="1" width="8.7109375"/>
    <col min="4007" max="4007" customWidth="1" width="8.7109375"/>
    <col min="4008" max="4008" customWidth="1" width="8.7109375"/>
    <col min="4009" max="4009" customWidth="1" width="8.7109375"/>
    <col min="4010" max="4010" customWidth="1" width="8.7109375"/>
    <col min="4011" max="4011" customWidth="1" width="8.7109375"/>
    <col min="4012" max="4012" customWidth="1" width="8.7109375"/>
    <col min="4013" max="4013" customWidth="1" width="8.7109375"/>
    <col min="4014" max="4014" customWidth="1" width="8.7109375"/>
    <col min="4015" max="4015" customWidth="1" width="8.7109375"/>
    <col min="4016" max="4016" customWidth="1" width="8.7109375"/>
    <col min="4017" max="4017" customWidth="1" width="8.7109375"/>
    <col min="4018" max="4018" customWidth="1" width="8.7109375"/>
    <col min="4019" max="4019" customWidth="1" width="8.7109375"/>
    <col min="4020" max="4020" customWidth="1" width="8.7109375"/>
    <col min="4021" max="4021" customWidth="1" width="8.7109375"/>
    <col min="4022" max="4022" customWidth="1" width="8.7109375"/>
    <col min="4023" max="4023" customWidth="1" width="8.7109375"/>
    <col min="4024" max="4024" customWidth="1" width="8.7109375"/>
    <col min="4025" max="4025" customWidth="1" width="8.7109375"/>
    <col min="4026" max="4026" customWidth="1" width="8.7109375"/>
    <col min="4027" max="4027" customWidth="1" width="8.7109375"/>
    <col min="4028" max="4028" customWidth="1" width="8.7109375"/>
    <col min="4029" max="4029" customWidth="1" width="8.7109375"/>
    <col min="4030" max="4030" customWidth="1" width="8.7109375"/>
    <col min="4031" max="4031" customWidth="1" width="8.7109375"/>
    <col min="4032" max="4032" customWidth="1" width="8.7109375"/>
    <col min="4033" max="4033" customWidth="1" width="8.7109375"/>
    <col min="4034" max="4034" customWidth="1" width="8.7109375"/>
    <col min="4035" max="4035" customWidth="1" width="8.7109375"/>
    <col min="4036" max="4036" customWidth="1" width="8.7109375"/>
    <col min="4037" max="4037" customWidth="1" width="8.7109375"/>
    <col min="4038" max="4038" customWidth="1" width="8.7109375"/>
    <col min="4039" max="4039" customWidth="1" width="8.7109375"/>
    <col min="4040" max="4040" customWidth="1" width="8.7109375"/>
    <col min="4041" max="4041" customWidth="1" width="8.7109375"/>
    <col min="4042" max="4042" customWidth="1" width="8.7109375"/>
    <col min="4043" max="4043" customWidth="1" width="8.7109375"/>
    <col min="4044" max="4044" customWidth="1" width="8.7109375"/>
    <col min="4045" max="4045" customWidth="1" width="8.7109375"/>
    <col min="4046" max="4046" customWidth="1" width="8.7109375"/>
    <col min="4047" max="4047" customWidth="1" width="8.7109375"/>
    <col min="4048" max="4048" customWidth="1" width="8.7109375"/>
    <col min="4049" max="4049" customWidth="1" width="8.7109375"/>
    <col min="4050" max="4050" customWidth="1" width="8.7109375"/>
    <col min="4051" max="4051" customWidth="1" width="8.7109375"/>
    <col min="4052" max="4052" customWidth="1" width="8.7109375"/>
    <col min="4053" max="4053" customWidth="1" width="8.7109375"/>
    <col min="4054" max="4054" customWidth="1" width="8.7109375"/>
    <col min="4055" max="4055" customWidth="1" width="8.7109375"/>
    <col min="4056" max="4056" customWidth="1" width="8.7109375"/>
    <col min="4057" max="4057" customWidth="1" width="8.7109375"/>
    <col min="4058" max="4058" customWidth="1" width="8.7109375"/>
    <col min="4059" max="4059" customWidth="1" width="8.7109375"/>
    <col min="4060" max="4060" customWidth="1" width="8.7109375"/>
    <col min="4061" max="4061" customWidth="1" width="8.7109375"/>
    <col min="4062" max="4062" customWidth="1" width="8.7109375"/>
    <col min="4063" max="4063" customWidth="1" width="8.7109375"/>
    <col min="4064" max="4064" customWidth="1" width="8.7109375"/>
    <col min="4065" max="4065" customWidth="1" width="8.7109375"/>
    <col min="4066" max="4066" customWidth="1" width="8.7109375"/>
    <col min="4067" max="4067" customWidth="1" width="8.7109375"/>
    <col min="4068" max="4068" customWidth="1" width="8.7109375"/>
    <col min="4069" max="4069" customWidth="1" width="8.7109375"/>
    <col min="4070" max="4070" customWidth="1" width="8.7109375"/>
    <col min="4071" max="4071" customWidth="1" width="8.7109375"/>
    <col min="4072" max="4072" customWidth="1" width="8.7109375"/>
    <col min="4073" max="4073" customWidth="1" width="8.7109375"/>
    <col min="4074" max="4074" customWidth="1" width="8.7109375"/>
    <col min="4075" max="4075" customWidth="1" width="8.7109375"/>
    <col min="4076" max="4076" customWidth="1" width="8.7109375"/>
    <col min="4077" max="4077" customWidth="1" width="8.7109375"/>
    <col min="4078" max="4078" customWidth="1" width="8.7109375"/>
    <col min="4079" max="4079" customWidth="1" width="8.7109375"/>
    <col min="4080" max="4080" customWidth="1" width="8.7109375"/>
    <col min="4081" max="4081" customWidth="1" width="8.7109375"/>
    <col min="4082" max="4082" customWidth="1" width="8.7109375"/>
    <col min="4083" max="4083" customWidth="1" width="8.7109375"/>
    <col min="4084" max="4084" customWidth="1" width="8.7109375"/>
    <col min="4085" max="4085" customWidth="1" width="8.7109375"/>
    <col min="4086" max="4086" customWidth="1" width="8.7109375"/>
    <col min="4087" max="4087" customWidth="1" width="8.7109375"/>
    <col min="4088" max="4088" customWidth="1" width="8.7109375"/>
    <col min="4089" max="4089" customWidth="1" width="8.7109375"/>
    <col min="4090" max="4090" customWidth="1" width="8.7109375"/>
    <col min="4091" max="4091" customWidth="1" width="8.7109375"/>
    <col min="4092" max="4092" customWidth="1" width="8.7109375"/>
    <col min="4093" max="4093" customWidth="1" width="8.7109375"/>
    <col min="4094" max="4094" customWidth="1" width="8.7109375"/>
    <col min="4095" max="4095" customWidth="1" width="8.7109375"/>
    <col min="4096" max="4096" customWidth="1" width="8.7109375"/>
    <col min="4097" max="4097" customWidth="1" width="8.7109375"/>
    <col min="4098" max="4098" customWidth="1" width="8.7109375"/>
    <col min="4099" max="4099" customWidth="1" width="8.7109375"/>
    <col min="4100" max="4100" customWidth="1" width="8.7109375"/>
    <col min="4101" max="4101" customWidth="1" width="8.7109375"/>
    <col min="4102" max="4102" customWidth="1" width="8.7109375"/>
    <col min="4103" max="4103" customWidth="1" width="8.7109375"/>
    <col min="4104" max="4104" customWidth="1" width="8.7109375"/>
    <col min="4105" max="4105" customWidth="1" width="8.7109375"/>
    <col min="4106" max="4106" customWidth="1" width="8.7109375"/>
    <col min="4107" max="4107" customWidth="1" width="8.7109375"/>
    <col min="4108" max="4108" customWidth="1" width="8.7109375"/>
    <col min="4109" max="4109" customWidth="1" width="8.7109375"/>
    <col min="4110" max="4110" customWidth="1" width="8.7109375"/>
    <col min="4111" max="4111" customWidth="1" width="8.7109375"/>
    <col min="4112" max="4112" customWidth="1" width="8.7109375"/>
    <col min="4113" max="4113" customWidth="1" width="8.7109375"/>
    <col min="4114" max="4114" customWidth="1" width="8.7109375"/>
    <col min="4115" max="4115" customWidth="1" width="8.7109375"/>
    <col min="4116" max="4116" customWidth="1" width="8.7109375"/>
    <col min="4117" max="4117" customWidth="1" width="8.7109375"/>
    <col min="4118" max="4118" customWidth="1" width="8.7109375"/>
    <col min="4119" max="4119" customWidth="1" width="8.7109375"/>
    <col min="4120" max="4120" customWidth="1" width="8.7109375"/>
    <col min="4121" max="4121" customWidth="1" width="8.7109375"/>
    <col min="4122" max="4122" customWidth="1" width="8.7109375"/>
    <col min="4123" max="4123" customWidth="1" width="8.7109375"/>
    <col min="4124" max="4124" customWidth="1" width="8.7109375"/>
    <col min="4125" max="4125" customWidth="1" width="8.7109375"/>
    <col min="4126" max="4126" customWidth="1" width="8.7109375"/>
    <col min="4127" max="4127" customWidth="1" width="8.7109375"/>
    <col min="4128" max="4128" customWidth="1" width="8.7109375"/>
    <col min="4129" max="4129" customWidth="1" width="8.7109375"/>
    <col min="4130" max="4130" customWidth="1" width="8.7109375"/>
    <col min="4131" max="4131" customWidth="1" width="8.7109375"/>
    <col min="4132" max="4132" customWidth="1" width="8.7109375"/>
    <col min="4133" max="4133" customWidth="1" width="8.7109375"/>
    <col min="4134" max="4134" customWidth="1" width="8.7109375"/>
    <col min="4135" max="4135" customWidth="1" width="8.7109375"/>
    <col min="4136" max="4136" customWidth="1" width="8.7109375"/>
    <col min="4137" max="4137" customWidth="1" width="8.7109375"/>
    <col min="4138" max="4138" customWidth="1" width="8.7109375"/>
    <col min="4139" max="4139" customWidth="1" width="8.7109375"/>
    <col min="4140" max="4140" customWidth="1" width="8.7109375"/>
    <col min="4141" max="4141" customWidth="1" width="8.7109375"/>
    <col min="4142" max="4142" customWidth="1" width="8.7109375"/>
    <col min="4143" max="4143" customWidth="1" width="8.7109375"/>
    <col min="4144" max="4144" customWidth="1" width="8.7109375"/>
    <col min="4145" max="4145" customWidth="1" width="8.7109375"/>
    <col min="4146" max="4146" customWidth="1" width="8.7109375"/>
    <col min="4147" max="4147" customWidth="1" width="8.7109375"/>
    <col min="4148" max="4148" customWidth="1" width="8.7109375"/>
    <col min="4149" max="4149" customWidth="1" width="8.7109375"/>
    <col min="4150" max="4150" customWidth="1" width="8.7109375"/>
    <col min="4151" max="4151" customWidth="1" width="8.7109375"/>
    <col min="4152" max="4152" customWidth="1" width="8.7109375"/>
    <col min="4153" max="4153" customWidth="1" width="8.7109375"/>
    <col min="4154" max="4154" customWidth="1" width="8.7109375"/>
    <col min="4155" max="4155" customWidth="1" width="8.7109375"/>
    <col min="4156" max="4156" customWidth="1" width="8.7109375"/>
    <col min="4157" max="4157" customWidth="1" width="8.7109375"/>
    <col min="4158" max="4158" customWidth="1" width="8.7109375"/>
    <col min="4159" max="4159" customWidth="1" width="8.7109375"/>
    <col min="4160" max="4160" customWidth="1" width="8.7109375"/>
    <col min="4161" max="4161" customWidth="1" width="8.7109375"/>
    <col min="4162" max="4162" customWidth="1" width="8.7109375"/>
    <col min="4163" max="4163" customWidth="1" width="8.7109375"/>
    <col min="4164" max="4164" customWidth="1" width="8.7109375"/>
    <col min="4165" max="4165" customWidth="1" width="8.7109375"/>
    <col min="4166" max="4166" customWidth="1" width="8.7109375"/>
    <col min="4167" max="4167" customWidth="1" width="8.7109375"/>
    <col min="4168" max="4168" customWidth="1" width="8.7109375"/>
    <col min="4169" max="4169" customWidth="1" width="8.7109375"/>
    <col min="4170" max="4170" customWidth="1" width="8.7109375"/>
    <col min="4171" max="4171" customWidth="1" width="8.7109375"/>
    <col min="4172" max="4172" customWidth="1" width="8.7109375"/>
    <col min="4173" max="4173" customWidth="1" width="8.7109375"/>
    <col min="4174" max="4174" customWidth="1" width="8.7109375"/>
    <col min="4175" max="4175" customWidth="1" width="8.7109375"/>
    <col min="4176" max="4176" customWidth="1" width="8.7109375"/>
    <col min="4177" max="4177" customWidth="1" width="8.7109375"/>
    <col min="4178" max="4178" customWidth="1" width="8.7109375"/>
    <col min="4179" max="4179" customWidth="1" width="8.7109375"/>
    <col min="4180" max="4180" customWidth="1" width="8.7109375"/>
    <col min="4181" max="4181" customWidth="1" width="8.7109375"/>
    <col min="4182" max="4182" customWidth="1" width="8.7109375"/>
    <col min="4183" max="4183" customWidth="1" width="8.7109375"/>
    <col min="4184" max="4184" customWidth="1" width="8.7109375"/>
    <col min="4185" max="4185" customWidth="1" width="8.7109375"/>
    <col min="4186" max="4186" customWidth="1" width="8.7109375"/>
    <col min="4187" max="4187" customWidth="1" width="8.7109375"/>
    <col min="4188" max="4188" customWidth="1" width="8.7109375"/>
    <col min="4189" max="4189" customWidth="1" width="8.7109375"/>
    <col min="4190" max="4190" customWidth="1" width="8.7109375"/>
    <col min="4191" max="4191" customWidth="1" width="8.7109375"/>
    <col min="4192" max="4192" customWidth="1" width="8.7109375"/>
    <col min="4193" max="4193" customWidth="1" width="8.7109375"/>
    <col min="4194" max="4194" customWidth="1" width="8.7109375"/>
    <col min="4195" max="4195" customWidth="1" width="8.7109375"/>
    <col min="4196" max="4196" customWidth="1" width="8.7109375"/>
    <col min="4197" max="4197" customWidth="1" width="8.7109375"/>
    <col min="4198" max="4198" customWidth="1" width="8.7109375"/>
    <col min="4199" max="4199" customWidth="1" width="8.7109375"/>
    <col min="4200" max="4200" customWidth="1" width="8.7109375"/>
    <col min="4201" max="4201" customWidth="1" width="8.7109375"/>
    <col min="4202" max="4202" customWidth="1" width="8.7109375"/>
    <col min="4203" max="4203" customWidth="1" width="8.7109375"/>
    <col min="4204" max="4204" customWidth="1" width="8.7109375"/>
    <col min="4205" max="4205" customWidth="1" width="8.7109375"/>
    <col min="4206" max="4206" customWidth="1" width="8.7109375"/>
    <col min="4207" max="4207" customWidth="1" width="8.7109375"/>
    <col min="4208" max="4208" customWidth="1" width="8.7109375"/>
    <col min="4209" max="4209" customWidth="1" width="8.7109375"/>
    <col min="4210" max="4210" customWidth="1" width="8.7109375"/>
    <col min="4211" max="4211" customWidth="1" width="8.7109375"/>
    <col min="4212" max="4212" customWidth="1" width="8.7109375"/>
    <col min="4213" max="4213" customWidth="1" width="8.7109375"/>
    <col min="4214" max="4214" customWidth="1" width="8.7109375"/>
    <col min="4215" max="4215" customWidth="1" width="8.7109375"/>
    <col min="4216" max="4216" customWidth="1" width="8.7109375"/>
    <col min="4217" max="4217" customWidth="1" width="8.7109375"/>
    <col min="4218" max="4218" customWidth="1" width="8.7109375"/>
    <col min="4219" max="4219" customWidth="1" width="8.7109375"/>
    <col min="4220" max="4220" customWidth="1" width="8.7109375"/>
    <col min="4221" max="4221" customWidth="1" width="8.7109375"/>
    <col min="4222" max="4222" customWidth="1" width="8.7109375"/>
    <col min="4223" max="4223" customWidth="1" width="8.7109375"/>
    <col min="4224" max="4224" customWidth="1" width="8.7109375"/>
    <col min="4225" max="4225" customWidth="1" width="8.7109375"/>
    <col min="4226" max="4226" customWidth="1" width="8.7109375"/>
    <col min="4227" max="4227" customWidth="1" width="8.7109375"/>
    <col min="4228" max="4228" customWidth="1" width="8.7109375"/>
    <col min="4229" max="4229" customWidth="1" width="8.7109375"/>
    <col min="4230" max="4230" customWidth="1" width="8.7109375"/>
    <col min="4231" max="4231" customWidth="1" width="8.7109375"/>
    <col min="4232" max="4232" customWidth="1" width="8.7109375"/>
    <col min="4233" max="4233" customWidth="1" width="8.7109375"/>
    <col min="4234" max="4234" customWidth="1" width="8.7109375"/>
    <col min="4235" max="4235" customWidth="1" width="8.7109375"/>
    <col min="4236" max="4236" customWidth="1" width="8.7109375"/>
    <col min="4237" max="4237" customWidth="1" width="8.7109375"/>
    <col min="4238" max="4238" customWidth="1" width="8.7109375"/>
    <col min="4239" max="4239" customWidth="1" width="8.7109375"/>
    <col min="4240" max="4240" customWidth="1" width="8.7109375"/>
    <col min="4241" max="4241" customWidth="1" width="8.7109375"/>
    <col min="4242" max="4242" customWidth="1" width="8.7109375"/>
    <col min="4243" max="4243" customWidth="1" width="8.7109375"/>
    <col min="4244" max="4244" customWidth="1" width="8.7109375"/>
    <col min="4245" max="4245" customWidth="1" width="8.7109375"/>
    <col min="4246" max="4246" customWidth="1" width="8.7109375"/>
    <col min="4247" max="4247" customWidth="1" width="8.7109375"/>
    <col min="4248" max="4248" customWidth="1" width="8.7109375"/>
    <col min="4249" max="4249" customWidth="1" width="8.7109375"/>
    <col min="4250" max="4250" customWidth="1" width="8.7109375"/>
    <col min="4251" max="4251" customWidth="1" width="8.7109375"/>
    <col min="4252" max="4252" customWidth="1" width="8.7109375"/>
    <col min="4253" max="4253" customWidth="1" width="8.7109375"/>
    <col min="4254" max="4254" customWidth="1" width="8.7109375"/>
    <col min="4255" max="4255" customWidth="1" width="8.7109375"/>
    <col min="4256" max="4256" customWidth="1" width="8.7109375"/>
    <col min="4257" max="4257" customWidth="1" width="8.7109375"/>
    <col min="4258" max="4258" customWidth="1" width="8.7109375"/>
    <col min="4259" max="4259" customWidth="1" width="8.7109375"/>
    <col min="4260" max="4260" customWidth="1" width="8.7109375"/>
    <col min="4261" max="4261" customWidth="1" width="8.7109375"/>
    <col min="4262" max="4262" customWidth="1" width="8.7109375"/>
    <col min="4263" max="4263" customWidth="1" width="8.7109375"/>
    <col min="4264" max="4264" customWidth="1" width="8.7109375"/>
    <col min="4265" max="4265" customWidth="1" width="8.7109375"/>
    <col min="4266" max="4266" customWidth="1" width="8.7109375"/>
    <col min="4267" max="4267" customWidth="1" width="8.7109375"/>
    <col min="4268" max="4268" customWidth="1" width="8.7109375"/>
    <col min="4269" max="4269" customWidth="1" width="8.7109375"/>
    <col min="4270" max="4270" customWidth="1" width="8.7109375"/>
    <col min="4271" max="4271" customWidth="1" width="8.7109375"/>
    <col min="4272" max="4272" customWidth="1" width="8.7109375"/>
    <col min="4273" max="4273" customWidth="1" width="8.7109375"/>
    <col min="4274" max="4274" customWidth="1" width="8.7109375"/>
    <col min="4275" max="4275" customWidth="1" width="8.7109375"/>
    <col min="4276" max="4276" customWidth="1" width="8.7109375"/>
    <col min="4277" max="4277" customWidth="1" width="8.7109375"/>
    <col min="4278" max="4278" customWidth="1" width="8.7109375"/>
    <col min="4279" max="4279" customWidth="1" width="8.7109375"/>
    <col min="4280" max="4280" customWidth="1" width="8.7109375"/>
    <col min="4281" max="4281" customWidth="1" width="8.7109375"/>
    <col min="4282" max="4282" customWidth="1" width="8.7109375"/>
    <col min="4283" max="4283" customWidth="1" width="8.7109375"/>
    <col min="4284" max="4284" customWidth="1" width="8.7109375"/>
    <col min="4285" max="4285" customWidth="1" width="8.7109375"/>
    <col min="4286" max="4286" customWidth="1" width="8.7109375"/>
    <col min="4287" max="4287" customWidth="1" width="8.7109375"/>
    <col min="4288" max="4288" customWidth="1" width="8.7109375"/>
    <col min="4289" max="4289" customWidth="1" width="8.7109375"/>
    <col min="4290" max="4290" customWidth="1" width="8.7109375"/>
    <col min="4291" max="4291" customWidth="1" width="8.7109375"/>
    <col min="4292" max="4292" customWidth="1" width="8.7109375"/>
    <col min="4293" max="4293" customWidth="1" width="8.7109375"/>
    <col min="4294" max="4294" customWidth="1" width="8.7109375"/>
    <col min="4295" max="4295" customWidth="1" width="8.7109375"/>
    <col min="4296" max="4296" customWidth="1" width="8.7109375"/>
    <col min="4297" max="4297" customWidth="1" width="8.7109375"/>
    <col min="4298" max="4298" customWidth="1" width="8.7109375"/>
    <col min="4299" max="4299" customWidth="1" width="8.7109375"/>
    <col min="4300" max="4300" customWidth="1" width="8.7109375"/>
    <col min="4301" max="4301" customWidth="1" width="8.7109375"/>
    <col min="4302" max="4302" customWidth="1" width="8.7109375"/>
    <col min="4303" max="4303" customWidth="1" width="8.7109375"/>
    <col min="4304" max="4304" customWidth="1" width="8.7109375"/>
    <col min="4305" max="4305" customWidth="1" width="8.7109375"/>
    <col min="4306" max="4306" customWidth="1" width="8.7109375"/>
    <col min="4307" max="4307" customWidth="1" width="8.7109375"/>
    <col min="4308" max="4308" customWidth="1" width="8.7109375"/>
    <col min="4309" max="4309" customWidth="1" width="8.7109375"/>
    <col min="4310" max="4310" customWidth="1" width="8.7109375"/>
    <col min="4311" max="4311" customWidth="1" width="8.7109375"/>
    <col min="4312" max="4312" customWidth="1" width="8.7109375"/>
    <col min="4313" max="4313" customWidth="1" width="8.7109375"/>
    <col min="4314" max="4314" customWidth="1" width="8.7109375"/>
    <col min="4315" max="4315" customWidth="1" width="8.7109375"/>
    <col min="4316" max="4316" customWidth="1" width="8.7109375"/>
    <col min="4317" max="4317" customWidth="1" width="8.7109375"/>
    <col min="4318" max="4318" customWidth="1" width="8.7109375"/>
    <col min="4319" max="4319" customWidth="1" width="8.7109375"/>
    <col min="4320" max="4320" customWidth="1" width="8.7109375"/>
    <col min="4321" max="4321" customWidth="1" width="8.7109375"/>
    <col min="4322" max="4322" customWidth="1" width="8.7109375"/>
    <col min="4323" max="4323" customWidth="1" width="8.7109375"/>
    <col min="4324" max="4324" customWidth="1" width="8.7109375"/>
    <col min="4325" max="4325" customWidth="1" width="8.7109375"/>
    <col min="4326" max="4326" customWidth="1" width="8.7109375"/>
    <col min="4327" max="4327" customWidth="1" width="8.7109375"/>
    <col min="4328" max="4328" customWidth="1" width="8.7109375"/>
    <col min="4329" max="4329" customWidth="1" width="8.7109375"/>
    <col min="4330" max="4330" customWidth="1" width="8.7109375"/>
    <col min="4331" max="4331" customWidth="1" width="8.7109375"/>
    <col min="4332" max="4332" customWidth="1" width="8.7109375"/>
    <col min="4333" max="4333" customWidth="1" width="8.7109375"/>
    <col min="4334" max="4334" customWidth="1" width="8.7109375"/>
    <col min="4335" max="4335" customWidth="1" width="8.7109375"/>
    <col min="4336" max="4336" customWidth="1" width="8.7109375"/>
    <col min="4337" max="4337" customWidth="1" width="8.7109375"/>
    <col min="4338" max="4338" customWidth="1" width="8.7109375"/>
    <col min="4339" max="4339" customWidth="1" width="8.7109375"/>
    <col min="4340" max="4340" customWidth="1" width="8.7109375"/>
    <col min="4341" max="4341" customWidth="1" width="8.7109375"/>
    <col min="4342" max="4342" customWidth="1" width="8.7109375"/>
    <col min="4343" max="4343" customWidth="1" width="8.7109375"/>
    <col min="4344" max="4344" customWidth="1" width="8.7109375"/>
    <col min="4345" max="4345" customWidth="1" width="8.7109375"/>
    <col min="4346" max="4346" customWidth="1" width="8.7109375"/>
    <col min="4347" max="4347" customWidth="1" width="8.7109375"/>
    <col min="4348" max="4348" customWidth="1" width="8.7109375"/>
    <col min="4349" max="4349" customWidth="1" width="8.7109375"/>
    <col min="4350" max="4350" customWidth="1" width="8.7109375"/>
    <col min="4351" max="4351" customWidth="1" width="8.7109375"/>
    <col min="4352" max="4352" customWidth="1" width="8.7109375"/>
    <col min="4353" max="4353" customWidth="1" width="8.7109375"/>
    <col min="4354" max="4354" customWidth="1" width="8.7109375"/>
    <col min="4355" max="4355" customWidth="1" width="8.7109375"/>
    <col min="4356" max="4356" customWidth="1" width="8.7109375"/>
    <col min="4357" max="4357" customWidth="1" width="8.7109375"/>
    <col min="4358" max="4358" customWidth="1" width="8.7109375"/>
    <col min="4359" max="4359" customWidth="1" width="8.7109375"/>
    <col min="4360" max="4360" customWidth="1" width="8.7109375"/>
    <col min="4361" max="4361" customWidth="1" width="8.7109375"/>
    <col min="4362" max="4362" customWidth="1" width="8.7109375"/>
    <col min="4363" max="4363" customWidth="1" width="8.7109375"/>
    <col min="4364" max="4364" customWidth="1" width="8.7109375"/>
    <col min="4365" max="4365" customWidth="1" width="8.7109375"/>
    <col min="4366" max="4366" customWidth="1" width="8.7109375"/>
    <col min="4367" max="4367" customWidth="1" width="8.7109375"/>
    <col min="4368" max="4368" customWidth="1" width="8.7109375"/>
    <col min="4369" max="4369" customWidth="1" width="8.7109375"/>
    <col min="4370" max="4370" customWidth="1" width="8.7109375"/>
    <col min="4371" max="4371" customWidth="1" width="8.7109375"/>
    <col min="4372" max="4372" customWidth="1" width="8.7109375"/>
    <col min="4373" max="4373" customWidth="1" width="8.7109375"/>
    <col min="4374" max="4374" customWidth="1" width="8.7109375"/>
    <col min="4375" max="4375" customWidth="1" width="8.7109375"/>
    <col min="4376" max="4376" customWidth="1" width="8.7109375"/>
    <col min="4377" max="4377" customWidth="1" width="8.7109375"/>
    <col min="4378" max="4378" customWidth="1" width="8.7109375"/>
    <col min="4379" max="4379" customWidth="1" width="8.7109375"/>
    <col min="4380" max="4380" customWidth="1" width="8.7109375"/>
    <col min="4381" max="4381" customWidth="1" width="8.7109375"/>
    <col min="4382" max="4382" customWidth="1" width="8.7109375"/>
    <col min="4383" max="4383" customWidth="1" width="8.7109375"/>
    <col min="4384" max="4384" customWidth="1" width="8.7109375"/>
    <col min="4385" max="4385" customWidth="1" width="8.7109375"/>
    <col min="4386" max="4386" customWidth="1" width="8.7109375"/>
    <col min="4387" max="4387" customWidth="1" width="8.7109375"/>
    <col min="4388" max="4388" customWidth="1" width="8.7109375"/>
    <col min="4389" max="4389" customWidth="1" width="8.7109375"/>
    <col min="4390" max="4390" customWidth="1" width="8.7109375"/>
    <col min="4391" max="4391" customWidth="1" width="8.7109375"/>
    <col min="4392" max="4392" customWidth="1" width="8.7109375"/>
    <col min="4393" max="4393" customWidth="1" width="8.7109375"/>
    <col min="4394" max="4394" customWidth="1" width="8.7109375"/>
    <col min="4395" max="4395" customWidth="1" width="8.7109375"/>
    <col min="4396" max="4396" customWidth="1" width="8.7109375"/>
    <col min="4397" max="4397" customWidth="1" width="8.7109375"/>
    <col min="4398" max="4398" customWidth="1" width="8.7109375"/>
    <col min="4399" max="4399" customWidth="1" width="8.7109375"/>
    <col min="4400" max="4400" customWidth="1" width="8.7109375"/>
    <col min="4401" max="4401" customWidth="1" width="8.7109375"/>
    <col min="4402" max="4402" customWidth="1" width="8.7109375"/>
    <col min="4403" max="4403" customWidth="1" width="8.7109375"/>
    <col min="4404" max="4404" customWidth="1" width="8.7109375"/>
    <col min="4405" max="4405" customWidth="1" width="8.7109375"/>
    <col min="4406" max="4406" customWidth="1" width="8.7109375"/>
    <col min="4407" max="4407" customWidth="1" width="8.7109375"/>
    <col min="4408" max="4408" customWidth="1" width="8.7109375"/>
    <col min="4409" max="4409" customWidth="1" width="8.7109375"/>
    <col min="4410" max="4410" customWidth="1" width="8.7109375"/>
    <col min="4411" max="4411" customWidth="1" width="8.7109375"/>
    <col min="4412" max="4412" customWidth="1" width="8.7109375"/>
    <col min="4413" max="4413" customWidth="1" width="8.7109375"/>
    <col min="4414" max="4414" customWidth="1" width="8.7109375"/>
    <col min="4415" max="4415" customWidth="1" width="8.7109375"/>
    <col min="4416" max="4416" customWidth="1" width="8.7109375"/>
    <col min="4417" max="4417" customWidth="1" width="8.7109375"/>
    <col min="4418" max="4418" customWidth="1" width="8.7109375"/>
    <col min="4419" max="4419" customWidth="1" width="8.7109375"/>
    <col min="4420" max="4420" customWidth="1" width="8.7109375"/>
    <col min="4421" max="4421" customWidth="1" width="8.7109375"/>
    <col min="4422" max="4422" customWidth="1" width="8.7109375"/>
    <col min="4423" max="4423" customWidth="1" width="8.7109375"/>
    <col min="4424" max="4424" customWidth="1" width="8.7109375"/>
    <col min="4425" max="4425" customWidth="1" width="8.7109375"/>
    <col min="4426" max="4426" customWidth="1" width="8.7109375"/>
    <col min="4427" max="4427" customWidth="1" width="8.7109375"/>
    <col min="4428" max="4428" customWidth="1" width="8.7109375"/>
    <col min="4429" max="4429" customWidth="1" width="8.7109375"/>
    <col min="4430" max="4430" customWidth="1" width="8.7109375"/>
    <col min="4431" max="4431" customWidth="1" width="8.7109375"/>
    <col min="4432" max="4432" customWidth="1" width="8.7109375"/>
    <col min="4433" max="4433" customWidth="1" width="8.7109375"/>
    <col min="4434" max="4434" customWidth="1" width="8.7109375"/>
    <col min="4435" max="4435" customWidth="1" width="8.7109375"/>
    <col min="4436" max="4436" customWidth="1" width="8.7109375"/>
    <col min="4437" max="4437" customWidth="1" width="8.7109375"/>
    <col min="4438" max="4438" customWidth="1" width="8.7109375"/>
    <col min="4439" max="4439" customWidth="1" width="8.7109375"/>
    <col min="4440" max="4440" customWidth="1" width="8.7109375"/>
    <col min="4441" max="4441" customWidth="1" width="8.7109375"/>
    <col min="4442" max="4442" customWidth="1" width="8.7109375"/>
    <col min="4443" max="4443" customWidth="1" width="8.7109375"/>
    <col min="4444" max="4444" customWidth="1" width="8.7109375"/>
    <col min="4445" max="4445" customWidth="1" width="8.7109375"/>
    <col min="4446" max="4446" customWidth="1" width="8.7109375"/>
    <col min="4447" max="4447" customWidth="1" width="8.7109375"/>
    <col min="4448" max="4448" customWidth="1" width="8.7109375"/>
    <col min="4449" max="4449" customWidth="1" width="8.7109375"/>
    <col min="4450" max="4450" customWidth="1" width="8.7109375"/>
    <col min="4451" max="4451" customWidth="1" width="8.7109375"/>
    <col min="4452" max="4452" customWidth="1" width="8.7109375"/>
    <col min="4453" max="4453" customWidth="1" width="8.7109375"/>
    <col min="4454" max="4454" customWidth="1" width="8.7109375"/>
    <col min="4455" max="4455" customWidth="1" width="8.7109375"/>
    <col min="4456" max="4456" customWidth="1" width="8.7109375"/>
    <col min="4457" max="4457" customWidth="1" width="8.7109375"/>
    <col min="4458" max="4458" customWidth="1" width="8.7109375"/>
    <col min="4459" max="4459" customWidth="1" width="8.7109375"/>
    <col min="4460" max="4460" customWidth="1" width="8.7109375"/>
    <col min="4461" max="4461" customWidth="1" width="8.7109375"/>
    <col min="4462" max="4462" customWidth="1" width="8.7109375"/>
    <col min="4463" max="4463" customWidth="1" width="8.7109375"/>
    <col min="4464" max="4464" customWidth="1" width="8.7109375"/>
    <col min="4465" max="4465" customWidth="1" width="8.7109375"/>
    <col min="4466" max="4466" customWidth="1" width="8.7109375"/>
    <col min="4467" max="4467" customWidth="1" width="8.7109375"/>
    <col min="4468" max="4468" customWidth="1" width="8.7109375"/>
    <col min="4469" max="4469" customWidth="1" width="8.7109375"/>
    <col min="4470" max="4470" customWidth="1" width="8.7109375"/>
    <col min="4471" max="4471" customWidth="1" width="8.7109375"/>
    <col min="4472" max="4472" customWidth="1" width="8.7109375"/>
    <col min="4473" max="4473" customWidth="1" width="8.7109375"/>
    <col min="4474" max="4474" customWidth="1" width="8.7109375"/>
    <col min="4475" max="4475" customWidth="1" width="8.7109375"/>
    <col min="4476" max="4476" customWidth="1" width="8.7109375"/>
    <col min="4477" max="4477" customWidth="1" width="8.7109375"/>
    <col min="4478" max="4478" customWidth="1" width="8.7109375"/>
    <col min="4479" max="4479" customWidth="1" width="8.7109375"/>
    <col min="4480" max="4480" customWidth="1" width="8.7109375"/>
    <col min="4481" max="4481" customWidth="1" width="8.7109375"/>
    <col min="4482" max="4482" customWidth="1" width="8.7109375"/>
    <col min="4483" max="4483" customWidth="1" width="8.7109375"/>
    <col min="4484" max="4484" customWidth="1" width="8.7109375"/>
    <col min="4485" max="4485" customWidth="1" width="8.7109375"/>
    <col min="4486" max="4486" customWidth="1" width="8.7109375"/>
    <col min="4487" max="4487" customWidth="1" width="8.7109375"/>
    <col min="4488" max="4488" customWidth="1" width="8.7109375"/>
    <col min="4489" max="4489" customWidth="1" width="8.7109375"/>
    <col min="4490" max="4490" customWidth="1" width="8.7109375"/>
    <col min="4491" max="4491" customWidth="1" width="8.7109375"/>
    <col min="4492" max="4492" customWidth="1" width="8.7109375"/>
    <col min="4493" max="4493" customWidth="1" width="8.7109375"/>
    <col min="4494" max="4494" customWidth="1" width="8.7109375"/>
    <col min="4495" max="4495" customWidth="1" width="8.7109375"/>
    <col min="4496" max="4496" customWidth="1" width="8.7109375"/>
    <col min="4497" max="4497" customWidth="1" width="8.7109375"/>
    <col min="4498" max="4498" customWidth="1" width="8.7109375"/>
    <col min="4499" max="4499" customWidth="1" width="8.7109375"/>
    <col min="4500" max="4500" customWidth="1" width="8.7109375"/>
    <col min="4501" max="4501" customWidth="1" width="8.7109375"/>
    <col min="4502" max="4502" customWidth="1" width="8.7109375"/>
    <col min="4503" max="4503" customWidth="1" width="8.7109375"/>
    <col min="4504" max="4504" customWidth="1" width="8.7109375"/>
    <col min="4505" max="4505" customWidth="1" width="8.7109375"/>
    <col min="4506" max="4506" customWidth="1" width="8.7109375"/>
    <col min="4507" max="4507" customWidth="1" width="8.7109375"/>
    <col min="4508" max="4508" customWidth="1" width="8.7109375"/>
    <col min="4509" max="4509" customWidth="1" width="8.7109375"/>
    <col min="4510" max="4510" customWidth="1" width="8.7109375"/>
    <col min="4511" max="4511" customWidth="1" width="8.7109375"/>
    <col min="4512" max="4512" customWidth="1" width="8.7109375"/>
    <col min="4513" max="4513" customWidth="1" width="8.7109375"/>
    <col min="4514" max="4514" customWidth="1" width="8.7109375"/>
    <col min="4515" max="4515" customWidth="1" width="8.7109375"/>
    <col min="4516" max="4516" customWidth="1" width="8.7109375"/>
    <col min="4517" max="4517" customWidth="1" width="8.7109375"/>
    <col min="4518" max="4518" customWidth="1" width="8.7109375"/>
    <col min="4519" max="4519" customWidth="1" width="8.7109375"/>
    <col min="4520" max="4520" customWidth="1" width="8.7109375"/>
    <col min="4521" max="4521" customWidth="1" width="8.7109375"/>
    <col min="4522" max="4522" customWidth="1" width="8.7109375"/>
    <col min="4523" max="4523" customWidth="1" width="8.7109375"/>
    <col min="4524" max="4524" customWidth="1" width="8.7109375"/>
    <col min="4525" max="4525" customWidth="1" width="8.7109375"/>
    <col min="4526" max="4526" customWidth="1" width="8.7109375"/>
    <col min="4527" max="4527" customWidth="1" width="8.7109375"/>
    <col min="4528" max="4528" customWidth="1" width="8.7109375"/>
    <col min="4529" max="4529" customWidth="1" width="8.7109375"/>
    <col min="4530" max="4530" customWidth="1" width="8.7109375"/>
    <col min="4531" max="4531" customWidth="1" width="8.7109375"/>
    <col min="4532" max="4532" customWidth="1" width="8.7109375"/>
    <col min="4533" max="4533" customWidth="1" width="8.7109375"/>
    <col min="4534" max="4534" customWidth="1" width="8.7109375"/>
    <col min="4535" max="4535" customWidth="1" width="8.7109375"/>
    <col min="4536" max="4536" customWidth="1" width="8.7109375"/>
    <col min="4537" max="4537" customWidth="1" width="8.7109375"/>
    <col min="4538" max="4538" customWidth="1" width="8.7109375"/>
    <col min="4539" max="4539" customWidth="1" width="8.7109375"/>
    <col min="4540" max="4540" customWidth="1" width="8.7109375"/>
    <col min="4541" max="4541" customWidth="1" width="8.7109375"/>
    <col min="4542" max="4542" customWidth="1" width="8.7109375"/>
    <col min="4543" max="4543" customWidth="1" width="8.7109375"/>
    <col min="4544" max="4544" customWidth="1" width="8.7109375"/>
    <col min="4545" max="4545" customWidth="1" width="8.7109375"/>
    <col min="4546" max="4546" customWidth="1" width="8.7109375"/>
    <col min="4547" max="4547" customWidth="1" width="8.7109375"/>
    <col min="4548" max="4548" customWidth="1" width="8.7109375"/>
    <col min="4549" max="4549" customWidth="1" width="8.7109375"/>
    <col min="4550" max="4550" customWidth="1" width="8.7109375"/>
    <col min="4551" max="4551" customWidth="1" width="8.7109375"/>
    <col min="4552" max="4552" customWidth="1" width="8.7109375"/>
    <col min="4553" max="4553" customWidth="1" width="8.7109375"/>
    <col min="4554" max="4554" customWidth="1" width="8.7109375"/>
    <col min="4555" max="4555" customWidth="1" width="8.7109375"/>
    <col min="4556" max="4556" customWidth="1" width="8.7109375"/>
    <col min="4557" max="4557" customWidth="1" width="8.7109375"/>
    <col min="4558" max="4558" customWidth="1" width="8.7109375"/>
    <col min="4559" max="4559" customWidth="1" width="8.7109375"/>
    <col min="4560" max="4560" customWidth="1" width="8.7109375"/>
    <col min="4561" max="4561" customWidth="1" width="8.7109375"/>
    <col min="4562" max="4562" customWidth="1" width="8.7109375"/>
    <col min="4563" max="4563" customWidth="1" width="8.7109375"/>
    <col min="4564" max="4564" customWidth="1" width="8.7109375"/>
    <col min="4565" max="4565" customWidth="1" width="8.7109375"/>
    <col min="4566" max="4566" customWidth="1" width="8.7109375"/>
    <col min="4567" max="4567" customWidth="1" width="8.7109375"/>
    <col min="4568" max="4568" customWidth="1" width="8.7109375"/>
    <col min="4569" max="4569" customWidth="1" width="8.7109375"/>
    <col min="4570" max="4570" customWidth="1" width="8.7109375"/>
    <col min="4571" max="4571" customWidth="1" width="8.7109375"/>
    <col min="4572" max="4572" customWidth="1" width="8.7109375"/>
    <col min="4573" max="4573" customWidth="1" width="8.7109375"/>
    <col min="4574" max="4574" customWidth="1" width="8.7109375"/>
    <col min="4575" max="4575" customWidth="1" width="8.7109375"/>
    <col min="4576" max="4576" customWidth="1" width="8.7109375"/>
    <col min="4577" max="4577" customWidth="1" width="8.7109375"/>
    <col min="4578" max="4578" customWidth="1" width="8.7109375"/>
    <col min="4579" max="4579" customWidth="1" width="8.7109375"/>
    <col min="4580" max="4580" customWidth="1" width="8.7109375"/>
    <col min="4581" max="4581" customWidth="1" width="8.7109375"/>
    <col min="4582" max="4582" customWidth="1" width="8.7109375"/>
    <col min="4583" max="4583" customWidth="1" width="8.7109375"/>
    <col min="4584" max="4584" customWidth="1" width="8.7109375"/>
    <col min="4585" max="4585" customWidth="1" width="8.7109375"/>
    <col min="4586" max="4586" customWidth="1" width="8.7109375"/>
    <col min="4587" max="4587" customWidth="1" width="8.7109375"/>
    <col min="4588" max="4588" customWidth="1" width="8.7109375"/>
    <col min="4589" max="4589" customWidth="1" width="8.7109375"/>
    <col min="4590" max="4590" customWidth="1" width="8.7109375"/>
    <col min="4591" max="4591" customWidth="1" width="8.7109375"/>
    <col min="4592" max="4592" customWidth="1" width="8.7109375"/>
    <col min="4593" max="4593" customWidth="1" width="8.7109375"/>
    <col min="4594" max="4594" customWidth="1" width="8.7109375"/>
    <col min="4595" max="4595" customWidth="1" width="8.7109375"/>
    <col min="4596" max="4596" customWidth="1" width="8.7109375"/>
    <col min="4597" max="4597" customWidth="1" width="8.7109375"/>
    <col min="4598" max="4598" customWidth="1" width="8.7109375"/>
    <col min="4599" max="4599" customWidth="1" width="8.7109375"/>
    <col min="4600" max="4600" customWidth="1" width="8.7109375"/>
    <col min="4601" max="4601" customWidth="1" width="8.7109375"/>
    <col min="4602" max="4602" customWidth="1" width="8.7109375"/>
    <col min="4603" max="4603" customWidth="1" width="8.7109375"/>
    <col min="4604" max="4604" customWidth="1" width="8.7109375"/>
    <col min="4605" max="4605" customWidth="1" width="8.7109375"/>
    <col min="4606" max="4606" customWidth="1" width="8.7109375"/>
    <col min="4607" max="4607" customWidth="1" width="8.7109375"/>
    <col min="4608" max="4608" customWidth="1" width="8.7109375"/>
    <col min="4609" max="4609" customWidth="1" width="8.7109375"/>
    <col min="4610" max="4610" customWidth="1" width="8.7109375"/>
    <col min="4611" max="4611" customWidth="1" width="8.7109375"/>
    <col min="4612" max="4612" customWidth="1" width="8.7109375"/>
    <col min="4613" max="4613" customWidth="1" width="8.7109375"/>
    <col min="4614" max="4614" customWidth="1" width="8.7109375"/>
    <col min="4615" max="4615" customWidth="1" width="8.7109375"/>
    <col min="4616" max="4616" customWidth="1" width="8.7109375"/>
    <col min="4617" max="4617" customWidth="1" width="8.7109375"/>
    <col min="4618" max="4618" customWidth="1" width="8.7109375"/>
    <col min="4619" max="4619" customWidth="1" width="8.7109375"/>
    <col min="4620" max="4620" customWidth="1" width="8.7109375"/>
    <col min="4621" max="4621" customWidth="1" width="8.7109375"/>
    <col min="4622" max="4622" customWidth="1" width="8.7109375"/>
    <col min="4623" max="4623" customWidth="1" width="8.7109375"/>
    <col min="4624" max="4624" customWidth="1" width="8.7109375"/>
    <col min="4625" max="4625" customWidth="1" width="8.7109375"/>
    <col min="4626" max="4626" customWidth="1" width="8.7109375"/>
    <col min="4627" max="4627" customWidth="1" width="8.7109375"/>
    <col min="4628" max="4628" customWidth="1" width="8.7109375"/>
    <col min="4629" max="4629" customWidth="1" width="8.7109375"/>
    <col min="4630" max="4630" customWidth="1" width="8.7109375"/>
    <col min="4631" max="4631" customWidth="1" width="8.7109375"/>
    <col min="4632" max="4632" customWidth="1" width="8.7109375"/>
    <col min="4633" max="4633" customWidth="1" width="8.7109375"/>
    <col min="4634" max="4634" customWidth="1" width="8.7109375"/>
    <col min="4635" max="4635" customWidth="1" width="8.7109375"/>
    <col min="4636" max="4636" customWidth="1" width="8.7109375"/>
    <col min="4637" max="4637" customWidth="1" width="8.7109375"/>
    <col min="4638" max="4638" customWidth="1" width="8.7109375"/>
    <col min="4639" max="4639" customWidth="1" width="8.7109375"/>
    <col min="4640" max="4640" customWidth="1" width="8.7109375"/>
    <col min="4641" max="4641" customWidth="1" width="8.7109375"/>
    <col min="4642" max="4642" customWidth="1" width="8.7109375"/>
    <col min="4643" max="4643" customWidth="1" width="8.7109375"/>
    <col min="4644" max="4644" customWidth="1" width="8.7109375"/>
    <col min="4645" max="4645" customWidth="1" width="8.7109375"/>
    <col min="4646" max="4646" customWidth="1" width="8.7109375"/>
    <col min="4647" max="4647" customWidth="1" width="8.7109375"/>
    <col min="4648" max="4648" customWidth="1" width="8.7109375"/>
    <col min="4649" max="4649" customWidth="1" width="8.7109375"/>
    <col min="4650" max="4650" customWidth="1" width="8.7109375"/>
    <col min="4651" max="4651" customWidth="1" width="8.7109375"/>
    <col min="4652" max="4652" customWidth="1" width="8.7109375"/>
    <col min="4653" max="4653" customWidth="1" width="8.7109375"/>
    <col min="4654" max="4654" customWidth="1" width="8.7109375"/>
    <col min="4655" max="4655" customWidth="1" width="8.7109375"/>
    <col min="4656" max="4656" customWidth="1" width="8.7109375"/>
    <col min="4657" max="4657" customWidth="1" width="8.7109375"/>
    <col min="4658" max="4658" customWidth="1" width="8.7109375"/>
    <col min="4659" max="4659" customWidth="1" width="8.7109375"/>
    <col min="4660" max="4660" customWidth="1" width="8.7109375"/>
    <col min="4661" max="4661" customWidth="1" width="8.7109375"/>
    <col min="4662" max="4662" customWidth="1" width="8.7109375"/>
    <col min="4663" max="4663" customWidth="1" width="8.7109375"/>
    <col min="4664" max="4664" customWidth="1" width="8.7109375"/>
    <col min="4665" max="4665" customWidth="1" width="8.7109375"/>
    <col min="4666" max="4666" customWidth="1" width="8.7109375"/>
    <col min="4667" max="4667" customWidth="1" width="8.7109375"/>
    <col min="4668" max="4668" customWidth="1" width="8.7109375"/>
    <col min="4669" max="4669" customWidth="1" width="8.7109375"/>
    <col min="4670" max="4670" customWidth="1" width="8.7109375"/>
    <col min="4671" max="4671" customWidth="1" width="8.7109375"/>
    <col min="4672" max="4672" customWidth="1" width="8.7109375"/>
    <col min="4673" max="4673" customWidth="1" width="8.7109375"/>
    <col min="4674" max="4674" customWidth="1" width="8.7109375"/>
    <col min="4675" max="4675" customWidth="1" width="8.7109375"/>
    <col min="4676" max="4676" customWidth="1" width="8.7109375"/>
    <col min="4677" max="4677" customWidth="1" width="8.7109375"/>
    <col min="4678" max="4678" customWidth="1" width="8.7109375"/>
    <col min="4679" max="4679" customWidth="1" width="8.7109375"/>
    <col min="4680" max="4680" customWidth="1" width="8.7109375"/>
    <col min="4681" max="4681" customWidth="1" width="8.7109375"/>
    <col min="4682" max="4682" customWidth="1" width="8.7109375"/>
    <col min="4683" max="4683" customWidth="1" width="8.7109375"/>
    <col min="4684" max="4684" customWidth="1" width="8.7109375"/>
    <col min="4685" max="4685" customWidth="1" width="8.7109375"/>
    <col min="4686" max="4686" customWidth="1" width="8.7109375"/>
    <col min="4687" max="4687" customWidth="1" width="8.7109375"/>
    <col min="4688" max="4688" customWidth="1" width="8.7109375"/>
    <col min="4689" max="4689" customWidth="1" width="8.7109375"/>
    <col min="4690" max="4690" customWidth="1" width="8.7109375"/>
    <col min="4691" max="4691" customWidth="1" width="8.7109375"/>
    <col min="4692" max="4692" customWidth="1" width="8.7109375"/>
    <col min="4693" max="4693" customWidth="1" width="8.7109375"/>
    <col min="4694" max="4694" customWidth="1" width="8.7109375"/>
    <col min="4695" max="4695" customWidth="1" width="8.7109375"/>
    <col min="4696" max="4696" customWidth="1" width="8.7109375"/>
    <col min="4697" max="4697" customWidth="1" width="8.7109375"/>
    <col min="4698" max="4698" customWidth="1" width="8.7109375"/>
    <col min="4699" max="4699" customWidth="1" width="8.7109375"/>
    <col min="4700" max="4700" customWidth="1" width="8.7109375"/>
    <col min="4701" max="4701" customWidth="1" width="8.7109375"/>
    <col min="4702" max="4702" customWidth="1" width="8.7109375"/>
    <col min="4703" max="4703" customWidth="1" width="8.7109375"/>
    <col min="4704" max="4704" customWidth="1" width="8.7109375"/>
    <col min="4705" max="4705" customWidth="1" width="8.7109375"/>
    <col min="4706" max="4706" customWidth="1" width="8.7109375"/>
    <col min="4707" max="4707" customWidth="1" width="8.7109375"/>
    <col min="4708" max="4708" customWidth="1" width="8.7109375"/>
    <col min="4709" max="4709" customWidth="1" width="8.7109375"/>
    <col min="4710" max="4710" customWidth="1" width="8.7109375"/>
    <col min="4711" max="4711" customWidth="1" width="8.7109375"/>
    <col min="4712" max="4712" customWidth="1" width="8.7109375"/>
    <col min="4713" max="4713" customWidth="1" width="8.7109375"/>
    <col min="4714" max="4714" customWidth="1" width="8.7109375"/>
    <col min="4715" max="4715" customWidth="1" width="8.7109375"/>
    <col min="4716" max="4716" customWidth="1" width="8.7109375"/>
    <col min="4717" max="4717" customWidth="1" width="8.7109375"/>
    <col min="4718" max="4718" customWidth="1" width="8.7109375"/>
    <col min="4719" max="4719" customWidth="1" width="8.7109375"/>
    <col min="4720" max="4720" customWidth="1" width="8.7109375"/>
    <col min="4721" max="4721" customWidth="1" width="8.7109375"/>
    <col min="4722" max="4722" customWidth="1" width="8.7109375"/>
    <col min="4723" max="4723" customWidth="1" width="8.7109375"/>
    <col min="4724" max="4724" customWidth="1" width="8.7109375"/>
    <col min="4725" max="4725" customWidth="1" width="8.7109375"/>
    <col min="4726" max="4726" customWidth="1" width="8.7109375"/>
    <col min="4727" max="4727" customWidth="1" width="8.7109375"/>
    <col min="4728" max="4728" customWidth="1" width="8.7109375"/>
    <col min="4729" max="4729" customWidth="1" width="8.7109375"/>
    <col min="4730" max="4730" customWidth="1" width="8.7109375"/>
    <col min="4731" max="4731" customWidth="1" width="8.7109375"/>
    <col min="4732" max="4732" customWidth="1" width="8.7109375"/>
    <col min="4733" max="4733" customWidth="1" width="8.7109375"/>
    <col min="4734" max="4734" customWidth="1" width="8.7109375"/>
    <col min="4735" max="4735" customWidth="1" width="8.7109375"/>
    <col min="4736" max="4736" customWidth="1" width="8.7109375"/>
    <col min="4737" max="4737" customWidth="1" width="8.7109375"/>
    <col min="4738" max="4738" customWidth="1" width="8.7109375"/>
    <col min="4739" max="4739" customWidth="1" width="8.7109375"/>
    <col min="4740" max="4740" customWidth="1" width="8.7109375"/>
    <col min="4741" max="4741" customWidth="1" width="8.7109375"/>
    <col min="4742" max="4742" customWidth="1" width="8.7109375"/>
    <col min="4743" max="4743" customWidth="1" width="8.7109375"/>
    <col min="4744" max="4744" customWidth="1" width="8.7109375"/>
    <col min="4745" max="4745" customWidth="1" width="8.7109375"/>
    <col min="4746" max="4746" customWidth="1" width="8.7109375"/>
    <col min="4747" max="4747" customWidth="1" width="8.7109375"/>
    <col min="4748" max="4748" customWidth="1" width="8.7109375"/>
    <col min="4749" max="4749" customWidth="1" width="8.7109375"/>
    <col min="4750" max="4750" customWidth="1" width="8.7109375"/>
    <col min="4751" max="4751" customWidth="1" width="8.7109375"/>
    <col min="4752" max="4752" customWidth="1" width="8.7109375"/>
    <col min="4753" max="4753" customWidth="1" width="8.7109375"/>
    <col min="4754" max="4754" customWidth="1" width="8.7109375"/>
    <col min="4755" max="4755" customWidth="1" width="8.7109375"/>
    <col min="4756" max="4756" customWidth="1" width="8.7109375"/>
    <col min="4757" max="4757" customWidth="1" width="8.7109375"/>
    <col min="4758" max="4758" customWidth="1" width="8.7109375"/>
    <col min="4759" max="4759" customWidth="1" width="8.7109375"/>
    <col min="4760" max="4760" customWidth="1" width="8.7109375"/>
    <col min="4761" max="4761" customWidth="1" width="8.7109375"/>
    <col min="4762" max="4762" customWidth="1" width="8.7109375"/>
    <col min="4763" max="4763" customWidth="1" width="8.7109375"/>
    <col min="4764" max="4764" customWidth="1" width="8.7109375"/>
    <col min="4765" max="4765" customWidth="1" width="8.7109375"/>
    <col min="4766" max="4766" customWidth="1" width="8.7109375"/>
    <col min="4767" max="4767" customWidth="1" width="8.7109375"/>
    <col min="4768" max="4768" customWidth="1" width="8.7109375"/>
    <col min="4769" max="4769" customWidth="1" width="8.7109375"/>
    <col min="4770" max="4770" customWidth="1" width="8.7109375"/>
    <col min="4771" max="4771" customWidth="1" width="8.7109375"/>
    <col min="4772" max="4772" customWidth="1" width="8.7109375"/>
    <col min="4773" max="4773" customWidth="1" width="8.7109375"/>
    <col min="4774" max="4774" customWidth="1" width="8.7109375"/>
    <col min="4775" max="4775" customWidth="1" width="8.7109375"/>
    <col min="4776" max="4776" customWidth="1" width="8.7109375"/>
    <col min="4777" max="4777" customWidth="1" width="8.7109375"/>
    <col min="4778" max="4778" customWidth="1" width="8.7109375"/>
    <col min="4779" max="4779" customWidth="1" width="8.7109375"/>
    <col min="4780" max="4780" customWidth="1" width="8.7109375"/>
    <col min="4781" max="4781" customWidth="1" width="8.7109375"/>
    <col min="4782" max="4782" customWidth="1" width="8.7109375"/>
    <col min="4783" max="4783" customWidth="1" width="8.7109375"/>
    <col min="4784" max="4784" customWidth="1" width="8.7109375"/>
    <col min="4785" max="4785" customWidth="1" width="8.7109375"/>
    <col min="4786" max="4786" customWidth="1" width="8.7109375"/>
    <col min="4787" max="4787" customWidth="1" width="8.7109375"/>
    <col min="4788" max="4788" customWidth="1" width="8.7109375"/>
    <col min="4789" max="4789" customWidth="1" width="8.7109375"/>
    <col min="4790" max="4790" customWidth="1" width="8.7109375"/>
    <col min="4791" max="4791" customWidth="1" width="8.7109375"/>
    <col min="4792" max="4792" customWidth="1" width="8.7109375"/>
    <col min="4793" max="4793" customWidth="1" width="8.7109375"/>
    <col min="4794" max="4794" customWidth="1" width="8.7109375"/>
    <col min="4795" max="4795" customWidth="1" width="8.7109375"/>
    <col min="4796" max="4796" customWidth="1" width="8.7109375"/>
    <col min="4797" max="4797" customWidth="1" width="8.7109375"/>
    <col min="4798" max="4798" customWidth="1" width="8.7109375"/>
    <col min="4799" max="4799" customWidth="1" width="8.7109375"/>
    <col min="4800" max="4800" customWidth="1" width="8.7109375"/>
    <col min="4801" max="4801" customWidth="1" width="8.7109375"/>
    <col min="4802" max="4802" customWidth="1" width="8.7109375"/>
    <col min="4803" max="4803" customWidth="1" width="8.7109375"/>
    <col min="4804" max="4804" customWidth="1" width="8.7109375"/>
    <col min="4805" max="4805" customWidth="1" width="8.7109375"/>
    <col min="4806" max="4806" customWidth="1" width="8.7109375"/>
    <col min="4807" max="4807" customWidth="1" width="8.7109375"/>
    <col min="4808" max="4808" customWidth="1" width="8.7109375"/>
    <col min="4809" max="4809" customWidth="1" width="8.7109375"/>
    <col min="4810" max="4810" customWidth="1" width="8.7109375"/>
    <col min="4811" max="4811" customWidth="1" width="8.7109375"/>
    <col min="4812" max="4812" customWidth="1" width="8.7109375"/>
    <col min="4813" max="4813" customWidth="1" width="8.7109375"/>
    <col min="4814" max="4814" customWidth="1" width="8.7109375"/>
    <col min="4815" max="4815" customWidth="1" width="8.7109375"/>
    <col min="4816" max="4816" customWidth="1" width="8.7109375"/>
    <col min="4817" max="4817" customWidth="1" width="8.7109375"/>
    <col min="4818" max="4818" customWidth="1" width="8.7109375"/>
    <col min="4819" max="4819" customWidth="1" width="8.7109375"/>
    <col min="4820" max="4820" customWidth="1" width="8.7109375"/>
    <col min="4821" max="4821" customWidth="1" width="8.7109375"/>
    <col min="4822" max="4822" customWidth="1" width="8.7109375"/>
    <col min="4823" max="4823" customWidth="1" width="8.7109375"/>
    <col min="4824" max="4824" customWidth="1" width="8.7109375"/>
    <col min="4825" max="4825" customWidth="1" width="8.7109375"/>
    <col min="4826" max="4826" customWidth="1" width="8.7109375"/>
    <col min="4827" max="4827" customWidth="1" width="8.7109375"/>
    <col min="4828" max="4828" customWidth="1" width="8.7109375"/>
    <col min="4829" max="4829" customWidth="1" width="8.7109375"/>
    <col min="4830" max="4830" customWidth="1" width="8.7109375"/>
    <col min="4831" max="4831" customWidth="1" width="8.7109375"/>
    <col min="4832" max="4832" customWidth="1" width="8.7109375"/>
    <col min="4833" max="4833" customWidth="1" width="8.7109375"/>
    <col min="4834" max="4834" customWidth="1" width="8.7109375"/>
    <col min="4835" max="4835" customWidth="1" width="8.7109375"/>
    <col min="4836" max="4836" customWidth="1" width="8.7109375"/>
    <col min="4837" max="4837" customWidth="1" width="8.7109375"/>
    <col min="4838" max="4838" customWidth="1" width="8.7109375"/>
    <col min="4839" max="4839" customWidth="1" width="8.7109375"/>
    <col min="4840" max="4840" customWidth="1" width="8.7109375"/>
    <col min="4841" max="4841" customWidth="1" width="8.7109375"/>
    <col min="4842" max="4842" customWidth="1" width="8.7109375"/>
    <col min="4843" max="4843" customWidth="1" width="8.7109375"/>
    <col min="4844" max="4844" customWidth="1" width="8.7109375"/>
    <col min="4845" max="4845" customWidth="1" width="8.7109375"/>
    <col min="4846" max="4846" customWidth="1" width="8.7109375"/>
    <col min="4847" max="4847" customWidth="1" width="8.7109375"/>
    <col min="4848" max="4848" customWidth="1" width="8.7109375"/>
    <col min="4849" max="4849" customWidth="1" width="8.7109375"/>
    <col min="4850" max="4850" customWidth="1" width="8.7109375"/>
    <col min="4851" max="4851" customWidth="1" width="8.7109375"/>
    <col min="4852" max="4852" customWidth="1" width="8.7109375"/>
    <col min="4853" max="4853" customWidth="1" width="8.7109375"/>
    <col min="4854" max="4854" customWidth="1" width="8.7109375"/>
    <col min="4855" max="4855" customWidth="1" width="8.7109375"/>
    <col min="4856" max="4856" customWidth="1" width="8.7109375"/>
    <col min="4857" max="4857" customWidth="1" width="8.7109375"/>
    <col min="4858" max="4858" customWidth="1" width="8.7109375"/>
    <col min="4859" max="4859" customWidth="1" width="8.7109375"/>
    <col min="4860" max="4860" customWidth="1" width="8.7109375"/>
    <col min="4861" max="4861" customWidth="1" width="8.7109375"/>
    <col min="4862" max="4862" customWidth="1" width="8.7109375"/>
    <col min="4863" max="4863" customWidth="1" width="8.7109375"/>
    <col min="4864" max="4864" customWidth="1" width="8.7109375"/>
    <col min="4865" max="4865" customWidth="1" width="8.7109375"/>
    <col min="4866" max="4866" customWidth="1" width="8.7109375"/>
    <col min="4867" max="4867" customWidth="1" width="8.7109375"/>
    <col min="4868" max="4868" customWidth="1" width="8.7109375"/>
    <col min="4869" max="4869" customWidth="1" width="8.7109375"/>
    <col min="4870" max="4870" customWidth="1" width="8.7109375"/>
    <col min="4871" max="4871" customWidth="1" width="8.7109375"/>
    <col min="4872" max="4872" customWidth="1" width="8.7109375"/>
    <col min="4873" max="4873" customWidth="1" width="8.7109375"/>
    <col min="4874" max="4874" customWidth="1" width="8.7109375"/>
    <col min="4875" max="4875" customWidth="1" width="8.7109375"/>
    <col min="4876" max="4876" customWidth="1" width="8.7109375"/>
    <col min="4877" max="4877" customWidth="1" width="8.7109375"/>
    <col min="4878" max="4878" customWidth="1" width="8.7109375"/>
    <col min="4879" max="4879" customWidth="1" width="8.7109375"/>
    <col min="4880" max="4880" customWidth="1" width="8.7109375"/>
    <col min="4881" max="4881" customWidth="1" width="8.7109375"/>
    <col min="4882" max="4882" customWidth="1" width="8.7109375"/>
    <col min="4883" max="4883" customWidth="1" width="8.7109375"/>
    <col min="4884" max="4884" customWidth="1" width="8.7109375"/>
    <col min="4885" max="4885" customWidth="1" width="8.7109375"/>
    <col min="4886" max="4886" customWidth="1" width="8.7109375"/>
    <col min="4887" max="4887" customWidth="1" width="8.7109375"/>
    <col min="4888" max="4888" customWidth="1" width="8.7109375"/>
    <col min="4889" max="4889" customWidth="1" width="8.7109375"/>
    <col min="4890" max="4890" customWidth="1" width="8.7109375"/>
    <col min="4891" max="4891" customWidth="1" width="8.7109375"/>
    <col min="4892" max="4892" customWidth="1" width="8.7109375"/>
    <col min="4893" max="4893" customWidth="1" width="8.7109375"/>
    <col min="4894" max="4894" customWidth="1" width="8.7109375"/>
    <col min="4895" max="4895" customWidth="1" width="8.7109375"/>
    <col min="4896" max="4896" customWidth="1" width="8.7109375"/>
    <col min="4897" max="4897" customWidth="1" width="8.7109375"/>
    <col min="4898" max="4898" customWidth="1" width="8.7109375"/>
    <col min="4899" max="4899" customWidth="1" width="8.7109375"/>
    <col min="4900" max="4900" customWidth="1" width="8.7109375"/>
    <col min="4901" max="4901" customWidth="1" width="8.7109375"/>
    <col min="4902" max="4902" customWidth="1" width="8.7109375"/>
    <col min="4903" max="4903" customWidth="1" width="8.7109375"/>
    <col min="4904" max="4904" customWidth="1" width="8.7109375"/>
    <col min="4905" max="4905" customWidth="1" width="8.7109375"/>
    <col min="4906" max="4906" customWidth="1" width="8.7109375"/>
    <col min="4907" max="4907" customWidth="1" width="8.7109375"/>
    <col min="4908" max="4908" customWidth="1" width="8.7109375"/>
    <col min="4909" max="4909" customWidth="1" width="8.7109375"/>
    <col min="4910" max="4910" customWidth="1" width="8.7109375"/>
    <col min="4911" max="4911" customWidth="1" width="8.7109375"/>
    <col min="4912" max="4912" customWidth="1" width="8.7109375"/>
    <col min="4913" max="4913" customWidth="1" width="8.7109375"/>
    <col min="4914" max="4914" customWidth="1" width="8.7109375"/>
    <col min="4915" max="4915" customWidth="1" width="8.7109375"/>
    <col min="4916" max="4916" customWidth="1" width="8.7109375"/>
    <col min="4917" max="4917" customWidth="1" width="8.7109375"/>
    <col min="4918" max="4918" customWidth="1" width="8.7109375"/>
    <col min="4919" max="4919" customWidth="1" width="8.7109375"/>
    <col min="4920" max="4920" customWidth="1" width="8.7109375"/>
    <col min="4921" max="4921" customWidth="1" width="8.7109375"/>
    <col min="4922" max="4922" customWidth="1" width="8.7109375"/>
    <col min="4923" max="4923" customWidth="1" width="8.7109375"/>
    <col min="4924" max="4924" customWidth="1" width="8.7109375"/>
    <col min="4925" max="4925" customWidth="1" width="8.7109375"/>
    <col min="4926" max="4926" customWidth="1" width="8.7109375"/>
    <col min="4927" max="4927" customWidth="1" width="8.7109375"/>
    <col min="4928" max="4928" customWidth="1" width="8.7109375"/>
    <col min="4929" max="4929" customWidth="1" width="8.7109375"/>
    <col min="4930" max="4930" customWidth="1" width="8.7109375"/>
    <col min="4931" max="4931" customWidth="1" width="8.7109375"/>
    <col min="4932" max="4932" customWidth="1" width="8.7109375"/>
    <col min="4933" max="4933" customWidth="1" width="8.7109375"/>
    <col min="4934" max="4934" customWidth="1" width="8.7109375"/>
    <col min="4935" max="4935" customWidth="1" width="8.7109375"/>
    <col min="4936" max="4936" customWidth="1" width="8.7109375"/>
    <col min="4937" max="4937" customWidth="1" width="8.7109375"/>
    <col min="4938" max="4938" customWidth="1" width="8.7109375"/>
    <col min="4939" max="4939" customWidth="1" width="8.7109375"/>
    <col min="4940" max="4940" customWidth="1" width="8.7109375"/>
    <col min="4941" max="4941" customWidth="1" width="8.7109375"/>
    <col min="4942" max="4942" customWidth="1" width="8.7109375"/>
    <col min="4943" max="4943" customWidth="1" width="8.7109375"/>
    <col min="4944" max="4944" customWidth="1" width="8.7109375"/>
    <col min="4945" max="4945" customWidth="1" width="8.7109375"/>
    <col min="4946" max="4946" customWidth="1" width="8.7109375"/>
    <col min="4947" max="4947" customWidth="1" width="8.7109375"/>
    <col min="4948" max="4948" customWidth="1" width="8.7109375"/>
    <col min="4949" max="4949" customWidth="1" width="8.7109375"/>
    <col min="4950" max="4950" customWidth="1" width="8.7109375"/>
    <col min="4951" max="4951" customWidth="1" width="8.7109375"/>
    <col min="4952" max="4952" customWidth="1" width="8.7109375"/>
    <col min="4953" max="4953" customWidth="1" width="8.7109375"/>
    <col min="4954" max="4954" customWidth="1" width="8.7109375"/>
    <col min="4955" max="4955" customWidth="1" width="8.7109375"/>
    <col min="4956" max="4956" customWidth="1" width="8.7109375"/>
    <col min="4957" max="4957" customWidth="1" width="8.7109375"/>
    <col min="4958" max="4958" customWidth="1" width="8.7109375"/>
    <col min="4959" max="4959" customWidth="1" width="8.7109375"/>
    <col min="4960" max="4960" customWidth="1" width="8.7109375"/>
    <col min="4961" max="4961" customWidth="1" width="8.7109375"/>
    <col min="4962" max="4962" customWidth="1" width="8.7109375"/>
    <col min="4963" max="4963" customWidth="1" width="8.7109375"/>
    <col min="4964" max="4964" customWidth="1" width="8.7109375"/>
    <col min="4965" max="4965" customWidth="1" width="8.7109375"/>
    <col min="4966" max="4966" customWidth="1" width="8.7109375"/>
    <col min="4967" max="4967" customWidth="1" width="8.7109375"/>
    <col min="4968" max="4968" customWidth="1" width="8.7109375"/>
    <col min="4969" max="4969" customWidth="1" width="8.7109375"/>
    <col min="4970" max="4970" customWidth="1" width="8.7109375"/>
    <col min="4971" max="4971" customWidth="1" width="8.7109375"/>
    <col min="4972" max="4972" customWidth="1" width="8.7109375"/>
    <col min="4973" max="4973" customWidth="1" width="8.7109375"/>
    <col min="4974" max="4974" customWidth="1" width="8.7109375"/>
    <col min="4975" max="4975" customWidth="1" width="8.7109375"/>
    <col min="4976" max="4976" customWidth="1" width="8.7109375"/>
    <col min="4977" max="4977" customWidth="1" width="8.7109375"/>
    <col min="4978" max="4978" customWidth="1" width="8.7109375"/>
    <col min="4979" max="4979" customWidth="1" width="8.7109375"/>
    <col min="4980" max="4980" customWidth="1" width="8.7109375"/>
    <col min="4981" max="4981" customWidth="1" width="8.7109375"/>
    <col min="4982" max="4982" customWidth="1" width="8.7109375"/>
    <col min="4983" max="4983" customWidth="1" width="8.7109375"/>
    <col min="4984" max="4984" customWidth="1" width="8.7109375"/>
    <col min="4985" max="4985" customWidth="1" width="8.7109375"/>
    <col min="4986" max="4986" customWidth="1" width="8.7109375"/>
    <col min="4987" max="4987" customWidth="1" width="8.7109375"/>
    <col min="4988" max="4988" customWidth="1" width="8.7109375"/>
    <col min="4989" max="4989" customWidth="1" width="8.7109375"/>
    <col min="4990" max="4990" customWidth="1" width="8.7109375"/>
    <col min="4991" max="4991" customWidth="1" width="8.7109375"/>
    <col min="4992" max="4992" customWidth="1" width="8.7109375"/>
    <col min="4993" max="4993" customWidth="1" width="8.7109375"/>
    <col min="4994" max="4994" customWidth="1" width="8.7109375"/>
    <col min="4995" max="4995" customWidth="1" width="8.7109375"/>
    <col min="4996" max="4996" customWidth="1" width="8.7109375"/>
    <col min="4997" max="4997" customWidth="1" width="8.7109375"/>
    <col min="4998" max="4998" customWidth="1" width="8.7109375"/>
    <col min="4999" max="4999" customWidth="1" width="8.7109375"/>
    <col min="5000" max="5000" customWidth="1" width="8.7109375"/>
    <col min="5001" max="5001" customWidth="1" width="8.7109375"/>
    <col min="5002" max="5002" customWidth="1" width="8.7109375"/>
    <col min="5003" max="5003" customWidth="1" width="8.7109375"/>
    <col min="5004" max="5004" customWidth="1" width="8.7109375"/>
    <col min="5005" max="5005" customWidth="1" width="8.7109375"/>
    <col min="5006" max="5006" customWidth="1" width="8.7109375"/>
    <col min="5007" max="5007" customWidth="1" width="8.7109375"/>
    <col min="5008" max="5008" customWidth="1" width="8.7109375"/>
    <col min="5009" max="5009" customWidth="1" width="8.7109375"/>
    <col min="5010" max="5010" customWidth="1" width="8.7109375"/>
    <col min="5011" max="5011" customWidth="1" width="8.7109375"/>
    <col min="5012" max="5012" customWidth="1" width="8.7109375"/>
    <col min="5013" max="5013" customWidth="1" width="8.7109375"/>
    <col min="5014" max="5014" customWidth="1" width="8.7109375"/>
    <col min="5015" max="5015" customWidth="1" width="8.7109375"/>
    <col min="5016" max="5016" customWidth="1" width="8.7109375"/>
    <col min="5017" max="5017" customWidth="1" width="8.7109375"/>
    <col min="5018" max="5018" customWidth="1" width="8.7109375"/>
    <col min="5019" max="5019" customWidth="1" width="8.7109375"/>
    <col min="5020" max="5020" customWidth="1" width="8.7109375"/>
    <col min="5021" max="5021" customWidth="1" width="8.7109375"/>
    <col min="5022" max="5022" customWidth="1" width="8.7109375"/>
    <col min="5023" max="5023" customWidth="1" width="8.7109375"/>
    <col min="5024" max="5024" customWidth="1" width="8.7109375"/>
    <col min="5025" max="5025" customWidth="1" width="8.7109375"/>
    <col min="5026" max="5026" customWidth="1" width="8.7109375"/>
    <col min="5027" max="5027" customWidth="1" width="8.7109375"/>
    <col min="5028" max="5028" customWidth="1" width="8.7109375"/>
    <col min="5029" max="5029" customWidth="1" width="8.7109375"/>
    <col min="5030" max="5030" customWidth="1" width="8.7109375"/>
    <col min="5031" max="5031" customWidth="1" width="8.7109375"/>
    <col min="5032" max="5032" customWidth="1" width="8.7109375"/>
    <col min="5033" max="5033" customWidth="1" width="8.7109375"/>
    <col min="5034" max="5034" customWidth="1" width="8.7109375"/>
    <col min="5035" max="5035" customWidth="1" width="8.7109375"/>
    <col min="5036" max="5036" customWidth="1" width="8.7109375"/>
    <col min="5037" max="5037" customWidth="1" width="8.7109375"/>
    <col min="5038" max="5038" customWidth="1" width="8.7109375"/>
    <col min="5039" max="5039" customWidth="1" width="8.7109375"/>
    <col min="5040" max="5040" customWidth="1" width="8.7109375"/>
    <col min="5041" max="5041" customWidth="1" width="8.7109375"/>
    <col min="5042" max="5042" customWidth="1" width="8.7109375"/>
    <col min="5043" max="5043" customWidth="1" width="8.7109375"/>
    <col min="5044" max="5044" customWidth="1" width="8.7109375"/>
    <col min="5045" max="5045" customWidth="1" width="8.7109375"/>
    <col min="5046" max="5046" customWidth="1" width="8.7109375"/>
    <col min="5047" max="5047" customWidth="1" width="8.7109375"/>
    <col min="5048" max="5048" customWidth="1" width="8.7109375"/>
    <col min="5049" max="5049" customWidth="1" width="8.7109375"/>
    <col min="5050" max="5050" customWidth="1" width="8.7109375"/>
    <col min="5051" max="5051" customWidth="1" width="8.7109375"/>
    <col min="5052" max="5052" customWidth="1" width="8.7109375"/>
    <col min="5053" max="5053" customWidth="1" width="8.7109375"/>
    <col min="5054" max="5054" customWidth="1" width="8.7109375"/>
    <col min="5055" max="5055" customWidth="1" width="8.7109375"/>
    <col min="5056" max="5056" customWidth="1" width="8.7109375"/>
    <col min="5057" max="5057" customWidth="1" width="8.7109375"/>
    <col min="5058" max="5058" customWidth="1" width="8.7109375"/>
    <col min="5059" max="5059" customWidth="1" width="8.7109375"/>
    <col min="5060" max="5060" customWidth="1" width="8.7109375"/>
    <col min="5061" max="5061" customWidth="1" width="8.7109375"/>
    <col min="5062" max="5062" customWidth="1" width="8.7109375"/>
    <col min="5063" max="5063" customWidth="1" width="8.7109375"/>
    <col min="5064" max="5064" customWidth="1" width="8.7109375"/>
    <col min="5065" max="5065" customWidth="1" width="8.7109375"/>
    <col min="5066" max="5066" customWidth="1" width="8.7109375"/>
    <col min="5067" max="5067" customWidth="1" width="8.7109375"/>
    <col min="5068" max="5068" customWidth="1" width="8.7109375"/>
    <col min="5069" max="5069" customWidth="1" width="8.7109375"/>
    <col min="5070" max="5070" customWidth="1" width="8.7109375"/>
    <col min="5071" max="5071" customWidth="1" width="8.7109375"/>
    <col min="5072" max="5072" customWidth="1" width="8.7109375"/>
    <col min="5073" max="5073" customWidth="1" width="8.7109375"/>
    <col min="5074" max="5074" customWidth="1" width="8.7109375"/>
    <col min="5075" max="5075" customWidth="1" width="8.7109375"/>
    <col min="5076" max="5076" customWidth="1" width="8.7109375"/>
    <col min="5077" max="5077" customWidth="1" width="8.7109375"/>
    <col min="5078" max="5078" customWidth="1" width="8.7109375"/>
    <col min="5079" max="5079" customWidth="1" width="8.7109375"/>
    <col min="5080" max="5080" customWidth="1" width="8.7109375"/>
    <col min="5081" max="5081" customWidth="1" width="8.7109375"/>
    <col min="5082" max="5082" customWidth="1" width="8.7109375"/>
    <col min="5083" max="5083" customWidth="1" width="8.7109375"/>
    <col min="5084" max="5084" customWidth="1" width="8.7109375"/>
    <col min="5085" max="5085" customWidth="1" width="8.7109375"/>
    <col min="5086" max="5086" customWidth="1" width="8.7109375"/>
    <col min="5087" max="5087" customWidth="1" width="8.7109375"/>
    <col min="5088" max="5088" customWidth="1" width="8.7109375"/>
    <col min="5089" max="5089" customWidth="1" width="8.7109375"/>
    <col min="5090" max="5090" customWidth="1" width="8.7109375"/>
    <col min="5091" max="5091" customWidth="1" width="8.7109375"/>
    <col min="5092" max="5092" customWidth="1" width="8.7109375"/>
    <col min="5093" max="5093" customWidth="1" width="8.7109375"/>
    <col min="5094" max="5094" customWidth="1" width="8.7109375"/>
    <col min="5095" max="5095" customWidth="1" width="8.7109375"/>
    <col min="5096" max="5096" customWidth="1" width="8.7109375"/>
    <col min="5097" max="5097" customWidth="1" width="8.7109375"/>
    <col min="5098" max="5098" customWidth="1" width="8.7109375"/>
    <col min="5099" max="5099" customWidth="1" width="8.7109375"/>
    <col min="5100" max="5100" customWidth="1" width="8.7109375"/>
    <col min="5101" max="5101" customWidth="1" width="8.7109375"/>
    <col min="5102" max="5102" customWidth="1" width="8.7109375"/>
    <col min="5103" max="5103" customWidth="1" width="8.7109375"/>
    <col min="5104" max="5104" customWidth="1" width="8.7109375"/>
    <col min="5105" max="5105" customWidth="1" width="8.7109375"/>
    <col min="5106" max="5106" customWidth="1" width="8.7109375"/>
    <col min="5107" max="5107" customWidth="1" width="8.7109375"/>
    <col min="5108" max="5108" customWidth="1" width="8.7109375"/>
    <col min="5109" max="5109" customWidth="1" width="8.7109375"/>
    <col min="5110" max="5110" customWidth="1" width="8.7109375"/>
    <col min="5111" max="5111" customWidth="1" width="8.7109375"/>
    <col min="5112" max="5112" customWidth="1" width="8.7109375"/>
    <col min="5113" max="5113" customWidth="1" width="8.7109375"/>
    <col min="5114" max="5114" customWidth="1" width="8.7109375"/>
    <col min="5115" max="5115" customWidth="1" width="8.7109375"/>
    <col min="5116" max="5116" customWidth="1" width="8.7109375"/>
    <col min="5117" max="5117" customWidth="1" width="8.7109375"/>
    <col min="5118" max="5118" customWidth="1" width="8.7109375"/>
    <col min="5119" max="5119" customWidth="1" width="8.7109375"/>
    <col min="5120" max="5120" customWidth="1" width="8.7109375"/>
    <col min="5121" max="5121" customWidth="1" width="8.7109375"/>
    <col min="5122" max="5122" customWidth="1" width="8.7109375"/>
    <col min="5123" max="5123" customWidth="1" width="8.7109375"/>
    <col min="5124" max="5124" customWidth="1" width="8.7109375"/>
    <col min="5125" max="5125" customWidth="1" width="8.7109375"/>
    <col min="5126" max="5126" customWidth="1" width="8.7109375"/>
    <col min="5127" max="5127" customWidth="1" width="8.7109375"/>
    <col min="5128" max="5128" customWidth="1" width="8.7109375"/>
    <col min="5129" max="5129" customWidth="1" width="8.7109375"/>
    <col min="5130" max="5130" customWidth="1" width="8.7109375"/>
    <col min="5131" max="5131" customWidth="1" width="8.7109375"/>
    <col min="5132" max="5132" customWidth="1" width="8.7109375"/>
    <col min="5133" max="5133" customWidth="1" width="8.7109375"/>
    <col min="5134" max="5134" customWidth="1" width="8.7109375"/>
    <col min="5135" max="5135" customWidth="1" width="8.7109375"/>
    <col min="5136" max="5136" customWidth="1" width="8.7109375"/>
    <col min="5137" max="5137" customWidth="1" width="8.7109375"/>
    <col min="5138" max="5138" customWidth="1" width="8.7109375"/>
    <col min="5139" max="5139" customWidth="1" width="8.7109375"/>
    <col min="5140" max="5140" customWidth="1" width="8.7109375"/>
    <col min="5141" max="5141" customWidth="1" width="8.7109375"/>
    <col min="5142" max="5142" customWidth="1" width="8.7109375"/>
    <col min="5143" max="5143" customWidth="1" width="8.7109375"/>
    <col min="5144" max="5144" customWidth="1" width="8.7109375"/>
    <col min="5145" max="5145" customWidth="1" width="8.7109375"/>
    <col min="5146" max="5146" customWidth="1" width="8.7109375"/>
    <col min="5147" max="5147" customWidth="1" width="8.7109375"/>
    <col min="5148" max="5148" customWidth="1" width="8.7109375"/>
    <col min="5149" max="5149" customWidth="1" width="8.7109375"/>
    <col min="5150" max="5150" customWidth="1" width="8.7109375"/>
    <col min="5151" max="5151" customWidth="1" width="8.7109375"/>
    <col min="5152" max="5152" customWidth="1" width="8.7109375"/>
    <col min="5153" max="5153" customWidth="1" width="8.7109375"/>
    <col min="5154" max="5154" customWidth="1" width="8.7109375"/>
    <col min="5155" max="5155" customWidth="1" width="8.7109375"/>
    <col min="5156" max="5156" customWidth="1" width="8.7109375"/>
    <col min="5157" max="5157" customWidth="1" width="8.7109375"/>
    <col min="5158" max="5158" customWidth="1" width="8.7109375"/>
    <col min="5159" max="5159" customWidth="1" width="8.7109375"/>
    <col min="5160" max="5160" customWidth="1" width="8.7109375"/>
    <col min="5161" max="5161" customWidth="1" width="8.7109375"/>
    <col min="5162" max="5162" customWidth="1" width="8.7109375"/>
    <col min="5163" max="5163" customWidth="1" width="8.7109375"/>
    <col min="5164" max="5164" customWidth="1" width="8.7109375"/>
    <col min="5165" max="5165" customWidth="1" width="8.7109375"/>
    <col min="5166" max="5166" customWidth="1" width="8.7109375"/>
    <col min="5167" max="5167" customWidth="1" width="8.7109375"/>
    <col min="5168" max="5168" customWidth="1" width="8.7109375"/>
    <col min="5169" max="5169" customWidth="1" width="8.7109375"/>
    <col min="5170" max="5170" customWidth="1" width="8.7109375"/>
    <col min="5171" max="5171" customWidth="1" width="8.7109375"/>
    <col min="5172" max="5172" customWidth="1" width="8.7109375"/>
    <col min="5173" max="5173" customWidth="1" width="8.7109375"/>
    <col min="5174" max="5174" customWidth="1" width="8.7109375"/>
    <col min="5175" max="5175" customWidth="1" width="8.7109375"/>
    <col min="5176" max="5176" customWidth="1" width="8.7109375"/>
    <col min="5177" max="5177" customWidth="1" width="8.7109375"/>
    <col min="5178" max="5178" customWidth="1" width="8.7109375"/>
    <col min="5179" max="5179" customWidth="1" width="8.7109375"/>
    <col min="5180" max="5180" customWidth="1" width="8.7109375"/>
    <col min="5181" max="5181" customWidth="1" width="8.7109375"/>
    <col min="5182" max="5182" customWidth="1" width="8.7109375"/>
    <col min="5183" max="5183" customWidth="1" width="8.7109375"/>
    <col min="5184" max="5184" customWidth="1" width="8.7109375"/>
    <col min="5185" max="5185" customWidth="1" width="8.7109375"/>
    <col min="5186" max="5186" customWidth="1" width="8.7109375"/>
    <col min="5187" max="5187" customWidth="1" width="8.7109375"/>
    <col min="5188" max="5188" customWidth="1" width="8.7109375"/>
    <col min="5189" max="5189" customWidth="1" width="8.7109375"/>
    <col min="5190" max="5190" customWidth="1" width="8.7109375"/>
    <col min="5191" max="5191" customWidth="1" width="8.7109375"/>
    <col min="5192" max="5192" customWidth="1" width="8.7109375"/>
    <col min="5193" max="5193" customWidth="1" width="8.7109375"/>
    <col min="5194" max="5194" customWidth="1" width="8.7109375"/>
    <col min="5195" max="5195" customWidth="1" width="8.7109375"/>
    <col min="5196" max="5196" customWidth="1" width="8.7109375"/>
    <col min="5197" max="5197" customWidth="1" width="8.7109375"/>
    <col min="5198" max="5198" customWidth="1" width="8.7109375"/>
    <col min="5199" max="5199" customWidth="1" width="8.7109375"/>
    <col min="5200" max="5200" customWidth="1" width="8.7109375"/>
    <col min="5201" max="5201" customWidth="1" width="8.7109375"/>
    <col min="5202" max="5202" customWidth="1" width="8.7109375"/>
    <col min="5203" max="5203" customWidth="1" width="8.7109375"/>
    <col min="5204" max="5204" customWidth="1" width="8.7109375"/>
    <col min="5205" max="5205" customWidth="1" width="8.7109375"/>
    <col min="5206" max="5206" customWidth="1" width="8.7109375"/>
    <col min="5207" max="5207" customWidth="1" width="8.7109375"/>
    <col min="5208" max="5208" customWidth="1" width="8.7109375"/>
    <col min="5209" max="5209" customWidth="1" width="8.7109375"/>
    <col min="5210" max="5210" customWidth="1" width="8.7109375"/>
    <col min="5211" max="5211" customWidth="1" width="8.7109375"/>
    <col min="5212" max="5212" customWidth="1" width="8.7109375"/>
    <col min="5213" max="5213" customWidth="1" width="8.7109375"/>
    <col min="5214" max="5214" customWidth="1" width="8.7109375"/>
    <col min="5215" max="5215" customWidth="1" width="8.7109375"/>
    <col min="5216" max="5216" customWidth="1" width="8.7109375"/>
    <col min="5217" max="5217" customWidth="1" width="8.7109375"/>
    <col min="5218" max="5218" customWidth="1" width="8.7109375"/>
    <col min="5219" max="5219" customWidth="1" width="8.7109375"/>
    <col min="5220" max="5220" customWidth="1" width="8.7109375"/>
    <col min="5221" max="5221" customWidth="1" width="8.7109375"/>
    <col min="5222" max="5222" customWidth="1" width="8.7109375"/>
    <col min="5223" max="5223" customWidth="1" width="8.7109375"/>
    <col min="5224" max="5224" customWidth="1" width="8.7109375"/>
    <col min="5225" max="5225" customWidth="1" width="8.7109375"/>
    <col min="5226" max="5226" customWidth="1" width="8.7109375"/>
    <col min="5227" max="5227" customWidth="1" width="8.7109375"/>
    <col min="5228" max="5228" customWidth="1" width="8.7109375"/>
    <col min="5229" max="5229" customWidth="1" width="8.7109375"/>
    <col min="5230" max="5230" customWidth="1" width="8.7109375"/>
    <col min="5231" max="5231" customWidth="1" width="8.7109375"/>
    <col min="5232" max="5232" customWidth="1" width="8.7109375"/>
    <col min="5233" max="5233" customWidth="1" width="8.7109375"/>
    <col min="5234" max="5234" customWidth="1" width="8.7109375"/>
    <col min="5235" max="5235" customWidth="1" width="8.7109375"/>
    <col min="5236" max="5236" customWidth="1" width="8.7109375"/>
    <col min="5237" max="5237" customWidth="1" width="8.7109375"/>
    <col min="5238" max="5238" customWidth="1" width="8.7109375"/>
    <col min="5239" max="5239" customWidth="1" width="8.7109375"/>
    <col min="5240" max="5240" customWidth="1" width="8.7109375"/>
    <col min="5241" max="5241" customWidth="1" width="8.7109375"/>
    <col min="5242" max="5242" customWidth="1" width="8.7109375"/>
    <col min="5243" max="5243" customWidth="1" width="8.7109375"/>
    <col min="5244" max="5244" customWidth="1" width="8.7109375"/>
    <col min="5245" max="5245" customWidth="1" width="8.7109375"/>
    <col min="5246" max="5246" customWidth="1" width="8.7109375"/>
    <col min="5247" max="5247" customWidth="1" width="8.7109375"/>
    <col min="5248" max="5248" customWidth="1" width="8.7109375"/>
    <col min="5249" max="5249" customWidth="1" width="8.7109375"/>
    <col min="5250" max="5250" customWidth="1" width="8.7109375"/>
    <col min="5251" max="5251" customWidth="1" width="8.7109375"/>
    <col min="5252" max="5252" customWidth="1" width="8.7109375"/>
    <col min="5253" max="5253" customWidth="1" width="8.7109375"/>
    <col min="5254" max="5254" customWidth="1" width="8.7109375"/>
    <col min="5255" max="5255" customWidth="1" width="8.7109375"/>
    <col min="5256" max="5256" customWidth="1" width="8.7109375"/>
    <col min="5257" max="5257" customWidth="1" width="8.7109375"/>
    <col min="5258" max="5258" customWidth="1" width="8.7109375"/>
    <col min="5259" max="5259" customWidth="1" width="8.7109375"/>
    <col min="5260" max="5260" customWidth="1" width="8.7109375"/>
    <col min="5261" max="5261" customWidth="1" width="8.7109375"/>
    <col min="5262" max="5262" customWidth="1" width="8.7109375"/>
    <col min="5263" max="5263" customWidth="1" width="8.7109375"/>
    <col min="5264" max="5264" customWidth="1" width="8.7109375"/>
    <col min="5265" max="5265" customWidth="1" width="8.7109375"/>
    <col min="5266" max="5266" customWidth="1" width="8.7109375"/>
    <col min="5267" max="5267" customWidth="1" width="8.7109375"/>
    <col min="5268" max="5268" customWidth="1" width="8.7109375"/>
    <col min="5269" max="5269" customWidth="1" width="8.7109375"/>
    <col min="5270" max="5270" customWidth="1" width="8.7109375"/>
    <col min="5271" max="5271" customWidth="1" width="8.7109375"/>
    <col min="5272" max="5272" customWidth="1" width="8.7109375"/>
    <col min="5273" max="5273" customWidth="1" width="8.7109375"/>
    <col min="5274" max="5274" customWidth="1" width="8.7109375"/>
    <col min="5275" max="5275" customWidth="1" width="8.7109375"/>
    <col min="5276" max="5276" customWidth="1" width="8.7109375"/>
    <col min="5277" max="5277" customWidth="1" width="8.7109375"/>
    <col min="5278" max="5278" customWidth="1" width="8.7109375"/>
    <col min="5279" max="5279" customWidth="1" width="8.7109375"/>
    <col min="5280" max="5280" customWidth="1" width="8.7109375"/>
    <col min="5281" max="5281" customWidth="1" width="8.7109375"/>
    <col min="5282" max="5282" customWidth="1" width="8.7109375"/>
    <col min="5283" max="5283" customWidth="1" width="8.7109375"/>
    <col min="5284" max="5284" customWidth="1" width="8.7109375"/>
    <col min="5285" max="5285" customWidth="1" width="8.7109375"/>
    <col min="5286" max="5286" customWidth="1" width="8.7109375"/>
    <col min="5287" max="5287" customWidth="1" width="8.7109375"/>
    <col min="5288" max="5288" customWidth="1" width="8.7109375"/>
    <col min="5289" max="5289" customWidth="1" width="8.7109375"/>
    <col min="5290" max="5290" customWidth="1" width="8.7109375"/>
    <col min="5291" max="5291" customWidth="1" width="8.7109375"/>
    <col min="5292" max="5292" customWidth="1" width="8.7109375"/>
    <col min="5293" max="5293" customWidth="1" width="8.7109375"/>
    <col min="5294" max="5294" customWidth="1" width="8.7109375"/>
    <col min="5295" max="5295" customWidth="1" width="8.7109375"/>
    <col min="5296" max="5296" customWidth="1" width="8.7109375"/>
    <col min="5297" max="5297" customWidth="1" width="8.7109375"/>
    <col min="5298" max="5298" customWidth="1" width="8.7109375"/>
    <col min="5299" max="5299" customWidth="1" width="8.7109375"/>
    <col min="5300" max="5300" customWidth="1" width="8.7109375"/>
    <col min="5301" max="5301" customWidth="1" width="8.7109375"/>
    <col min="5302" max="5302" customWidth="1" width="8.7109375"/>
    <col min="5303" max="5303" customWidth="1" width="8.7109375"/>
    <col min="5304" max="5304" customWidth="1" width="8.7109375"/>
    <col min="5305" max="5305" customWidth="1" width="8.7109375"/>
    <col min="5306" max="5306" customWidth="1" width="8.7109375"/>
    <col min="5307" max="5307" customWidth="1" width="8.7109375"/>
    <col min="5308" max="5308" customWidth="1" width="8.7109375"/>
    <col min="5309" max="5309" customWidth="1" width="8.7109375"/>
    <col min="5310" max="5310" customWidth="1" width="8.7109375"/>
    <col min="5311" max="5311" customWidth="1" width="8.7109375"/>
    <col min="5312" max="5312" customWidth="1" width="8.7109375"/>
    <col min="5313" max="5313" customWidth="1" width="8.7109375"/>
    <col min="5314" max="5314" customWidth="1" width="8.7109375"/>
    <col min="5315" max="5315" customWidth="1" width="8.7109375"/>
    <col min="5316" max="5316" customWidth="1" width="8.7109375"/>
    <col min="5317" max="5317" customWidth="1" width="8.7109375"/>
    <col min="5318" max="5318" customWidth="1" width="8.7109375"/>
    <col min="5319" max="5319" customWidth="1" width="8.7109375"/>
    <col min="5320" max="5320" customWidth="1" width="8.7109375"/>
    <col min="5321" max="5321" customWidth="1" width="8.7109375"/>
    <col min="5322" max="5322" customWidth="1" width="8.7109375"/>
    <col min="5323" max="5323" customWidth="1" width="8.7109375"/>
    <col min="5324" max="5324" customWidth="1" width="8.7109375"/>
    <col min="5325" max="5325" customWidth="1" width="8.7109375"/>
    <col min="5326" max="5326" customWidth="1" width="8.7109375"/>
    <col min="5327" max="5327" customWidth="1" width="8.7109375"/>
    <col min="5328" max="5328" customWidth="1" width="8.7109375"/>
    <col min="5329" max="5329" customWidth="1" width="8.7109375"/>
    <col min="5330" max="5330" customWidth="1" width="8.7109375"/>
    <col min="5331" max="5331" customWidth="1" width="8.7109375"/>
    <col min="5332" max="5332" customWidth="1" width="8.7109375"/>
    <col min="5333" max="5333" customWidth="1" width="8.7109375"/>
    <col min="5334" max="5334" customWidth="1" width="8.7109375"/>
    <col min="5335" max="5335" customWidth="1" width="8.7109375"/>
    <col min="5336" max="5336" customWidth="1" width="8.7109375"/>
    <col min="5337" max="5337" customWidth="1" width="8.7109375"/>
    <col min="5338" max="5338" customWidth="1" width="8.7109375"/>
    <col min="5339" max="5339" customWidth="1" width="8.7109375"/>
    <col min="5340" max="5340" customWidth="1" width="8.7109375"/>
    <col min="5341" max="5341" customWidth="1" width="8.7109375"/>
    <col min="5342" max="5342" customWidth="1" width="8.7109375"/>
    <col min="5343" max="5343" customWidth="1" width="8.7109375"/>
    <col min="5344" max="5344" customWidth="1" width="8.7109375"/>
    <col min="5345" max="5345" customWidth="1" width="8.7109375"/>
    <col min="5346" max="5346" customWidth="1" width="8.7109375"/>
    <col min="5347" max="5347" customWidth="1" width="8.7109375"/>
    <col min="5348" max="5348" customWidth="1" width="8.7109375"/>
    <col min="5349" max="5349" customWidth="1" width="8.7109375"/>
    <col min="5350" max="5350" customWidth="1" width="8.7109375"/>
    <col min="5351" max="5351" customWidth="1" width="8.7109375"/>
    <col min="5352" max="5352" customWidth="1" width="8.7109375"/>
    <col min="5353" max="5353" customWidth="1" width="8.7109375"/>
    <col min="5354" max="5354" customWidth="1" width="8.7109375"/>
    <col min="5355" max="5355" customWidth="1" width="8.7109375"/>
    <col min="5356" max="5356" customWidth="1" width="8.7109375"/>
    <col min="5357" max="5357" customWidth="1" width="8.7109375"/>
    <col min="5358" max="5358" customWidth="1" width="8.7109375"/>
    <col min="5359" max="5359" customWidth="1" width="8.7109375"/>
    <col min="5360" max="5360" customWidth="1" width="8.7109375"/>
    <col min="5361" max="5361" customWidth="1" width="8.7109375"/>
    <col min="5362" max="5362" customWidth="1" width="8.7109375"/>
    <col min="5363" max="5363" customWidth="1" width="8.7109375"/>
    <col min="5364" max="5364" customWidth="1" width="8.7109375"/>
    <col min="5365" max="5365" customWidth="1" width="8.7109375"/>
    <col min="5366" max="5366" customWidth="1" width="8.7109375"/>
    <col min="5367" max="5367" customWidth="1" width="8.7109375"/>
    <col min="5368" max="5368" customWidth="1" width="8.7109375"/>
    <col min="5369" max="5369" customWidth="1" width="8.7109375"/>
    <col min="5370" max="5370" customWidth="1" width="8.7109375"/>
    <col min="5371" max="5371" customWidth="1" width="8.7109375"/>
    <col min="5372" max="5372" customWidth="1" width="8.7109375"/>
    <col min="5373" max="5373" customWidth="1" width="8.7109375"/>
    <col min="5374" max="5374" customWidth="1" width="8.7109375"/>
    <col min="5375" max="5375" customWidth="1" width="8.7109375"/>
    <col min="5376" max="5376" customWidth="1" width="8.7109375"/>
    <col min="5377" max="5377" customWidth="1" width="8.7109375"/>
    <col min="5378" max="5378" customWidth="1" width="8.7109375"/>
    <col min="5379" max="5379" customWidth="1" width="8.7109375"/>
    <col min="5380" max="5380" customWidth="1" width="8.7109375"/>
    <col min="5381" max="5381" customWidth="1" width="8.7109375"/>
    <col min="5382" max="5382" customWidth="1" width="8.7109375"/>
    <col min="5383" max="5383" customWidth="1" width="8.7109375"/>
    <col min="5384" max="5384" customWidth="1" width="8.7109375"/>
    <col min="5385" max="5385" customWidth="1" width="8.7109375"/>
    <col min="5386" max="5386" customWidth="1" width="8.7109375"/>
    <col min="5387" max="5387" customWidth="1" width="8.7109375"/>
    <col min="5388" max="5388" customWidth="1" width="8.7109375"/>
    <col min="5389" max="5389" customWidth="1" width="8.7109375"/>
    <col min="5390" max="5390" customWidth="1" width="8.7109375"/>
    <col min="5391" max="5391" customWidth="1" width="8.7109375"/>
    <col min="5392" max="5392" customWidth="1" width="8.7109375"/>
    <col min="5393" max="5393" customWidth="1" width="8.7109375"/>
    <col min="5394" max="5394" customWidth="1" width="8.7109375"/>
    <col min="5395" max="5395" customWidth="1" width="8.7109375"/>
    <col min="5396" max="5396" customWidth="1" width="8.7109375"/>
    <col min="5397" max="5397" customWidth="1" width="8.7109375"/>
    <col min="5398" max="5398" customWidth="1" width="8.7109375"/>
    <col min="5399" max="5399" customWidth="1" width="8.7109375"/>
    <col min="5400" max="5400" customWidth="1" width="8.7109375"/>
    <col min="5401" max="5401" customWidth="1" width="8.7109375"/>
    <col min="5402" max="5402" customWidth="1" width="8.7109375"/>
    <col min="5403" max="5403" customWidth="1" width="8.7109375"/>
    <col min="5404" max="5404" customWidth="1" width="8.7109375"/>
    <col min="5405" max="5405" customWidth="1" width="8.7109375"/>
    <col min="5406" max="5406" customWidth="1" width="8.7109375"/>
    <col min="5407" max="5407" customWidth="1" width="8.7109375"/>
    <col min="5408" max="5408" customWidth="1" width="8.7109375"/>
    <col min="5409" max="5409" customWidth="1" width="8.7109375"/>
    <col min="5410" max="5410" customWidth="1" width="8.7109375"/>
    <col min="5411" max="5411" customWidth="1" width="8.7109375"/>
    <col min="5412" max="5412" customWidth="1" width="8.7109375"/>
    <col min="5413" max="5413" customWidth="1" width="8.7109375"/>
    <col min="5414" max="5414" customWidth="1" width="8.7109375"/>
    <col min="5415" max="5415" customWidth="1" width="8.7109375"/>
    <col min="5416" max="5416" customWidth="1" width="8.7109375"/>
    <col min="5417" max="5417" customWidth="1" width="8.7109375"/>
    <col min="5418" max="5418" customWidth="1" width="8.7109375"/>
    <col min="5419" max="5419" customWidth="1" width="8.7109375"/>
    <col min="5420" max="5420" customWidth="1" width="8.7109375"/>
    <col min="5421" max="5421" customWidth="1" width="8.7109375"/>
    <col min="5422" max="5422" customWidth="1" width="8.7109375"/>
    <col min="5423" max="5423" customWidth="1" width="8.7109375"/>
    <col min="5424" max="5424" customWidth="1" width="8.7109375"/>
    <col min="5425" max="5425" customWidth="1" width="8.7109375"/>
    <col min="5426" max="5426" customWidth="1" width="8.7109375"/>
    <col min="5427" max="5427" customWidth="1" width="8.7109375"/>
    <col min="5428" max="5428" customWidth="1" width="8.7109375"/>
    <col min="5429" max="5429" customWidth="1" width="8.7109375"/>
    <col min="5430" max="5430" customWidth="1" width="8.7109375"/>
    <col min="5431" max="5431" customWidth="1" width="8.7109375"/>
    <col min="5432" max="5432" customWidth="1" width="8.7109375"/>
    <col min="5433" max="5433" customWidth="1" width="8.7109375"/>
    <col min="5434" max="5434" customWidth="1" width="8.7109375"/>
    <col min="5435" max="5435" customWidth="1" width="8.7109375"/>
    <col min="5436" max="5436" customWidth="1" width="8.7109375"/>
    <col min="5437" max="5437" customWidth="1" width="8.7109375"/>
    <col min="5438" max="5438" customWidth="1" width="8.7109375"/>
    <col min="5439" max="5439" customWidth="1" width="8.7109375"/>
    <col min="5440" max="5440" customWidth="1" width="8.7109375"/>
    <col min="5441" max="5441" customWidth="1" width="8.7109375"/>
    <col min="5442" max="5442" customWidth="1" width="8.7109375"/>
    <col min="5443" max="5443" customWidth="1" width="8.7109375"/>
    <col min="5444" max="5444" customWidth="1" width="8.7109375"/>
    <col min="5445" max="5445" customWidth="1" width="8.7109375"/>
    <col min="5446" max="5446" customWidth="1" width="8.7109375"/>
    <col min="5447" max="5447" customWidth="1" width="8.7109375"/>
    <col min="5448" max="5448" customWidth="1" width="8.7109375"/>
    <col min="5449" max="5449" customWidth="1" width="8.7109375"/>
    <col min="5450" max="5450" customWidth="1" width="8.7109375"/>
    <col min="5451" max="5451" customWidth="1" width="8.7109375"/>
    <col min="5452" max="5452" customWidth="1" width="8.7109375"/>
    <col min="5453" max="5453" customWidth="1" width="8.7109375"/>
    <col min="5454" max="5454" customWidth="1" width="8.7109375"/>
    <col min="5455" max="5455" customWidth="1" width="8.7109375"/>
    <col min="5456" max="5456" customWidth="1" width="8.7109375"/>
    <col min="5457" max="5457" customWidth="1" width="8.7109375"/>
    <col min="5458" max="5458" customWidth="1" width="8.7109375"/>
    <col min="5459" max="5459" customWidth="1" width="8.7109375"/>
    <col min="5460" max="5460" customWidth="1" width="8.7109375"/>
    <col min="5461" max="5461" customWidth="1" width="8.7109375"/>
    <col min="5462" max="5462" customWidth="1" width="8.7109375"/>
    <col min="5463" max="5463" customWidth="1" width="8.7109375"/>
    <col min="5464" max="5464" customWidth="1" width="8.7109375"/>
    <col min="5465" max="5465" customWidth="1" width="8.7109375"/>
    <col min="5466" max="5466" customWidth="1" width="8.7109375"/>
    <col min="5467" max="5467" customWidth="1" width="8.7109375"/>
    <col min="5468" max="5468" customWidth="1" width="8.7109375"/>
    <col min="5469" max="5469" customWidth="1" width="8.7109375"/>
    <col min="5470" max="5470" customWidth="1" width="8.7109375"/>
    <col min="5471" max="5471" customWidth="1" width="8.7109375"/>
    <col min="5472" max="5472" customWidth="1" width="8.7109375"/>
    <col min="5473" max="5473" customWidth="1" width="8.7109375"/>
    <col min="5474" max="5474" customWidth="1" width="8.7109375"/>
    <col min="5475" max="5475" customWidth="1" width="8.7109375"/>
    <col min="5476" max="5476" customWidth="1" width="8.7109375"/>
    <col min="5477" max="5477" customWidth="1" width="8.7109375"/>
    <col min="5478" max="5478" customWidth="1" width="8.7109375"/>
    <col min="5479" max="5479" customWidth="1" width="8.7109375"/>
    <col min="5480" max="5480" customWidth="1" width="8.7109375"/>
    <col min="5481" max="5481" customWidth="1" width="8.7109375"/>
    <col min="5482" max="5482" customWidth="1" width="8.7109375"/>
    <col min="5483" max="5483" customWidth="1" width="8.7109375"/>
    <col min="5484" max="5484" customWidth="1" width="8.7109375"/>
    <col min="5485" max="5485" customWidth="1" width="8.7109375"/>
    <col min="5486" max="5486" customWidth="1" width="8.7109375"/>
    <col min="5487" max="5487" customWidth="1" width="8.7109375"/>
    <col min="5488" max="5488" customWidth="1" width="8.7109375"/>
    <col min="5489" max="5489" customWidth="1" width="8.7109375"/>
    <col min="5490" max="5490" customWidth="1" width="8.7109375"/>
    <col min="5491" max="5491" customWidth="1" width="8.7109375"/>
    <col min="5492" max="5492" customWidth="1" width="8.7109375"/>
    <col min="5493" max="5493" customWidth="1" width="8.7109375"/>
    <col min="5494" max="5494" customWidth="1" width="8.7109375"/>
    <col min="5495" max="5495" customWidth="1" width="8.7109375"/>
    <col min="5496" max="5496" customWidth="1" width="8.7109375"/>
    <col min="5497" max="5497" customWidth="1" width="8.7109375"/>
    <col min="5498" max="5498" customWidth="1" width="8.7109375"/>
    <col min="5499" max="5499" customWidth="1" width="8.7109375"/>
    <col min="5500" max="5500" customWidth="1" width="8.7109375"/>
    <col min="5501" max="5501" customWidth="1" width="8.7109375"/>
    <col min="5502" max="5502" customWidth="1" width="8.7109375"/>
    <col min="5503" max="5503" customWidth="1" width="8.7109375"/>
    <col min="5504" max="5504" customWidth="1" width="8.7109375"/>
    <col min="5505" max="5505" customWidth="1" width="8.7109375"/>
    <col min="5506" max="5506" customWidth="1" width="8.7109375"/>
    <col min="5507" max="5507" customWidth="1" width="8.7109375"/>
    <col min="5508" max="5508" customWidth="1" width="8.7109375"/>
    <col min="5509" max="5509" customWidth="1" width="8.7109375"/>
    <col min="5510" max="5510" customWidth="1" width="8.7109375"/>
    <col min="5511" max="5511" customWidth="1" width="8.7109375"/>
    <col min="5512" max="5512" customWidth="1" width="8.7109375"/>
    <col min="5513" max="5513" customWidth="1" width="8.7109375"/>
    <col min="5514" max="5514" customWidth="1" width="8.7109375"/>
    <col min="5515" max="5515" customWidth="1" width="8.7109375"/>
    <col min="5516" max="5516" customWidth="1" width="8.7109375"/>
    <col min="5517" max="5517" customWidth="1" width="8.7109375"/>
    <col min="5518" max="5518" customWidth="1" width="8.7109375"/>
    <col min="5519" max="5519" customWidth="1" width="8.7109375"/>
    <col min="5520" max="5520" customWidth="1" width="8.7109375"/>
    <col min="5521" max="5521" customWidth="1" width="8.7109375"/>
    <col min="5522" max="5522" customWidth="1" width="8.7109375"/>
    <col min="5523" max="5523" customWidth="1" width="8.7109375"/>
    <col min="5524" max="5524" customWidth="1" width="8.7109375"/>
    <col min="5525" max="5525" customWidth="1" width="8.7109375"/>
    <col min="5526" max="5526" customWidth="1" width="8.7109375"/>
    <col min="5527" max="5527" customWidth="1" width="8.7109375"/>
    <col min="5528" max="5528" customWidth="1" width="8.7109375"/>
    <col min="5529" max="5529" customWidth="1" width="8.7109375"/>
    <col min="5530" max="5530" customWidth="1" width="8.7109375"/>
    <col min="5531" max="5531" customWidth="1" width="8.7109375"/>
    <col min="5532" max="5532" customWidth="1" width="8.7109375"/>
    <col min="5533" max="5533" customWidth="1" width="8.7109375"/>
    <col min="5534" max="5534" customWidth="1" width="8.7109375"/>
    <col min="5535" max="5535" customWidth="1" width="8.7109375"/>
    <col min="5536" max="5536" customWidth="1" width="8.7109375"/>
    <col min="5537" max="5537" customWidth="1" width="8.7109375"/>
    <col min="5538" max="5538" customWidth="1" width="8.7109375"/>
    <col min="5539" max="5539" customWidth="1" width="8.7109375"/>
    <col min="5540" max="5540" customWidth="1" width="8.7109375"/>
    <col min="5541" max="5541" customWidth="1" width="8.7109375"/>
    <col min="5542" max="5542" customWidth="1" width="8.7109375"/>
    <col min="5543" max="5543" customWidth="1" width="8.7109375"/>
    <col min="5544" max="5544" customWidth="1" width="8.7109375"/>
    <col min="5545" max="5545" customWidth="1" width="8.7109375"/>
    <col min="5546" max="5546" customWidth="1" width="8.7109375"/>
    <col min="5547" max="5547" customWidth="1" width="8.7109375"/>
    <col min="5548" max="5548" customWidth="1" width="8.7109375"/>
    <col min="5549" max="5549" customWidth="1" width="8.7109375"/>
    <col min="5550" max="5550" customWidth="1" width="8.7109375"/>
    <col min="5551" max="5551" customWidth="1" width="8.7109375"/>
    <col min="5552" max="5552" customWidth="1" width="8.7109375"/>
    <col min="5553" max="5553" customWidth="1" width="8.7109375"/>
    <col min="5554" max="5554" customWidth="1" width="8.7109375"/>
    <col min="5555" max="5555" customWidth="1" width="8.7109375"/>
    <col min="5556" max="5556" customWidth="1" width="8.7109375"/>
    <col min="5557" max="5557" customWidth="1" width="8.7109375"/>
    <col min="5558" max="5558" customWidth="1" width="8.7109375"/>
    <col min="5559" max="5559" customWidth="1" width="8.7109375"/>
    <col min="5560" max="5560" customWidth="1" width="8.7109375"/>
    <col min="5561" max="5561" customWidth="1" width="8.7109375"/>
    <col min="5562" max="5562" customWidth="1" width="8.7109375"/>
    <col min="5563" max="5563" customWidth="1" width="8.7109375"/>
    <col min="5564" max="5564" customWidth="1" width="8.7109375"/>
    <col min="5565" max="5565" customWidth="1" width="8.7109375"/>
    <col min="5566" max="5566" customWidth="1" width="8.7109375"/>
    <col min="5567" max="5567" customWidth="1" width="8.7109375"/>
    <col min="5568" max="5568" customWidth="1" width="8.7109375"/>
    <col min="5569" max="5569" customWidth="1" width="8.7109375"/>
    <col min="5570" max="5570" customWidth="1" width="8.7109375"/>
    <col min="5571" max="5571" customWidth="1" width="8.7109375"/>
    <col min="5572" max="5572" customWidth="1" width="8.7109375"/>
    <col min="5573" max="5573" customWidth="1" width="8.7109375"/>
    <col min="5574" max="5574" customWidth="1" width="8.7109375"/>
    <col min="5575" max="5575" customWidth="1" width="8.7109375"/>
    <col min="5576" max="5576" customWidth="1" width="8.7109375"/>
    <col min="5577" max="5577" customWidth="1" width="8.7109375"/>
    <col min="5578" max="5578" customWidth="1" width="8.7109375"/>
    <col min="5579" max="5579" customWidth="1" width="8.7109375"/>
    <col min="5580" max="5580" customWidth="1" width="8.7109375"/>
    <col min="5581" max="5581" customWidth="1" width="8.7109375"/>
    <col min="5582" max="5582" customWidth="1" width="8.7109375"/>
    <col min="5583" max="5583" customWidth="1" width="8.7109375"/>
    <col min="5584" max="5584" customWidth="1" width="8.7109375"/>
    <col min="5585" max="5585" customWidth="1" width="8.7109375"/>
    <col min="5586" max="5586" customWidth="1" width="8.7109375"/>
    <col min="5587" max="5587" customWidth="1" width="8.7109375"/>
    <col min="5588" max="5588" customWidth="1" width="8.7109375"/>
    <col min="5589" max="5589" customWidth="1" width="8.7109375"/>
    <col min="5590" max="5590" customWidth="1" width="8.7109375"/>
    <col min="5591" max="5591" customWidth="1" width="8.7109375"/>
    <col min="5592" max="5592" customWidth="1" width="8.7109375"/>
    <col min="5593" max="5593" customWidth="1" width="8.7109375"/>
    <col min="5594" max="5594" customWidth="1" width="8.7109375"/>
    <col min="5595" max="5595" customWidth="1" width="8.7109375"/>
    <col min="5596" max="5596" customWidth="1" width="8.7109375"/>
    <col min="5597" max="5597" customWidth="1" width="8.7109375"/>
    <col min="5598" max="5598" customWidth="1" width="8.7109375"/>
    <col min="5599" max="5599" customWidth="1" width="8.7109375"/>
    <col min="5600" max="5600" customWidth="1" width="8.7109375"/>
    <col min="5601" max="5601" customWidth="1" width="8.7109375"/>
    <col min="5602" max="5602" customWidth="1" width="8.7109375"/>
    <col min="5603" max="5603" customWidth="1" width="8.7109375"/>
    <col min="5604" max="5604" customWidth="1" width="8.7109375"/>
    <col min="5605" max="5605" customWidth="1" width="8.7109375"/>
    <col min="5606" max="5606" customWidth="1" width="8.7109375"/>
    <col min="5607" max="5607" customWidth="1" width="8.7109375"/>
    <col min="5608" max="5608" customWidth="1" width="8.7109375"/>
    <col min="5609" max="5609" customWidth="1" width="8.7109375"/>
    <col min="5610" max="5610" customWidth="1" width="8.7109375"/>
    <col min="5611" max="5611" customWidth="1" width="8.7109375"/>
    <col min="5612" max="5612" customWidth="1" width="8.7109375"/>
    <col min="5613" max="5613" customWidth="1" width="8.7109375"/>
    <col min="5614" max="5614" customWidth="1" width="8.7109375"/>
    <col min="5615" max="5615" customWidth="1" width="8.7109375"/>
    <col min="5616" max="5616" customWidth="1" width="8.7109375"/>
    <col min="5617" max="5617" customWidth="1" width="8.7109375"/>
    <col min="5618" max="5618" customWidth="1" width="8.7109375"/>
    <col min="5619" max="5619" customWidth="1" width="8.7109375"/>
    <col min="5620" max="5620" customWidth="1" width="8.7109375"/>
    <col min="5621" max="5621" customWidth="1" width="8.7109375"/>
    <col min="5622" max="5622" customWidth="1" width="8.7109375"/>
    <col min="5623" max="5623" customWidth="1" width="8.7109375"/>
    <col min="5624" max="5624" customWidth="1" width="8.7109375"/>
    <col min="5625" max="5625" customWidth="1" width="8.7109375"/>
    <col min="5626" max="5626" customWidth="1" width="8.7109375"/>
    <col min="5627" max="5627" customWidth="1" width="8.7109375"/>
    <col min="5628" max="5628" customWidth="1" width="8.7109375"/>
    <col min="5629" max="5629" customWidth="1" width="8.7109375"/>
    <col min="5630" max="5630" customWidth="1" width="8.7109375"/>
    <col min="5631" max="5631" customWidth="1" width="8.7109375"/>
    <col min="5632" max="5632" customWidth="1" width="8.7109375"/>
    <col min="5633" max="5633" customWidth="1" width="8.7109375"/>
    <col min="5634" max="5634" customWidth="1" width="8.7109375"/>
    <col min="5635" max="5635" customWidth="1" width="8.7109375"/>
    <col min="5636" max="5636" customWidth="1" width="8.7109375"/>
    <col min="5637" max="5637" customWidth="1" width="8.7109375"/>
    <col min="5638" max="5638" customWidth="1" width="8.7109375"/>
    <col min="5639" max="5639" customWidth="1" width="8.7109375"/>
    <col min="5640" max="5640" customWidth="1" width="8.7109375"/>
    <col min="5641" max="5641" customWidth="1" width="8.7109375"/>
    <col min="5642" max="5642" customWidth="1" width="8.7109375"/>
    <col min="5643" max="5643" customWidth="1" width="8.7109375"/>
    <col min="5644" max="5644" customWidth="1" width="8.7109375"/>
    <col min="5645" max="5645" customWidth="1" width="8.7109375"/>
    <col min="5646" max="5646" customWidth="1" width="8.7109375"/>
    <col min="5647" max="5647" customWidth="1" width="8.7109375"/>
    <col min="5648" max="5648" customWidth="1" width="8.7109375"/>
    <col min="5649" max="5649" customWidth="1" width="8.7109375"/>
    <col min="5650" max="5650" customWidth="1" width="8.7109375"/>
    <col min="5651" max="5651" customWidth="1" width="8.7109375"/>
    <col min="5652" max="5652" customWidth="1" width="8.7109375"/>
    <col min="5653" max="5653" customWidth="1" width="8.7109375"/>
    <col min="5654" max="5654" customWidth="1" width="8.7109375"/>
    <col min="5655" max="5655" customWidth="1" width="8.7109375"/>
    <col min="5656" max="5656" customWidth="1" width="8.7109375"/>
    <col min="5657" max="5657" customWidth="1" width="8.7109375"/>
    <col min="5658" max="5658" customWidth="1" width="8.7109375"/>
    <col min="5659" max="5659" customWidth="1" width="8.7109375"/>
    <col min="5660" max="5660" customWidth="1" width="8.7109375"/>
    <col min="5661" max="5661" customWidth="1" width="8.7109375"/>
    <col min="5662" max="5662" customWidth="1" width="8.7109375"/>
    <col min="5663" max="5663" customWidth="1" width="8.7109375"/>
    <col min="5664" max="5664" customWidth="1" width="8.7109375"/>
    <col min="5665" max="5665" customWidth="1" width="8.7109375"/>
    <col min="5666" max="5666" customWidth="1" width="8.7109375"/>
    <col min="5667" max="5667" customWidth="1" width="8.7109375"/>
    <col min="5668" max="5668" customWidth="1" width="8.7109375"/>
    <col min="5669" max="5669" customWidth="1" width="8.7109375"/>
    <col min="5670" max="5670" customWidth="1" width="8.7109375"/>
    <col min="5671" max="5671" customWidth="1" width="8.7109375"/>
    <col min="5672" max="5672" customWidth="1" width="8.7109375"/>
    <col min="5673" max="5673" customWidth="1" width="8.7109375"/>
    <col min="5674" max="5674" customWidth="1" width="8.7109375"/>
    <col min="5675" max="5675" customWidth="1" width="8.7109375"/>
    <col min="5676" max="5676" customWidth="1" width="8.7109375"/>
    <col min="5677" max="5677" customWidth="1" width="8.7109375"/>
    <col min="5678" max="5678" customWidth="1" width="8.7109375"/>
    <col min="5679" max="5679" customWidth="1" width="8.7109375"/>
    <col min="5680" max="5680" customWidth="1" width="8.7109375"/>
    <col min="5681" max="5681" customWidth="1" width="8.7109375"/>
    <col min="5682" max="5682" customWidth="1" width="8.7109375"/>
    <col min="5683" max="5683" customWidth="1" width="8.7109375"/>
    <col min="5684" max="5684" customWidth="1" width="8.7109375"/>
    <col min="5685" max="5685" customWidth="1" width="8.7109375"/>
    <col min="5686" max="5686" customWidth="1" width="8.7109375"/>
    <col min="5687" max="5687" customWidth="1" width="8.7109375"/>
    <col min="5688" max="5688" customWidth="1" width="8.7109375"/>
    <col min="5689" max="5689" customWidth="1" width="8.7109375"/>
    <col min="5690" max="5690" customWidth="1" width="8.7109375"/>
    <col min="5691" max="5691" customWidth="1" width="8.7109375"/>
    <col min="5692" max="5692" customWidth="1" width="8.7109375"/>
    <col min="5693" max="5693" customWidth="1" width="8.7109375"/>
    <col min="5694" max="5694" customWidth="1" width="8.7109375"/>
    <col min="5695" max="5695" customWidth="1" width="8.7109375"/>
    <col min="5696" max="5696" customWidth="1" width="8.7109375"/>
    <col min="5697" max="5697" customWidth="1" width="8.7109375"/>
    <col min="5698" max="5698" customWidth="1" width="8.7109375"/>
    <col min="5699" max="5699" customWidth="1" width="8.7109375"/>
    <col min="5700" max="5700" customWidth="1" width="8.7109375"/>
    <col min="5701" max="5701" customWidth="1" width="8.7109375"/>
    <col min="5702" max="5702" customWidth="1" width="8.7109375"/>
    <col min="5703" max="5703" customWidth="1" width="8.7109375"/>
    <col min="5704" max="5704" customWidth="1" width="8.7109375"/>
    <col min="5705" max="5705" customWidth="1" width="8.7109375"/>
    <col min="5706" max="5706" customWidth="1" width="8.7109375"/>
    <col min="5707" max="5707" customWidth="1" width="8.7109375"/>
    <col min="5708" max="5708" customWidth="1" width="8.7109375"/>
    <col min="5709" max="5709" customWidth="1" width="8.7109375"/>
    <col min="5710" max="5710" customWidth="1" width="8.7109375"/>
    <col min="5711" max="5711" customWidth="1" width="8.7109375"/>
    <col min="5712" max="5712" customWidth="1" width="8.7109375"/>
    <col min="5713" max="5713" customWidth="1" width="8.7109375"/>
    <col min="5714" max="5714" customWidth="1" width="8.7109375"/>
    <col min="5715" max="5715" customWidth="1" width="8.7109375"/>
    <col min="5716" max="5716" customWidth="1" width="8.7109375"/>
    <col min="5717" max="5717" customWidth="1" width="8.7109375"/>
    <col min="5718" max="5718" customWidth="1" width="8.7109375"/>
    <col min="5719" max="5719" customWidth="1" width="8.7109375"/>
    <col min="5720" max="5720" customWidth="1" width="8.7109375"/>
    <col min="5721" max="5721" customWidth="1" width="8.7109375"/>
    <col min="5722" max="5722" customWidth="1" width="8.7109375"/>
    <col min="5723" max="5723" customWidth="1" width="8.7109375"/>
    <col min="5724" max="5724" customWidth="1" width="8.7109375"/>
    <col min="5725" max="5725" customWidth="1" width="8.7109375"/>
    <col min="5726" max="5726" customWidth="1" width="8.7109375"/>
    <col min="5727" max="5727" customWidth="1" width="8.7109375"/>
    <col min="5728" max="5728" customWidth="1" width="8.7109375"/>
    <col min="5729" max="5729" customWidth="1" width="8.7109375"/>
    <col min="5730" max="5730" customWidth="1" width="8.7109375"/>
    <col min="5731" max="5731" customWidth="1" width="8.7109375"/>
    <col min="5732" max="5732" customWidth="1" width="8.7109375"/>
    <col min="5733" max="5733" customWidth="1" width="8.7109375"/>
    <col min="5734" max="5734" customWidth="1" width="8.7109375"/>
    <col min="5735" max="5735" customWidth="1" width="8.7109375"/>
    <col min="5736" max="5736" customWidth="1" width="8.7109375"/>
    <col min="5737" max="5737" customWidth="1" width="8.7109375"/>
    <col min="5738" max="5738" customWidth="1" width="8.7109375"/>
    <col min="5739" max="5739" customWidth="1" width="8.7109375"/>
    <col min="5740" max="5740" customWidth="1" width="8.7109375"/>
    <col min="5741" max="5741" customWidth="1" width="8.7109375"/>
    <col min="5742" max="5742" customWidth="1" width="8.7109375"/>
    <col min="5743" max="5743" customWidth="1" width="8.7109375"/>
    <col min="5744" max="5744" customWidth="1" width="8.7109375"/>
    <col min="5745" max="5745" customWidth="1" width="8.7109375"/>
    <col min="5746" max="5746" customWidth="1" width="8.7109375"/>
    <col min="5747" max="5747" customWidth="1" width="8.7109375"/>
    <col min="5748" max="5748" customWidth="1" width="8.7109375"/>
    <col min="5749" max="5749" customWidth="1" width="8.7109375"/>
    <col min="5750" max="5750" customWidth="1" width="8.7109375"/>
    <col min="5751" max="5751" customWidth="1" width="8.7109375"/>
    <col min="5752" max="5752" customWidth="1" width="8.7109375"/>
    <col min="5753" max="5753" customWidth="1" width="8.7109375"/>
    <col min="5754" max="5754" customWidth="1" width="8.7109375"/>
    <col min="5755" max="5755" customWidth="1" width="8.7109375"/>
    <col min="5756" max="5756" customWidth="1" width="8.7109375"/>
    <col min="5757" max="5757" customWidth="1" width="8.7109375"/>
    <col min="5758" max="5758" customWidth="1" width="8.7109375"/>
    <col min="5759" max="5759" customWidth="1" width="8.7109375"/>
    <col min="5760" max="5760" customWidth="1" width="8.7109375"/>
    <col min="5761" max="5761" customWidth="1" width="8.7109375"/>
    <col min="5762" max="5762" customWidth="1" width="8.7109375"/>
    <col min="5763" max="5763" customWidth="1" width="8.7109375"/>
    <col min="5764" max="5764" customWidth="1" width="8.7109375"/>
    <col min="5765" max="5765" customWidth="1" width="8.7109375"/>
    <col min="5766" max="5766" customWidth="1" width="8.7109375"/>
    <col min="5767" max="5767" customWidth="1" width="8.7109375"/>
    <col min="5768" max="5768" customWidth="1" width="8.7109375"/>
    <col min="5769" max="5769" customWidth="1" width="8.7109375"/>
    <col min="5770" max="5770" customWidth="1" width="8.7109375"/>
    <col min="5771" max="5771" customWidth="1" width="8.7109375"/>
    <col min="5772" max="5772" customWidth="1" width="8.7109375"/>
    <col min="5773" max="5773" customWidth="1" width="8.7109375"/>
    <col min="5774" max="5774" customWidth="1" width="8.7109375"/>
    <col min="5775" max="5775" customWidth="1" width="8.7109375"/>
    <col min="5776" max="5776" customWidth="1" width="8.7109375"/>
    <col min="5777" max="5777" customWidth="1" width="8.7109375"/>
    <col min="5778" max="5778" customWidth="1" width="8.7109375"/>
    <col min="5779" max="5779" customWidth="1" width="8.7109375"/>
    <col min="5780" max="5780" customWidth="1" width="8.7109375"/>
    <col min="5781" max="5781" customWidth="1" width="8.7109375"/>
    <col min="5782" max="5782" customWidth="1" width="8.7109375"/>
    <col min="5783" max="5783" customWidth="1" width="8.7109375"/>
    <col min="5784" max="5784" customWidth="1" width="8.7109375"/>
    <col min="5785" max="5785" customWidth="1" width="8.7109375"/>
    <col min="5786" max="5786" customWidth="1" width="8.7109375"/>
    <col min="5787" max="5787" customWidth="1" width="8.7109375"/>
    <col min="5788" max="5788" customWidth="1" width="8.7109375"/>
    <col min="5789" max="5789" customWidth="1" width="8.7109375"/>
    <col min="5790" max="5790" customWidth="1" width="8.7109375"/>
    <col min="5791" max="5791" customWidth="1" width="8.7109375"/>
    <col min="5792" max="5792" customWidth="1" width="8.7109375"/>
    <col min="5793" max="5793" customWidth="1" width="8.7109375"/>
    <col min="5794" max="5794" customWidth="1" width="8.7109375"/>
    <col min="5795" max="5795" customWidth="1" width="8.7109375"/>
    <col min="5796" max="5796" customWidth="1" width="8.7109375"/>
    <col min="5797" max="5797" customWidth="1" width="8.7109375"/>
    <col min="5798" max="5798" customWidth="1" width="8.7109375"/>
    <col min="5799" max="5799" customWidth="1" width="8.7109375"/>
    <col min="5800" max="5800" customWidth="1" width="8.7109375"/>
    <col min="5801" max="5801" customWidth="1" width="8.7109375"/>
    <col min="5802" max="5802" customWidth="1" width="8.7109375"/>
    <col min="5803" max="5803" customWidth="1" width="8.7109375"/>
    <col min="5804" max="5804" customWidth="1" width="8.7109375"/>
    <col min="5805" max="5805" customWidth="1" width="8.7109375"/>
    <col min="5806" max="5806" customWidth="1" width="8.7109375"/>
    <col min="5807" max="5807" customWidth="1" width="8.7109375"/>
    <col min="5808" max="5808" customWidth="1" width="8.7109375"/>
    <col min="5809" max="5809" customWidth="1" width="8.7109375"/>
    <col min="5810" max="5810" customWidth="1" width="8.7109375"/>
    <col min="5811" max="5811" customWidth="1" width="8.7109375"/>
    <col min="5812" max="5812" customWidth="1" width="8.7109375"/>
    <col min="5813" max="5813" customWidth="1" width="8.7109375"/>
    <col min="5814" max="5814" customWidth="1" width="8.7109375"/>
    <col min="5815" max="5815" customWidth="1" width="8.7109375"/>
    <col min="5816" max="5816" customWidth="1" width="8.7109375"/>
    <col min="5817" max="5817" customWidth="1" width="8.7109375"/>
    <col min="5818" max="5818" customWidth="1" width="8.7109375"/>
    <col min="5819" max="5819" customWidth="1" width="8.7109375"/>
    <col min="5820" max="5820" customWidth="1" width="8.7109375"/>
    <col min="5821" max="5821" customWidth="1" width="8.7109375"/>
    <col min="5822" max="5822" customWidth="1" width="8.7109375"/>
    <col min="5823" max="5823" customWidth="1" width="8.7109375"/>
    <col min="5824" max="5824" customWidth="1" width="8.7109375"/>
    <col min="5825" max="5825" customWidth="1" width="8.7109375"/>
    <col min="5826" max="5826" customWidth="1" width="8.7109375"/>
    <col min="5827" max="5827" customWidth="1" width="8.7109375"/>
    <col min="5828" max="5828" customWidth="1" width="8.7109375"/>
    <col min="5829" max="5829" customWidth="1" width="8.7109375"/>
    <col min="5830" max="5830" customWidth="1" width="8.7109375"/>
    <col min="5831" max="5831" customWidth="1" width="8.7109375"/>
    <col min="5832" max="5832" customWidth="1" width="8.7109375"/>
    <col min="5833" max="5833" customWidth="1" width="8.7109375"/>
    <col min="5834" max="5834" customWidth="1" width="8.7109375"/>
    <col min="5835" max="5835" customWidth="1" width="8.7109375"/>
    <col min="5836" max="5836" customWidth="1" width="8.7109375"/>
    <col min="5837" max="5837" customWidth="1" width="8.7109375"/>
    <col min="5838" max="5838" customWidth="1" width="8.7109375"/>
    <col min="5839" max="5839" customWidth="1" width="8.7109375"/>
    <col min="5840" max="5840" customWidth="1" width="8.7109375"/>
    <col min="5841" max="5841" customWidth="1" width="8.7109375"/>
    <col min="5842" max="5842" customWidth="1" width="8.7109375"/>
    <col min="5843" max="5843" customWidth="1" width="8.7109375"/>
    <col min="5844" max="5844" customWidth="1" width="8.7109375"/>
    <col min="5845" max="5845" customWidth="1" width="8.7109375"/>
    <col min="5846" max="5846" customWidth="1" width="8.7109375"/>
    <col min="5847" max="5847" customWidth="1" width="8.7109375"/>
    <col min="5848" max="5848" customWidth="1" width="8.7109375"/>
    <col min="5849" max="5849" customWidth="1" width="8.7109375"/>
    <col min="5850" max="5850" customWidth="1" width="8.7109375"/>
    <col min="5851" max="5851" customWidth="1" width="8.7109375"/>
    <col min="5852" max="5852" customWidth="1" width="8.7109375"/>
    <col min="5853" max="5853" customWidth="1" width="8.7109375"/>
    <col min="5854" max="5854" customWidth="1" width="8.7109375"/>
    <col min="5855" max="5855" customWidth="1" width="8.7109375"/>
    <col min="5856" max="5856" customWidth="1" width="8.7109375"/>
    <col min="5857" max="5857" customWidth="1" width="8.7109375"/>
    <col min="5858" max="5858" customWidth="1" width="8.7109375"/>
    <col min="5859" max="5859" customWidth="1" width="8.7109375"/>
    <col min="5860" max="5860" customWidth="1" width="8.7109375"/>
    <col min="5861" max="5861" customWidth="1" width="8.7109375"/>
    <col min="5862" max="5862" customWidth="1" width="8.7109375"/>
    <col min="5863" max="5863" customWidth="1" width="8.7109375"/>
    <col min="5864" max="5864" customWidth="1" width="8.7109375"/>
    <col min="5865" max="5865" customWidth="1" width="8.7109375"/>
    <col min="5866" max="5866" customWidth="1" width="8.7109375"/>
    <col min="5867" max="5867" customWidth="1" width="8.7109375"/>
    <col min="5868" max="5868" customWidth="1" width="8.7109375"/>
    <col min="5869" max="5869" customWidth="1" width="8.7109375"/>
    <col min="5870" max="5870" customWidth="1" width="8.7109375"/>
    <col min="5871" max="5871" customWidth="1" width="8.7109375"/>
    <col min="5872" max="5872" customWidth="1" width="8.7109375"/>
    <col min="5873" max="5873" customWidth="1" width="8.7109375"/>
    <col min="5874" max="5874" customWidth="1" width="8.7109375"/>
    <col min="5875" max="5875" customWidth="1" width="8.7109375"/>
    <col min="5876" max="5876" customWidth="1" width="8.7109375"/>
    <col min="5877" max="5877" customWidth="1" width="8.7109375"/>
    <col min="5878" max="5878" customWidth="1" width="8.7109375"/>
    <col min="5879" max="5879" customWidth="1" width="8.7109375"/>
    <col min="5880" max="5880" customWidth="1" width="8.7109375"/>
    <col min="5881" max="5881" customWidth="1" width="8.7109375"/>
    <col min="5882" max="5882" customWidth="1" width="8.7109375"/>
    <col min="5883" max="5883" customWidth="1" width="8.7109375"/>
    <col min="5884" max="5884" customWidth="1" width="8.7109375"/>
    <col min="5885" max="5885" customWidth="1" width="8.7109375"/>
    <col min="5886" max="5886" customWidth="1" width="8.7109375"/>
    <col min="5887" max="5887" customWidth="1" width="8.7109375"/>
    <col min="5888" max="5888" customWidth="1" width="8.7109375"/>
    <col min="5889" max="5889" customWidth="1" width="8.7109375"/>
    <col min="5890" max="5890" customWidth="1" width="8.7109375"/>
    <col min="5891" max="5891" customWidth="1" width="8.7109375"/>
    <col min="5892" max="5892" customWidth="1" width="8.7109375"/>
    <col min="5893" max="5893" customWidth="1" width="8.7109375"/>
    <col min="5894" max="5894" customWidth="1" width="8.7109375"/>
    <col min="5895" max="5895" customWidth="1" width="8.7109375"/>
    <col min="5896" max="5896" customWidth="1" width="8.7109375"/>
    <col min="5897" max="5897" customWidth="1" width="8.7109375"/>
    <col min="5898" max="5898" customWidth="1" width="8.7109375"/>
    <col min="5899" max="5899" customWidth="1" width="8.7109375"/>
    <col min="5900" max="5900" customWidth="1" width="8.7109375"/>
    <col min="5901" max="5901" customWidth="1" width="8.7109375"/>
    <col min="5902" max="5902" customWidth="1" width="8.7109375"/>
    <col min="5903" max="5903" customWidth="1" width="8.7109375"/>
    <col min="5904" max="5904" customWidth="1" width="8.7109375"/>
    <col min="5905" max="5905" customWidth="1" width="8.7109375"/>
    <col min="5906" max="5906" customWidth="1" width="8.7109375"/>
    <col min="5907" max="5907" customWidth="1" width="8.7109375"/>
    <col min="5908" max="5908" customWidth="1" width="8.7109375"/>
    <col min="5909" max="5909" customWidth="1" width="8.7109375"/>
    <col min="5910" max="5910" customWidth="1" width="8.7109375"/>
    <col min="5911" max="5911" customWidth="1" width="8.7109375"/>
    <col min="5912" max="5912" customWidth="1" width="8.7109375"/>
    <col min="5913" max="5913" customWidth="1" width="8.7109375"/>
    <col min="5914" max="5914" customWidth="1" width="8.7109375"/>
    <col min="5915" max="5915" customWidth="1" width="8.7109375"/>
    <col min="5916" max="5916" customWidth="1" width="8.7109375"/>
    <col min="5917" max="5917" customWidth="1" width="8.7109375"/>
    <col min="5918" max="5918" customWidth="1" width="8.7109375"/>
    <col min="5919" max="5919" customWidth="1" width="8.7109375"/>
    <col min="5920" max="5920" customWidth="1" width="8.7109375"/>
    <col min="5921" max="5921" customWidth="1" width="8.7109375"/>
    <col min="5922" max="5922" customWidth="1" width="8.7109375"/>
    <col min="5923" max="5923" customWidth="1" width="8.7109375"/>
    <col min="5924" max="5924" customWidth="1" width="8.7109375"/>
    <col min="5925" max="5925" customWidth="1" width="8.7109375"/>
    <col min="5926" max="5926" customWidth="1" width="8.7109375"/>
    <col min="5927" max="5927" customWidth="1" width="8.7109375"/>
    <col min="5928" max="5928" customWidth="1" width="8.7109375"/>
    <col min="5929" max="5929" customWidth="1" width="8.7109375"/>
    <col min="5930" max="5930" customWidth="1" width="8.7109375"/>
    <col min="5931" max="5931" customWidth="1" width="8.7109375"/>
    <col min="5932" max="5932" customWidth="1" width="8.7109375"/>
    <col min="5933" max="5933" customWidth="1" width="8.7109375"/>
    <col min="5934" max="5934" customWidth="1" width="8.7109375"/>
    <col min="5935" max="5935" customWidth="1" width="8.7109375"/>
    <col min="5936" max="5936" customWidth="1" width="8.7109375"/>
    <col min="5937" max="5937" customWidth="1" width="8.7109375"/>
    <col min="5938" max="5938" customWidth="1" width="8.7109375"/>
    <col min="5939" max="5939" customWidth="1" width="8.7109375"/>
    <col min="5940" max="5940" customWidth="1" width="8.7109375"/>
    <col min="5941" max="5941" customWidth="1" width="8.7109375"/>
    <col min="5942" max="5942" customWidth="1" width="8.7109375"/>
    <col min="5943" max="5943" customWidth="1" width="8.7109375"/>
    <col min="5944" max="5944" customWidth="1" width="8.7109375"/>
    <col min="5945" max="5945" customWidth="1" width="8.7109375"/>
    <col min="5946" max="5946" customWidth="1" width="8.7109375"/>
    <col min="5947" max="5947" customWidth="1" width="8.7109375"/>
    <col min="5948" max="5948" customWidth="1" width="8.7109375"/>
    <col min="5949" max="5949" customWidth="1" width="8.7109375"/>
    <col min="5950" max="5950" customWidth="1" width="8.7109375"/>
    <col min="5951" max="5951" customWidth="1" width="8.7109375"/>
    <col min="5952" max="5952" customWidth="1" width="8.7109375"/>
    <col min="5953" max="5953" customWidth="1" width="8.7109375"/>
    <col min="5954" max="5954" customWidth="1" width="8.7109375"/>
    <col min="5955" max="5955" customWidth="1" width="8.7109375"/>
    <col min="5956" max="5956" customWidth="1" width="8.7109375"/>
    <col min="5957" max="5957" customWidth="1" width="8.7109375"/>
    <col min="5958" max="5958" customWidth="1" width="8.7109375"/>
    <col min="5959" max="5959" customWidth="1" width="8.7109375"/>
    <col min="5960" max="5960" customWidth="1" width="8.7109375"/>
    <col min="5961" max="5961" customWidth="1" width="8.7109375"/>
    <col min="5962" max="5962" customWidth="1" width="8.7109375"/>
    <col min="5963" max="5963" customWidth="1" width="8.7109375"/>
    <col min="5964" max="5964" customWidth="1" width="8.7109375"/>
    <col min="5965" max="5965" customWidth="1" width="8.7109375"/>
    <col min="5966" max="5966" customWidth="1" width="8.7109375"/>
    <col min="5967" max="5967" customWidth="1" width="8.7109375"/>
    <col min="5968" max="5968" customWidth="1" width="8.7109375"/>
    <col min="5969" max="5969" customWidth="1" width="8.7109375"/>
    <col min="5970" max="5970" customWidth="1" width="8.7109375"/>
    <col min="5971" max="5971" customWidth="1" width="8.7109375"/>
    <col min="5972" max="5972" customWidth="1" width="8.7109375"/>
    <col min="5973" max="5973" customWidth="1" width="8.7109375"/>
    <col min="5974" max="5974" customWidth="1" width="8.7109375"/>
    <col min="5975" max="5975" customWidth="1" width="8.7109375"/>
    <col min="5976" max="5976" customWidth="1" width="8.7109375"/>
    <col min="5977" max="5977" customWidth="1" width="8.7109375"/>
    <col min="5978" max="5978" customWidth="1" width="8.7109375"/>
    <col min="5979" max="5979" customWidth="1" width="8.7109375"/>
    <col min="5980" max="5980" customWidth="1" width="8.7109375"/>
    <col min="5981" max="5981" customWidth="1" width="8.7109375"/>
    <col min="5982" max="5982" customWidth="1" width="8.7109375"/>
    <col min="5983" max="5983" customWidth="1" width="8.7109375"/>
    <col min="5984" max="5984" customWidth="1" width="8.7109375"/>
    <col min="5985" max="5985" customWidth="1" width="8.7109375"/>
    <col min="5986" max="5986" customWidth="1" width="8.7109375"/>
    <col min="5987" max="5987" customWidth="1" width="8.7109375"/>
    <col min="5988" max="5988" customWidth="1" width="8.7109375"/>
    <col min="5989" max="5989" customWidth="1" width="8.7109375"/>
    <col min="5990" max="5990" customWidth="1" width="8.7109375"/>
    <col min="5991" max="5991" customWidth="1" width="8.7109375"/>
    <col min="5992" max="5992" customWidth="1" width="8.7109375"/>
    <col min="5993" max="5993" customWidth="1" width="8.7109375"/>
    <col min="5994" max="5994" customWidth="1" width="8.7109375"/>
    <col min="5995" max="5995" customWidth="1" width="8.7109375"/>
    <col min="5996" max="5996" customWidth="1" width="8.7109375"/>
    <col min="5997" max="5997" customWidth="1" width="8.7109375"/>
    <col min="5998" max="5998" customWidth="1" width="8.7109375"/>
    <col min="5999" max="5999" customWidth="1" width="8.7109375"/>
    <col min="6000" max="6000" customWidth="1" width="8.7109375"/>
    <col min="6001" max="6001" customWidth="1" width="8.7109375"/>
    <col min="6002" max="6002" customWidth="1" width="8.7109375"/>
    <col min="6003" max="6003" customWidth="1" width="8.7109375"/>
    <col min="6004" max="6004" customWidth="1" width="8.7109375"/>
    <col min="6005" max="6005" customWidth="1" width="8.7109375"/>
    <col min="6006" max="6006" customWidth="1" width="8.7109375"/>
    <col min="6007" max="6007" customWidth="1" width="8.7109375"/>
    <col min="6008" max="6008" customWidth="1" width="8.7109375"/>
    <col min="6009" max="6009" customWidth="1" width="8.7109375"/>
    <col min="6010" max="6010" customWidth="1" width="8.7109375"/>
    <col min="6011" max="6011" customWidth="1" width="8.7109375"/>
    <col min="6012" max="6012" customWidth="1" width="8.7109375"/>
    <col min="6013" max="6013" customWidth="1" width="8.7109375"/>
    <col min="6014" max="6014" customWidth="1" width="8.7109375"/>
    <col min="6015" max="6015" customWidth="1" width="8.7109375"/>
    <col min="6016" max="6016" customWidth="1" width="8.7109375"/>
    <col min="6017" max="6017" customWidth="1" width="8.7109375"/>
    <col min="6018" max="6018" customWidth="1" width="8.7109375"/>
    <col min="6019" max="6019" customWidth="1" width="8.7109375"/>
    <col min="6020" max="6020" customWidth="1" width="8.7109375"/>
    <col min="6021" max="6021" customWidth="1" width="8.7109375"/>
    <col min="6022" max="6022" customWidth="1" width="8.7109375"/>
    <col min="6023" max="6023" customWidth="1" width="8.7109375"/>
    <col min="6024" max="6024" customWidth="1" width="8.7109375"/>
    <col min="6025" max="6025" customWidth="1" width="8.7109375"/>
    <col min="6026" max="6026" customWidth="1" width="8.7109375"/>
    <col min="6027" max="6027" customWidth="1" width="8.7109375"/>
    <col min="6028" max="6028" customWidth="1" width="8.7109375"/>
    <col min="6029" max="6029" customWidth="1" width="8.7109375"/>
    <col min="6030" max="6030" customWidth="1" width="8.7109375"/>
    <col min="6031" max="6031" customWidth="1" width="8.7109375"/>
    <col min="6032" max="6032" customWidth="1" width="8.7109375"/>
    <col min="6033" max="6033" customWidth="1" width="8.7109375"/>
    <col min="6034" max="6034" customWidth="1" width="8.7109375"/>
    <col min="6035" max="6035" customWidth="1" width="8.7109375"/>
    <col min="6036" max="6036" customWidth="1" width="8.7109375"/>
    <col min="6037" max="6037" customWidth="1" width="8.7109375"/>
    <col min="6038" max="6038" customWidth="1" width="8.7109375"/>
    <col min="6039" max="6039" customWidth="1" width="8.7109375"/>
    <col min="6040" max="6040" customWidth="1" width="8.7109375"/>
    <col min="6041" max="6041" customWidth="1" width="8.7109375"/>
    <col min="6042" max="6042" customWidth="1" width="8.7109375"/>
    <col min="6043" max="6043" customWidth="1" width="8.7109375"/>
    <col min="6044" max="6044" customWidth="1" width="8.7109375"/>
    <col min="6045" max="6045" customWidth="1" width="8.7109375"/>
    <col min="6046" max="6046" customWidth="1" width="8.7109375"/>
    <col min="6047" max="6047" customWidth="1" width="8.7109375"/>
    <col min="6048" max="6048" customWidth="1" width="8.7109375"/>
    <col min="6049" max="6049" customWidth="1" width="8.7109375"/>
    <col min="6050" max="6050" customWidth="1" width="8.7109375"/>
    <col min="6051" max="6051" customWidth="1" width="8.7109375"/>
    <col min="6052" max="6052" customWidth="1" width="8.7109375"/>
    <col min="6053" max="6053" customWidth="1" width="8.7109375"/>
    <col min="6054" max="6054" customWidth="1" width="8.7109375"/>
    <col min="6055" max="6055" customWidth="1" width="8.7109375"/>
    <col min="6056" max="6056" customWidth="1" width="8.7109375"/>
    <col min="6057" max="6057" customWidth="1" width="8.7109375"/>
    <col min="6058" max="6058" customWidth="1" width="8.7109375"/>
    <col min="6059" max="6059" customWidth="1" width="8.7109375"/>
    <col min="6060" max="6060" customWidth="1" width="8.7109375"/>
    <col min="6061" max="6061" customWidth="1" width="8.7109375"/>
    <col min="6062" max="6062" customWidth="1" width="8.7109375"/>
    <col min="6063" max="6063" customWidth="1" width="8.7109375"/>
    <col min="6064" max="6064" customWidth="1" width="8.7109375"/>
    <col min="6065" max="6065" customWidth="1" width="8.7109375"/>
    <col min="6066" max="6066" customWidth="1" width="8.7109375"/>
    <col min="6067" max="6067" customWidth="1" width="8.7109375"/>
    <col min="6068" max="6068" customWidth="1" width="8.7109375"/>
    <col min="6069" max="6069" customWidth="1" width="8.7109375"/>
    <col min="6070" max="6070" customWidth="1" width="8.7109375"/>
    <col min="6071" max="6071" customWidth="1" width="8.7109375"/>
    <col min="6072" max="6072" customWidth="1" width="8.7109375"/>
    <col min="6073" max="6073" customWidth="1" width="8.7109375"/>
    <col min="6074" max="6074" customWidth="1" width="8.7109375"/>
    <col min="6075" max="6075" customWidth="1" width="8.7109375"/>
    <col min="6076" max="6076" customWidth="1" width="8.7109375"/>
    <col min="6077" max="6077" customWidth="1" width="8.7109375"/>
    <col min="6078" max="6078" customWidth="1" width="8.7109375"/>
    <col min="6079" max="6079" customWidth="1" width="8.7109375"/>
    <col min="6080" max="6080" customWidth="1" width="8.7109375"/>
    <col min="6081" max="6081" customWidth="1" width="8.7109375"/>
    <col min="6082" max="6082" customWidth="1" width="8.7109375"/>
    <col min="6083" max="6083" customWidth="1" width="8.7109375"/>
    <col min="6084" max="6084" customWidth="1" width="8.7109375"/>
    <col min="6085" max="6085" customWidth="1" width="8.7109375"/>
    <col min="6086" max="6086" customWidth="1" width="8.7109375"/>
    <col min="6087" max="6087" customWidth="1" width="8.7109375"/>
    <col min="6088" max="6088" customWidth="1" width="8.7109375"/>
    <col min="6089" max="6089" customWidth="1" width="8.7109375"/>
    <col min="6090" max="6090" customWidth="1" width="8.7109375"/>
    <col min="6091" max="6091" customWidth="1" width="8.7109375"/>
    <col min="6092" max="6092" customWidth="1" width="8.7109375"/>
    <col min="6093" max="6093" customWidth="1" width="8.7109375"/>
    <col min="6094" max="6094" customWidth="1" width="8.7109375"/>
    <col min="6095" max="6095" customWidth="1" width="8.7109375"/>
    <col min="6096" max="6096" customWidth="1" width="8.7109375"/>
    <col min="6097" max="6097" customWidth="1" width="8.7109375"/>
    <col min="6098" max="6098" customWidth="1" width="8.7109375"/>
    <col min="6099" max="6099" customWidth="1" width="8.7109375"/>
    <col min="6100" max="6100" customWidth="1" width="8.7109375"/>
    <col min="6101" max="6101" customWidth="1" width="8.7109375"/>
    <col min="6102" max="6102" customWidth="1" width="8.7109375"/>
    <col min="6103" max="6103" customWidth="1" width="8.7109375"/>
    <col min="6104" max="6104" customWidth="1" width="8.7109375"/>
    <col min="6105" max="6105" customWidth="1" width="8.7109375"/>
    <col min="6106" max="6106" customWidth="1" width="8.7109375"/>
    <col min="6107" max="6107" customWidth="1" width="8.7109375"/>
    <col min="6108" max="6108" customWidth="1" width="8.7109375"/>
    <col min="6109" max="6109" customWidth="1" width="8.7109375"/>
    <col min="6110" max="6110" customWidth="1" width="8.7109375"/>
    <col min="6111" max="6111" customWidth="1" width="8.7109375"/>
    <col min="6112" max="6112" customWidth="1" width="8.7109375"/>
    <col min="6113" max="6113" customWidth="1" width="8.7109375"/>
    <col min="6114" max="6114" customWidth="1" width="8.7109375"/>
    <col min="6115" max="6115" customWidth="1" width="8.7109375"/>
    <col min="6116" max="6116" customWidth="1" width="8.7109375"/>
    <col min="6117" max="6117" customWidth="1" width="8.7109375"/>
    <col min="6118" max="6118" customWidth="1" width="8.7109375"/>
    <col min="6119" max="6119" customWidth="1" width="8.7109375"/>
    <col min="6120" max="6120" customWidth="1" width="8.7109375"/>
    <col min="6121" max="6121" customWidth="1" width="8.7109375"/>
    <col min="6122" max="6122" customWidth="1" width="8.7109375"/>
    <col min="6123" max="6123" customWidth="1" width="8.7109375"/>
    <col min="6124" max="6124" customWidth="1" width="8.7109375"/>
    <col min="6125" max="6125" customWidth="1" width="8.7109375"/>
    <col min="6126" max="6126" customWidth="1" width="8.7109375"/>
    <col min="6127" max="6127" customWidth="1" width="8.7109375"/>
    <col min="6128" max="6128" customWidth="1" width="8.7109375"/>
    <col min="6129" max="6129" customWidth="1" width="8.7109375"/>
    <col min="6130" max="6130" customWidth="1" width="8.7109375"/>
    <col min="6131" max="6131" customWidth="1" width="8.7109375"/>
    <col min="6132" max="6132" customWidth="1" width="8.7109375"/>
    <col min="6133" max="6133" customWidth="1" width="8.7109375"/>
    <col min="6134" max="6134" customWidth="1" width="8.7109375"/>
    <col min="6135" max="6135" customWidth="1" width="8.7109375"/>
    <col min="6136" max="6136" customWidth="1" width="8.7109375"/>
    <col min="6137" max="6137" customWidth="1" width="8.7109375"/>
    <col min="6138" max="6138" customWidth="1" width="8.7109375"/>
    <col min="6139" max="6139" customWidth="1" width="8.7109375"/>
    <col min="6140" max="6140" customWidth="1" width="8.7109375"/>
    <col min="6141" max="6141" customWidth="1" width="8.7109375"/>
    <col min="6142" max="6142" customWidth="1" width="8.7109375"/>
    <col min="6143" max="6143" customWidth="1" width="8.7109375"/>
    <col min="6144" max="6144" customWidth="1" width="8.7109375"/>
    <col min="6145" max="6145" customWidth="1" width="8.7109375"/>
    <col min="6146" max="6146" customWidth="1" width="8.7109375"/>
    <col min="6147" max="6147" customWidth="1" width="8.7109375"/>
    <col min="6148" max="6148" customWidth="1" width="8.7109375"/>
    <col min="6149" max="6149" customWidth="1" width="8.7109375"/>
    <col min="6150" max="6150" customWidth="1" width="8.7109375"/>
    <col min="6151" max="6151" customWidth="1" width="8.7109375"/>
    <col min="6152" max="6152" customWidth="1" width="8.7109375"/>
    <col min="6153" max="6153" customWidth="1" width="8.7109375"/>
    <col min="6154" max="6154" customWidth="1" width="8.7109375"/>
    <col min="6155" max="6155" customWidth="1" width="8.7109375"/>
    <col min="6156" max="6156" customWidth="1" width="8.7109375"/>
    <col min="6157" max="6157" customWidth="1" width="8.7109375"/>
    <col min="6158" max="6158" customWidth="1" width="8.7109375"/>
    <col min="6159" max="6159" customWidth="1" width="8.7109375"/>
    <col min="6160" max="6160" customWidth="1" width="8.7109375"/>
    <col min="6161" max="6161" customWidth="1" width="8.7109375"/>
    <col min="6162" max="6162" customWidth="1" width="8.7109375"/>
    <col min="6163" max="6163" customWidth="1" width="8.7109375"/>
    <col min="6164" max="6164" customWidth="1" width="8.7109375"/>
    <col min="6165" max="6165" customWidth="1" width="8.7109375"/>
    <col min="6166" max="6166" customWidth="1" width="8.7109375"/>
    <col min="6167" max="6167" customWidth="1" width="8.7109375"/>
    <col min="6168" max="6168" customWidth="1" width="8.7109375"/>
    <col min="6169" max="6169" customWidth="1" width="8.7109375"/>
    <col min="6170" max="6170" customWidth="1" width="8.7109375"/>
    <col min="6171" max="6171" customWidth="1" width="8.7109375"/>
    <col min="6172" max="6172" customWidth="1" width="8.7109375"/>
    <col min="6173" max="6173" customWidth="1" width="8.7109375"/>
    <col min="6174" max="6174" customWidth="1" width="8.7109375"/>
    <col min="6175" max="6175" customWidth="1" width="8.7109375"/>
    <col min="6176" max="6176" customWidth="1" width="8.7109375"/>
    <col min="6177" max="6177" customWidth="1" width="8.7109375"/>
    <col min="6178" max="6178" customWidth="1" width="8.7109375"/>
    <col min="6179" max="6179" customWidth="1" width="8.7109375"/>
    <col min="6180" max="6180" customWidth="1" width="8.7109375"/>
    <col min="6181" max="6181" customWidth="1" width="8.7109375"/>
    <col min="6182" max="6182" customWidth="1" width="8.7109375"/>
    <col min="6183" max="6183" customWidth="1" width="8.7109375"/>
    <col min="6184" max="6184" customWidth="1" width="8.7109375"/>
    <col min="6185" max="6185" customWidth="1" width="8.7109375"/>
    <col min="6186" max="6186" customWidth="1" width="8.7109375"/>
    <col min="6187" max="6187" customWidth="1" width="8.7109375"/>
    <col min="6188" max="6188" customWidth="1" width="8.7109375"/>
    <col min="6189" max="6189" customWidth="1" width="8.7109375"/>
    <col min="6190" max="6190" customWidth="1" width="8.7109375"/>
    <col min="6191" max="6191" customWidth="1" width="8.7109375"/>
    <col min="6192" max="6192" customWidth="1" width="8.7109375"/>
    <col min="6193" max="6193" customWidth="1" width="8.7109375"/>
    <col min="6194" max="6194" customWidth="1" width="8.7109375"/>
    <col min="6195" max="6195" customWidth="1" width="8.7109375"/>
    <col min="6196" max="6196" customWidth="1" width="8.7109375"/>
    <col min="6197" max="6197" customWidth="1" width="8.7109375"/>
    <col min="6198" max="6198" customWidth="1" width="8.7109375"/>
    <col min="6199" max="6199" customWidth="1" width="8.7109375"/>
    <col min="6200" max="6200" customWidth="1" width="8.7109375"/>
    <col min="6201" max="6201" customWidth="1" width="8.7109375"/>
    <col min="6202" max="6202" customWidth="1" width="8.7109375"/>
    <col min="6203" max="6203" customWidth="1" width="8.7109375"/>
    <col min="6204" max="6204" customWidth="1" width="8.7109375"/>
    <col min="6205" max="6205" customWidth="1" width="8.7109375"/>
    <col min="6206" max="6206" customWidth="1" width="8.7109375"/>
    <col min="6207" max="6207" customWidth="1" width="8.7109375"/>
    <col min="6208" max="6208" customWidth="1" width="8.7109375"/>
    <col min="6209" max="6209" customWidth="1" width="8.7109375"/>
    <col min="6210" max="6210" customWidth="1" width="8.7109375"/>
    <col min="6211" max="6211" customWidth="1" width="8.7109375"/>
    <col min="6212" max="6212" customWidth="1" width="8.7109375"/>
    <col min="6213" max="6213" customWidth="1" width="8.7109375"/>
    <col min="6214" max="6214" customWidth="1" width="8.7109375"/>
    <col min="6215" max="6215" customWidth="1" width="8.7109375"/>
    <col min="6216" max="6216" customWidth="1" width="8.7109375"/>
    <col min="6217" max="6217" customWidth="1" width="8.7109375"/>
    <col min="6218" max="6218" customWidth="1" width="8.7109375"/>
    <col min="6219" max="6219" customWidth="1" width="8.7109375"/>
    <col min="6220" max="6220" customWidth="1" width="8.7109375"/>
    <col min="6221" max="6221" customWidth="1" width="8.7109375"/>
    <col min="6222" max="6222" customWidth="1" width="8.7109375"/>
    <col min="6223" max="6223" customWidth="1" width="8.7109375"/>
    <col min="6224" max="6224" customWidth="1" width="8.7109375"/>
    <col min="6225" max="6225" customWidth="1" width="8.7109375"/>
    <col min="6226" max="6226" customWidth="1" width="8.7109375"/>
    <col min="6227" max="6227" customWidth="1" width="8.7109375"/>
    <col min="6228" max="6228" customWidth="1" width="8.7109375"/>
    <col min="6229" max="6229" customWidth="1" width="8.7109375"/>
    <col min="6230" max="6230" customWidth="1" width="8.7109375"/>
    <col min="6231" max="6231" customWidth="1" width="8.7109375"/>
    <col min="6232" max="6232" customWidth="1" width="8.7109375"/>
    <col min="6233" max="6233" customWidth="1" width="8.7109375"/>
    <col min="6234" max="6234" customWidth="1" width="8.7109375"/>
    <col min="6235" max="6235" customWidth="1" width="8.7109375"/>
    <col min="6236" max="6236" customWidth="1" width="8.7109375"/>
    <col min="6237" max="6237" customWidth="1" width="8.7109375"/>
    <col min="6238" max="6238" customWidth="1" width="8.7109375"/>
    <col min="6239" max="6239" customWidth="1" width="8.7109375"/>
    <col min="6240" max="6240" customWidth="1" width="8.7109375"/>
    <col min="6241" max="6241" customWidth="1" width="8.7109375"/>
    <col min="6242" max="6242" customWidth="1" width="8.7109375"/>
    <col min="6243" max="6243" customWidth="1" width="8.7109375"/>
    <col min="6244" max="6244" customWidth="1" width="8.7109375"/>
    <col min="6245" max="6245" customWidth="1" width="8.7109375"/>
    <col min="6246" max="6246" customWidth="1" width="8.7109375"/>
    <col min="6247" max="6247" customWidth="1" width="8.7109375"/>
    <col min="6248" max="6248" customWidth="1" width="8.7109375"/>
    <col min="6249" max="6249" customWidth="1" width="8.7109375"/>
    <col min="6250" max="6250" customWidth="1" width="8.7109375"/>
    <col min="6251" max="6251" customWidth="1" width="8.7109375"/>
    <col min="6252" max="6252" customWidth="1" width="8.7109375"/>
    <col min="6253" max="6253" customWidth="1" width="8.7109375"/>
    <col min="6254" max="6254" customWidth="1" width="8.7109375"/>
    <col min="6255" max="6255" customWidth="1" width="8.7109375"/>
    <col min="6256" max="6256" customWidth="1" width="8.7109375"/>
    <col min="6257" max="6257" customWidth="1" width="8.7109375"/>
    <col min="6258" max="6258" customWidth="1" width="8.7109375"/>
    <col min="6259" max="6259" customWidth="1" width="8.7109375"/>
    <col min="6260" max="6260" customWidth="1" width="8.7109375"/>
    <col min="6261" max="6261" customWidth="1" width="8.7109375"/>
    <col min="6262" max="6262" customWidth="1" width="8.7109375"/>
    <col min="6263" max="6263" customWidth="1" width="8.7109375"/>
    <col min="6264" max="6264" customWidth="1" width="8.7109375"/>
    <col min="6265" max="6265" customWidth="1" width="8.7109375"/>
    <col min="6266" max="6266" customWidth="1" width="8.7109375"/>
    <col min="6267" max="6267" customWidth="1" width="8.7109375"/>
    <col min="6268" max="6268" customWidth="1" width="8.7109375"/>
    <col min="6269" max="6269" customWidth="1" width="8.7109375"/>
    <col min="6270" max="6270" customWidth="1" width="8.7109375"/>
    <col min="6271" max="6271" customWidth="1" width="8.7109375"/>
    <col min="6272" max="6272" customWidth="1" width="8.7109375"/>
    <col min="6273" max="6273" customWidth="1" width="8.7109375"/>
    <col min="6274" max="6274" customWidth="1" width="8.7109375"/>
    <col min="6275" max="6275" customWidth="1" width="8.7109375"/>
    <col min="6276" max="6276" customWidth="1" width="8.7109375"/>
    <col min="6277" max="6277" customWidth="1" width="8.7109375"/>
    <col min="6278" max="6278" customWidth="1" width="8.7109375"/>
    <col min="6279" max="6279" customWidth="1" width="8.7109375"/>
    <col min="6280" max="6280" customWidth="1" width="8.7109375"/>
    <col min="6281" max="6281" customWidth="1" width="8.7109375"/>
    <col min="6282" max="6282" customWidth="1" width="8.7109375"/>
    <col min="6283" max="6283" customWidth="1" width="8.7109375"/>
    <col min="6284" max="6284" customWidth="1" width="8.7109375"/>
    <col min="6285" max="6285" customWidth="1" width="8.7109375"/>
    <col min="6286" max="6286" customWidth="1" width="8.7109375"/>
    <col min="6287" max="6287" customWidth="1" width="8.7109375"/>
    <col min="6288" max="6288" customWidth="1" width="8.7109375"/>
    <col min="6289" max="6289" customWidth="1" width="8.7109375"/>
    <col min="6290" max="6290" customWidth="1" width="8.7109375"/>
    <col min="6291" max="6291" customWidth="1" width="8.7109375"/>
    <col min="6292" max="6292" customWidth="1" width="8.7109375"/>
    <col min="6293" max="6293" customWidth="1" width="8.7109375"/>
    <col min="6294" max="6294" customWidth="1" width="8.7109375"/>
    <col min="6295" max="6295" customWidth="1" width="8.7109375"/>
    <col min="6296" max="6296" customWidth="1" width="8.7109375"/>
    <col min="6297" max="6297" customWidth="1" width="8.7109375"/>
    <col min="6298" max="6298" customWidth="1" width="8.7109375"/>
    <col min="6299" max="6299" customWidth="1" width="8.7109375"/>
    <col min="6300" max="6300" customWidth="1" width="8.7109375"/>
    <col min="6301" max="6301" customWidth="1" width="8.7109375"/>
    <col min="6302" max="6302" customWidth="1" width="8.7109375"/>
    <col min="6303" max="6303" customWidth="1" width="8.7109375"/>
    <col min="6304" max="6304" customWidth="1" width="8.7109375"/>
    <col min="6305" max="6305" customWidth="1" width="8.7109375"/>
    <col min="6306" max="6306" customWidth="1" width="8.7109375"/>
    <col min="6307" max="6307" customWidth="1" width="8.7109375"/>
    <col min="6308" max="6308" customWidth="1" width="8.7109375"/>
    <col min="6309" max="6309" customWidth="1" width="8.7109375"/>
    <col min="6310" max="6310" customWidth="1" width="8.7109375"/>
    <col min="6311" max="6311" customWidth="1" width="8.7109375"/>
    <col min="6312" max="6312" customWidth="1" width="8.7109375"/>
    <col min="6313" max="6313" customWidth="1" width="8.7109375"/>
    <col min="6314" max="6314" customWidth="1" width="8.7109375"/>
    <col min="6315" max="6315" customWidth="1" width="8.7109375"/>
    <col min="6316" max="6316" customWidth="1" width="8.7109375"/>
    <col min="6317" max="6317" customWidth="1" width="8.7109375"/>
    <col min="6318" max="6318" customWidth="1" width="8.7109375"/>
    <col min="6319" max="6319" customWidth="1" width="8.7109375"/>
    <col min="6320" max="6320" customWidth="1" width="8.7109375"/>
    <col min="6321" max="6321" customWidth="1" width="8.7109375"/>
    <col min="6322" max="6322" customWidth="1" width="8.7109375"/>
    <col min="6323" max="6323" customWidth="1" width="8.7109375"/>
    <col min="6324" max="6324" customWidth="1" width="8.7109375"/>
    <col min="6325" max="6325" customWidth="1" width="8.7109375"/>
    <col min="6326" max="6326" customWidth="1" width="8.7109375"/>
    <col min="6327" max="6327" customWidth="1" width="8.7109375"/>
    <col min="6328" max="6328" customWidth="1" width="8.7109375"/>
    <col min="6329" max="6329" customWidth="1" width="8.7109375"/>
    <col min="6330" max="6330" customWidth="1" width="8.7109375"/>
    <col min="6331" max="6331" customWidth="1" width="8.7109375"/>
    <col min="6332" max="6332" customWidth="1" width="8.7109375"/>
    <col min="6333" max="6333" customWidth="1" width="8.7109375"/>
    <col min="6334" max="6334" customWidth="1" width="8.7109375"/>
    <col min="6335" max="6335" customWidth="1" width="8.7109375"/>
    <col min="6336" max="6336" customWidth="1" width="8.7109375"/>
    <col min="6337" max="6337" customWidth="1" width="8.7109375"/>
    <col min="6338" max="6338" customWidth="1" width="8.7109375"/>
    <col min="6339" max="6339" customWidth="1" width="8.7109375"/>
    <col min="6340" max="6340" customWidth="1" width="8.7109375"/>
    <col min="6341" max="6341" customWidth="1" width="8.7109375"/>
    <col min="6342" max="6342" customWidth="1" width="8.7109375"/>
    <col min="6343" max="6343" customWidth="1" width="8.7109375"/>
    <col min="6344" max="6344" customWidth="1" width="8.7109375"/>
    <col min="6345" max="6345" customWidth="1" width="8.7109375"/>
    <col min="6346" max="6346" customWidth="1" width="8.7109375"/>
    <col min="6347" max="6347" customWidth="1" width="8.7109375"/>
    <col min="6348" max="6348" customWidth="1" width="8.7109375"/>
    <col min="6349" max="6349" customWidth="1" width="8.7109375"/>
    <col min="6350" max="6350" customWidth="1" width="8.7109375"/>
    <col min="6351" max="6351" customWidth="1" width="8.7109375"/>
    <col min="6352" max="6352" customWidth="1" width="8.7109375"/>
    <col min="6353" max="6353" customWidth="1" width="8.7109375"/>
    <col min="6354" max="6354" customWidth="1" width="8.7109375"/>
    <col min="6355" max="6355" customWidth="1" width="8.7109375"/>
    <col min="6356" max="6356" customWidth="1" width="8.7109375"/>
    <col min="6357" max="6357" customWidth="1" width="8.7109375"/>
    <col min="6358" max="6358" customWidth="1" width="8.7109375"/>
    <col min="6359" max="6359" customWidth="1" width="8.7109375"/>
    <col min="6360" max="6360" customWidth="1" width="8.7109375"/>
    <col min="6361" max="6361" customWidth="1" width="8.7109375"/>
    <col min="6362" max="6362" customWidth="1" width="8.7109375"/>
    <col min="6363" max="6363" customWidth="1" width="8.7109375"/>
    <col min="6364" max="6364" customWidth="1" width="8.7109375"/>
    <col min="6365" max="6365" customWidth="1" width="8.7109375"/>
    <col min="6366" max="6366" customWidth="1" width="8.7109375"/>
    <col min="6367" max="6367" customWidth="1" width="8.7109375"/>
    <col min="6368" max="6368" customWidth="1" width="8.7109375"/>
    <col min="6369" max="6369" customWidth="1" width="8.7109375"/>
    <col min="6370" max="6370" customWidth="1" width="8.7109375"/>
    <col min="6371" max="6371" customWidth="1" width="8.7109375"/>
    <col min="6372" max="6372" customWidth="1" width="8.7109375"/>
    <col min="6373" max="6373" customWidth="1" width="8.7109375"/>
    <col min="6374" max="6374" customWidth="1" width="8.7109375"/>
    <col min="6375" max="6375" customWidth="1" width="8.7109375"/>
    <col min="6376" max="6376" customWidth="1" width="8.7109375"/>
    <col min="6377" max="6377" customWidth="1" width="8.7109375"/>
    <col min="6378" max="6378" customWidth="1" width="8.7109375"/>
    <col min="6379" max="6379" customWidth="1" width="8.7109375"/>
    <col min="6380" max="6380" customWidth="1" width="8.7109375"/>
    <col min="6381" max="6381" customWidth="1" width="8.7109375"/>
    <col min="6382" max="6382" customWidth="1" width="8.7109375"/>
    <col min="6383" max="6383" customWidth="1" width="8.7109375"/>
    <col min="6384" max="6384" customWidth="1" width="8.7109375"/>
    <col min="6385" max="6385" customWidth="1" width="8.7109375"/>
    <col min="6386" max="6386" customWidth="1" width="8.7109375"/>
    <col min="6387" max="6387" customWidth="1" width="8.7109375"/>
    <col min="6388" max="6388" customWidth="1" width="8.7109375"/>
    <col min="6389" max="6389" customWidth="1" width="8.7109375"/>
    <col min="6390" max="6390" customWidth="1" width="8.7109375"/>
    <col min="6391" max="6391" customWidth="1" width="8.7109375"/>
    <col min="6392" max="6392" customWidth="1" width="8.7109375"/>
    <col min="6393" max="6393" customWidth="1" width="8.7109375"/>
    <col min="6394" max="6394" customWidth="1" width="8.7109375"/>
    <col min="6395" max="6395" customWidth="1" width="8.7109375"/>
    <col min="6396" max="6396" customWidth="1" width="8.7109375"/>
    <col min="6397" max="6397" customWidth="1" width="8.7109375"/>
    <col min="6398" max="6398" customWidth="1" width="8.7109375"/>
    <col min="6399" max="6399" customWidth="1" width="8.7109375"/>
    <col min="6400" max="6400" customWidth="1" width="8.7109375"/>
    <col min="6401" max="6401" customWidth="1" width="8.7109375"/>
    <col min="6402" max="6402" customWidth="1" width="8.7109375"/>
    <col min="6403" max="6403" customWidth="1" width="8.7109375"/>
    <col min="6404" max="6404" customWidth="1" width="8.7109375"/>
    <col min="6405" max="6405" customWidth="1" width="8.7109375"/>
    <col min="6406" max="6406" customWidth="1" width="8.7109375"/>
    <col min="6407" max="6407" customWidth="1" width="8.7109375"/>
    <col min="6408" max="6408" customWidth="1" width="8.7109375"/>
    <col min="6409" max="6409" customWidth="1" width="8.7109375"/>
    <col min="6410" max="6410" customWidth="1" width="8.7109375"/>
    <col min="6411" max="6411" customWidth="1" width="8.7109375"/>
    <col min="6412" max="6412" customWidth="1" width="8.7109375"/>
    <col min="6413" max="6413" customWidth="1" width="8.7109375"/>
    <col min="6414" max="6414" customWidth="1" width="8.7109375"/>
    <col min="6415" max="6415" customWidth="1" width="8.7109375"/>
    <col min="6416" max="6416" customWidth="1" width="8.7109375"/>
    <col min="6417" max="6417" customWidth="1" width="8.7109375"/>
    <col min="6418" max="6418" customWidth="1" width="8.7109375"/>
    <col min="6419" max="6419" customWidth="1" width="8.7109375"/>
    <col min="6420" max="6420" customWidth="1" width="8.7109375"/>
    <col min="6421" max="6421" customWidth="1" width="8.7109375"/>
    <col min="6422" max="6422" customWidth="1" width="8.7109375"/>
    <col min="6423" max="6423" customWidth="1" width="8.7109375"/>
    <col min="6424" max="6424" customWidth="1" width="8.7109375"/>
    <col min="6425" max="6425" customWidth="1" width="8.7109375"/>
    <col min="6426" max="6426" customWidth="1" width="8.7109375"/>
    <col min="6427" max="6427" customWidth="1" width="8.7109375"/>
    <col min="6428" max="6428" customWidth="1" width="8.7109375"/>
    <col min="6429" max="6429" customWidth="1" width="8.7109375"/>
    <col min="6430" max="6430" customWidth="1" width="8.7109375"/>
    <col min="6431" max="6431" customWidth="1" width="8.7109375"/>
    <col min="6432" max="6432" customWidth="1" width="8.7109375"/>
    <col min="6433" max="6433" customWidth="1" width="8.7109375"/>
    <col min="6434" max="6434" customWidth="1" width="8.7109375"/>
    <col min="6435" max="6435" customWidth="1" width="8.7109375"/>
    <col min="6436" max="6436" customWidth="1" width="8.7109375"/>
    <col min="6437" max="6437" customWidth="1" width="8.7109375"/>
    <col min="6438" max="6438" customWidth="1" width="8.7109375"/>
    <col min="6439" max="6439" customWidth="1" width="8.7109375"/>
    <col min="6440" max="6440" customWidth="1" width="8.7109375"/>
    <col min="6441" max="6441" customWidth="1" width="8.7109375"/>
    <col min="6442" max="6442" customWidth="1" width="8.7109375"/>
    <col min="6443" max="6443" customWidth="1" width="8.7109375"/>
    <col min="6444" max="6444" customWidth="1" width="8.7109375"/>
    <col min="6445" max="6445" customWidth="1" width="8.7109375"/>
    <col min="6446" max="6446" customWidth="1" width="8.7109375"/>
    <col min="6447" max="6447" customWidth="1" width="8.7109375"/>
    <col min="6448" max="6448" customWidth="1" width="8.7109375"/>
    <col min="6449" max="6449" customWidth="1" width="8.7109375"/>
    <col min="6450" max="6450" customWidth="1" width="8.7109375"/>
    <col min="6451" max="6451" customWidth="1" width="8.7109375"/>
    <col min="6452" max="6452" customWidth="1" width="8.7109375"/>
    <col min="6453" max="6453" customWidth="1" width="8.7109375"/>
    <col min="6454" max="6454" customWidth="1" width="8.7109375"/>
    <col min="6455" max="6455" customWidth="1" width="8.7109375"/>
    <col min="6456" max="6456" customWidth="1" width="8.7109375"/>
    <col min="6457" max="6457" customWidth="1" width="8.7109375"/>
    <col min="6458" max="6458" customWidth="1" width="8.7109375"/>
    <col min="6459" max="6459" customWidth="1" width="8.7109375"/>
    <col min="6460" max="6460" customWidth="1" width="8.7109375"/>
    <col min="6461" max="6461" customWidth="1" width="8.7109375"/>
    <col min="6462" max="6462" customWidth="1" width="8.7109375"/>
    <col min="6463" max="6463" customWidth="1" width="8.7109375"/>
    <col min="6464" max="6464" customWidth="1" width="8.7109375"/>
    <col min="6465" max="6465" customWidth="1" width="8.7109375"/>
    <col min="6466" max="6466" customWidth="1" width="8.7109375"/>
    <col min="6467" max="6467" customWidth="1" width="8.7109375"/>
    <col min="6468" max="6468" customWidth="1" width="8.7109375"/>
    <col min="6469" max="6469" customWidth="1" width="8.7109375"/>
    <col min="6470" max="6470" customWidth="1" width="8.7109375"/>
    <col min="6471" max="6471" customWidth="1" width="8.7109375"/>
    <col min="6472" max="6472" customWidth="1" width="8.7109375"/>
    <col min="6473" max="6473" customWidth="1" width="8.7109375"/>
    <col min="6474" max="6474" customWidth="1" width="8.7109375"/>
    <col min="6475" max="6475" customWidth="1" width="8.7109375"/>
    <col min="6476" max="6476" customWidth="1" width="8.7109375"/>
    <col min="6477" max="6477" customWidth="1" width="8.7109375"/>
    <col min="6478" max="6478" customWidth="1" width="8.7109375"/>
    <col min="6479" max="6479" customWidth="1" width="8.7109375"/>
    <col min="6480" max="6480" customWidth="1" width="8.7109375"/>
    <col min="6481" max="6481" customWidth="1" width="8.7109375"/>
    <col min="6482" max="6482" customWidth="1" width="8.7109375"/>
    <col min="6483" max="6483" customWidth="1" width="8.7109375"/>
    <col min="6484" max="6484" customWidth="1" width="8.7109375"/>
    <col min="6485" max="6485" customWidth="1" width="8.7109375"/>
    <col min="6486" max="6486" customWidth="1" width="8.7109375"/>
    <col min="6487" max="6487" customWidth="1" width="8.7109375"/>
    <col min="6488" max="6488" customWidth="1" width="8.7109375"/>
    <col min="6489" max="6489" customWidth="1" width="8.7109375"/>
    <col min="6490" max="6490" customWidth="1" width="8.7109375"/>
    <col min="6491" max="6491" customWidth="1" width="8.7109375"/>
    <col min="6492" max="6492" customWidth="1" width="8.7109375"/>
    <col min="6493" max="6493" customWidth="1" width="8.7109375"/>
    <col min="6494" max="6494" customWidth="1" width="8.7109375"/>
    <col min="6495" max="6495" customWidth="1" width="8.7109375"/>
    <col min="6496" max="6496" customWidth="1" width="8.7109375"/>
    <col min="6497" max="6497" customWidth="1" width="8.7109375"/>
    <col min="6498" max="6498" customWidth="1" width="8.7109375"/>
    <col min="6499" max="6499" customWidth="1" width="8.7109375"/>
    <col min="6500" max="6500" customWidth="1" width="8.7109375"/>
    <col min="6501" max="6501" customWidth="1" width="8.7109375"/>
    <col min="6502" max="6502" customWidth="1" width="8.7109375"/>
    <col min="6503" max="6503" customWidth="1" width="8.7109375"/>
    <col min="6504" max="6504" customWidth="1" width="8.7109375"/>
    <col min="6505" max="6505" customWidth="1" width="8.7109375"/>
    <col min="6506" max="6506" customWidth="1" width="8.7109375"/>
    <col min="6507" max="6507" customWidth="1" width="8.7109375"/>
    <col min="6508" max="6508" customWidth="1" width="8.7109375"/>
    <col min="6509" max="6509" customWidth="1" width="8.7109375"/>
    <col min="6510" max="6510" customWidth="1" width="8.7109375"/>
    <col min="6511" max="6511" customWidth="1" width="8.7109375"/>
    <col min="6512" max="6512" customWidth="1" width="8.7109375"/>
    <col min="6513" max="6513" customWidth="1" width="8.7109375"/>
    <col min="6514" max="6514" customWidth="1" width="8.7109375"/>
    <col min="6515" max="6515" customWidth="1" width="8.7109375"/>
    <col min="6516" max="6516" customWidth="1" width="8.7109375"/>
    <col min="6517" max="6517" customWidth="1" width="8.7109375"/>
    <col min="6518" max="6518" customWidth="1" width="8.7109375"/>
    <col min="6519" max="6519" customWidth="1" width="8.7109375"/>
    <col min="6520" max="6520" customWidth="1" width="8.7109375"/>
    <col min="6521" max="6521" customWidth="1" width="8.7109375"/>
    <col min="6522" max="6522" customWidth="1" width="8.7109375"/>
    <col min="6523" max="6523" customWidth="1" width="8.7109375"/>
    <col min="6524" max="6524" customWidth="1" width="8.7109375"/>
    <col min="6525" max="6525" customWidth="1" width="8.7109375"/>
    <col min="6526" max="6526" customWidth="1" width="8.7109375"/>
    <col min="6527" max="6527" customWidth="1" width="8.7109375"/>
    <col min="6528" max="6528" customWidth="1" width="8.7109375"/>
    <col min="6529" max="6529" customWidth="1" width="8.7109375"/>
    <col min="6530" max="6530" customWidth="1" width="8.7109375"/>
    <col min="6531" max="6531" customWidth="1" width="8.7109375"/>
    <col min="6532" max="6532" customWidth="1" width="8.7109375"/>
    <col min="6533" max="6533" customWidth="1" width="8.7109375"/>
    <col min="6534" max="6534" customWidth="1" width="8.7109375"/>
    <col min="6535" max="6535" customWidth="1" width="8.7109375"/>
    <col min="6536" max="6536" customWidth="1" width="8.7109375"/>
    <col min="6537" max="6537" customWidth="1" width="8.7109375"/>
    <col min="6538" max="6538" customWidth="1" width="8.7109375"/>
    <col min="6539" max="6539" customWidth="1" width="8.7109375"/>
    <col min="6540" max="6540" customWidth="1" width="8.7109375"/>
    <col min="6541" max="6541" customWidth="1" width="8.7109375"/>
    <col min="6542" max="6542" customWidth="1" width="8.7109375"/>
    <col min="6543" max="6543" customWidth="1" width="8.7109375"/>
    <col min="6544" max="6544" customWidth="1" width="8.7109375"/>
    <col min="6545" max="6545" customWidth="1" width="8.7109375"/>
    <col min="6546" max="6546" customWidth="1" width="8.7109375"/>
    <col min="6547" max="6547" customWidth="1" width="8.7109375"/>
    <col min="6548" max="6548" customWidth="1" width="8.7109375"/>
    <col min="6549" max="6549" customWidth="1" width="8.7109375"/>
    <col min="6550" max="6550" customWidth="1" width="8.7109375"/>
    <col min="6551" max="6551" customWidth="1" width="8.7109375"/>
    <col min="6552" max="6552" customWidth="1" width="8.7109375"/>
    <col min="6553" max="6553" customWidth="1" width="8.7109375"/>
    <col min="6554" max="6554" customWidth="1" width="8.7109375"/>
    <col min="6555" max="6555" customWidth="1" width="8.7109375"/>
    <col min="6556" max="6556" customWidth="1" width="8.7109375"/>
    <col min="6557" max="6557" customWidth="1" width="8.7109375"/>
    <col min="6558" max="6558" customWidth="1" width="8.7109375"/>
    <col min="6559" max="6559" customWidth="1" width="8.7109375"/>
    <col min="6560" max="6560" customWidth="1" width="8.7109375"/>
    <col min="6561" max="6561" customWidth="1" width="8.7109375"/>
    <col min="6562" max="6562" customWidth="1" width="8.7109375"/>
    <col min="6563" max="6563" customWidth="1" width="8.7109375"/>
    <col min="6564" max="6564" customWidth="1" width="8.7109375"/>
    <col min="6565" max="6565" customWidth="1" width="8.7109375"/>
    <col min="6566" max="6566" customWidth="1" width="8.7109375"/>
    <col min="6567" max="6567" customWidth="1" width="8.7109375"/>
    <col min="6568" max="6568" customWidth="1" width="8.7109375"/>
    <col min="6569" max="6569" customWidth="1" width="8.7109375"/>
    <col min="6570" max="6570" customWidth="1" width="8.7109375"/>
    <col min="6571" max="6571" customWidth="1" width="8.7109375"/>
    <col min="6572" max="6572" customWidth="1" width="8.7109375"/>
    <col min="6573" max="6573" customWidth="1" width="8.7109375"/>
    <col min="6574" max="6574" customWidth="1" width="8.7109375"/>
    <col min="6575" max="6575" customWidth="1" width="8.7109375"/>
    <col min="6576" max="6576" customWidth="1" width="8.7109375"/>
    <col min="6577" max="6577" customWidth="1" width="8.7109375"/>
    <col min="6578" max="6578" customWidth="1" width="8.7109375"/>
    <col min="6579" max="6579" customWidth="1" width="8.7109375"/>
    <col min="6580" max="6580" customWidth="1" width="8.7109375"/>
    <col min="6581" max="6581" customWidth="1" width="8.7109375"/>
    <col min="6582" max="6582" customWidth="1" width="8.7109375"/>
    <col min="6583" max="6583" customWidth="1" width="8.7109375"/>
    <col min="6584" max="6584" customWidth="1" width="8.7109375"/>
    <col min="6585" max="6585" customWidth="1" width="8.7109375"/>
    <col min="6586" max="6586" customWidth="1" width="8.7109375"/>
    <col min="6587" max="6587" customWidth="1" width="8.7109375"/>
    <col min="6588" max="6588" customWidth="1" width="8.7109375"/>
    <col min="6589" max="6589" customWidth="1" width="8.7109375"/>
    <col min="6590" max="6590" customWidth="1" width="8.7109375"/>
    <col min="6591" max="6591" customWidth="1" width="8.7109375"/>
    <col min="6592" max="6592" customWidth="1" width="8.7109375"/>
    <col min="6593" max="6593" customWidth="1" width="8.7109375"/>
    <col min="6594" max="6594" customWidth="1" width="8.7109375"/>
    <col min="6595" max="6595" customWidth="1" width="8.7109375"/>
    <col min="6596" max="6596" customWidth="1" width="8.7109375"/>
    <col min="6597" max="6597" customWidth="1" width="8.7109375"/>
    <col min="6598" max="6598" customWidth="1" width="8.7109375"/>
    <col min="6599" max="6599" customWidth="1" width="8.7109375"/>
    <col min="6600" max="6600" customWidth="1" width="8.7109375"/>
    <col min="6601" max="6601" customWidth="1" width="8.7109375"/>
    <col min="6602" max="6602" customWidth="1" width="8.7109375"/>
    <col min="6603" max="6603" customWidth="1" width="8.7109375"/>
    <col min="6604" max="6604" customWidth="1" width="8.7109375"/>
    <col min="6605" max="6605" customWidth="1" width="8.7109375"/>
    <col min="6606" max="6606" customWidth="1" width="8.7109375"/>
    <col min="6607" max="6607" customWidth="1" width="8.7109375"/>
    <col min="6608" max="6608" customWidth="1" width="8.7109375"/>
    <col min="6609" max="6609" customWidth="1" width="8.7109375"/>
    <col min="6610" max="6610" customWidth="1" width="8.7109375"/>
    <col min="6611" max="6611" customWidth="1" width="8.7109375"/>
    <col min="6612" max="6612" customWidth="1" width="8.7109375"/>
    <col min="6613" max="6613" customWidth="1" width="8.7109375"/>
    <col min="6614" max="6614" customWidth="1" width="8.7109375"/>
    <col min="6615" max="6615" customWidth="1" width="8.7109375"/>
    <col min="6616" max="6616" customWidth="1" width="8.7109375"/>
    <col min="6617" max="6617" customWidth="1" width="8.7109375"/>
    <col min="6618" max="6618" customWidth="1" width="8.7109375"/>
    <col min="6619" max="6619" customWidth="1" width="8.7109375"/>
    <col min="6620" max="6620" customWidth="1" width="8.7109375"/>
    <col min="6621" max="6621" customWidth="1" width="8.7109375"/>
    <col min="6622" max="6622" customWidth="1" width="8.7109375"/>
    <col min="6623" max="6623" customWidth="1" width="8.7109375"/>
    <col min="6624" max="6624" customWidth="1" width="8.7109375"/>
    <col min="6625" max="6625" customWidth="1" width="8.7109375"/>
    <col min="6626" max="6626" customWidth="1" width="8.7109375"/>
    <col min="6627" max="6627" customWidth="1" width="8.7109375"/>
    <col min="6628" max="6628" customWidth="1" width="8.7109375"/>
    <col min="6629" max="6629" customWidth="1" width="8.7109375"/>
    <col min="6630" max="6630" customWidth="1" width="8.7109375"/>
    <col min="6631" max="6631" customWidth="1" width="8.7109375"/>
    <col min="6632" max="6632" customWidth="1" width="8.7109375"/>
    <col min="6633" max="6633" customWidth="1" width="8.7109375"/>
    <col min="6634" max="6634" customWidth="1" width="8.7109375"/>
    <col min="6635" max="6635" customWidth="1" width="8.7109375"/>
    <col min="6636" max="6636" customWidth="1" width="8.7109375"/>
    <col min="6637" max="6637" customWidth="1" width="8.7109375"/>
    <col min="6638" max="6638" customWidth="1" width="8.7109375"/>
    <col min="6639" max="6639" customWidth="1" width="8.7109375"/>
    <col min="6640" max="6640" customWidth="1" width="8.7109375"/>
    <col min="6641" max="6641" customWidth="1" width="8.7109375"/>
    <col min="6642" max="6642" customWidth="1" width="8.7109375"/>
    <col min="6643" max="6643" customWidth="1" width="8.7109375"/>
    <col min="6644" max="6644" customWidth="1" width="8.7109375"/>
    <col min="6645" max="6645" customWidth="1" width="8.7109375"/>
    <col min="6646" max="6646" customWidth="1" width="8.7109375"/>
    <col min="6647" max="6647" customWidth="1" width="8.7109375"/>
    <col min="6648" max="6648" customWidth="1" width="8.7109375"/>
    <col min="6649" max="6649" customWidth="1" width="8.7109375"/>
    <col min="6650" max="6650" customWidth="1" width="8.7109375"/>
    <col min="6651" max="6651" customWidth="1" width="8.7109375"/>
    <col min="6652" max="6652" customWidth="1" width="8.7109375"/>
    <col min="6653" max="6653" customWidth="1" width="8.7109375"/>
    <col min="6654" max="6654" customWidth="1" width="8.7109375"/>
    <col min="6655" max="6655" customWidth="1" width="8.7109375"/>
    <col min="6656" max="6656" customWidth="1" width="8.7109375"/>
    <col min="6657" max="6657" customWidth="1" width="8.7109375"/>
    <col min="6658" max="6658" customWidth="1" width="8.7109375"/>
    <col min="6659" max="6659" customWidth="1" width="8.7109375"/>
    <col min="6660" max="6660" customWidth="1" width="8.7109375"/>
    <col min="6661" max="6661" customWidth="1" width="8.7109375"/>
    <col min="6662" max="6662" customWidth="1" width="8.7109375"/>
    <col min="6663" max="6663" customWidth="1" width="8.7109375"/>
    <col min="6664" max="6664" customWidth="1" width="8.7109375"/>
    <col min="6665" max="6665" customWidth="1" width="8.7109375"/>
    <col min="6666" max="6666" customWidth="1" width="8.7109375"/>
    <col min="6667" max="6667" customWidth="1" width="8.7109375"/>
    <col min="6668" max="6668" customWidth="1" width="8.7109375"/>
    <col min="6669" max="6669" customWidth="1" width="8.7109375"/>
    <col min="6670" max="6670" customWidth="1" width="8.7109375"/>
    <col min="6671" max="6671" customWidth="1" width="8.7109375"/>
    <col min="6672" max="6672" customWidth="1" width="8.7109375"/>
    <col min="6673" max="6673" customWidth="1" width="8.7109375"/>
    <col min="6674" max="6674" customWidth="1" width="8.7109375"/>
    <col min="6675" max="6675" customWidth="1" width="8.7109375"/>
    <col min="6676" max="6676" customWidth="1" width="8.7109375"/>
    <col min="6677" max="6677" customWidth="1" width="8.7109375"/>
    <col min="6678" max="6678" customWidth="1" width="8.7109375"/>
    <col min="6679" max="6679" customWidth="1" width="8.7109375"/>
    <col min="6680" max="6680" customWidth="1" width="8.7109375"/>
    <col min="6681" max="6681" customWidth="1" width="8.7109375"/>
    <col min="6682" max="6682" customWidth="1" width="8.7109375"/>
    <col min="6683" max="6683" customWidth="1" width="8.7109375"/>
    <col min="6684" max="6684" customWidth="1" width="8.7109375"/>
    <col min="6685" max="6685" customWidth="1" width="8.7109375"/>
    <col min="6686" max="6686" customWidth="1" width="8.7109375"/>
    <col min="6687" max="6687" customWidth="1" width="8.7109375"/>
    <col min="6688" max="6688" customWidth="1" width="8.7109375"/>
    <col min="6689" max="6689" customWidth="1" width="8.7109375"/>
    <col min="6690" max="6690" customWidth="1" width="8.7109375"/>
    <col min="6691" max="6691" customWidth="1" width="8.7109375"/>
    <col min="6692" max="6692" customWidth="1" width="8.7109375"/>
    <col min="6693" max="6693" customWidth="1" width="8.7109375"/>
    <col min="6694" max="6694" customWidth="1" width="8.7109375"/>
    <col min="6695" max="6695" customWidth="1" width="8.7109375"/>
    <col min="6696" max="6696" customWidth="1" width="8.7109375"/>
    <col min="6697" max="6697" customWidth="1" width="8.7109375"/>
    <col min="6698" max="6698" customWidth="1" width="8.7109375"/>
    <col min="6699" max="6699" customWidth="1" width="8.7109375"/>
    <col min="6700" max="6700" customWidth="1" width="8.7109375"/>
    <col min="6701" max="6701" customWidth="1" width="8.7109375"/>
    <col min="6702" max="6702" customWidth="1" width="8.7109375"/>
    <col min="6703" max="6703" customWidth="1" width="8.7109375"/>
    <col min="6704" max="6704" customWidth="1" width="8.7109375"/>
    <col min="6705" max="6705" customWidth="1" width="8.7109375"/>
    <col min="6706" max="6706" customWidth="1" width="8.7109375"/>
    <col min="6707" max="6707" customWidth="1" width="8.7109375"/>
    <col min="6708" max="6708" customWidth="1" width="8.7109375"/>
    <col min="6709" max="6709" customWidth="1" width="8.7109375"/>
    <col min="6710" max="6710" customWidth="1" width="8.7109375"/>
    <col min="6711" max="6711" customWidth="1" width="8.7109375"/>
    <col min="6712" max="6712" customWidth="1" width="8.7109375"/>
    <col min="6713" max="6713" customWidth="1" width="8.7109375"/>
    <col min="6714" max="6714" customWidth="1" width="8.7109375"/>
    <col min="6715" max="6715" customWidth="1" width="8.7109375"/>
    <col min="6716" max="6716" customWidth="1" width="8.7109375"/>
    <col min="6717" max="6717" customWidth="1" width="8.7109375"/>
    <col min="6718" max="6718" customWidth="1" width="8.7109375"/>
    <col min="6719" max="6719" customWidth="1" width="8.7109375"/>
    <col min="6720" max="6720" customWidth="1" width="8.7109375"/>
    <col min="6721" max="6721" customWidth="1" width="8.7109375"/>
    <col min="6722" max="6722" customWidth="1" width="8.7109375"/>
    <col min="6723" max="6723" customWidth="1" width="8.7109375"/>
    <col min="6724" max="6724" customWidth="1" width="8.7109375"/>
    <col min="6725" max="6725" customWidth="1" width="8.7109375"/>
    <col min="6726" max="6726" customWidth="1" width="8.7109375"/>
    <col min="6727" max="6727" customWidth="1" width="8.7109375"/>
    <col min="6728" max="6728" customWidth="1" width="8.7109375"/>
    <col min="6729" max="6729" customWidth="1" width="8.7109375"/>
    <col min="6730" max="6730" customWidth="1" width="8.7109375"/>
    <col min="6731" max="6731" customWidth="1" width="8.7109375"/>
    <col min="6732" max="6732" customWidth="1" width="8.7109375"/>
    <col min="6733" max="6733" customWidth="1" width="8.7109375"/>
    <col min="6734" max="6734" customWidth="1" width="8.7109375"/>
    <col min="6735" max="6735" customWidth="1" width="8.7109375"/>
    <col min="6736" max="6736" customWidth="1" width="8.7109375"/>
    <col min="6737" max="6737" customWidth="1" width="8.7109375"/>
    <col min="6738" max="6738" customWidth="1" width="8.7109375"/>
    <col min="6739" max="6739" customWidth="1" width="8.7109375"/>
    <col min="6740" max="6740" customWidth="1" width="8.7109375"/>
    <col min="6741" max="6741" customWidth="1" width="8.7109375"/>
    <col min="6742" max="6742" customWidth="1" width="8.7109375"/>
    <col min="6743" max="6743" customWidth="1" width="8.7109375"/>
    <col min="6744" max="6744" customWidth="1" width="8.7109375"/>
    <col min="6745" max="6745" customWidth="1" width="8.7109375"/>
    <col min="6746" max="6746" customWidth="1" width="8.7109375"/>
    <col min="6747" max="6747" customWidth="1" width="8.7109375"/>
    <col min="6748" max="6748" customWidth="1" width="8.7109375"/>
    <col min="6749" max="6749" customWidth="1" width="8.7109375"/>
    <col min="6750" max="6750" customWidth="1" width="8.7109375"/>
    <col min="6751" max="6751" customWidth="1" width="8.7109375"/>
    <col min="6752" max="6752" customWidth="1" width="8.7109375"/>
    <col min="6753" max="6753" customWidth="1" width="8.7109375"/>
    <col min="6754" max="6754" customWidth="1" width="8.7109375"/>
    <col min="6755" max="6755" customWidth="1" width="8.7109375"/>
    <col min="6756" max="6756" customWidth="1" width="8.7109375"/>
    <col min="6757" max="6757" customWidth="1" width="8.7109375"/>
    <col min="6758" max="6758" customWidth="1" width="8.7109375"/>
    <col min="6759" max="6759" customWidth="1" width="8.7109375"/>
    <col min="6760" max="6760" customWidth="1" width="8.7109375"/>
    <col min="6761" max="6761" customWidth="1" width="8.7109375"/>
    <col min="6762" max="6762" customWidth="1" width="8.7109375"/>
    <col min="6763" max="6763" customWidth="1" width="8.7109375"/>
    <col min="6764" max="6764" customWidth="1" width="8.7109375"/>
    <col min="6765" max="6765" customWidth="1" width="8.7109375"/>
    <col min="6766" max="6766" customWidth="1" width="8.7109375"/>
    <col min="6767" max="6767" customWidth="1" width="8.7109375"/>
    <col min="6768" max="6768" customWidth="1" width="8.7109375"/>
    <col min="6769" max="6769" customWidth="1" width="8.7109375"/>
    <col min="6770" max="6770" customWidth="1" width="8.7109375"/>
    <col min="6771" max="6771" customWidth="1" width="8.7109375"/>
    <col min="6772" max="6772" customWidth="1" width="8.7109375"/>
    <col min="6773" max="6773" customWidth="1" width="8.7109375"/>
    <col min="6774" max="6774" customWidth="1" width="8.7109375"/>
    <col min="6775" max="6775" customWidth="1" width="8.7109375"/>
    <col min="6776" max="6776" customWidth="1" width="8.7109375"/>
    <col min="6777" max="6777" customWidth="1" width="8.7109375"/>
    <col min="6778" max="6778" customWidth="1" width="8.7109375"/>
    <col min="6779" max="6779" customWidth="1" width="8.7109375"/>
    <col min="6780" max="6780" customWidth="1" width="8.7109375"/>
    <col min="6781" max="6781" customWidth="1" width="8.7109375"/>
    <col min="6782" max="6782" customWidth="1" width="8.7109375"/>
    <col min="6783" max="6783" customWidth="1" width="8.7109375"/>
    <col min="6784" max="6784" customWidth="1" width="8.7109375"/>
    <col min="6785" max="6785" customWidth="1" width="8.7109375"/>
    <col min="6786" max="6786" customWidth="1" width="8.7109375"/>
    <col min="6787" max="6787" customWidth="1" width="8.7109375"/>
    <col min="6788" max="6788" customWidth="1" width="8.7109375"/>
    <col min="6789" max="6789" customWidth="1" width="8.7109375"/>
    <col min="6790" max="6790" customWidth="1" width="8.7109375"/>
    <col min="6791" max="6791" customWidth="1" width="8.7109375"/>
    <col min="6792" max="6792" customWidth="1" width="8.7109375"/>
    <col min="6793" max="6793" customWidth="1" width="8.7109375"/>
    <col min="6794" max="6794" customWidth="1" width="8.7109375"/>
    <col min="6795" max="6795" customWidth="1" width="8.7109375"/>
    <col min="6796" max="6796" customWidth="1" width="8.7109375"/>
    <col min="6797" max="6797" customWidth="1" width="8.7109375"/>
    <col min="6798" max="6798" customWidth="1" width="8.7109375"/>
    <col min="6799" max="6799" customWidth="1" width="8.7109375"/>
    <col min="6800" max="6800" customWidth="1" width="8.7109375"/>
    <col min="6801" max="6801" customWidth="1" width="8.7109375"/>
    <col min="6802" max="6802" customWidth="1" width="8.7109375"/>
    <col min="6803" max="6803" customWidth="1" width="8.7109375"/>
    <col min="6804" max="6804" customWidth="1" width="8.7109375"/>
    <col min="6805" max="6805" customWidth="1" width="8.7109375"/>
    <col min="6806" max="6806" customWidth="1" width="8.7109375"/>
    <col min="6807" max="6807" customWidth="1" width="8.7109375"/>
    <col min="6808" max="6808" customWidth="1" width="8.7109375"/>
    <col min="6809" max="6809" customWidth="1" width="8.7109375"/>
    <col min="6810" max="6810" customWidth="1" width="8.7109375"/>
    <col min="6811" max="6811" customWidth="1" width="8.7109375"/>
    <col min="6812" max="6812" customWidth="1" width="8.7109375"/>
    <col min="6813" max="6813" customWidth="1" width="8.7109375"/>
    <col min="6814" max="6814" customWidth="1" width="8.7109375"/>
    <col min="6815" max="6815" customWidth="1" width="8.7109375"/>
    <col min="6816" max="6816" customWidth="1" width="8.7109375"/>
    <col min="6817" max="6817" customWidth="1" width="8.7109375"/>
    <col min="6818" max="6818" customWidth="1" width="8.7109375"/>
    <col min="6819" max="6819" customWidth="1" width="8.7109375"/>
    <col min="6820" max="6820" customWidth="1" width="8.7109375"/>
    <col min="6821" max="6821" customWidth="1" width="8.7109375"/>
    <col min="6822" max="6822" customWidth="1" width="8.7109375"/>
    <col min="6823" max="6823" customWidth="1" width="8.7109375"/>
    <col min="6824" max="6824" customWidth="1" width="8.7109375"/>
    <col min="6825" max="6825" customWidth="1" width="8.7109375"/>
    <col min="6826" max="6826" customWidth="1" width="8.7109375"/>
    <col min="6827" max="6827" customWidth="1" width="8.7109375"/>
    <col min="6828" max="6828" customWidth="1" width="8.7109375"/>
    <col min="6829" max="6829" customWidth="1" width="8.7109375"/>
    <col min="6830" max="6830" customWidth="1" width="8.7109375"/>
    <col min="6831" max="6831" customWidth="1" width="8.7109375"/>
    <col min="6832" max="6832" customWidth="1" width="8.7109375"/>
    <col min="6833" max="6833" customWidth="1" width="8.7109375"/>
    <col min="6834" max="6834" customWidth="1" width="8.7109375"/>
    <col min="6835" max="6835" customWidth="1" width="8.7109375"/>
    <col min="6836" max="6836" customWidth="1" width="8.7109375"/>
    <col min="6837" max="6837" customWidth="1" width="8.7109375"/>
    <col min="6838" max="6838" customWidth="1" width="8.7109375"/>
    <col min="6839" max="6839" customWidth="1" width="8.7109375"/>
    <col min="6840" max="6840" customWidth="1" width="8.7109375"/>
    <col min="6841" max="6841" customWidth="1" width="8.7109375"/>
    <col min="6842" max="6842" customWidth="1" width="8.7109375"/>
    <col min="6843" max="6843" customWidth="1" width="8.7109375"/>
    <col min="6844" max="6844" customWidth="1" width="8.7109375"/>
    <col min="6845" max="6845" customWidth="1" width="8.7109375"/>
    <col min="6846" max="6846" customWidth="1" width="8.7109375"/>
    <col min="6847" max="6847" customWidth="1" width="8.7109375"/>
    <col min="6848" max="6848" customWidth="1" width="8.7109375"/>
    <col min="6849" max="6849" customWidth="1" width="8.7109375"/>
    <col min="6850" max="6850" customWidth="1" width="8.7109375"/>
    <col min="6851" max="6851" customWidth="1" width="8.7109375"/>
    <col min="6852" max="6852" customWidth="1" width="8.7109375"/>
    <col min="6853" max="6853" customWidth="1" width="8.7109375"/>
    <col min="6854" max="6854" customWidth="1" width="8.7109375"/>
    <col min="6855" max="6855" customWidth="1" width="8.7109375"/>
    <col min="6856" max="6856" customWidth="1" width="8.7109375"/>
    <col min="6857" max="6857" customWidth="1" width="8.7109375"/>
    <col min="6858" max="6858" customWidth="1" width="8.7109375"/>
    <col min="6859" max="6859" customWidth="1" width="8.7109375"/>
    <col min="6860" max="6860" customWidth="1" width="8.7109375"/>
    <col min="6861" max="6861" customWidth="1" width="8.7109375"/>
    <col min="6862" max="6862" customWidth="1" width="8.7109375"/>
    <col min="6863" max="6863" customWidth="1" width="8.7109375"/>
    <col min="6864" max="6864" customWidth="1" width="8.7109375"/>
    <col min="6865" max="6865" customWidth="1" width="8.7109375"/>
    <col min="6866" max="6866" customWidth="1" width="8.7109375"/>
    <col min="6867" max="6867" customWidth="1" width="8.7109375"/>
    <col min="6868" max="6868" customWidth="1" width="8.7109375"/>
    <col min="6869" max="6869" customWidth="1" width="8.7109375"/>
    <col min="6870" max="6870" customWidth="1" width="8.7109375"/>
    <col min="6871" max="6871" customWidth="1" width="8.7109375"/>
    <col min="6872" max="6872" customWidth="1" width="8.7109375"/>
    <col min="6873" max="6873" customWidth="1" width="8.7109375"/>
    <col min="6874" max="6874" customWidth="1" width="8.7109375"/>
    <col min="6875" max="6875" customWidth="1" width="8.7109375"/>
    <col min="6876" max="6876" customWidth="1" width="8.7109375"/>
    <col min="6877" max="6877" customWidth="1" width="8.7109375"/>
    <col min="6878" max="6878" customWidth="1" width="8.7109375"/>
    <col min="6879" max="6879" customWidth="1" width="8.7109375"/>
    <col min="6880" max="6880" customWidth="1" width="8.7109375"/>
    <col min="6881" max="6881" customWidth="1" width="8.7109375"/>
    <col min="6882" max="6882" customWidth="1" width="8.7109375"/>
    <col min="6883" max="6883" customWidth="1" width="8.7109375"/>
    <col min="6884" max="6884" customWidth="1" width="8.7109375"/>
    <col min="6885" max="6885" customWidth="1" width="8.7109375"/>
    <col min="6886" max="6886" customWidth="1" width="8.7109375"/>
    <col min="6887" max="6887" customWidth="1" width="8.7109375"/>
    <col min="6888" max="6888" customWidth="1" width="8.7109375"/>
    <col min="6889" max="6889" customWidth="1" width="8.7109375"/>
    <col min="6890" max="6890" customWidth="1" width="8.7109375"/>
    <col min="6891" max="6891" customWidth="1" width="8.7109375"/>
    <col min="6892" max="6892" customWidth="1" width="8.7109375"/>
    <col min="6893" max="6893" customWidth="1" width="8.7109375"/>
    <col min="6894" max="6894" customWidth="1" width="8.7109375"/>
    <col min="6895" max="6895" customWidth="1" width="8.7109375"/>
    <col min="6896" max="6896" customWidth="1" width="8.7109375"/>
    <col min="6897" max="6897" customWidth="1" width="8.7109375"/>
    <col min="6898" max="6898" customWidth="1" width="8.7109375"/>
    <col min="6899" max="6899" customWidth="1" width="8.7109375"/>
    <col min="6900" max="6900" customWidth="1" width="8.7109375"/>
    <col min="6901" max="6901" customWidth="1" width="8.7109375"/>
    <col min="6902" max="6902" customWidth="1" width="8.7109375"/>
    <col min="6903" max="6903" customWidth="1" width="8.7109375"/>
    <col min="6904" max="6904" customWidth="1" width="8.7109375"/>
    <col min="6905" max="6905" customWidth="1" width="8.7109375"/>
    <col min="6906" max="6906" customWidth="1" width="8.7109375"/>
    <col min="6907" max="6907" customWidth="1" width="8.7109375"/>
    <col min="6908" max="6908" customWidth="1" width="8.7109375"/>
    <col min="6909" max="6909" customWidth="1" width="8.7109375"/>
    <col min="6910" max="6910" customWidth="1" width="8.7109375"/>
    <col min="6911" max="6911" customWidth="1" width="8.7109375"/>
    <col min="6912" max="6912" customWidth="1" width="8.7109375"/>
    <col min="6913" max="6913" customWidth="1" width="8.7109375"/>
    <col min="6914" max="6914" customWidth="1" width="8.7109375"/>
    <col min="6915" max="6915" customWidth="1" width="8.7109375"/>
    <col min="6916" max="6916" customWidth="1" width="8.7109375"/>
    <col min="6917" max="6917" customWidth="1" width="8.7109375"/>
    <col min="6918" max="6918" customWidth="1" width="8.7109375"/>
    <col min="6919" max="6919" customWidth="1" width="8.7109375"/>
    <col min="6920" max="6920" customWidth="1" width="8.7109375"/>
    <col min="6921" max="6921" customWidth="1" width="8.7109375"/>
    <col min="6922" max="6922" customWidth="1" width="8.7109375"/>
    <col min="6923" max="6923" customWidth="1" width="8.7109375"/>
    <col min="6924" max="6924" customWidth="1" width="8.7109375"/>
    <col min="6925" max="6925" customWidth="1" width="8.7109375"/>
    <col min="6926" max="6926" customWidth="1" width="8.7109375"/>
    <col min="6927" max="6927" customWidth="1" width="8.7109375"/>
    <col min="6928" max="6928" customWidth="1" width="8.7109375"/>
    <col min="6929" max="6929" customWidth="1" width="8.7109375"/>
    <col min="6930" max="6930" customWidth="1" width="8.7109375"/>
    <col min="6931" max="6931" customWidth="1" width="8.7109375"/>
    <col min="6932" max="6932" customWidth="1" width="8.7109375"/>
    <col min="6933" max="6933" customWidth="1" width="8.7109375"/>
    <col min="6934" max="6934" customWidth="1" width="8.7109375"/>
    <col min="6935" max="6935" customWidth="1" width="8.7109375"/>
    <col min="6936" max="6936" customWidth="1" width="8.7109375"/>
    <col min="6937" max="6937" customWidth="1" width="8.7109375"/>
    <col min="6938" max="6938" customWidth="1" width="8.7109375"/>
    <col min="6939" max="6939" customWidth="1" width="8.7109375"/>
    <col min="6940" max="6940" customWidth="1" width="8.7109375"/>
    <col min="6941" max="6941" customWidth="1" width="8.7109375"/>
    <col min="6942" max="6942" customWidth="1" width="8.7109375"/>
    <col min="6943" max="6943" customWidth="1" width="8.7109375"/>
    <col min="6944" max="6944" customWidth="1" width="8.7109375"/>
    <col min="6945" max="6945" customWidth="1" width="8.7109375"/>
    <col min="6946" max="6946" customWidth="1" width="8.7109375"/>
    <col min="6947" max="6947" customWidth="1" width="8.7109375"/>
    <col min="6948" max="6948" customWidth="1" width="8.7109375"/>
    <col min="6949" max="6949" customWidth="1" width="8.7109375"/>
    <col min="6950" max="6950" customWidth="1" width="8.7109375"/>
    <col min="6951" max="6951" customWidth="1" width="8.7109375"/>
    <col min="6952" max="6952" customWidth="1" width="8.7109375"/>
    <col min="6953" max="6953" customWidth="1" width="8.7109375"/>
    <col min="6954" max="6954" customWidth="1" width="8.7109375"/>
    <col min="6955" max="6955" customWidth="1" width="8.7109375"/>
    <col min="6956" max="6956" customWidth="1" width="8.7109375"/>
    <col min="6957" max="6957" customWidth="1" width="8.7109375"/>
    <col min="6958" max="6958" customWidth="1" width="8.7109375"/>
    <col min="6959" max="6959" customWidth="1" width="8.7109375"/>
    <col min="6960" max="6960" customWidth="1" width="8.7109375"/>
    <col min="6961" max="6961" customWidth="1" width="8.7109375"/>
    <col min="6962" max="6962" customWidth="1" width="8.7109375"/>
    <col min="6963" max="6963" customWidth="1" width="8.7109375"/>
    <col min="6964" max="6964" customWidth="1" width="8.7109375"/>
    <col min="6965" max="6965" customWidth="1" width="8.7109375"/>
    <col min="6966" max="6966" customWidth="1" width="8.7109375"/>
    <col min="6967" max="6967" customWidth="1" width="8.7109375"/>
    <col min="6968" max="6968" customWidth="1" width="8.7109375"/>
    <col min="6969" max="6969" customWidth="1" width="8.7109375"/>
    <col min="6970" max="6970" customWidth="1" width="8.7109375"/>
    <col min="6971" max="6971" customWidth="1" width="8.7109375"/>
    <col min="6972" max="6972" customWidth="1" width="8.7109375"/>
    <col min="6973" max="6973" customWidth="1" width="8.7109375"/>
    <col min="6974" max="6974" customWidth="1" width="8.7109375"/>
    <col min="6975" max="6975" customWidth="1" width="8.7109375"/>
    <col min="6976" max="6976" customWidth="1" width="8.7109375"/>
    <col min="6977" max="6977" customWidth="1" width="8.7109375"/>
    <col min="6978" max="6978" customWidth="1" width="8.7109375"/>
    <col min="6979" max="6979" customWidth="1" width="8.7109375"/>
    <col min="6980" max="6980" customWidth="1" width="8.7109375"/>
    <col min="6981" max="6981" customWidth="1" width="8.7109375"/>
    <col min="6982" max="6982" customWidth="1" width="8.7109375"/>
    <col min="6983" max="6983" customWidth="1" width="8.7109375"/>
    <col min="6984" max="6984" customWidth="1" width="8.7109375"/>
    <col min="6985" max="6985" customWidth="1" width="8.7109375"/>
    <col min="6986" max="6986" customWidth="1" width="8.7109375"/>
    <col min="6987" max="6987" customWidth="1" width="8.7109375"/>
    <col min="6988" max="6988" customWidth="1" width="8.7109375"/>
    <col min="6989" max="6989" customWidth="1" width="8.7109375"/>
    <col min="6990" max="6990" customWidth="1" width="8.7109375"/>
    <col min="6991" max="6991" customWidth="1" width="8.7109375"/>
    <col min="6992" max="6992" customWidth="1" width="8.7109375"/>
    <col min="6993" max="6993" customWidth="1" width="8.7109375"/>
    <col min="6994" max="6994" customWidth="1" width="8.7109375"/>
    <col min="6995" max="6995" customWidth="1" width="8.7109375"/>
    <col min="6996" max="6996" customWidth="1" width="8.7109375"/>
    <col min="6997" max="6997" customWidth="1" width="8.7109375"/>
    <col min="6998" max="6998" customWidth="1" width="8.7109375"/>
    <col min="6999" max="6999" customWidth="1" width="8.7109375"/>
    <col min="7000" max="7000" customWidth="1" width="8.7109375"/>
    <col min="7001" max="7001" customWidth="1" width="8.7109375"/>
    <col min="7002" max="7002" customWidth="1" width="8.7109375"/>
    <col min="7003" max="7003" customWidth="1" width="8.7109375"/>
    <col min="7004" max="7004" customWidth="1" width="8.7109375"/>
    <col min="7005" max="7005" customWidth="1" width="8.7109375"/>
    <col min="7006" max="7006" customWidth="1" width="8.7109375"/>
    <col min="7007" max="7007" customWidth="1" width="8.7109375"/>
    <col min="7008" max="7008" customWidth="1" width="8.7109375"/>
    <col min="7009" max="7009" customWidth="1" width="8.7109375"/>
    <col min="7010" max="7010" customWidth="1" width="8.7109375"/>
    <col min="7011" max="7011" customWidth="1" width="8.7109375"/>
    <col min="7012" max="7012" customWidth="1" width="8.7109375"/>
    <col min="7013" max="7013" customWidth="1" width="8.7109375"/>
    <col min="7014" max="7014" customWidth="1" width="8.7109375"/>
    <col min="7015" max="7015" customWidth="1" width="8.7109375"/>
    <col min="7016" max="7016" customWidth="1" width="8.7109375"/>
    <col min="7017" max="7017" customWidth="1" width="8.7109375"/>
    <col min="7018" max="7018" customWidth="1" width="8.7109375"/>
    <col min="7019" max="7019" customWidth="1" width="8.7109375"/>
    <col min="7020" max="7020" customWidth="1" width="8.7109375"/>
    <col min="7021" max="7021" customWidth="1" width="8.7109375"/>
    <col min="7022" max="7022" customWidth="1" width="8.7109375"/>
    <col min="7023" max="7023" customWidth="1" width="8.7109375"/>
    <col min="7024" max="7024" customWidth="1" width="8.7109375"/>
    <col min="7025" max="7025" customWidth="1" width="8.7109375"/>
    <col min="7026" max="7026" customWidth="1" width="8.7109375"/>
    <col min="7027" max="7027" customWidth="1" width="8.7109375"/>
    <col min="7028" max="7028" customWidth="1" width="8.7109375"/>
    <col min="7029" max="7029" customWidth="1" width="8.7109375"/>
    <col min="7030" max="7030" customWidth="1" width="8.7109375"/>
    <col min="7031" max="7031" customWidth="1" width="8.7109375"/>
    <col min="7032" max="7032" customWidth="1" width="8.7109375"/>
    <col min="7033" max="7033" customWidth="1" width="8.7109375"/>
    <col min="7034" max="7034" customWidth="1" width="8.7109375"/>
    <col min="7035" max="7035" customWidth="1" width="8.7109375"/>
    <col min="7036" max="7036" customWidth="1" width="8.7109375"/>
    <col min="7037" max="7037" customWidth="1" width="8.7109375"/>
    <col min="7038" max="7038" customWidth="1" width="8.7109375"/>
    <col min="7039" max="7039" customWidth="1" width="8.7109375"/>
    <col min="7040" max="7040" customWidth="1" width="8.7109375"/>
    <col min="7041" max="7041" customWidth="1" width="8.7109375"/>
    <col min="7042" max="7042" customWidth="1" width="8.7109375"/>
    <col min="7043" max="7043" customWidth="1" width="8.7109375"/>
    <col min="7044" max="7044" customWidth="1" width="8.7109375"/>
    <col min="7045" max="7045" customWidth="1" width="8.7109375"/>
    <col min="7046" max="7046" customWidth="1" width="8.7109375"/>
    <col min="7047" max="7047" customWidth="1" width="8.7109375"/>
    <col min="7048" max="7048" customWidth="1" width="8.7109375"/>
    <col min="7049" max="7049" customWidth="1" width="8.7109375"/>
    <col min="7050" max="7050" customWidth="1" width="8.7109375"/>
    <col min="7051" max="7051" customWidth="1" width="8.7109375"/>
    <col min="7052" max="7052" customWidth="1" width="8.7109375"/>
    <col min="7053" max="7053" customWidth="1" width="8.7109375"/>
    <col min="7054" max="7054" customWidth="1" width="8.7109375"/>
    <col min="7055" max="7055" customWidth="1" width="8.7109375"/>
    <col min="7056" max="7056" customWidth="1" width="8.7109375"/>
    <col min="7057" max="7057" customWidth="1" width="8.7109375"/>
    <col min="7058" max="7058" customWidth="1" width="8.7109375"/>
    <col min="7059" max="7059" customWidth="1" width="8.7109375"/>
    <col min="7060" max="7060" customWidth="1" width="8.7109375"/>
    <col min="7061" max="7061" customWidth="1" width="8.7109375"/>
    <col min="7062" max="7062" customWidth="1" width="8.7109375"/>
    <col min="7063" max="7063" customWidth="1" width="8.7109375"/>
    <col min="7064" max="7064" customWidth="1" width="8.7109375"/>
    <col min="7065" max="7065" customWidth="1" width="8.7109375"/>
    <col min="7066" max="7066" customWidth="1" width="8.7109375"/>
    <col min="7067" max="7067" customWidth="1" width="8.7109375"/>
    <col min="7068" max="7068" customWidth="1" width="8.7109375"/>
    <col min="7069" max="7069" customWidth="1" width="8.7109375"/>
    <col min="7070" max="7070" customWidth="1" width="8.7109375"/>
    <col min="7071" max="7071" customWidth="1" width="8.7109375"/>
    <col min="7072" max="7072" customWidth="1" width="8.7109375"/>
    <col min="7073" max="7073" customWidth="1" width="8.7109375"/>
    <col min="7074" max="7074" customWidth="1" width="8.7109375"/>
    <col min="7075" max="7075" customWidth="1" width="8.7109375"/>
    <col min="7076" max="7076" customWidth="1" width="8.7109375"/>
    <col min="7077" max="7077" customWidth="1" width="8.7109375"/>
    <col min="7078" max="7078" customWidth="1" width="8.7109375"/>
    <col min="7079" max="7079" customWidth="1" width="8.7109375"/>
    <col min="7080" max="7080" customWidth="1" width="8.7109375"/>
    <col min="7081" max="7081" customWidth="1" width="8.7109375"/>
    <col min="7082" max="7082" customWidth="1" width="8.7109375"/>
    <col min="7083" max="7083" customWidth="1" width="8.7109375"/>
    <col min="7084" max="7084" customWidth="1" width="8.7109375"/>
    <col min="7085" max="7085" customWidth="1" width="8.7109375"/>
    <col min="7086" max="7086" customWidth="1" width="8.7109375"/>
    <col min="7087" max="7087" customWidth="1" width="8.7109375"/>
    <col min="7088" max="7088" customWidth="1" width="8.7109375"/>
    <col min="7089" max="7089" customWidth="1" width="8.7109375"/>
    <col min="7090" max="7090" customWidth="1" width="8.7109375"/>
    <col min="7091" max="7091" customWidth="1" width="8.7109375"/>
    <col min="7092" max="7092" customWidth="1" width="8.7109375"/>
    <col min="7093" max="7093" customWidth="1" width="8.7109375"/>
    <col min="7094" max="7094" customWidth="1" width="8.7109375"/>
    <col min="7095" max="7095" customWidth="1" width="8.7109375"/>
    <col min="7096" max="7096" customWidth="1" width="8.7109375"/>
    <col min="7097" max="7097" customWidth="1" width="8.7109375"/>
    <col min="7098" max="7098" customWidth="1" width="8.7109375"/>
    <col min="7099" max="7099" customWidth="1" width="8.7109375"/>
    <col min="7100" max="7100" customWidth="1" width="8.7109375"/>
    <col min="7101" max="7101" customWidth="1" width="8.7109375"/>
    <col min="7102" max="7102" customWidth="1" width="8.7109375"/>
    <col min="7103" max="7103" customWidth="1" width="8.7109375"/>
    <col min="7104" max="7104" customWidth="1" width="8.7109375"/>
    <col min="7105" max="7105" customWidth="1" width="8.7109375"/>
    <col min="7106" max="7106" customWidth="1" width="8.7109375"/>
    <col min="7107" max="7107" customWidth="1" width="8.7109375"/>
    <col min="7108" max="7108" customWidth="1" width="8.7109375"/>
    <col min="7109" max="7109" customWidth="1" width="8.7109375"/>
    <col min="7110" max="7110" customWidth="1" width="8.7109375"/>
    <col min="7111" max="7111" customWidth="1" width="8.7109375"/>
    <col min="7112" max="7112" customWidth="1" width="8.7109375"/>
    <col min="7113" max="7113" customWidth="1" width="8.7109375"/>
    <col min="7114" max="7114" customWidth="1" width="8.7109375"/>
    <col min="7115" max="7115" customWidth="1" width="8.7109375"/>
    <col min="7116" max="7116" customWidth="1" width="8.7109375"/>
    <col min="7117" max="7117" customWidth="1" width="8.7109375"/>
    <col min="7118" max="7118" customWidth="1" width="8.7109375"/>
    <col min="7119" max="7119" customWidth="1" width="8.7109375"/>
    <col min="7120" max="7120" customWidth="1" width="8.7109375"/>
    <col min="7121" max="7121" customWidth="1" width="8.7109375"/>
    <col min="7122" max="7122" customWidth="1" width="8.7109375"/>
    <col min="7123" max="7123" customWidth="1" width="8.7109375"/>
    <col min="7124" max="7124" customWidth="1" width="8.7109375"/>
    <col min="7125" max="7125" customWidth="1" width="8.7109375"/>
    <col min="7126" max="7126" customWidth="1" width="8.7109375"/>
    <col min="7127" max="7127" customWidth="1" width="8.7109375"/>
    <col min="7128" max="7128" customWidth="1" width="8.7109375"/>
    <col min="7129" max="7129" customWidth="1" width="8.7109375"/>
    <col min="7130" max="7130" customWidth="1" width="8.7109375"/>
    <col min="7131" max="7131" customWidth="1" width="8.7109375"/>
    <col min="7132" max="7132" customWidth="1" width="8.7109375"/>
    <col min="7133" max="7133" customWidth="1" width="8.7109375"/>
    <col min="7134" max="7134" customWidth="1" width="8.7109375"/>
    <col min="7135" max="7135" customWidth="1" width="8.7109375"/>
    <col min="7136" max="7136" customWidth="1" width="8.7109375"/>
    <col min="7137" max="7137" customWidth="1" width="8.7109375"/>
    <col min="7138" max="7138" customWidth="1" width="8.7109375"/>
    <col min="7139" max="7139" customWidth="1" width="8.7109375"/>
    <col min="7140" max="7140" customWidth="1" width="8.7109375"/>
    <col min="7141" max="7141" customWidth="1" width="8.7109375"/>
    <col min="7142" max="7142" customWidth="1" width="8.7109375"/>
    <col min="7143" max="7143" customWidth="1" width="8.7109375"/>
    <col min="7144" max="7144" customWidth="1" width="8.7109375"/>
    <col min="7145" max="7145" customWidth="1" width="8.7109375"/>
    <col min="7146" max="7146" customWidth="1" width="8.7109375"/>
    <col min="7147" max="7147" customWidth="1" width="8.7109375"/>
    <col min="7148" max="7148" customWidth="1" width="8.7109375"/>
    <col min="7149" max="7149" customWidth="1" width="8.7109375"/>
    <col min="7150" max="7150" customWidth="1" width="8.7109375"/>
    <col min="7151" max="7151" customWidth="1" width="8.7109375"/>
    <col min="7152" max="7152" customWidth="1" width="8.7109375"/>
    <col min="7153" max="7153" customWidth="1" width="8.7109375"/>
    <col min="7154" max="7154" customWidth="1" width="8.7109375"/>
    <col min="7155" max="7155" customWidth="1" width="8.7109375"/>
    <col min="7156" max="7156" customWidth="1" width="8.7109375"/>
    <col min="7157" max="7157" customWidth="1" width="8.7109375"/>
    <col min="7158" max="7158" customWidth="1" width="8.7109375"/>
    <col min="7159" max="7159" customWidth="1" width="8.7109375"/>
    <col min="7160" max="7160" customWidth="1" width="8.7109375"/>
    <col min="7161" max="7161" customWidth="1" width="8.7109375"/>
    <col min="7162" max="7162" customWidth="1" width="8.7109375"/>
    <col min="7163" max="7163" customWidth="1" width="8.7109375"/>
    <col min="7164" max="7164" customWidth="1" width="8.7109375"/>
    <col min="7165" max="7165" customWidth="1" width="8.7109375"/>
    <col min="7166" max="7166" customWidth="1" width="8.7109375"/>
    <col min="7167" max="7167" customWidth="1" width="8.7109375"/>
    <col min="7168" max="7168" customWidth="1" width="8.7109375"/>
    <col min="7169" max="7169" customWidth="1" width="8.7109375"/>
    <col min="7170" max="7170" customWidth="1" width="8.7109375"/>
    <col min="7171" max="7171" customWidth="1" width="8.7109375"/>
    <col min="7172" max="7172" customWidth="1" width="8.7109375"/>
    <col min="7173" max="7173" customWidth="1" width="8.7109375"/>
    <col min="7174" max="7174" customWidth="1" width="8.7109375"/>
    <col min="7175" max="7175" customWidth="1" width="8.7109375"/>
    <col min="7176" max="7176" customWidth="1" width="8.7109375"/>
    <col min="7177" max="7177" customWidth="1" width="8.7109375"/>
    <col min="7178" max="7178" customWidth="1" width="8.7109375"/>
    <col min="7179" max="7179" customWidth="1" width="8.7109375"/>
    <col min="7180" max="7180" customWidth="1" width="8.7109375"/>
    <col min="7181" max="7181" customWidth="1" width="8.7109375"/>
    <col min="7182" max="7182" customWidth="1" width="8.7109375"/>
    <col min="7183" max="7183" customWidth="1" width="8.7109375"/>
    <col min="7184" max="7184" customWidth="1" width="8.7109375"/>
    <col min="7185" max="7185" customWidth="1" width="8.7109375"/>
    <col min="7186" max="7186" customWidth="1" width="8.7109375"/>
    <col min="7187" max="7187" customWidth="1" width="8.7109375"/>
    <col min="7188" max="7188" customWidth="1" width="8.7109375"/>
    <col min="7189" max="7189" customWidth="1" width="8.7109375"/>
    <col min="7190" max="7190" customWidth="1" width="8.7109375"/>
    <col min="7191" max="7191" customWidth="1" width="8.7109375"/>
    <col min="7192" max="7192" customWidth="1" width="8.7109375"/>
    <col min="7193" max="7193" customWidth="1" width="8.7109375"/>
    <col min="7194" max="7194" customWidth="1" width="8.7109375"/>
    <col min="7195" max="7195" customWidth="1" width="8.7109375"/>
    <col min="7196" max="7196" customWidth="1" width="8.7109375"/>
    <col min="7197" max="7197" customWidth="1" width="8.7109375"/>
    <col min="7198" max="7198" customWidth="1" width="8.7109375"/>
    <col min="7199" max="7199" customWidth="1" width="8.7109375"/>
    <col min="7200" max="7200" customWidth="1" width="8.7109375"/>
    <col min="7201" max="7201" customWidth="1" width="8.7109375"/>
    <col min="7202" max="7202" customWidth="1" width="8.7109375"/>
    <col min="7203" max="7203" customWidth="1" width="8.7109375"/>
    <col min="7204" max="7204" customWidth="1" width="8.7109375"/>
    <col min="7205" max="7205" customWidth="1" width="8.7109375"/>
    <col min="7206" max="7206" customWidth="1" width="8.7109375"/>
    <col min="7207" max="7207" customWidth="1" width="8.7109375"/>
    <col min="7208" max="7208" customWidth="1" width="8.7109375"/>
    <col min="7209" max="7209" customWidth="1" width="8.7109375"/>
    <col min="7210" max="7210" customWidth="1" width="8.7109375"/>
    <col min="7211" max="7211" customWidth="1" width="8.7109375"/>
    <col min="7212" max="7212" customWidth="1" width="8.7109375"/>
    <col min="7213" max="7213" customWidth="1" width="8.7109375"/>
    <col min="7214" max="7214" customWidth="1" width="8.7109375"/>
    <col min="7215" max="7215" customWidth="1" width="8.7109375"/>
    <col min="7216" max="7216" customWidth="1" width="8.7109375"/>
    <col min="7217" max="7217" customWidth="1" width="8.7109375"/>
    <col min="7218" max="7218" customWidth="1" width="8.7109375"/>
    <col min="7219" max="7219" customWidth="1" width="8.7109375"/>
    <col min="7220" max="7220" customWidth="1" width="8.7109375"/>
    <col min="7221" max="7221" customWidth="1" width="8.7109375"/>
    <col min="7222" max="7222" customWidth="1" width="8.7109375"/>
    <col min="7223" max="7223" customWidth="1" width="8.7109375"/>
    <col min="7224" max="7224" customWidth="1" width="8.7109375"/>
    <col min="7225" max="7225" customWidth="1" width="8.7109375"/>
    <col min="7226" max="7226" customWidth="1" width="8.7109375"/>
    <col min="7227" max="7227" customWidth="1" width="8.7109375"/>
    <col min="7228" max="7228" customWidth="1" width="8.7109375"/>
    <col min="7229" max="7229" customWidth="1" width="8.7109375"/>
    <col min="7230" max="7230" customWidth="1" width="8.7109375"/>
    <col min="7231" max="7231" customWidth="1" width="8.7109375"/>
    <col min="7232" max="7232" customWidth="1" width="8.7109375"/>
    <col min="7233" max="7233" customWidth="1" width="8.7109375"/>
    <col min="7234" max="7234" customWidth="1" width="8.7109375"/>
    <col min="7235" max="7235" customWidth="1" width="8.7109375"/>
    <col min="7236" max="7236" customWidth="1" width="8.7109375"/>
    <col min="7237" max="7237" customWidth="1" width="8.7109375"/>
    <col min="7238" max="7238" customWidth="1" width="8.7109375"/>
    <col min="7239" max="7239" customWidth="1" width="8.7109375"/>
    <col min="7240" max="7240" customWidth="1" width="8.7109375"/>
    <col min="7241" max="7241" customWidth="1" width="8.7109375"/>
    <col min="7242" max="7242" customWidth="1" width="8.7109375"/>
    <col min="7243" max="7243" customWidth="1" width="8.7109375"/>
    <col min="7244" max="7244" customWidth="1" width="8.7109375"/>
    <col min="7245" max="7245" customWidth="1" width="8.7109375"/>
    <col min="7246" max="7246" customWidth="1" width="8.7109375"/>
    <col min="7247" max="7247" customWidth="1" width="8.7109375"/>
    <col min="7248" max="7248" customWidth="1" width="8.7109375"/>
    <col min="7249" max="7249" customWidth="1" width="8.7109375"/>
    <col min="7250" max="7250" customWidth="1" width="8.7109375"/>
    <col min="7251" max="7251" customWidth="1" width="8.7109375"/>
    <col min="7252" max="7252" customWidth="1" width="8.7109375"/>
    <col min="7253" max="7253" customWidth="1" width="8.7109375"/>
    <col min="7254" max="7254" customWidth="1" width="8.7109375"/>
    <col min="7255" max="7255" customWidth="1" width="8.7109375"/>
    <col min="7256" max="7256" customWidth="1" width="8.7109375"/>
    <col min="7257" max="7257" customWidth="1" width="8.7109375"/>
    <col min="7258" max="7258" customWidth="1" width="8.7109375"/>
    <col min="7259" max="7259" customWidth="1" width="8.7109375"/>
    <col min="7260" max="7260" customWidth="1" width="8.7109375"/>
    <col min="7261" max="7261" customWidth="1" width="8.7109375"/>
    <col min="7262" max="7262" customWidth="1" width="8.7109375"/>
    <col min="7263" max="7263" customWidth="1" width="8.7109375"/>
    <col min="7264" max="7264" customWidth="1" width="8.7109375"/>
    <col min="7265" max="7265" customWidth="1" width="8.7109375"/>
    <col min="7266" max="7266" customWidth="1" width="8.7109375"/>
    <col min="7267" max="7267" customWidth="1" width="8.7109375"/>
    <col min="7268" max="7268" customWidth="1" width="8.7109375"/>
    <col min="7269" max="7269" customWidth="1" width="8.7109375"/>
    <col min="7270" max="7270" customWidth="1" width="8.7109375"/>
    <col min="7271" max="7271" customWidth="1" width="8.7109375"/>
    <col min="7272" max="7272" customWidth="1" width="8.7109375"/>
    <col min="7273" max="7273" customWidth="1" width="8.7109375"/>
    <col min="7274" max="7274" customWidth="1" width="8.7109375"/>
    <col min="7275" max="7275" customWidth="1" width="8.7109375"/>
    <col min="7276" max="7276" customWidth="1" width="8.7109375"/>
    <col min="7277" max="7277" customWidth="1" width="8.7109375"/>
    <col min="7278" max="7278" customWidth="1" width="8.7109375"/>
    <col min="7279" max="7279" customWidth="1" width="8.7109375"/>
    <col min="7280" max="7280" customWidth="1" width="8.7109375"/>
    <col min="7281" max="7281" customWidth="1" width="8.7109375"/>
    <col min="7282" max="7282" customWidth="1" width="8.7109375"/>
    <col min="7283" max="7283" customWidth="1" width="8.7109375"/>
    <col min="7284" max="7284" customWidth="1" width="8.7109375"/>
    <col min="7285" max="7285" customWidth="1" width="8.7109375"/>
    <col min="7286" max="7286" customWidth="1" width="8.7109375"/>
    <col min="7287" max="7287" customWidth="1" width="8.7109375"/>
    <col min="7288" max="7288" customWidth="1" width="8.7109375"/>
    <col min="7289" max="7289" customWidth="1" width="8.7109375"/>
    <col min="7290" max="7290" customWidth="1" width="8.7109375"/>
    <col min="7291" max="7291" customWidth="1" width="8.7109375"/>
    <col min="7292" max="7292" customWidth="1" width="8.7109375"/>
    <col min="7293" max="7293" customWidth="1" width="8.7109375"/>
    <col min="7294" max="7294" customWidth="1" width="8.7109375"/>
    <col min="7295" max="7295" customWidth="1" width="8.7109375"/>
    <col min="7296" max="7296" customWidth="1" width="8.7109375"/>
    <col min="7297" max="7297" customWidth="1" width="8.7109375"/>
    <col min="7298" max="7298" customWidth="1" width="8.7109375"/>
    <col min="7299" max="7299" customWidth="1" width="8.7109375"/>
    <col min="7300" max="7300" customWidth="1" width="8.7109375"/>
    <col min="7301" max="7301" customWidth="1" width="8.7109375"/>
    <col min="7302" max="7302" customWidth="1" width="8.7109375"/>
    <col min="7303" max="7303" customWidth="1" width="8.7109375"/>
    <col min="7304" max="7304" customWidth="1" width="8.7109375"/>
    <col min="7305" max="7305" customWidth="1" width="8.7109375"/>
    <col min="7306" max="7306" customWidth="1" width="8.7109375"/>
    <col min="7307" max="7307" customWidth="1" width="8.7109375"/>
    <col min="7308" max="7308" customWidth="1" width="8.7109375"/>
    <col min="7309" max="7309" customWidth="1" width="8.7109375"/>
    <col min="7310" max="7310" customWidth="1" width="8.7109375"/>
    <col min="7311" max="7311" customWidth="1" width="8.7109375"/>
    <col min="7312" max="7312" customWidth="1" width="8.7109375"/>
    <col min="7313" max="7313" customWidth="1" width="8.7109375"/>
    <col min="7314" max="7314" customWidth="1" width="8.7109375"/>
    <col min="7315" max="7315" customWidth="1" width="8.7109375"/>
    <col min="7316" max="7316" customWidth="1" width="8.7109375"/>
    <col min="7317" max="7317" customWidth="1" width="8.7109375"/>
    <col min="7318" max="7318" customWidth="1" width="8.7109375"/>
    <col min="7319" max="7319" customWidth="1" width="8.7109375"/>
    <col min="7320" max="7320" customWidth="1" width="8.7109375"/>
    <col min="7321" max="7321" customWidth="1" width="8.7109375"/>
    <col min="7322" max="7322" customWidth="1" width="8.7109375"/>
    <col min="7323" max="7323" customWidth="1" width="8.7109375"/>
    <col min="7324" max="7324" customWidth="1" width="8.7109375"/>
    <col min="7325" max="7325" customWidth="1" width="8.7109375"/>
    <col min="7326" max="7326" customWidth="1" width="8.7109375"/>
    <col min="7327" max="7327" customWidth="1" width="8.7109375"/>
    <col min="7328" max="7328" customWidth="1" width="8.7109375"/>
    <col min="7329" max="7329" customWidth="1" width="8.7109375"/>
    <col min="7330" max="7330" customWidth="1" width="8.7109375"/>
    <col min="7331" max="7331" customWidth="1" width="8.7109375"/>
    <col min="7332" max="7332" customWidth="1" width="8.7109375"/>
    <col min="7333" max="7333" customWidth="1" width="8.7109375"/>
    <col min="7334" max="7334" customWidth="1" width="8.7109375"/>
    <col min="7335" max="7335" customWidth="1" width="8.7109375"/>
    <col min="7336" max="7336" customWidth="1" width="8.7109375"/>
    <col min="7337" max="7337" customWidth="1" width="8.7109375"/>
    <col min="7338" max="7338" customWidth="1" width="8.7109375"/>
    <col min="7339" max="7339" customWidth="1" width="8.7109375"/>
    <col min="7340" max="7340" customWidth="1" width="8.7109375"/>
    <col min="7341" max="7341" customWidth="1" width="8.7109375"/>
    <col min="7342" max="7342" customWidth="1" width="8.7109375"/>
    <col min="7343" max="7343" customWidth="1" width="8.7109375"/>
    <col min="7344" max="7344" customWidth="1" width="8.7109375"/>
    <col min="7345" max="7345" customWidth="1" width="8.7109375"/>
    <col min="7346" max="7346" customWidth="1" width="8.7109375"/>
    <col min="7347" max="7347" customWidth="1" width="8.7109375"/>
    <col min="7348" max="7348" customWidth="1" width="8.7109375"/>
    <col min="7349" max="7349" customWidth="1" width="8.7109375"/>
    <col min="7350" max="7350" customWidth="1" width="8.7109375"/>
    <col min="7351" max="7351" customWidth="1" width="8.7109375"/>
    <col min="7352" max="7352" customWidth="1" width="8.7109375"/>
    <col min="7353" max="7353" customWidth="1" width="8.7109375"/>
    <col min="7354" max="7354" customWidth="1" width="8.7109375"/>
    <col min="7355" max="7355" customWidth="1" width="8.7109375"/>
    <col min="7356" max="7356" customWidth="1" width="8.7109375"/>
    <col min="7357" max="7357" customWidth="1" width="8.7109375"/>
    <col min="7358" max="7358" customWidth="1" width="8.7109375"/>
    <col min="7359" max="7359" customWidth="1" width="8.7109375"/>
    <col min="7360" max="7360" customWidth="1" width="8.7109375"/>
    <col min="7361" max="7361" customWidth="1" width="8.7109375"/>
    <col min="7362" max="7362" customWidth="1" width="8.7109375"/>
    <col min="7363" max="7363" customWidth="1" width="8.7109375"/>
    <col min="7364" max="7364" customWidth="1" width="8.7109375"/>
    <col min="7365" max="7365" customWidth="1" width="8.7109375"/>
    <col min="7366" max="7366" customWidth="1" width="8.7109375"/>
    <col min="7367" max="7367" customWidth="1" width="8.7109375"/>
    <col min="7368" max="7368" customWidth="1" width="8.7109375"/>
    <col min="7369" max="7369" customWidth="1" width="8.7109375"/>
    <col min="7370" max="7370" customWidth="1" width="8.7109375"/>
    <col min="7371" max="7371" customWidth="1" width="8.7109375"/>
    <col min="7372" max="7372" customWidth="1" width="8.7109375"/>
    <col min="7373" max="7373" customWidth="1" width="8.7109375"/>
    <col min="7374" max="7374" customWidth="1" width="8.7109375"/>
    <col min="7375" max="7375" customWidth="1" width="8.7109375"/>
    <col min="7376" max="7376" customWidth="1" width="8.7109375"/>
    <col min="7377" max="7377" customWidth="1" width="8.7109375"/>
    <col min="7378" max="7378" customWidth="1" width="8.7109375"/>
    <col min="7379" max="7379" customWidth="1" width="8.7109375"/>
    <col min="7380" max="7380" customWidth="1" width="8.7109375"/>
    <col min="7381" max="7381" customWidth="1" width="8.7109375"/>
    <col min="7382" max="7382" customWidth="1" width="8.7109375"/>
    <col min="7383" max="7383" customWidth="1" width="8.7109375"/>
    <col min="7384" max="7384" customWidth="1" width="8.7109375"/>
    <col min="7385" max="7385" customWidth="1" width="8.7109375"/>
    <col min="7386" max="7386" customWidth="1" width="8.7109375"/>
    <col min="7387" max="7387" customWidth="1" width="8.7109375"/>
    <col min="7388" max="7388" customWidth="1" width="8.7109375"/>
    <col min="7389" max="7389" customWidth="1" width="8.7109375"/>
    <col min="7390" max="7390" customWidth="1" width="8.7109375"/>
    <col min="7391" max="7391" customWidth="1" width="8.7109375"/>
    <col min="7392" max="7392" customWidth="1" width="8.7109375"/>
    <col min="7393" max="7393" customWidth="1" width="8.7109375"/>
    <col min="7394" max="7394" customWidth="1" width="8.7109375"/>
    <col min="7395" max="7395" customWidth="1" width="8.7109375"/>
    <col min="7396" max="7396" customWidth="1" width="8.7109375"/>
    <col min="7397" max="7397" customWidth="1" width="8.7109375"/>
    <col min="7398" max="7398" customWidth="1" width="8.7109375"/>
    <col min="7399" max="7399" customWidth="1" width="8.7109375"/>
    <col min="7400" max="7400" customWidth="1" width="8.7109375"/>
    <col min="7401" max="7401" customWidth="1" width="8.7109375"/>
    <col min="7402" max="7402" customWidth="1" width="8.7109375"/>
    <col min="7403" max="7403" customWidth="1" width="8.7109375"/>
    <col min="7404" max="7404" customWidth="1" width="8.7109375"/>
    <col min="7405" max="7405" customWidth="1" width="8.7109375"/>
    <col min="7406" max="7406" customWidth="1" width="8.7109375"/>
    <col min="7407" max="7407" customWidth="1" width="8.7109375"/>
    <col min="7408" max="7408" customWidth="1" width="8.7109375"/>
    <col min="7409" max="7409" customWidth="1" width="8.7109375"/>
    <col min="7410" max="7410" customWidth="1" width="8.7109375"/>
    <col min="7411" max="7411" customWidth="1" width="8.7109375"/>
    <col min="7412" max="7412" customWidth="1" width="8.7109375"/>
    <col min="7413" max="7413" customWidth="1" width="8.7109375"/>
    <col min="7414" max="7414" customWidth="1" width="8.7109375"/>
    <col min="7415" max="7415" customWidth="1" width="8.7109375"/>
    <col min="7416" max="7416" customWidth="1" width="8.7109375"/>
    <col min="7417" max="7417" customWidth="1" width="8.7109375"/>
    <col min="7418" max="7418" customWidth="1" width="8.7109375"/>
    <col min="7419" max="7419" customWidth="1" width="8.7109375"/>
    <col min="7420" max="7420" customWidth="1" width="8.7109375"/>
    <col min="7421" max="7421" customWidth="1" width="8.7109375"/>
    <col min="7422" max="7422" customWidth="1" width="8.7109375"/>
    <col min="7423" max="7423" customWidth="1" width="8.7109375"/>
    <col min="7424" max="7424" customWidth="1" width="8.7109375"/>
    <col min="7425" max="7425" customWidth="1" width="8.7109375"/>
    <col min="7426" max="7426" customWidth="1" width="8.7109375"/>
    <col min="7427" max="7427" customWidth="1" width="8.7109375"/>
    <col min="7428" max="7428" customWidth="1" width="8.7109375"/>
    <col min="7429" max="7429" customWidth="1" width="8.7109375"/>
    <col min="7430" max="7430" customWidth="1" width="8.7109375"/>
    <col min="7431" max="7431" customWidth="1" width="8.7109375"/>
    <col min="7432" max="7432" customWidth="1" width="8.7109375"/>
    <col min="7433" max="7433" customWidth="1" width="8.7109375"/>
    <col min="7434" max="7434" customWidth="1" width="8.7109375"/>
    <col min="7435" max="7435" customWidth="1" width="8.7109375"/>
    <col min="7436" max="7436" customWidth="1" width="8.7109375"/>
    <col min="7437" max="7437" customWidth="1" width="8.7109375"/>
    <col min="7438" max="7438" customWidth="1" width="8.7109375"/>
    <col min="7439" max="7439" customWidth="1" width="8.7109375"/>
    <col min="7440" max="7440" customWidth="1" width="8.7109375"/>
    <col min="7441" max="7441" customWidth="1" width="8.7109375"/>
    <col min="7442" max="7442" customWidth="1" width="8.7109375"/>
    <col min="7443" max="7443" customWidth="1" width="8.7109375"/>
    <col min="7444" max="7444" customWidth="1" width="8.7109375"/>
    <col min="7445" max="7445" customWidth="1" width="8.7109375"/>
    <col min="7446" max="7446" customWidth="1" width="8.7109375"/>
    <col min="7447" max="7447" customWidth="1" width="8.7109375"/>
    <col min="7448" max="7448" customWidth="1" width="8.7109375"/>
    <col min="7449" max="7449" customWidth="1" width="8.7109375"/>
    <col min="7450" max="7450" customWidth="1" width="8.7109375"/>
    <col min="7451" max="7451" customWidth="1" width="8.7109375"/>
    <col min="7452" max="7452" customWidth="1" width="8.7109375"/>
    <col min="7453" max="7453" customWidth="1" width="8.7109375"/>
    <col min="7454" max="7454" customWidth="1" width="8.7109375"/>
    <col min="7455" max="7455" customWidth="1" width="8.7109375"/>
    <col min="7456" max="7456" customWidth="1" width="8.7109375"/>
    <col min="7457" max="7457" customWidth="1" width="8.7109375"/>
    <col min="7458" max="7458" customWidth="1" width="8.7109375"/>
    <col min="7459" max="7459" customWidth="1" width="8.7109375"/>
    <col min="7460" max="7460" customWidth="1" width="8.7109375"/>
    <col min="7461" max="7461" customWidth="1" width="8.7109375"/>
    <col min="7462" max="7462" customWidth="1" width="8.7109375"/>
    <col min="7463" max="7463" customWidth="1" width="8.7109375"/>
    <col min="7464" max="7464" customWidth="1" width="8.7109375"/>
    <col min="7465" max="7465" customWidth="1" width="8.7109375"/>
    <col min="7466" max="7466" customWidth="1" width="8.7109375"/>
    <col min="7467" max="7467" customWidth="1" width="8.7109375"/>
    <col min="7468" max="7468" customWidth="1" width="8.7109375"/>
    <col min="7469" max="7469" customWidth="1" width="8.7109375"/>
    <col min="7470" max="7470" customWidth="1" width="8.7109375"/>
    <col min="7471" max="7471" customWidth="1" width="8.7109375"/>
    <col min="7472" max="7472" customWidth="1" width="8.7109375"/>
    <col min="7473" max="7473" customWidth="1" width="8.7109375"/>
    <col min="7474" max="7474" customWidth="1" width="8.7109375"/>
    <col min="7475" max="7475" customWidth="1" width="8.7109375"/>
    <col min="7476" max="7476" customWidth="1" width="8.7109375"/>
    <col min="7477" max="7477" customWidth="1" width="8.7109375"/>
    <col min="7478" max="7478" customWidth="1" width="8.7109375"/>
    <col min="7479" max="7479" customWidth="1" width="8.7109375"/>
    <col min="7480" max="7480" customWidth="1" width="8.7109375"/>
    <col min="7481" max="7481" customWidth="1" width="8.7109375"/>
    <col min="7482" max="7482" customWidth="1" width="8.7109375"/>
    <col min="7483" max="7483" customWidth="1" width="8.7109375"/>
    <col min="7484" max="7484" customWidth="1" width="8.7109375"/>
    <col min="7485" max="7485" customWidth="1" width="8.7109375"/>
    <col min="7486" max="7486" customWidth="1" width="8.7109375"/>
    <col min="7487" max="7487" customWidth="1" width="8.7109375"/>
    <col min="7488" max="7488" customWidth="1" width="8.7109375"/>
    <col min="7489" max="7489" customWidth="1" width="8.7109375"/>
    <col min="7490" max="7490" customWidth="1" width="8.7109375"/>
    <col min="7491" max="7491" customWidth="1" width="8.7109375"/>
    <col min="7492" max="7492" customWidth="1" width="8.7109375"/>
    <col min="7493" max="7493" customWidth="1" width="8.7109375"/>
    <col min="7494" max="7494" customWidth="1" width="8.7109375"/>
    <col min="7495" max="7495" customWidth="1" width="8.7109375"/>
    <col min="7496" max="7496" customWidth="1" width="8.7109375"/>
    <col min="7497" max="7497" customWidth="1" width="8.7109375"/>
    <col min="7498" max="7498" customWidth="1" width="8.7109375"/>
    <col min="7499" max="7499" customWidth="1" width="8.7109375"/>
    <col min="7500" max="7500" customWidth="1" width="8.7109375"/>
    <col min="7501" max="7501" customWidth="1" width="8.7109375"/>
    <col min="7502" max="7502" customWidth="1" width="8.7109375"/>
    <col min="7503" max="7503" customWidth="1" width="8.7109375"/>
    <col min="7504" max="7504" customWidth="1" width="8.7109375"/>
    <col min="7505" max="7505" customWidth="1" width="8.7109375"/>
    <col min="7506" max="7506" customWidth="1" width="8.7109375"/>
    <col min="7507" max="7507" customWidth="1" width="8.7109375"/>
    <col min="7508" max="7508" customWidth="1" width="8.7109375"/>
    <col min="7509" max="7509" customWidth="1" width="8.7109375"/>
    <col min="7510" max="7510" customWidth="1" width="8.7109375"/>
    <col min="7511" max="7511" customWidth="1" width="8.7109375"/>
    <col min="7512" max="7512" customWidth="1" width="8.7109375"/>
    <col min="7513" max="7513" customWidth="1" width="8.7109375"/>
    <col min="7514" max="7514" customWidth="1" width="8.7109375"/>
    <col min="7515" max="7515" customWidth="1" width="8.7109375"/>
    <col min="7516" max="7516" customWidth="1" width="8.7109375"/>
    <col min="7517" max="7517" customWidth="1" width="8.7109375"/>
    <col min="7518" max="7518" customWidth="1" width="8.7109375"/>
    <col min="7519" max="7519" customWidth="1" width="8.7109375"/>
    <col min="7520" max="7520" customWidth="1" width="8.7109375"/>
    <col min="7521" max="7521" customWidth="1" width="8.7109375"/>
    <col min="7522" max="7522" customWidth="1" width="8.7109375"/>
    <col min="7523" max="7523" customWidth="1" width="8.7109375"/>
    <col min="7524" max="7524" customWidth="1" width="8.7109375"/>
    <col min="7525" max="7525" customWidth="1" width="8.7109375"/>
    <col min="7526" max="7526" customWidth="1" width="8.7109375"/>
    <col min="7527" max="7527" customWidth="1" width="8.7109375"/>
    <col min="7528" max="7528" customWidth="1" width="8.7109375"/>
    <col min="7529" max="7529" customWidth="1" width="8.7109375"/>
    <col min="7530" max="7530" customWidth="1" width="8.7109375"/>
    <col min="7531" max="7531" customWidth="1" width="8.7109375"/>
    <col min="7532" max="7532" customWidth="1" width="8.7109375"/>
    <col min="7533" max="7533" customWidth="1" width="8.7109375"/>
    <col min="7534" max="7534" customWidth="1" width="8.7109375"/>
    <col min="7535" max="7535" customWidth="1" width="8.7109375"/>
    <col min="7536" max="7536" customWidth="1" width="8.7109375"/>
    <col min="7537" max="7537" customWidth="1" width="8.7109375"/>
    <col min="7538" max="7538" customWidth="1" width="8.7109375"/>
    <col min="7539" max="7539" customWidth="1" width="8.7109375"/>
    <col min="7540" max="7540" customWidth="1" width="8.7109375"/>
    <col min="7541" max="7541" customWidth="1" width="8.7109375"/>
    <col min="7542" max="7542" customWidth="1" width="8.7109375"/>
    <col min="7543" max="7543" customWidth="1" width="8.7109375"/>
    <col min="7544" max="7544" customWidth="1" width="8.7109375"/>
    <col min="7545" max="7545" customWidth="1" width="8.7109375"/>
    <col min="7546" max="7546" customWidth="1" width="8.7109375"/>
    <col min="7547" max="7547" customWidth="1" width="8.7109375"/>
    <col min="7548" max="7548" customWidth="1" width="8.7109375"/>
    <col min="7549" max="7549" customWidth="1" width="8.7109375"/>
    <col min="7550" max="7550" customWidth="1" width="8.7109375"/>
    <col min="7551" max="7551" customWidth="1" width="8.7109375"/>
    <col min="7552" max="7552" customWidth="1" width="8.7109375"/>
    <col min="7553" max="7553" customWidth="1" width="8.7109375"/>
    <col min="7554" max="7554" customWidth="1" width="8.7109375"/>
    <col min="7555" max="7555" customWidth="1" width="8.7109375"/>
    <col min="7556" max="7556" customWidth="1" width="8.7109375"/>
    <col min="7557" max="7557" customWidth="1" width="8.7109375"/>
    <col min="7558" max="7558" customWidth="1" width="8.7109375"/>
    <col min="7559" max="7559" customWidth="1" width="8.7109375"/>
    <col min="7560" max="7560" customWidth="1" width="8.7109375"/>
    <col min="7561" max="7561" customWidth="1" width="8.7109375"/>
    <col min="7562" max="7562" customWidth="1" width="8.7109375"/>
    <col min="7563" max="7563" customWidth="1" width="8.7109375"/>
    <col min="7564" max="7564" customWidth="1" width="8.7109375"/>
    <col min="7565" max="7565" customWidth="1" width="8.7109375"/>
    <col min="7566" max="7566" customWidth="1" width="8.7109375"/>
    <col min="7567" max="7567" customWidth="1" width="8.7109375"/>
    <col min="7568" max="7568" customWidth="1" width="8.7109375"/>
    <col min="7569" max="7569" customWidth="1" width="8.7109375"/>
    <col min="7570" max="7570" customWidth="1" width="8.7109375"/>
    <col min="7571" max="7571" customWidth="1" width="8.7109375"/>
    <col min="7572" max="7572" customWidth="1" width="8.7109375"/>
    <col min="7573" max="7573" customWidth="1" width="8.7109375"/>
    <col min="7574" max="7574" customWidth="1" width="8.7109375"/>
    <col min="7575" max="7575" customWidth="1" width="8.7109375"/>
    <col min="7576" max="7576" customWidth="1" width="8.7109375"/>
    <col min="7577" max="7577" customWidth="1" width="8.7109375"/>
    <col min="7578" max="7578" customWidth="1" width="8.7109375"/>
    <col min="7579" max="7579" customWidth="1" width="8.7109375"/>
    <col min="7580" max="7580" customWidth="1" width="8.7109375"/>
    <col min="7581" max="7581" customWidth="1" width="8.7109375"/>
    <col min="7582" max="7582" customWidth="1" width="8.7109375"/>
    <col min="7583" max="7583" customWidth="1" width="8.7109375"/>
    <col min="7584" max="7584" customWidth="1" width="8.7109375"/>
    <col min="7585" max="7585" customWidth="1" width="8.7109375"/>
    <col min="7586" max="7586" customWidth="1" width="8.7109375"/>
    <col min="7587" max="7587" customWidth="1" width="8.7109375"/>
    <col min="7588" max="7588" customWidth="1" width="8.7109375"/>
    <col min="7589" max="7589" customWidth="1" width="8.7109375"/>
    <col min="7590" max="7590" customWidth="1" width="8.7109375"/>
    <col min="7591" max="7591" customWidth="1" width="8.7109375"/>
    <col min="7592" max="7592" customWidth="1" width="8.7109375"/>
    <col min="7593" max="7593" customWidth="1" width="8.7109375"/>
    <col min="7594" max="7594" customWidth="1" width="8.7109375"/>
    <col min="7595" max="7595" customWidth="1" width="8.7109375"/>
    <col min="7596" max="7596" customWidth="1" width="8.7109375"/>
    <col min="7597" max="7597" customWidth="1" width="8.7109375"/>
    <col min="7598" max="7598" customWidth="1" width="8.7109375"/>
    <col min="7599" max="7599" customWidth="1" width="8.7109375"/>
    <col min="7600" max="7600" customWidth="1" width="8.7109375"/>
    <col min="7601" max="7601" customWidth="1" width="8.7109375"/>
    <col min="7602" max="7602" customWidth="1" width="8.7109375"/>
    <col min="7603" max="7603" customWidth="1" width="8.7109375"/>
    <col min="7604" max="7604" customWidth="1" width="8.7109375"/>
    <col min="7605" max="7605" customWidth="1" width="8.7109375"/>
    <col min="7606" max="7606" customWidth="1" width="8.7109375"/>
    <col min="7607" max="7607" customWidth="1" width="8.7109375"/>
    <col min="7608" max="7608" customWidth="1" width="8.7109375"/>
    <col min="7609" max="7609" customWidth="1" width="8.7109375"/>
    <col min="7610" max="7610" customWidth="1" width="8.7109375"/>
    <col min="7611" max="7611" customWidth="1" width="8.7109375"/>
    <col min="7612" max="7612" customWidth="1" width="8.7109375"/>
    <col min="7613" max="7613" customWidth="1" width="8.7109375"/>
    <col min="7614" max="7614" customWidth="1" width="8.7109375"/>
    <col min="7615" max="7615" customWidth="1" width="8.7109375"/>
    <col min="7616" max="7616" customWidth="1" width="8.7109375"/>
    <col min="7617" max="7617" customWidth="1" width="8.7109375"/>
    <col min="7618" max="7618" customWidth="1" width="8.7109375"/>
    <col min="7619" max="7619" customWidth="1" width="8.7109375"/>
    <col min="7620" max="7620" customWidth="1" width="8.7109375"/>
    <col min="7621" max="7621" customWidth="1" width="8.7109375"/>
    <col min="7622" max="7622" customWidth="1" width="8.7109375"/>
    <col min="7623" max="7623" customWidth="1" width="8.7109375"/>
    <col min="7624" max="7624" customWidth="1" width="8.7109375"/>
    <col min="7625" max="7625" customWidth="1" width="8.7109375"/>
    <col min="7626" max="7626" customWidth="1" width="8.7109375"/>
    <col min="7627" max="7627" customWidth="1" width="8.7109375"/>
    <col min="7628" max="7628" customWidth="1" width="8.7109375"/>
    <col min="7629" max="7629" customWidth="1" width="8.7109375"/>
    <col min="7630" max="7630" customWidth="1" width="8.7109375"/>
    <col min="7631" max="7631" customWidth="1" width="8.7109375"/>
    <col min="7632" max="7632" customWidth="1" width="8.7109375"/>
    <col min="7633" max="7633" customWidth="1" width="8.7109375"/>
    <col min="7634" max="7634" customWidth="1" width="8.7109375"/>
    <col min="7635" max="7635" customWidth="1" width="8.7109375"/>
    <col min="7636" max="7636" customWidth="1" width="8.7109375"/>
    <col min="7637" max="7637" customWidth="1" width="8.7109375"/>
    <col min="7638" max="7638" customWidth="1" width="8.7109375"/>
    <col min="7639" max="7639" customWidth="1" width="8.7109375"/>
    <col min="7640" max="7640" customWidth="1" width="8.7109375"/>
    <col min="7641" max="7641" customWidth="1" width="8.7109375"/>
    <col min="7642" max="7642" customWidth="1" width="8.7109375"/>
    <col min="7643" max="7643" customWidth="1" width="8.7109375"/>
    <col min="7644" max="7644" customWidth="1" width="8.7109375"/>
    <col min="7645" max="7645" customWidth="1" width="8.7109375"/>
    <col min="7646" max="7646" customWidth="1" width="8.7109375"/>
    <col min="7647" max="7647" customWidth="1" width="8.7109375"/>
    <col min="7648" max="7648" customWidth="1" width="8.7109375"/>
    <col min="7649" max="7649" customWidth="1" width="8.7109375"/>
    <col min="7650" max="7650" customWidth="1" width="8.7109375"/>
    <col min="7651" max="7651" customWidth="1" width="8.7109375"/>
    <col min="7652" max="7652" customWidth="1" width="8.7109375"/>
    <col min="7653" max="7653" customWidth="1" width="8.7109375"/>
    <col min="7654" max="7654" customWidth="1" width="8.7109375"/>
    <col min="7655" max="7655" customWidth="1" width="8.7109375"/>
    <col min="7656" max="7656" customWidth="1" width="8.7109375"/>
    <col min="7657" max="7657" customWidth="1" width="8.7109375"/>
    <col min="7658" max="7658" customWidth="1" width="8.7109375"/>
    <col min="7659" max="7659" customWidth="1" width="8.7109375"/>
    <col min="7660" max="7660" customWidth="1" width="8.7109375"/>
    <col min="7661" max="7661" customWidth="1" width="8.7109375"/>
    <col min="7662" max="7662" customWidth="1" width="8.7109375"/>
    <col min="7663" max="7663" customWidth="1" width="8.7109375"/>
    <col min="7664" max="7664" customWidth="1" width="8.7109375"/>
    <col min="7665" max="7665" customWidth="1" width="8.7109375"/>
    <col min="7666" max="7666" customWidth="1" width="8.7109375"/>
    <col min="7667" max="7667" customWidth="1" width="8.7109375"/>
    <col min="7668" max="7668" customWidth="1" width="8.7109375"/>
    <col min="7669" max="7669" customWidth="1" width="8.7109375"/>
    <col min="7670" max="7670" customWidth="1" width="8.7109375"/>
    <col min="7671" max="7671" customWidth="1" width="8.7109375"/>
    <col min="7672" max="7672" customWidth="1" width="8.7109375"/>
    <col min="7673" max="7673" customWidth="1" width="8.7109375"/>
    <col min="7674" max="7674" customWidth="1" width="8.7109375"/>
    <col min="7675" max="7675" customWidth="1" width="8.7109375"/>
    <col min="7676" max="7676" customWidth="1" width="8.7109375"/>
    <col min="7677" max="7677" customWidth="1" width="8.7109375"/>
    <col min="7678" max="7678" customWidth="1" width="8.7109375"/>
    <col min="7679" max="7679" customWidth="1" width="8.7109375"/>
    <col min="7680" max="7680" customWidth="1" width="8.7109375"/>
    <col min="7681" max="7681" customWidth="1" width="8.7109375"/>
    <col min="7682" max="7682" customWidth="1" width="8.7109375"/>
    <col min="7683" max="7683" customWidth="1" width="8.7109375"/>
    <col min="7684" max="7684" customWidth="1" width="8.7109375"/>
    <col min="7685" max="7685" customWidth="1" width="8.7109375"/>
    <col min="7686" max="7686" customWidth="1" width="8.7109375"/>
    <col min="7687" max="7687" customWidth="1" width="8.7109375"/>
    <col min="7688" max="7688" customWidth="1" width="8.7109375"/>
    <col min="7689" max="7689" customWidth="1" width="8.7109375"/>
    <col min="7690" max="7690" customWidth="1" width="8.7109375"/>
    <col min="7691" max="7691" customWidth="1" width="8.7109375"/>
    <col min="7692" max="7692" customWidth="1" width="8.7109375"/>
    <col min="7693" max="7693" customWidth="1" width="8.7109375"/>
    <col min="7694" max="7694" customWidth="1" width="8.7109375"/>
    <col min="7695" max="7695" customWidth="1" width="8.7109375"/>
    <col min="7696" max="7696" customWidth="1" width="8.7109375"/>
    <col min="7697" max="7697" customWidth="1" width="8.7109375"/>
    <col min="7698" max="7698" customWidth="1" width="8.7109375"/>
    <col min="7699" max="7699" customWidth="1" width="8.7109375"/>
    <col min="7700" max="7700" customWidth="1" width="8.7109375"/>
    <col min="7701" max="7701" customWidth="1" width="8.7109375"/>
    <col min="7702" max="7702" customWidth="1" width="8.7109375"/>
    <col min="7703" max="7703" customWidth="1" width="8.7109375"/>
    <col min="7704" max="7704" customWidth="1" width="8.7109375"/>
    <col min="7705" max="7705" customWidth="1" width="8.7109375"/>
    <col min="7706" max="7706" customWidth="1" width="8.7109375"/>
    <col min="7707" max="7707" customWidth="1" width="8.7109375"/>
    <col min="7708" max="7708" customWidth="1" width="8.7109375"/>
    <col min="7709" max="7709" customWidth="1" width="8.7109375"/>
    <col min="7710" max="7710" customWidth="1" width="8.7109375"/>
    <col min="7711" max="7711" customWidth="1" width="8.7109375"/>
    <col min="7712" max="7712" customWidth="1" width="8.7109375"/>
    <col min="7713" max="7713" customWidth="1" width="8.7109375"/>
    <col min="7714" max="7714" customWidth="1" width="8.7109375"/>
    <col min="7715" max="7715" customWidth="1" width="8.7109375"/>
    <col min="7716" max="7716" customWidth="1" width="8.7109375"/>
    <col min="7717" max="7717" customWidth="1" width="8.7109375"/>
    <col min="7718" max="7718" customWidth="1" width="8.7109375"/>
    <col min="7719" max="7719" customWidth="1" width="8.7109375"/>
    <col min="7720" max="7720" customWidth="1" width="8.7109375"/>
    <col min="7721" max="7721" customWidth="1" width="8.7109375"/>
    <col min="7722" max="7722" customWidth="1" width="8.7109375"/>
    <col min="7723" max="7723" customWidth="1" width="8.7109375"/>
    <col min="7724" max="7724" customWidth="1" width="8.7109375"/>
    <col min="7725" max="7725" customWidth="1" width="8.7109375"/>
    <col min="7726" max="7726" customWidth="1" width="8.7109375"/>
    <col min="7727" max="7727" customWidth="1" width="8.7109375"/>
    <col min="7728" max="7728" customWidth="1" width="8.7109375"/>
    <col min="7729" max="7729" customWidth="1" width="8.7109375"/>
    <col min="7730" max="7730" customWidth="1" width="8.7109375"/>
    <col min="7731" max="7731" customWidth="1" width="8.7109375"/>
    <col min="7732" max="7732" customWidth="1" width="8.7109375"/>
    <col min="7733" max="7733" customWidth="1" width="8.7109375"/>
    <col min="7734" max="7734" customWidth="1" width="8.7109375"/>
    <col min="7735" max="7735" customWidth="1" width="8.7109375"/>
    <col min="7736" max="7736" customWidth="1" width="8.7109375"/>
    <col min="7737" max="7737" customWidth="1" width="8.7109375"/>
    <col min="7738" max="7738" customWidth="1" width="8.7109375"/>
    <col min="7739" max="7739" customWidth="1" width="8.7109375"/>
    <col min="7740" max="7740" customWidth="1" width="8.7109375"/>
    <col min="7741" max="7741" customWidth="1" width="8.7109375"/>
    <col min="7742" max="7742" customWidth="1" width="8.7109375"/>
    <col min="7743" max="7743" customWidth="1" width="8.7109375"/>
    <col min="7744" max="7744" customWidth="1" width="8.7109375"/>
    <col min="7745" max="7745" customWidth="1" width="8.7109375"/>
    <col min="7746" max="7746" customWidth="1" width="8.7109375"/>
    <col min="7747" max="7747" customWidth="1" width="8.7109375"/>
    <col min="7748" max="7748" customWidth="1" width="8.7109375"/>
    <col min="7749" max="7749" customWidth="1" width="8.7109375"/>
    <col min="7750" max="7750" customWidth="1" width="8.7109375"/>
    <col min="7751" max="7751" customWidth="1" width="8.7109375"/>
    <col min="7752" max="7752" customWidth="1" width="8.7109375"/>
    <col min="7753" max="7753" customWidth="1" width="8.7109375"/>
    <col min="7754" max="7754" customWidth="1" width="8.7109375"/>
    <col min="7755" max="7755" customWidth="1" width="8.7109375"/>
    <col min="7756" max="7756" customWidth="1" width="8.7109375"/>
    <col min="7757" max="7757" customWidth="1" width="8.7109375"/>
    <col min="7758" max="7758" customWidth="1" width="8.7109375"/>
    <col min="7759" max="7759" customWidth="1" width="8.7109375"/>
    <col min="7760" max="7760" customWidth="1" width="8.7109375"/>
    <col min="7761" max="7761" customWidth="1" width="8.7109375"/>
    <col min="7762" max="7762" customWidth="1" width="8.7109375"/>
    <col min="7763" max="7763" customWidth="1" width="8.7109375"/>
    <col min="7764" max="7764" customWidth="1" width="8.7109375"/>
    <col min="7765" max="7765" customWidth="1" width="8.7109375"/>
    <col min="7766" max="7766" customWidth="1" width="8.7109375"/>
    <col min="7767" max="7767" customWidth="1" width="8.7109375"/>
    <col min="7768" max="7768" customWidth="1" width="8.7109375"/>
    <col min="7769" max="7769" customWidth="1" width="8.7109375"/>
    <col min="7770" max="7770" customWidth="1" width="8.7109375"/>
    <col min="7771" max="7771" customWidth="1" width="8.7109375"/>
    <col min="7772" max="7772" customWidth="1" width="8.7109375"/>
    <col min="7773" max="7773" customWidth="1" width="8.7109375"/>
    <col min="7774" max="7774" customWidth="1" width="8.7109375"/>
    <col min="7775" max="7775" customWidth="1" width="8.7109375"/>
    <col min="7776" max="7776" customWidth="1" width="8.7109375"/>
    <col min="7777" max="7777" customWidth="1" width="8.7109375"/>
    <col min="7778" max="7778" customWidth="1" width="8.7109375"/>
    <col min="7779" max="7779" customWidth="1" width="8.7109375"/>
    <col min="7780" max="7780" customWidth="1" width="8.7109375"/>
    <col min="7781" max="7781" customWidth="1" width="8.7109375"/>
    <col min="7782" max="7782" customWidth="1" width="8.7109375"/>
    <col min="7783" max="7783" customWidth="1" width="8.7109375"/>
    <col min="7784" max="7784" customWidth="1" width="8.7109375"/>
    <col min="7785" max="7785" customWidth="1" width="8.7109375"/>
    <col min="7786" max="7786" customWidth="1" width="8.7109375"/>
    <col min="7787" max="7787" customWidth="1" width="8.7109375"/>
    <col min="7788" max="7788" customWidth="1" width="8.7109375"/>
    <col min="7789" max="7789" customWidth="1" width="8.7109375"/>
    <col min="7790" max="7790" customWidth="1" width="8.7109375"/>
    <col min="7791" max="7791" customWidth="1" width="8.7109375"/>
    <col min="7792" max="7792" customWidth="1" width="8.7109375"/>
    <col min="7793" max="7793" customWidth="1" width="8.7109375"/>
    <col min="7794" max="7794" customWidth="1" width="8.7109375"/>
    <col min="7795" max="7795" customWidth="1" width="8.7109375"/>
    <col min="7796" max="7796" customWidth="1" width="8.7109375"/>
    <col min="7797" max="7797" customWidth="1" width="8.7109375"/>
    <col min="7798" max="7798" customWidth="1" width="8.7109375"/>
    <col min="7799" max="7799" customWidth="1" width="8.7109375"/>
    <col min="7800" max="7800" customWidth="1" width="8.7109375"/>
    <col min="7801" max="7801" customWidth="1" width="8.7109375"/>
    <col min="7802" max="7802" customWidth="1" width="8.7109375"/>
    <col min="7803" max="7803" customWidth="1" width="8.7109375"/>
    <col min="7804" max="7804" customWidth="1" width="8.7109375"/>
    <col min="7805" max="7805" customWidth="1" width="8.7109375"/>
    <col min="7806" max="7806" customWidth="1" width="8.7109375"/>
    <col min="7807" max="7807" customWidth="1" width="8.7109375"/>
    <col min="7808" max="7808" customWidth="1" width="8.7109375"/>
    <col min="7809" max="7809" customWidth="1" width="8.7109375"/>
    <col min="7810" max="7810" customWidth="1" width="8.7109375"/>
    <col min="7811" max="7811" customWidth="1" width="8.7109375"/>
    <col min="7812" max="7812" customWidth="1" width="8.7109375"/>
    <col min="7813" max="7813" customWidth="1" width="8.7109375"/>
    <col min="7814" max="7814" customWidth="1" width="8.7109375"/>
    <col min="7815" max="7815" customWidth="1" width="8.7109375"/>
    <col min="7816" max="7816" customWidth="1" width="8.7109375"/>
    <col min="7817" max="7817" customWidth="1" width="8.7109375"/>
    <col min="7818" max="7818" customWidth="1" width="8.7109375"/>
    <col min="7819" max="7819" customWidth="1" width="8.7109375"/>
    <col min="7820" max="7820" customWidth="1" width="8.7109375"/>
    <col min="7821" max="7821" customWidth="1" width="8.7109375"/>
    <col min="7822" max="7822" customWidth="1" width="8.7109375"/>
    <col min="7823" max="7823" customWidth="1" width="8.7109375"/>
    <col min="7824" max="7824" customWidth="1" width="8.7109375"/>
    <col min="7825" max="7825" customWidth="1" width="8.7109375"/>
    <col min="7826" max="7826" customWidth="1" width="8.7109375"/>
    <col min="7827" max="7827" customWidth="1" width="8.7109375"/>
    <col min="7828" max="7828" customWidth="1" width="8.7109375"/>
    <col min="7829" max="7829" customWidth="1" width="8.7109375"/>
    <col min="7830" max="7830" customWidth="1" width="8.7109375"/>
    <col min="7831" max="7831" customWidth="1" width="8.7109375"/>
    <col min="7832" max="7832" customWidth="1" width="8.7109375"/>
    <col min="7833" max="7833" customWidth="1" width="8.7109375"/>
    <col min="7834" max="7834" customWidth="1" width="8.7109375"/>
    <col min="7835" max="7835" customWidth="1" width="8.7109375"/>
    <col min="7836" max="7836" customWidth="1" width="8.7109375"/>
    <col min="7837" max="7837" customWidth="1" width="8.7109375"/>
    <col min="7838" max="7838" customWidth="1" width="8.7109375"/>
    <col min="7839" max="7839" customWidth="1" width="8.7109375"/>
    <col min="7840" max="7840" customWidth="1" width="8.7109375"/>
    <col min="7841" max="7841" customWidth="1" width="8.7109375"/>
    <col min="7842" max="7842" customWidth="1" width="8.7109375"/>
    <col min="7843" max="7843" customWidth="1" width="8.7109375"/>
    <col min="7844" max="7844" customWidth="1" width="8.7109375"/>
    <col min="7845" max="7845" customWidth="1" width="8.7109375"/>
    <col min="7846" max="7846" customWidth="1" width="8.7109375"/>
    <col min="7847" max="7847" customWidth="1" width="8.7109375"/>
    <col min="7848" max="7848" customWidth="1" width="8.7109375"/>
    <col min="7849" max="7849" customWidth="1" width="8.7109375"/>
    <col min="7850" max="7850" customWidth="1" width="8.7109375"/>
    <col min="7851" max="7851" customWidth="1" width="8.7109375"/>
    <col min="7852" max="7852" customWidth="1" width="8.7109375"/>
    <col min="7853" max="7853" customWidth="1" width="8.7109375"/>
    <col min="7854" max="7854" customWidth="1" width="8.7109375"/>
    <col min="7855" max="7855" customWidth="1" width="8.7109375"/>
    <col min="7856" max="7856" customWidth="1" width="8.7109375"/>
    <col min="7857" max="7857" customWidth="1" width="8.7109375"/>
    <col min="7858" max="7858" customWidth="1" width="8.7109375"/>
    <col min="7859" max="7859" customWidth="1" width="8.7109375"/>
    <col min="7860" max="7860" customWidth="1" width="8.7109375"/>
    <col min="7861" max="7861" customWidth="1" width="8.7109375"/>
    <col min="7862" max="7862" customWidth="1" width="8.7109375"/>
    <col min="7863" max="7863" customWidth="1" width="8.7109375"/>
    <col min="7864" max="7864" customWidth="1" width="8.7109375"/>
    <col min="7865" max="7865" customWidth="1" width="8.7109375"/>
    <col min="7866" max="7866" customWidth="1" width="8.7109375"/>
    <col min="7867" max="7867" customWidth="1" width="8.7109375"/>
    <col min="7868" max="7868" customWidth="1" width="8.7109375"/>
    <col min="7869" max="7869" customWidth="1" width="8.7109375"/>
    <col min="7870" max="7870" customWidth="1" width="8.7109375"/>
    <col min="7871" max="7871" customWidth="1" width="8.7109375"/>
    <col min="7872" max="7872" customWidth="1" width="8.7109375"/>
    <col min="7873" max="7873" customWidth="1" width="8.7109375"/>
    <col min="7874" max="7874" customWidth="1" width="8.7109375"/>
    <col min="7875" max="7875" customWidth="1" width="8.7109375"/>
    <col min="7876" max="7876" customWidth="1" width="8.7109375"/>
    <col min="7877" max="7877" customWidth="1" width="8.7109375"/>
    <col min="7878" max="7878" customWidth="1" width="8.7109375"/>
    <col min="7879" max="7879" customWidth="1" width="8.7109375"/>
    <col min="7880" max="7880" customWidth="1" width="8.7109375"/>
    <col min="7881" max="7881" customWidth="1" width="8.7109375"/>
    <col min="7882" max="7882" customWidth="1" width="8.7109375"/>
    <col min="7883" max="7883" customWidth="1" width="8.7109375"/>
    <col min="7884" max="7884" customWidth="1" width="8.7109375"/>
    <col min="7885" max="7885" customWidth="1" width="8.7109375"/>
    <col min="7886" max="7886" customWidth="1" width="8.7109375"/>
    <col min="7887" max="7887" customWidth="1" width="8.7109375"/>
    <col min="7888" max="7888" customWidth="1" width="8.7109375"/>
    <col min="7889" max="7889" customWidth="1" width="8.7109375"/>
    <col min="7890" max="7890" customWidth="1" width="8.7109375"/>
    <col min="7891" max="7891" customWidth="1" width="8.7109375"/>
    <col min="7892" max="7892" customWidth="1" width="8.7109375"/>
    <col min="7893" max="7893" customWidth="1" width="8.7109375"/>
    <col min="7894" max="7894" customWidth="1" width="8.7109375"/>
    <col min="7895" max="7895" customWidth="1" width="8.7109375"/>
    <col min="7896" max="7896" customWidth="1" width="8.7109375"/>
    <col min="7897" max="7897" customWidth="1" width="8.7109375"/>
    <col min="7898" max="7898" customWidth="1" width="8.7109375"/>
    <col min="7899" max="7899" customWidth="1" width="8.7109375"/>
    <col min="7900" max="7900" customWidth="1" width="8.7109375"/>
    <col min="7901" max="7901" customWidth="1" width="8.7109375"/>
    <col min="7902" max="7902" customWidth="1" width="8.7109375"/>
    <col min="7903" max="7903" customWidth="1" width="8.7109375"/>
    <col min="7904" max="7904" customWidth="1" width="8.7109375"/>
    <col min="7905" max="7905" customWidth="1" width="8.7109375"/>
    <col min="7906" max="7906" customWidth="1" width="8.7109375"/>
    <col min="7907" max="7907" customWidth="1" width="8.7109375"/>
    <col min="7908" max="7908" customWidth="1" width="8.7109375"/>
    <col min="7909" max="7909" customWidth="1" width="8.7109375"/>
    <col min="7910" max="7910" customWidth="1" width="8.7109375"/>
    <col min="7911" max="7911" customWidth="1" width="8.7109375"/>
    <col min="7912" max="7912" customWidth="1" width="8.7109375"/>
    <col min="7913" max="7913" customWidth="1" width="8.7109375"/>
    <col min="7914" max="7914" customWidth="1" width="8.7109375"/>
    <col min="7915" max="7915" customWidth="1" width="8.7109375"/>
    <col min="7916" max="7916" customWidth="1" width="8.7109375"/>
    <col min="7917" max="7917" customWidth="1" width="8.7109375"/>
    <col min="7918" max="7918" customWidth="1" width="8.7109375"/>
    <col min="7919" max="7919" customWidth="1" width="8.7109375"/>
    <col min="7920" max="7920" customWidth="1" width="8.7109375"/>
    <col min="7921" max="7921" customWidth="1" width="8.7109375"/>
    <col min="7922" max="7922" customWidth="1" width="8.7109375"/>
    <col min="7923" max="7923" customWidth="1" width="8.7109375"/>
    <col min="7924" max="7924" customWidth="1" width="8.7109375"/>
    <col min="7925" max="7925" customWidth="1" width="8.7109375"/>
    <col min="7926" max="7926" customWidth="1" width="8.7109375"/>
    <col min="7927" max="7927" customWidth="1" width="8.7109375"/>
    <col min="7928" max="7928" customWidth="1" width="8.7109375"/>
    <col min="7929" max="7929" customWidth="1" width="8.7109375"/>
    <col min="7930" max="7930" customWidth="1" width="8.7109375"/>
    <col min="7931" max="7931" customWidth="1" width="8.7109375"/>
    <col min="7932" max="7932" customWidth="1" width="8.7109375"/>
    <col min="7933" max="7933" customWidth="1" width="8.7109375"/>
    <col min="7934" max="7934" customWidth="1" width="8.7109375"/>
    <col min="7935" max="7935" customWidth="1" width="8.7109375"/>
    <col min="7936" max="7936" customWidth="1" width="8.7109375"/>
    <col min="7937" max="7937" customWidth="1" width="8.7109375"/>
    <col min="7938" max="7938" customWidth="1" width="8.7109375"/>
    <col min="7939" max="7939" customWidth="1" width="8.7109375"/>
    <col min="7940" max="7940" customWidth="1" width="8.7109375"/>
    <col min="7941" max="7941" customWidth="1" width="8.7109375"/>
    <col min="7942" max="7942" customWidth="1" width="8.7109375"/>
    <col min="7943" max="7943" customWidth="1" width="8.7109375"/>
    <col min="7944" max="7944" customWidth="1" width="8.7109375"/>
    <col min="7945" max="7945" customWidth="1" width="8.7109375"/>
    <col min="7946" max="7946" customWidth="1" width="8.7109375"/>
    <col min="7947" max="7947" customWidth="1" width="8.7109375"/>
    <col min="7948" max="7948" customWidth="1" width="8.7109375"/>
    <col min="7949" max="7949" customWidth="1" width="8.7109375"/>
    <col min="7950" max="7950" customWidth="1" width="8.7109375"/>
    <col min="7951" max="7951" customWidth="1" width="8.7109375"/>
    <col min="7952" max="7952" customWidth="1" width="8.7109375"/>
    <col min="7953" max="7953" customWidth="1" width="8.7109375"/>
    <col min="7954" max="7954" customWidth="1" width="8.7109375"/>
    <col min="7955" max="7955" customWidth="1" width="8.7109375"/>
    <col min="7956" max="7956" customWidth="1" width="8.7109375"/>
    <col min="7957" max="7957" customWidth="1" width="8.7109375"/>
    <col min="7958" max="7958" customWidth="1" width="8.7109375"/>
    <col min="7959" max="7959" customWidth="1" width="8.7109375"/>
    <col min="7960" max="7960" customWidth="1" width="8.7109375"/>
    <col min="7961" max="7961" customWidth="1" width="8.7109375"/>
    <col min="7962" max="7962" customWidth="1" width="8.7109375"/>
    <col min="7963" max="7963" customWidth="1" width="8.7109375"/>
    <col min="7964" max="7964" customWidth="1" width="8.7109375"/>
    <col min="7965" max="7965" customWidth="1" width="8.7109375"/>
    <col min="7966" max="7966" customWidth="1" width="8.7109375"/>
    <col min="7967" max="7967" customWidth="1" width="8.7109375"/>
    <col min="7968" max="7968" customWidth="1" width="8.7109375"/>
    <col min="7969" max="7969" customWidth="1" width="8.7109375"/>
    <col min="7970" max="7970" customWidth="1" width="8.7109375"/>
    <col min="7971" max="7971" customWidth="1" width="8.7109375"/>
    <col min="7972" max="7972" customWidth="1" width="8.7109375"/>
    <col min="7973" max="7973" customWidth="1" width="8.7109375"/>
    <col min="7974" max="7974" customWidth="1" width="8.7109375"/>
    <col min="7975" max="7975" customWidth="1" width="8.7109375"/>
    <col min="7976" max="7976" customWidth="1" width="8.7109375"/>
    <col min="7977" max="7977" customWidth="1" width="8.7109375"/>
    <col min="7978" max="7978" customWidth="1" width="8.7109375"/>
    <col min="7979" max="7979" customWidth="1" width="8.7109375"/>
    <col min="7980" max="7980" customWidth="1" width="8.7109375"/>
    <col min="7981" max="7981" customWidth="1" width="8.7109375"/>
    <col min="7982" max="7982" customWidth="1" width="8.7109375"/>
    <col min="7983" max="7983" customWidth="1" width="8.7109375"/>
    <col min="7984" max="7984" customWidth="1" width="8.7109375"/>
    <col min="7985" max="7985" customWidth="1" width="8.7109375"/>
    <col min="7986" max="7986" customWidth="1" width="8.7109375"/>
    <col min="7987" max="7987" customWidth="1" width="8.7109375"/>
    <col min="7988" max="7988" customWidth="1" width="8.7109375"/>
    <col min="7989" max="7989" customWidth="1" width="8.7109375"/>
    <col min="7990" max="7990" customWidth="1" width="8.7109375"/>
    <col min="7991" max="7991" customWidth="1" width="8.7109375"/>
    <col min="7992" max="7992" customWidth="1" width="8.7109375"/>
    <col min="7993" max="7993" customWidth="1" width="8.7109375"/>
    <col min="7994" max="7994" customWidth="1" width="8.7109375"/>
    <col min="7995" max="7995" customWidth="1" width="8.7109375"/>
    <col min="7996" max="7996" customWidth="1" width="8.7109375"/>
    <col min="7997" max="7997" customWidth="1" width="8.7109375"/>
    <col min="7998" max="7998" customWidth="1" width="8.7109375"/>
    <col min="7999" max="7999" customWidth="1" width="8.7109375"/>
    <col min="8000" max="8000" customWidth="1" width="8.7109375"/>
    <col min="8001" max="8001" customWidth="1" width="8.7109375"/>
    <col min="8002" max="8002" customWidth="1" width="8.7109375"/>
    <col min="8003" max="8003" customWidth="1" width="8.7109375"/>
    <col min="8004" max="8004" customWidth="1" width="8.7109375"/>
    <col min="8005" max="8005" customWidth="1" width="8.7109375"/>
    <col min="8006" max="8006" customWidth="1" width="8.7109375"/>
    <col min="8007" max="8007" customWidth="1" width="8.7109375"/>
    <col min="8008" max="8008" customWidth="1" width="8.7109375"/>
    <col min="8009" max="8009" customWidth="1" width="8.7109375"/>
    <col min="8010" max="8010" customWidth="1" width="8.7109375"/>
    <col min="8011" max="8011" customWidth="1" width="8.7109375"/>
    <col min="8012" max="8012" customWidth="1" width="8.7109375"/>
    <col min="8013" max="8013" customWidth="1" width="8.7109375"/>
    <col min="8014" max="8014" customWidth="1" width="8.7109375"/>
    <col min="8015" max="8015" customWidth="1" width="8.7109375"/>
    <col min="8016" max="8016" customWidth="1" width="8.7109375"/>
    <col min="8017" max="8017" customWidth="1" width="8.7109375"/>
    <col min="8018" max="8018" customWidth="1" width="8.7109375"/>
    <col min="8019" max="8019" customWidth="1" width="8.7109375"/>
    <col min="8020" max="8020" customWidth="1" width="8.7109375"/>
    <col min="8021" max="8021" customWidth="1" width="8.7109375"/>
    <col min="8022" max="8022" customWidth="1" width="8.7109375"/>
    <col min="8023" max="8023" customWidth="1" width="8.7109375"/>
    <col min="8024" max="8024" customWidth="1" width="8.7109375"/>
    <col min="8025" max="8025" customWidth="1" width="8.7109375"/>
    <col min="8026" max="8026" customWidth="1" width="8.7109375"/>
    <col min="8027" max="8027" customWidth="1" width="8.7109375"/>
    <col min="8028" max="8028" customWidth="1" width="8.7109375"/>
    <col min="8029" max="8029" customWidth="1" width="8.7109375"/>
    <col min="8030" max="8030" customWidth="1" width="8.7109375"/>
    <col min="8031" max="8031" customWidth="1" width="8.7109375"/>
    <col min="8032" max="8032" customWidth="1" width="8.7109375"/>
    <col min="8033" max="8033" customWidth="1" width="8.7109375"/>
    <col min="8034" max="8034" customWidth="1" width="8.7109375"/>
    <col min="8035" max="8035" customWidth="1" width="8.7109375"/>
    <col min="8036" max="8036" customWidth="1" width="8.7109375"/>
    <col min="8037" max="8037" customWidth="1" width="8.7109375"/>
    <col min="8038" max="8038" customWidth="1" width="8.7109375"/>
    <col min="8039" max="8039" customWidth="1" width="8.7109375"/>
    <col min="8040" max="8040" customWidth="1" width="8.7109375"/>
    <col min="8041" max="8041" customWidth="1" width="8.7109375"/>
    <col min="8042" max="8042" customWidth="1" width="8.7109375"/>
    <col min="8043" max="8043" customWidth="1" width="8.7109375"/>
    <col min="8044" max="8044" customWidth="1" width="8.7109375"/>
    <col min="8045" max="8045" customWidth="1" width="8.7109375"/>
    <col min="8046" max="8046" customWidth="1" width="8.7109375"/>
    <col min="8047" max="8047" customWidth="1" width="8.7109375"/>
    <col min="8048" max="8048" customWidth="1" width="8.7109375"/>
    <col min="8049" max="8049" customWidth="1" width="8.7109375"/>
    <col min="8050" max="8050" customWidth="1" width="8.7109375"/>
    <col min="8051" max="8051" customWidth="1" width="8.7109375"/>
    <col min="8052" max="8052" customWidth="1" width="8.7109375"/>
    <col min="8053" max="8053" customWidth="1" width="8.7109375"/>
    <col min="8054" max="8054" customWidth="1" width="8.7109375"/>
    <col min="8055" max="8055" customWidth="1" width="8.7109375"/>
    <col min="8056" max="8056" customWidth="1" width="8.7109375"/>
    <col min="8057" max="8057" customWidth="1" width="8.7109375"/>
    <col min="8058" max="8058" customWidth="1" width="8.7109375"/>
    <col min="8059" max="8059" customWidth="1" width="8.7109375"/>
    <col min="8060" max="8060" customWidth="1" width="8.7109375"/>
    <col min="8061" max="8061" customWidth="1" width="8.7109375"/>
    <col min="8062" max="8062" customWidth="1" width="8.7109375"/>
    <col min="8063" max="8063" customWidth="1" width="8.7109375"/>
    <col min="8064" max="8064" customWidth="1" width="8.7109375"/>
    <col min="8065" max="8065" customWidth="1" width="8.7109375"/>
    <col min="8066" max="8066" customWidth="1" width="8.7109375"/>
    <col min="8067" max="8067" customWidth="1" width="8.7109375"/>
    <col min="8068" max="8068" customWidth="1" width="8.7109375"/>
    <col min="8069" max="8069" customWidth="1" width="8.7109375"/>
    <col min="8070" max="8070" customWidth="1" width="8.7109375"/>
    <col min="8071" max="8071" customWidth="1" width="8.7109375"/>
    <col min="8072" max="8072" customWidth="1" width="8.7109375"/>
    <col min="8073" max="8073" customWidth="1" width="8.7109375"/>
    <col min="8074" max="8074" customWidth="1" width="8.7109375"/>
    <col min="8075" max="8075" customWidth="1" width="8.7109375"/>
    <col min="8076" max="8076" customWidth="1" width="8.7109375"/>
    <col min="8077" max="8077" customWidth="1" width="8.7109375"/>
    <col min="8078" max="8078" customWidth="1" width="8.7109375"/>
    <col min="8079" max="8079" customWidth="1" width="8.7109375"/>
    <col min="8080" max="8080" customWidth="1" width="8.7109375"/>
    <col min="8081" max="8081" customWidth="1" width="8.7109375"/>
    <col min="8082" max="8082" customWidth="1" width="8.7109375"/>
    <col min="8083" max="8083" customWidth="1" width="8.7109375"/>
    <col min="8084" max="8084" customWidth="1" width="8.7109375"/>
    <col min="8085" max="8085" customWidth="1" width="8.7109375"/>
    <col min="8086" max="8086" customWidth="1" width="8.7109375"/>
    <col min="8087" max="8087" customWidth="1" width="8.7109375"/>
    <col min="8088" max="8088" customWidth="1" width="8.7109375"/>
    <col min="8089" max="8089" customWidth="1" width="8.7109375"/>
    <col min="8090" max="8090" customWidth="1" width="8.7109375"/>
    <col min="8091" max="8091" customWidth="1" width="8.7109375"/>
    <col min="8092" max="8092" customWidth="1" width="8.7109375"/>
    <col min="8093" max="8093" customWidth="1" width="8.7109375"/>
    <col min="8094" max="8094" customWidth="1" width="8.7109375"/>
    <col min="8095" max="8095" customWidth="1" width="8.7109375"/>
    <col min="8096" max="8096" customWidth="1" width="8.7109375"/>
    <col min="8097" max="8097" customWidth="1" width="8.7109375"/>
    <col min="8098" max="8098" customWidth="1" width="8.7109375"/>
    <col min="8099" max="8099" customWidth="1" width="8.7109375"/>
    <col min="8100" max="8100" customWidth="1" width="8.7109375"/>
    <col min="8101" max="8101" customWidth="1" width="8.7109375"/>
    <col min="8102" max="8102" customWidth="1" width="8.7109375"/>
    <col min="8103" max="8103" customWidth="1" width="8.7109375"/>
    <col min="8104" max="8104" customWidth="1" width="8.7109375"/>
    <col min="8105" max="8105" customWidth="1" width="8.7109375"/>
    <col min="8106" max="8106" customWidth="1" width="8.7109375"/>
    <col min="8107" max="8107" customWidth="1" width="8.7109375"/>
    <col min="8108" max="8108" customWidth="1" width="8.7109375"/>
    <col min="8109" max="8109" customWidth="1" width="8.7109375"/>
    <col min="8110" max="8110" customWidth="1" width="8.7109375"/>
    <col min="8111" max="8111" customWidth="1" width="8.7109375"/>
    <col min="8112" max="8112" customWidth="1" width="8.7109375"/>
    <col min="8113" max="8113" customWidth="1" width="8.7109375"/>
    <col min="8114" max="8114" customWidth="1" width="8.7109375"/>
    <col min="8115" max="8115" customWidth="1" width="8.7109375"/>
    <col min="8116" max="8116" customWidth="1" width="8.7109375"/>
    <col min="8117" max="8117" customWidth="1" width="8.7109375"/>
    <col min="8118" max="8118" customWidth="1" width="8.7109375"/>
    <col min="8119" max="8119" customWidth="1" width="8.7109375"/>
    <col min="8120" max="8120" customWidth="1" width="8.7109375"/>
    <col min="8121" max="8121" customWidth="1" width="8.7109375"/>
    <col min="8122" max="8122" customWidth="1" width="8.7109375"/>
    <col min="8123" max="8123" customWidth="1" width="8.7109375"/>
    <col min="8124" max="8124" customWidth="1" width="8.7109375"/>
    <col min="8125" max="8125" customWidth="1" width="8.7109375"/>
    <col min="8126" max="8126" customWidth="1" width="8.7109375"/>
    <col min="8127" max="8127" customWidth="1" width="8.7109375"/>
    <col min="8128" max="8128" customWidth="1" width="8.7109375"/>
    <col min="8129" max="8129" customWidth="1" width="8.7109375"/>
    <col min="8130" max="8130" customWidth="1" width="8.7109375"/>
    <col min="8131" max="8131" customWidth="1" width="8.7109375"/>
    <col min="8132" max="8132" customWidth="1" width="8.7109375"/>
    <col min="8133" max="8133" customWidth="1" width="8.7109375"/>
    <col min="8134" max="8134" customWidth="1" width="8.7109375"/>
    <col min="8135" max="8135" customWidth="1" width="8.7109375"/>
    <col min="8136" max="8136" customWidth="1" width="8.7109375"/>
    <col min="8137" max="8137" customWidth="1" width="8.7109375"/>
    <col min="8138" max="8138" customWidth="1" width="8.7109375"/>
    <col min="8139" max="8139" customWidth="1" width="8.7109375"/>
    <col min="8140" max="8140" customWidth="1" width="8.7109375"/>
    <col min="8141" max="8141" customWidth="1" width="8.7109375"/>
    <col min="8142" max="8142" customWidth="1" width="8.7109375"/>
    <col min="8143" max="8143" customWidth="1" width="8.7109375"/>
    <col min="8144" max="8144" customWidth="1" width="8.7109375"/>
    <col min="8145" max="8145" customWidth="1" width="8.7109375"/>
    <col min="8146" max="8146" customWidth="1" width="8.7109375"/>
    <col min="8147" max="8147" customWidth="1" width="8.7109375"/>
    <col min="8148" max="8148" customWidth="1" width="8.7109375"/>
    <col min="8149" max="8149" customWidth="1" width="8.7109375"/>
    <col min="8150" max="8150" customWidth="1" width="8.7109375"/>
    <col min="8151" max="8151" customWidth="1" width="8.7109375"/>
    <col min="8152" max="8152" customWidth="1" width="8.7109375"/>
    <col min="8153" max="8153" customWidth="1" width="8.7109375"/>
    <col min="8154" max="8154" customWidth="1" width="8.7109375"/>
    <col min="8155" max="8155" customWidth="1" width="8.7109375"/>
    <col min="8156" max="8156" customWidth="1" width="8.7109375"/>
    <col min="8157" max="8157" customWidth="1" width="8.7109375"/>
    <col min="8158" max="8158" customWidth="1" width="8.7109375"/>
    <col min="8159" max="8159" customWidth="1" width="8.7109375"/>
    <col min="8160" max="8160" customWidth="1" width="8.7109375"/>
    <col min="8161" max="8161" customWidth="1" width="8.7109375"/>
    <col min="8162" max="8162" customWidth="1" width="8.7109375"/>
    <col min="8163" max="8163" customWidth="1" width="8.7109375"/>
    <col min="8164" max="8164" customWidth="1" width="8.7109375"/>
    <col min="8165" max="8165" customWidth="1" width="8.7109375"/>
    <col min="8166" max="8166" customWidth="1" width="8.7109375"/>
    <col min="8167" max="8167" customWidth="1" width="8.7109375"/>
    <col min="8168" max="8168" customWidth="1" width="8.7109375"/>
    <col min="8169" max="8169" customWidth="1" width="8.7109375"/>
    <col min="8170" max="8170" customWidth="1" width="8.7109375"/>
    <col min="8171" max="8171" customWidth="1" width="8.7109375"/>
    <col min="8172" max="8172" customWidth="1" width="8.7109375"/>
    <col min="8173" max="8173" customWidth="1" width="8.7109375"/>
    <col min="8174" max="8174" customWidth="1" width="8.7109375"/>
    <col min="8175" max="8175" customWidth="1" width="8.7109375"/>
    <col min="8176" max="8176" customWidth="1" width="8.7109375"/>
    <col min="8177" max="8177" customWidth="1" width="8.7109375"/>
    <col min="8178" max="8178" customWidth="1" width="8.7109375"/>
    <col min="8179" max="8179" customWidth="1" width="8.7109375"/>
    <col min="8180" max="8180" customWidth="1" width="8.7109375"/>
    <col min="8181" max="8181" customWidth="1" width="8.7109375"/>
    <col min="8182" max="8182" customWidth="1" width="8.7109375"/>
    <col min="8183" max="8183" customWidth="1" width="8.7109375"/>
    <col min="8184" max="8184" customWidth="1" width="8.7109375"/>
    <col min="8185" max="8185" customWidth="1" width="8.7109375"/>
    <col min="8186" max="8186" customWidth="1" width="8.7109375"/>
    <col min="8187" max="8187" customWidth="1" width="8.7109375"/>
    <col min="8188" max="8188" customWidth="1" width="8.7109375"/>
    <col min="8189" max="8189" customWidth="1" width="8.7109375"/>
    <col min="8190" max="8190" customWidth="1" width="8.7109375"/>
    <col min="8191" max="8191" customWidth="1" width="8.7109375"/>
    <col min="8192" max="8192" customWidth="1" width="8.7109375"/>
    <col min="8193" max="8193" customWidth="1" width="8.7109375"/>
    <col min="8194" max="8194" customWidth="1" width="8.7109375"/>
    <col min="8195" max="8195" customWidth="1" width="8.7109375"/>
    <col min="8196" max="8196" customWidth="1" width="8.7109375"/>
    <col min="8197" max="8197" customWidth="1" width="8.7109375"/>
    <col min="8198" max="8198" customWidth="1" width="8.7109375"/>
    <col min="8199" max="8199" customWidth="1" width="8.7109375"/>
    <col min="8200" max="8200" customWidth="1" width="8.7109375"/>
    <col min="8201" max="8201" customWidth="1" width="8.7109375"/>
    <col min="8202" max="8202" customWidth="1" width="8.7109375"/>
    <col min="8203" max="8203" customWidth="1" width="8.7109375"/>
    <col min="8204" max="8204" customWidth="1" width="8.7109375"/>
    <col min="8205" max="8205" customWidth="1" width="8.7109375"/>
    <col min="8206" max="8206" customWidth="1" width="8.7109375"/>
    <col min="8207" max="8207" customWidth="1" width="8.7109375"/>
    <col min="8208" max="8208" customWidth="1" width="8.7109375"/>
    <col min="8209" max="8209" customWidth="1" width="8.7109375"/>
    <col min="8210" max="8210" customWidth="1" width="8.7109375"/>
    <col min="8211" max="8211" customWidth="1" width="8.7109375"/>
    <col min="8212" max="8212" customWidth="1" width="8.7109375"/>
    <col min="8213" max="8213" customWidth="1" width="8.7109375"/>
    <col min="8214" max="8214" customWidth="1" width="8.7109375"/>
    <col min="8215" max="8215" customWidth="1" width="8.7109375"/>
    <col min="8216" max="8216" customWidth="1" width="8.7109375"/>
    <col min="8217" max="8217" customWidth="1" width="8.7109375"/>
    <col min="8218" max="8218" customWidth="1" width="8.7109375"/>
    <col min="8219" max="8219" customWidth="1" width="8.7109375"/>
    <col min="8220" max="8220" customWidth="1" width="8.7109375"/>
    <col min="8221" max="8221" customWidth="1" width="8.7109375"/>
    <col min="8222" max="8222" customWidth="1" width="8.7109375"/>
    <col min="8223" max="8223" customWidth="1" width="8.7109375"/>
    <col min="8224" max="8224" customWidth="1" width="8.7109375"/>
    <col min="8225" max="8225" customWidth="1" width="8.7109375"/>
    <col min="8226" max="8226" customWidth="1" width="8.7109375"/>
    <col min="8227" max="8227" customWidth="1" width="8.7109375"/>
    <col min="8228" max="8228" customWidth="1" width="8.7109375"/>
    <col min="8229" max="8229" customWidth="1" width="8.7109375"/>
    <col min="8230" max="8230" customWidth="1" width="8.7109375"/>
    <col min="8231" max="8231" customWidth="1" width="8.7109375"/>
    <col min="8232" max="8232" customWidth="1" width="8.7109375"/>
    <col min="8233" max="8233" customWidth="1" width="8.7109375"/>
    <col min="8234" max="8234" customWidth="1" width="8.7109375"/>
    <col min="8235" max="8235" customWidth="1" width="8.7109375"/>
    <col min="8236" max="8236" customWidth="1" width="8.7109375"/>
    <col min="8237" max="8237" customWidth="1" width="8.7109375"/>
    <col min="8238" max="8238" customWidth="1" width="8.7109375"/>
    <col min="8239" max="8239" customWidth="1" width="8.7109375"/>
    <col min="8240" max="8240" customWidth="1" width="8.7109375"/>
    <col min="8241" max="8241" customWidth="1" width="8.7109375"/>
    <col min="8242" max="8242" customWidth="1" width="8.7109375"/>
    <col min="8243" max="8243" customWidth="1" width="8.7109375"/>
    <col min="8244" max="8244" customWidth="1" width="8.7109375"/>
    <col min="8245" max="8245" customWidth="1" width="8.7109375"/>
    <col min="8246" max="8246" customWidth="1" width="8.7109375"/>
    <col min="8247" max="8247" customWidth="1" width="8.7109375"/>
    <col min="8248" max="8248" customWidth="1" width="8.7109375"/>
    <col min="8249" max="8249" customWidth="1" width="8.7109375"/>
    <col min="8250" max="8250" customWidth="1" width="8.7109375"/>
    <col min="8251" max="8251" customWidth="1" width="8.7109375"/>
    <col min="8252" max="8252" customWidth="1" width="8.7109375"/>
    <col min="8253" max="8253" customWidth="1" width="8.7109375"/>
    <col min="8254" max="8254" customWidth="1" width="8.7109375"/>
    <col min="8255" max="8255" customWidth="1" width="8.7109375"/>
    <col min="8256" max="8256" customWidth="1" width="8.7109375"/>
    <col min="8257" max="8257" customWidth="1" width="8.7109375"/>
    <col min="8258" max="8258" customWidth="1" width="8.7109375"/>
    <col min="8259" max="8259" customWidth="1" width="8.7109375"/>
    <col min="8260" max="8260" customWidth="1" width="8.7109375"/>
    <col min="8261" max="8261" customWidth="1" width="8.7109375"/>
    <col min="8262" max="8262" customWidth="1" width="8.7109375"/>
    <col min="8263" max="8263" customWidth="1" width="8.7109375"/>
    <col min="8264" max="8264" customWidth="1" width="8.7109375"/>
    <col min="8265" max="8265" customWidth="1" width="8.7109375"/>
    <col min="8266" max="8266" customWidth="1" width="8.7109375"/>
    <col min="8267" max="8267" customWidth="1" width="8.7109375"/>
    <col min="8268" max="8268" customWidth="1" width="8.7109375"/>
    <col min="8269" max="8269" customWidth="1" width="8.7109375"/>
    <col min="8270" max="8270" customWidth="1" width="8.7109375"/>
    <col min="8271" max="8271" customWidth="1" width="8.7109375"/>
    <col min="8272" max="8272" customWidth="1" width="8.7109375"/>
    <col min="8273" max="8273" customWidth="1" width="8.7109375"/>
    <col min="8274" max="8274" customWidth="1" width="8.7109375"/>
    <col min="8275" max="8275" customWidth="1" width="8.7109375"/>
    <col min="8276" max="8276" customWidth="1" width="8.7109375"/>
    <col min="8277" max="8277" customWidth="1" width="8.7109375"/>
    <col min="8278" max="8278" customWidth="1" width="8.7109375"/>
    <col min="8279" max="8279" customWidth="1" width="8.7109375"/>
    <col min="8280" max="8280" customWidth="1" width="8.7109375"/>
    <col min="8281" max="8281" customWidth="1" width="8.7109375"/>
    <col min="8282" max="8282" customWidth="1" width="8.7109375"/>
    <col min="8283" max="8283" customWidth="1" width="8.7109375"/>
    <col min="8284" max="8284" customWidth="1" width="8.7109375"/>
    <col min="8285" max="8285" customWidth="1" width="8.7109375"/>
    <col min="8286" max="8286" customWidth="1" width="8.7109375"/>
    <col min="8287" max="8287" customWidth="1" width="8.7109375"/>
    <col min="8288" max="8288" customWidth="1" width="8.7109375"/>
    <col min="8289" max="8289" customWidth="1" width="8.7109375"/>
    <col min="8290" max="8290" customWidth="1" width="8.7109375"/>
    <col min="8291" max="8291" customWidth="1" width="8.7109375"/>
    <col min="8292" max="8292" customWidth="1" width="8.7109375"/>
    <col min="8293" max="8293" customWidth="1" width="8.7109375"/>
    <col min="8294" max="8294" customWidth="1" width="8.7109375"/>
    <col min="8295" max="8295" customWidth="1" width="8.7109375"/>
    <col min="8296" max="8296" customWidth="1" width="8.7109375"/>
    <col min="8297" max="8297" customWidth="1" width="8.7109375"/>
    <col min="8298" max="8298" customWidth="1" width="8.7109375"/>
    <col min="8299" max="8299" customWidth="1" width="8.7109375"/>
    <col min="8300" max="8300" customWidth="1" width="8.7109375"/>
    <col min="8301" max="8301" customWidth="1" width="8.7109375"/>
    <col min="8302" max="8302" customWidth="1" width="8.7109375"/>
    <col min="8303" max="8303" customWidth="1" width="8.7109375"/>
    <col min="8304" max="8304" customWidth="1" width="8.7109375"/>
    <col min="8305" max="8305" customWidth="1" width="8.7109375"/>
    <col min="8306" max="8306" customWidth="1" width="8.7109375"/>
    <col min="8307" max="8307" customWidth="1" width="8.7109375"/>
    <col min="8308" max="8308" customWidth="1" width="8.7109375"/>
    <col min="8309" max="8309" customWidth="1" width="8.7109375"/>
    <col min="8310" max="8310" customWidth="1" width="8.7109375"/>
    <col min="8311" max="8311" customWidth="1" width="8.7109375"/>
    <col min="8312" max="8312" customWidth="1" width="8.7109375"/>
    <col min="8313" max="8313" customWidth="1" width="8.7109375"/>
    <col min="8314" max="8314" customWidth="1" width="8.7109375"/>
    <col min="8315" max="8315" customWidth="1" width="8.7109375"/>
    <col min="8316" max="8316" customWidth="1" width="8.7109375"/>
    <col min="8317" max="8317" customWidth="1" width="8.7109375"/>
    <col min="8318" max="8318" customWidth="1" width="8.7109375"/>
    <col min="8319" max="8319" customWidth="1" width="8.7109375"/>
    <col min="8320" max="8320" customWidth="1" width="8.7109375"/>
    <col min="8321" max="8321" customWidth="1" width="8.7109375"/>
    <col min="8322" max="8322" customWidth="1" width="8.7109375"/>
    <col min="8323" max="8323" customWidth="1" width="8.7109375"/>
    <col min="8324" max="8324" customWidth="1" width="8.7109375"/>
    <col min="8325" max="8325" customWidth="1" width="8.7109375"/>
    <col min="8326" max="8326" customWidth="1" width="8.7109375"/>
    <col min="8327" max="8327" customWidth="1" width="8.7109375"/>
    <col min="8328" max="8328" customWidth="1" width="8.7109375"/>
    <col min="8329" max="8329" customWidth="1" width="8.7109375"/>
    <col min="8330" max="8330" customWidth="1" width="8.7109375"/>
    <col min="8331" max="8331" customWidth="1" width="8.7109375"/>
    <col min="8332" max="8332" customWidth="1" width="8.7109375"/>
    <col min="8333" max="8333" customWidth="1" width="8.7109375"/>
    <col min="8334" max="8334" customWidth="1" width="8.7109375"/>
    <col min="8335" max="8335" customWidth="1" width="8.7109375"/>
    <col min="8336" max="8336" customWidth="1" width="8.7109375"/>
    <col min="8337" max="8337" customWidth="1" width="8.7109375"/>
    <col min="8338" max="8338" customWidth="1" width="8.7109375"/>
    <col min="8339" max="8339" customWidth="1" width="8.7109375"/>
    <col min="8340" max="8340" customWidth="1" width="8.7109375"/>
    <col min="8341" max="8341" customWidth="1" width="8.7109375"/>
    <col min="8342" max="8342" customWidth="1" width="8.7109375"/>
    <col min="8343" max="8343" customWidth="1" width="8.7109375"/>
    <col min="8344" max="8344" customWidth="1" width="8.7109375"/>
    <col min="8345" max="8345" customWidth="1" width="8.7109375"/>
    <col min="8346" max="8346" customWidth="1" width="8.7109375"/>
    <col min="8347" max="8347" customWidth="1" width="8.7109375"/>
    <col min="8348" max="8348" customWidth="1" width="8.7109375"/>
    <col min="8349" max="8349" customWidth="1" width="8.7109375"/>
    <col min="8350" max="8350" customWidth="1" width="8.7109375"/>
    <col min="8351" max="8351" customWidth="1" width="8.7109375"/>
    <col min="8352" max="8352" customWidth="1" width="8.7109375"/>
    <col min="8353" max="8353" customWidth="1" width="8.7109375"/>
    <col min="8354" max="8354" customWidth="1" width="8.7109375"/>
    <col min="8355" max="8355" customWidth="1" width="8.7109375"/>
    <col min="8356" max="8356" customWidth="1" width="8.7109375"/>
    <col min="8357" max="8357" customWidth="1" width="8.7109375"/>
    <col min="8358" max="8358" customWidth="1" width="8.7109375"/>
    <col min="8359" max="8359" customWidth="1" width="8.7109375"/>
    <col min="8360" max="8360" customWidth="1" width="8.7109375"/>
    <col min="8361" max="8361" customWidth="1" width="8.7109375"/>
    <col min="8362" max="8362" customWidth="1" width="8.7109375"/>
    <col min="8363" max="8363" customWidth="1" width="8.7109375"/>
    <col min="8364" max="8364" customWidth="1" width="8.7109375"/>
    <col min="8365" max="8365" customWidth="1" width="8.7109375"/>
    <col min="8366" max="8366" customWidth="1" width="8.7109375"/>
    <col min="8367" max="8367" customWidth="1" width="8.7109375"/>
    <col min="8368" max="8368" customWidth="1" width="8.7109375"/>
    <col min="8369" max="8369" customWidth="1" width="8.7109375"/>
    <col min="8370" max="8370" customWidth="1" width="8.7109375"/>
    <col min="8371" max="8371" customWidth="1" width="8.7109375"/>
    <col min="8372" max="8372" customWidth="1" width="8.7109375"/>
    <col min="8373" max="8373" customWidth="1" width="8.7109375"/>
    <col min="8374" max="8374" customWidth="1" width="8.7109375"/>
    <col min="8375" max="8375" customWidth="1" width="8.7109375"/>
    <col min="8376" max="8376" customWidth="1" width="8.7109375"/>
    <col min="8377" max="8377" customWidth="1" width="8.7109375"/>
    <col min="8378" max="8378" customWidth="1" width="8.7109375"/>
    <col min="8379" max="8379" customWidth="1" width="8.7109375"/>
    <col min="8380" max="8380" customWidth="1" width="8.7109375"/>
    <col min="8381" max="8381" customWidth="1" width="8.7109375"/>
    <col min="8382" max="8382" customWidth="1" width="8.7109375"/>
    <col min="8383" max="8383" customWidth="1" width="8.7109375"/>
    <col min="8384" max="8384" customWidth="1" width="8.7109375"/>
    <col min="8385" max="8385" customWidth="1" width="8.7109375"/>
    <col min="8386" max="8386" customWidth="1" width="8.7109375"/>
    <col min="8387" max="8387" customWidth="1" width="8.7109375"/>
    <col min="8388" max="8388" customWidth="1" width="8.7109375"/>
    <col min="8389" max="8389" customWidth="1" width="8.7109375"/>
    <col min="8390" max="8390" customWidth="1" width="8.7109375"/>
    <col min="8391" max="8391" customWidth="1" width="8.7109375"/>
    <col min="8392" max="8392" customWidth="1" width="8.7109375"/>
    <col min="8393" max="8393" customWidth="1" width="8.7109375"/>
    <col min="8394" max="8394" customWidth="1" width="8.7109375"/>
    <col min="8395" max="8395" customWidth="1" width="8.7109375"/>
    <col min="8396" max="8396" customWidth="1" width="8.7109375"/>
    <col min="8397" max="8397" customWidth="1" width="8.7109375"/>
    <col min="8398" max="8398" customWidth="1" width="8.7109375"/>
    <col min="8399" max="8399" customWidth="1" width="8.7109375"/>
    <col min="8400" max="8400" customWidth="1" width="8.7109375"/>
    <col min="8401" max="8401" customWidth="1" width="8.7109375"/>
    <col min="8402" max="8402" customWidth="1" width="8.7109375"/>
    <col min="8403" max="8403" customWidth="1" width="8.7109375"/>
    <col min="8404" max="8404" customWidth="1" width="8.7109375"/>
    <col min="8405" max="8405" customWidth="1" width="8.7109375"/>
    <col min="8406" max="8406" customWidth="1" width="8.7109375"/>
    <col min="8407" max="8407" customWidth="1" width="8.7109375"/>
    <col min="8408" max="8408" customWidth="1" width="8.7109375"/>
    <col min="8409" max="8409" customWidth="1" width="8.7109375"/>
    <col min="8410" max="8410" customWidth="1" width="8.7109375"/>
    <col min="8411" max="8411" customWidth="1" width="8.7109375"/>
    <col min="8412" max="8412" customWidth="1" width="8.7109375"/>
    <col min="8413" max="8413" customWidth="1" width="8.7109375"/>
    <col min="8414" max="8414" customWidth="1" width="8.7109375"/>
    <col min="8415" max="8415" customWidth="1" width="8.7109375"/>
    <col min="8416" max="8416" customWidth="1" width="8.7109375"/>
    <col min="8417" max="8417" customWidth="1" width="8.7109375"/>
    <col min="8418" max="8418" customWidth="1" width="8.7109375"/>
    <col min="8419" max="8419" customWidth="1" width="8.7109375"/>
    <col min="8420" max="8420" customWidth="1" width="8.7109375"/>
    <col min="8421" max="8421" customWidth="1" width="8.7109375"/>
    <col min="8422" max="8422" customWidth="1" width="8.7109375"/>
    <col min="8423" max="8423" customWidth="1" width="8.7109375"/>
    <col min="8424" max="8424" customWidth="1" width="8.7109375"/>
    <col min="8425" max="8425" customWidth="1" width="8.7109375"/>
    <col min="8426" max="8426" customWidth="1" width="8.7109375"/>
    <col min="8427" max="8427" customWidth="1" width="8.7109375"/>
    <col min="8428" max="8428" customWidth="1" width="8.7109375"/>
    <col min="8429" max="8429" customWidth="1" width="8.7109375"/>
    <col min="8430" max="8430" customWidth="1" width="8.7109375"/>
    <col min="8431" max="8431" customWidth="1" width="8.7109375"/>
    <col min="8432" max="8432" customWidth="1" width="8.7109375"/>
    <col min="8433" max="8433" customWidth="1" width="8.7109375"/>
    <col min="8434" max="8434" customWidth="1" width="8.7109375"/>
    <col min="8435" max="8435" customWidth="1" width="8.7109375"/>
    <col min="8436" max="8436" customWidth="1" width="8.7109375"/>
    <col min="8437" max="8437" customWidth="1" width="8.7109375"/>
    <col min="8438" max="8438" customWidth="1" width="8.7109375"/>
    <col min="8439" max="8439" customWidth="1" width="8.7109375"/>
    <col min="8440" max="8440" customWidth="1" width="8.7109375"/>
    <col min="8441" max="8441" customWidth="1" width="8.7109375"/>
    <col min="8442" max="8442" customWidth="1" width="8.7109375"/>
    <col min="8443" max="8443" customWidth="1" width="8.7109375"/>
    <col min="8444" max="8444" customWidth="1" width="8.7109375"/>
    <col min="8445" max="8445" customWidth="1" width="8.7109375"/>
    <col min="8446" max="8446" customWidth="1" width="8.7109375"/>
    <col min="8447" max="8447" customWidth="1" width="8.7109375"/>
    <col min="8448" max="8448" customWidth="1" width="8.7109375"/>
    <col min="8449" max="8449" customWidth="1" width="8.7109375"/>
    <col min="8450" max="8450" customWidth="1" width="8.7109375"/>
    <col min="8451" max="8451" customWidth="1" width="8.7109375"/>
    <col min="8452" max="8452" customWidth="1" width="8.7109375"/>
    <col min="8453" max="8453" customWidth="1" width="8.7109375"/>
    <col min="8454" max="8454" customWidth="1" width="8.7109375"/>
    <col min="8455" max="8455" customWidth="1" width="8.7109375"/>
    <col min="8456" max="8456" customWidth="1" width="8.7109375"/>
    <col min="8457" max="8457" customWidth="1" width="8.7109375"/>
    <col min="8458" max="8458" customWidth="1" width="8.7109375"/>
    <col min="8459" max="8459" customWidth="1" width="8.7109375"/>
    <col min="8460" max="8460" customWidth="1" width="8.7109375"/>
    <col min="8461" max="8461" customWidth="1" width="8.7109375"/>
    <col min="8462" max="8462" customWidth="1" width="8.7109375"/>
    <col min="8463" max="8463" customWidth="1" width="8.7109375"/>
    <col min="8464" max="8464" customWidth="1" width="8.7109375"/>
    <col min="8465" max="8465" customWidth="1" width="8.7109375"/>
    <col min="8466" max="8466" customWidth="1" width="8.7109375"/>
    <col min="8467" max="8467" customWidth="1" width="8.7109375"/>
    <col min="8468" max="8468" customWidth="1" width="8.7109375"/>
    <col min="8469" max="8469" customWidth="1" width="8.7109375"/>
    <col min="8470" max="8470" customWidth="1" width="8.7109375"/>
    <col min="8471" max="8471" customWidth="1" width="8.7109375"/>
    <col min="8472" max="8472" customWidth="1" width="8.7109375"/>
    <col min="8473" max="8473" customWidth="1" width="8.7109375"/>
    <col min="8474" max="8474" customWidth="1" width="8.7109375"/>
    <col min="8475" max="8475" customWidth="1" width="8.7109375"/>
    <col min="8476" max="8476" customWidth="1" width="8.7109375"/>
    <col min="8477" max="8477" customWidth="1" width="8.7109375"/>
    <col min="8478" max="8478" customWidth="1" width="8.7109375"/>
    <col min="8479" max="8479" customWidth="1" width="8.7109375"/>
    <col min="8480" max="8480" customWidth="1" width="8.7109375"/>
    <col min="8481" max="8481" customWidth="1" width="8.7109375"/>
    <col min="8482" max="8482" customWidth="1" width="8.7109375"/>
    <col min="8483" max="8483" customWidth="1" width="8.7109375"/>
    <col min="8484" max="8484" customWidth="1" width="8.7109375"/>
    <col min="8485" max="8485" customWidth="1" width="8.7109375"/>
    <col min="8486" max="8486" customWidth="1" width="8.7109375"/>
    <col min="8487" max="8487" customWidth="1" width="8.7109375"/>
    <col min="8488" max="8488" customWidth="1" width="8.7109375"/>
    <col min="8489" max="8489" customWidth="1" width="8.7109375"/>
    <col min="8490" max="8490" customWidth="1" width="8.7109375"/>
    <col min="8491" max="8491" customWidth="1" width="8.7109375"/>
    <col min="8492" max="8492" customWidth="1" width="8.7109375"/>
    <col min="8493" max="8493" customWidth="1" width="8.7109375"/>
    <col min="8494" max="8494" customWidth="1" width="8.7109375"/>
    <col min="8495" max="8495" customWidth="1" width="8.7109375"/>
    <col min="8496" max="8496" customWidth="1" width="8.7109375"/>
    <col min="8497" max="8497" customWidth="1" width="8.7109375"/>
    <col min="8498" max="8498" customWidth="1" width="8.7109375"/>
    <col min="8499" max="8499" customWidth="1" width="8.7109375"/>
    <col min="8500" max="8500" customWidth="1" width="8.7109375"/>
    <col min="8501" max="8501" customWidth="1" width="8.7109375"/>
    <col min="8502" max="8502" customWidth="1" width="8.7109375"/>
    <col min="8503" max="8503" customWidth="1" width="8.7109375"/>
    <col min="8504" max="8504" customWidth="1" width="8.7109375"/>
    <col min="8505" max="8505" customWidth="1" width="8.7109375"/>
    <col min="8506" max="8506" customWidth="1" width="8.7109375"/>
    <col min="8507" max="8507" customWidth="1" width="8.7109375"/>
    <col min="8508" max="8508" customWidth="1" width="8.7109375"/>
    <col min="8509" max="8509" customWidth="1" width="8.7109375"/>
    <col min="8510" max="8510" customWidth="1" width="8.7109375"/>
    <col min="8511" max="8511" customWidth="1" width="8.7109375"/>
    <col min="8512" max="8512" customWidth="1" width="8.7109375"/>
    <col min="8513" max="8513" customWidth="1" width="8.7109375"/>
    <col min="8514" max="8514" customWidth="1" width="8.7109375"/>
    <col min="8515" max="8515" customWidth="1" width="8.7109375"/>
    <col min="8516" max="8516" customWidth="1" width="8.7109375"/>
    <col min="8517" max="8517" customWidth="1" width="8.7109375"/>
    <col min="8518" max="8518" customWidth="1" width="8.7109375"/>
    <col min="8519" max="8519" customWidth="1" width="8.7109375"/>
    <col min="8520" max="8520" customWidth="1" width="8.7109375"/>
    <col min="8521" max="8521" customWidth="1" width="8.7109375"/>
    <col min="8522" max="8522" customWidth="1" width="8.7109375"/>
    <col min="8523" max="8523" customWidth="1" width="8.7109375"/>
    <col min="8524" max="8524" customWidth="1" width="8.7109375"/>
    <col min="8525" max="8525" customWidth="1" width="8.7109375"/>
    <col min="8526" max="8526" customWidth="1" width="8.7109375"/>
    <col min="8527" max="8527" customWidth="1" width="8.7109375"/>
    <col min="8528" max="8528" customWidth="1" width="8.7109375"/>
    <col min="8529" max="8529" customWidth="1" width="8.7109375"/>
    <col min="8530" max="8530" customWidth="1" width="8.7109375"/>
    <col min="8531" max="8531" customWidth="1" width="8.7109375"/>
    <col min="8532" max="8532" customWidth="1" width="8.7109375"/>
    <col min="8533" max="8533" customWidth="1" width="8.7109375"/>
    <col min="8534" max="8534" customWidth="1" width="8.7109375"/>
    <col min="8535" max="8535" customWidth="1" width="8.7109375"/>
    <col min="8536" max="8536" customWidth="1" width="8.7109375"/>
    <col min="8537" max="8537" customWidth="1" width="8.7109375"/>
    <col min="8538" max="8538" customWidth="1" width="8.7109375"/>
    <col min="8539" max="8539" customWidth="1" width="8.7109375"/>
    <col min="8540" max="8540" customWidth="1" width="8.7109375"/>
    <col min="8541" max="8541" customWidth="1" width="8.7109375"/>
    <col min="8542" max="8542" customWidth="1" width="8.7109375"/>
    <col min="8543" max="8543" customWidth="1" width="8.7109375"/>
    <col min="8544" max="8544" customWidth="1" width="8.7109375"/>
    <col min="8545" max="8545" customWidth="1" width="8.7109375"/>
    <col min="8546" max="8546" customWidth="1" width="8.7109375"/>
    <col min="8547" max="8547" customWidth="1" width="8.7109375"/>
    <col min="8548" max="8548" customWidth="1" width="8.7109375"/>
    <col min="8549" max="8549" customWidth="1" width="8.7109375"/>
    <col min="8550" max="8550" customWidth="1" width="8.7109375"/>
    <col min="8551" max="8551" customWidth="1" width="8.7109375"/>
    <col min="8552" max="8552" customWidth="1" width="8.7109375"/>
    <col min="8553" max="8553" customWidth="1" width="8.7109375"/>
    <col min="8554" max="8554" customWidth="1" width="8.7109375"/>
    <col min="8555" max="8555" customWidth="1" width="8.7109375"/>
    <col min="8556" max="8556" customWidth="1" width="8.7109375"/>
    <col min="8557" max="8557" customWidth="1" width="8.7109375"/>
    <col min="8558" max="8558" customWidth="1" width="8.7109375"/>
    <col min="8559" max="8559" customWidth="1" width="8.7109375"/>
    <col min="8560" max="8560" customWidth="1" width="8.7109375"/>
    <col min="8561" max="8561" customWidth="1" width="8.7109375"/>
    <col min="8562" max="8562" customWidth="1" width="8.7109375"/>
    <col min="8563" max="8563" customWidth="1" width="8.7109375"/>
    <col min="8564" max="8564" customWidth="1" width="8.7109375"/>
    <col min="8565" max="8565" customWidth="1" width="8.7109375"/>
    <col min="8566" max="8566" customWidth="1" width="8.7109375"/>
    <col min="8567" max="8567" customWidth="1" width="8.7109375"/>
    <col min="8568" max="8568" customWidth="1" width="8.7109375"/>
    <col min="8569" max="8569" customWidth="1" width="8.7109375"/>
    <col min="8570" max="8570" customWidth="1" width="8.7109375"/>
    <col min="8571" max="8571" customWidth="1" width="8.7109375"/>
    <col min="8572" max="8572" customWidth="1" width="8.7109375"/>
    <col min="8573" max="8573" customWidth="1" width="8.7109375"/>
    <col min="8574" max="8574" customWidth="1" width="8.7109375"/>
    <col min="8575" max="8575" customWidth="1" width="8.7109375"/>
    <col min="8576" max="8576" customWidth="1" width="8.7109375"/>
    <col min="8577" max="8577" customWidth="1" width="8.7109375"/>
    <col min="8578" max="8578" customWidth="1" width="8.7109375"/>
    <col min="8579" max="8579" customWidth="1" width="8.7109375"/>
    <col min="8580" max="8580" customWidth="1" width="8.7109375"/>
    <col min="8581" max="8581" customWidth="1" width="8.7109375"/>
    <col min="8582" max="8582" customWidth="1" width="8.7109375"/>
    <col min="8583" max="8583" customWidth="1" width="8.7109375"/>
    <col min="8584" max="8584" customWidth="1" width="8.7109375"/>
    <col min="8585" max="8585" customWidth="1" width="8.7109375"/>
    <col min="8586" max="8586" customWidth="1" width="8.7109375"/>
    <col min="8587" max="8587" customWidth="1" width="8.7109375"/>
    <col min="8588" max="8588" customWidth="1" width="8.7109375"/>
    <col min="8589" max="8589" customWidth="1" width="8.7109375"/>
    <col min="8590" max="8590" customWidth="1" width="8.7109375"/>
    <col min="8591" max="8591" customWidth="1" width="8.7109375"/>
    <col min="8592" max="8592" customWidth="1" width="8.7109375"/>
    <col min="8593" max="8593" customWidth="1" width="8.7109375"/>
    <col min="8594" max="8594" customWidth="1" width="8.7109375"/>
    <col min="8595" max="8595" customWidth="1" width="8.7109375"/>
    <col min="8596" max="8596" customWidth="1" width="8.7109375"/>
    <col min="8597" max="8597" customWidth="1" width="8.7109375"/>
    <col min="8598" max="8598" customWidth="1" width="8.7109375"/>
    <col min="8599" max="8599" customWidth="1" width="8.7109375"/>
    <col min="8600" max="8600" customWidth="1" width="8.7109375"/>
    <col min="8601" max="8601" customWidth="1" width="8.7109375"/>
    <col min="8602" max="8602" customWidth="1" width="8.7109375"/>
    <col min="8603" max="8603" customWidth="1" width="8.7109375"/>
    <col min="8604" max="8604" customWidth="1" width="8.7109375"/>
    <col min="8605" max="8605" customWidth="1" width="8.7109375"/>
    <col min="8606" max="8606" customWidth="1" width="8.7109375"/>
    <col min="8607" max="8607" customWidth="1" width="8.7109375"/>
    <col min="8608" max="8608" customWidth="1" width="8.7109375"/>
    <col min="8609" max="8609" customWidth="1" width="8.7109375"/>
    <col min="8610" max="8610" customWidth="1" width="8.7109375"/>
    <col min="8611" max="8611" customWidth="1" width="8.7109375"/>
    <col min="8612" max="8612" customWidth="1" width="8.7109375"/>
    <col min="8613" max="8613" customWidth="1" width="8.7109375"/>
    <col min="8614" max="8614" customWidth="1" width="8.7109375"/>
    <col min="8615" max="8615" customWidth="1" width="8.7109375"/>
    <col min="8616" max="8616" customWidth="1" width="8.7109375"/>
    <col min="8617" max="8617" customWidth="1" width="8.7109375"/>
    <col min="8618" max="8618" customWidth="1" width="8.7109375"/>
    <col min="8619" max="8619" customWidth="1" width="8.7109375"/>
    <col min="8620" max="8620" customWidth="1" width="8.7109375"/>
    <col min="8621" max="8621" customWidth="1" width="8.7109375"/>
    <col min="8622" max="8622" customWidth="1" width="8.7109375"/>
    <col min="8623" max="8623" customWidth="1" width="8.7109375"/>
    <col min="8624" max="8624" customWidth="1" width="8.7109375"/>
    <col min="8625" max="8625" customWidth="1" width="8.7109375"/>
    <col min="8626" max="8626" customWidth="1" width="8.7109375"/>
    <col min="8627" max="8627" customWidth="1" width="8.7109375"/>
    <col min="8628" max="8628" customWidth="1" width="8.7109375"/>
    <col min="8629" max="8629" customWidth="1" width="8.7109375"/>
    <col min="8630" max="8630" customWidth="1" width="8.7109375"/>
    <col min="8631" max="8631" customWidth="1" width="8.7109375"/>
    <col min="8632" max="8632" customWidth="1" width="8.7109375"/>
    <col min="8633" max="8633" customWidth="1" width="8.7109375"/>
    <col min="8634" max="8634" customWidth="1" width="8.7109375"/>
    <col min="8635" max="8635" customWidth="1" width="8.7109375"/>
    <col min="8636" max="8636" customWidth="1" width="8.7109375"/>
    <col min="8637" max="8637" customWidth="1" width="8.7109375"/>
    <col min="8638" max="8638" customWidth="1" width="8.7109375"/>
    <col min="8639" max="8639" customWidth="1" width="8.7109375"/>
    <col min="8640" max="8640" customWidth="1" width="8.7109375"/>
    <col min="8641" max="8641" customWidth="1" width="8.7109375"/>
    <col min="8642" max="8642" customWidth="1" width="8.7109375"/>
    <col min="8643" max="8643" customWidth="1" width="8.7109375"/>
    <col min="8644" max="8644" customWidth="1" width="8.7109375"/>
    <col min="8645" max="8645" customWidth="1" width="8.7109375"/>
    <col min="8646" max="8646" customWidth="1" width="8.7109375"/>
    <col min="8647" max="8647" customWidth="1" width="8.7109375"/>
    <col min="8648" max="8648" customWidth="1" width="8.7109375"/>
    <col min="8649" max="8649" customWidth="1" width="8.7109375"/>
    <col min="8650" max="8650" customWidth="1" width="8.7109375"/>
    <col min="8651" max="8651" customWidth="1" width="8.7109375"/>
    <col min="8652" max="8652" customWidth="1" width="8.7109375"/>
    <col min="8653" max="8653" customWidth="1" width="8.7109375"/>
    <col min="8654" max="8654" customWidth="1" width="8.7109375"/>
    <col min="8655" max="8655" customWidth="1" width="8.7109375"/>
    <col min="8656" max="8656" customWidth="1" width="8.7109375"/>
    <col min="8657" max="8657" customWidth="1" width="8.7109375"/>
    <col min="8658" max="8658" customWidth="1" width="8.7109375"/>
    <col min="8659" max="8659" customWidth="1" width="8.7109375"/>
    <col min="8660" max="8660" customWidth="1" width="8.7109375"/>
    <col min="8661" max="8661" customWidth="1" width="8.7109375"/>
    <col min="8662" max="8662" customWidth="1" width="8.7109375"/>
    <col min="8663" max="8663" customWidth="1" width="8.7109375"/>
    <col min="8664" max="8664" customWidth="1" width="8.7109375"/>
    <col min="8665" max="8665" customWidth="1" width="8.7109375"/>
    <col min="8666" max="8666" customWidth="1" width="8.7109375"/>
    <col min="8667" max="8667" customWidth="1" width="8.7109375"/>
    <col min="8668" max="8668" customWidth="1" width="8.7109375"/>
    <col min="8669" max="8669" customWidth="1" width="8.7109375"/>
    <col min="8670" max="8670" customWidth="1" width="8.7109375"/>
    <col min="8671" max="8671" customWidth="1" width="8.7109375"/>
    <col min="8672" max="8672" customWidth="1" width="8.7109375"/>
    <col min="8673" max="8673" customWidth="1" width="8.7109375"/>
    <col min="8674" max="8674" customWidth="1" width="8.7109375"/>
    <col min="8675" max="8675" customWidth="1" width="8.7109375"/>
    <col min="8676" max="8676" customWidth="1" width="8.7109375"/>
    <col min="8677" max="8677" customWidth="1" width="8.7109375"/>
    <col min="8678" max="8678" customWidth="1" width="8.7109375"/>
    <col min="8679" max="8679" customWidth="1" width="8.7109375"/>
    <col min="8680" max="8680" customWidth="1" width="8.7109375"/>
    <col min="8681" max="8681" customWidth="1" width="8.7109375"/>
    <col min="8682" max="8682" customWidth="1" width="8.7109375"/>
    <col min="8683" max="8683" customWidth="1" width="8.7109375"/>
    <col min="8684" max="8684" customWidth="1" width="8.7109375"/>
    <col min="8685" max="8685" customWidth="1" width="8.7109375"/>
    <col min="8686" max="8686" customWidth="1" width="8.7109375"/>
    <col min="8687" max="8687" customWidth="1" width="8.7109375"/>
    <col min="8688" max="8688" customWidth="1" width="8.7109375"/>
    <col min="8689" max="8689" customWidth="1" width="8.7109375"/>
    <col min="8690" max="8690" customWidth="1" width="8.7109375"/>
    <col min="8691" max="8691" customWidth="1" width="8.7109375"/>
    <col min="8692" max="8692" customWidth="1" width="8.7109375"/>
    <col min="8693" max="8693" customWidth="1" width="8.7109375"/>
    <col min="8694" max="8694" customWidth="1" width="8.7109375"/>
    <col min="8695" max="8695" customWidth="1" width="8.7109375"/>
    <col min="8696" max="8696" customWidth="1" width="8.7109375"/>
    <col min="8697" max="8697" customWidth="1" width="8.7109375"/>
    <col min="8698" max="8698" customWidth="1" width="8.7109375"/>
    <col min="8699" max="8699" customWidth="1" width="8.7109375"/>
    <col min="8700" max="8700" customWidth="1" width="8.7109375"/>
    <col min="8701" max="8701" customWidth="1" width="8.7109375"/>
    <col min="8702" max="8702" customWidth="1" width="8.7109375"/>
    <col min="8703" max="8703" customWidth="1" width="8.7109375"/>
    <col min="8704" max="8704" customWidth="1" width="8.7109375"/>
    <col min="8705" max="8705" customWidth="1" width="8.7109375"/>
    <col min="8706" max="8706" customWidth="1" width="8.7109375"/>
    <col min="8707" max="8707" customWidth="1" width="8.7109375"/>
    <col min="8708" max="8708" customWidth="1" width="8.7109375"/>
    <col min="8709" max="8709" customWidth="1" width="8.7109375"/>
    <col min="8710" max="8710" customWidth="1" width="8.7109375"/>
    <col min="8711" max="8711" customWidth="1" width="8.7109375"/>
    <col min="8712" max="8712" customWidth="1" width="8.7109375"/>
    <col min="8713" max="8713" customWidth="1" width="8.7109375"/>
    <col min="8714" max="8714" customWidth="1" width="8.7109375"/>
    <col min="8715" max="8715" customWidth="1" width="8.7109375"/>
    <col min="8716" max="8716" customWidth="1" width="8.7109375"/>
    <col min="8717" max="8717" customWidth="1" width="8.7109375"/>
    <col min="8718" max="8718" customWidth="1" width="8.7109375"/>
    <col min="8719" max="8719" customWidth="1" width="8.7109375"/>
    <col min="8720" max="8720" customWidth="1" width="8.7109375"/>
    <col min="8721" max="8721" customWidth="1" width="8.7109375"/>
    <col min="8722" max="8722" customWidth="1" width="8.7109375"/>
    <col min="8723" max="8723" customWidth="1" width="8.7109375"/>
    <col min="8724" max="8724" customWidth="1" width="8.7109375"/>
    <col min="8725" max="8725" customWidth="1" width="8.7109375"/>
    <col min="8726" max="8726" customWidth="1" width="8.7109375"/>
    <col min="8727" max="8727" customWidth="1" width="8.7109375"/>
    <col min="8728" max="8728" customWidth="1" width="8.7109375"/>
    <col min="8729" max="8729" customWidth="1" width="8.7109375"/>
    <col min="8730" max="8730" customWidth="1" width="8.7109375"/>
    <col min="8731" max="8731" customWidth="1" width="8.7109375"/>
    <col min="8732" max="8732" customWidth="1" width="8.7109375"/>
    <col min="8733" max="8733" customWidth="1" width="8.7109375"/>
    <col min="8734" max="8734" customWidth="1" width="8.7109375"/>
    <col min="8735" max="8735" customWidth="1" width="8.7109375"/>
    <col min="8736" max="8736" customWidth="1" width="8.7109375"/>
    <col min="8737" max="8737" customWidth="1" width="8.7109375"/>
    <col min="8738" max="8738" customWidth="1" width="8.7109375"/>
    <col min="8739" max="8739" customWidth="1" width="8.7109375"/>
    <col min="8740" max="8740" customWidth="1" width="8.7109375"/>
    <col min="8741" max="8741" customWidth="1" width="8.7109375"/>
    <col min="8742" max="8742" customWidth="1" width="8.7109375"/>
    <col min="8743" max="8743" customWidth="1" width="8.7109375"/>
    <col min="8744" max="8744" customWidth="1" width="8.7109375"/>
    <col min="8745" max="8745" customWidth="1" width="8.7109375"/>
    <col min="8746" max="8746" customWidth="1" width="8.7109375"/>
    <col min="8747" max="8747" customWidth="1" width="8.7109375"/>
    <col min="8748" max="8748" customWidth="1" width="8.7109375"/>
    <col min="8749" max="8749" customWidth="1" width="8.7109375"/>
    <col min="8750" max="8750" customWidth="1" width="8.7109375"/>
    <col min="8751" max="8751" customWidth="1" width="8.7109375"/>
    <col min="8752" max="8752" customWidth="1" width="8.7109375"/>
    <col min="8753" max="8753" customWidth="1" width="8.7109375"/>
    <col min="8754" max="8754" customWidth="1" width="8.7109375"/>
    <col min="8755" max="8755" customWidth="1" width="8.7109375"/>
    <col min="8756" max="8756" customWidth="1" width="8.7109375"/>
    <col min="8757" max="8757" customWidth="1" width="8.7109375"/>
    <col min="8758" max="8758" customWidth="1" width="8.7109375"/>
    <col min="8759" max="8759" customWidth="1" width="8.7109375"/>
    <col min="8760" max="8760" customWidth="1" width="8.7109375"/>
    <col min="8761" max="8761" customWidth="1" width="8.7109375"/>
    <col min="8762" max="8762" customWidth="1" width="8.7109375"/>
    <col min="8763" max="8763" customWidth="1" width="8.7109375"/>
    <col min="8764" max="8764" customWidth="1" width="8.7109375"/>
    <col min="8765" max="8765" customWidth="1" width="8.7109375"/>
    <col min="8766" max="8766" customWidth="1" width="8.7109375"/>
    <col min="8767" max="8767" customWidth="1" width="8.7109375"/>
    <col min="8768" max="8768" customWidth="1" width="8.7109375"/>
    <col min="8769" max="8769" customWidth="1" width="8.7109375"/>
    <col min="8770" max="8770" customWidth="1" width="8.7109375"/>
    <col min="8771" max="8771" customWidth="1" width="8.7109375"/>
    <col min="8772" max="8772" customWidth="1" width="8.7109375"/>
    <col min="8773" max="8773" customWidth="1" width="8.7109375"/>
    <col min="8774" max="8774" customWidth="1" width="8.7109375"/>
    <col min="8775" max="8775" customWidth="1" width="8.7109375"/>
    <col min="8776" max="8776" customWidth="1" width="8.7109375"/>
    <col min="8777" max="8777" customWidth="1" width="8.7109375"/>
    <col min="8778" max="8778" customWidth="1" width="8.7109375"/>
    <col min="8779" max="8779" customWidth="1" width="8.7109375"/>
    <col min="8780" max="8780" customWidth="1" width="8.7109375"/>
    <col min="8781" max="8781" customWidth="1" width="8.7109375"/>
    <col min="8782" max="8782" customWidth="1" width="8.7109375"/>
    <col min="8783" max="8783" customWidth="1" width="8.7109375"/>
    <col min="8784" max="8784" customWidth="1" width="8.7109375"/>
    <col min="8785" max="8785" customWidth="1" width="8.7109375"/>
    <col min="8786" max="8786" customWidth="1" width="8.7109375"/>
    <col min="8787" max="8787" customWidth="1" width="8.7109375"/>
    <col min="8788" max="8788" customWidth="1" width="8.7109375"/>
    <col min="8789" max="8789" customWidth="1" width="8.7109375"/>
    <col min="8790" max="8790" customWidth="1" width="8.7109375"/>
    <col min="8791" max="8791" customWidth="1" width="8.7109375"/>
    <col min="8792" max="8792" customWidth="1" width="8.7109375"/>
    <col min="8793" max="8793" customWidth="1" width="8.7109375"/>
    <col min="8794" max="8794" customWidth="1" width="8.7109375"/>
    <col min="8795" max="8795" customWidth="1" width="8.7109375"/>
    <col min="8796" max="8796" customWidth="1" width="8.7109375"/>
    <col min="8797" max="8797" customWidth="1" width="8.7109375"/>
    <col min="8798" max="8798" customWidth="1" width="8.7109375"/>
    <col min="8799" max="8799" customWidth="1" width="8.7109375"/>
    <col min="8800" max="8800" customWidth="1" width="8.7109375"/>
    <col min="8801" max="8801" customWidth="1" width="8.7109375"/>
    <col min="8802" max="8802" customWidth="1" width="8.7109375"/>
    <col min="8803" max="8803" customWidth="1" width="8.7109375"/>
    <col min="8804" max="8804" customWidth="1" width="8.7109375"/>
    <col min="8805" max="8805" customWidth="1" width="8.7109375"/>
    <col min="8806" max="8806" customWidth="1" width="8.7109375"/>
    <col min="8807" max="8807" customWidth="1" width="8.7109375"/>
    <col min="8808" max="8808" customWidth="1" width="8.7109375"/>
    <col min="8809" max="8809" customWidth="1" width="8.7109375"/>
    <col min="8810" max="8810" customWidth="1" width="8.7109375"/>
    <col min="8811" max="8811" customWidth="1" width="8.7109375"/>
    <col min="8812" max="8812" customWidth="1" width="8.7109375"/>
    <col min="8813" max="8813" customWidth="1" width="8.7109375"/>
    <col min="8814" max="8814" customWidth="1" width="8.7109375"/>
    <col min="8815" max="8815" customWidth="1" width="8.7109375"/>
    <col min="8816" max="8816" customWidth="1" width="8.7109375"/>
    <col min="8817" max="8817" customWidth="1" width="8.7109375"/>
    <col min="8818" max="8818" customWidth="1" width="8.7109375"/>
    <col min="8819" max="8819" customWidth="1" width="8.7109375"/>
    <col min="8820" max="8820" customWidth="1" width="8.7109375"/>
    <col min="8821" max="8821" customWidth="1" width="8.7109375"/>
    <col min="8822" max="8822" customWidth="1" width="8.7109375"/>
    <col min="8823" max="8823" customWidth="1" width="8.7109375"/>
    <col min="8824" max="8824" customWidth="1" width="8.7109375"/>
    <col min="8825" max="8825" customWidth="1" width="8.7109375"/>
    <col min="8826" max="8826" customWidth="1" width="8.7109375"/>
    <col min="8827" max="8827" customWidth="1" width="8.7109375"/>
    <col min="8828" max="8828" customWidth="1" width="8.7109375"/>
    <col min="8829" max="8829" customWidth="1" width="8.7109375"/>
    <col min="8830" max="8830" customWidth="1" width="8.7109375"/>
    <col min="8831" max="8831" customWidth="1" width="8.7109375"/>
    <col min="8832" max="8832" customWidth="1" width="8.7109375"/>
    <col min="8833" max="8833" customWidth="1" width="8.7109375"/>
    <col min="8834" max="8834" customWidth="1" width="8.7109375"/>
    <col min="8835" max="8835" customWidth="1" width="8.7109375"/>
    <col min="8836" max="8836" customWidth="1" width="8.7109375"/>
    <col min="8837" max="8837" customWidth="1" width="8.7109375"/>
    <col min="8838" max="8838" customWidth="1" width="8.7109375"/>
    <col min="8839" max="8839" customWidth="1" width="8.7109375"/>
    <col min="8840" max="8840" customWidth="1" width="8.7109375"/>
    <col min="8841" max="8841" customWidth="1" width="8.7109375"/>
    <col min="8842" max="8842" customWidth="1" width="8.7109375"/>
    <col min="8843" max="8843" customWidth="1" width="8.7109375"/>
    <col min="8844" max="8844" customWidth="1" width="8.7109375"/>
    <col min="8845" max="8845" customWidth="1" width="8.7109375"/>
    <col min="8846" max="8846" customWidth="1" width="8.7109375"/>
    <col min="8847" max="8847" customWidth="1" width="8.7109375"/>
    <col min="8848" max="8848" customWidth="1" width="8.7109375"/>
    <col min="8849" max="8849" customWidth="1" width="8.7109375"/>
    <col min="8850" max="8850" customWidth="1" width="8.7109375"/>
    <col min="8851" max="8851" customWidth="1" width="8.7109375"/>
    <col min="8852" max="8852" customWidth="1" width="8.7109375"/>
    <col min="8853" max="8853" customWidth="1" width="8.7109375"/>
    <col min="8854" max="8854" customWidth="1" width="8.7109375"/>
    <col min="8855" max="8855" customWidth="1" width="8.7109375"/>
    <col min="8856" max="8856" customWidth="1" width="8.7109375"/>
    <col min="8857" max="8857" customWidth="1" width="8.7109375"/>
    <col min="8858" max="8858" customWidth="1" width="8.7109375"/>
    <col min="8859" max="8859" customWidth="1" width="8.7109375"/>
    <col min="8860" max="8860" customWidth="1" width="8.7109375"/>
    <col min="8861" max="8861" customWidth="1" width="8.7109375"/>
    <col min="8862" max="8862" customWidth="1" width="8.7109375"/>
    <col min="8863" max="8863" customWidth="1" width="8.7109375"/>
    <col min="8864" max="8864" customWidth="1" width="8.7109375"/>
    <col min="8865" max="8865" customWidth="1" width="8.7109375"/>
    <col min="8866" max="8866" customWidth="1" width="8.7109375"/>
    <col min="8867" max="8867" customWidth="1" width="8.7109375"/>
    <col min="8868" max="8868" customWidth="1" width="8.7109375"/>
    <col min="8869" max="8869" customWidth="1" width="8.7109375"/>
    <col min="8870" max="8870" customWidth="1" width="8.7109375"/>
    <col min="8871" max="8871" customWidth="1" width="8.7109375"/>
    <col min="8872" max="8872" customWidth="1" width="8.7109375"/>
    <col min="8873" max="8873" customWidth="1" width="8.7109375"/>
    <col min="8874" max="8874" customWidth="1" width="8.7109375"/>
    <col min="8875" max="8875" customWidth="1" width="8.7109375"/>
    <col min="8876" max="8876" customWidth="1" width="8.7109375"/>
    <col min="8877" max="8877" customWidth="1" width="8.7109375"/>
    <col min="8878" max="8878" customWidth="1" width="8.7109375"/>
    <col min="8879" max="8879" customWidth="1" width="8.7109375"/>
    <col min="8880" max="8880" customWidth="1" width="8.7109375"/>
    <col min="8881" max="8881" customWidth="1" width="8.7109375"/>
    <col min="8882" max="8882" customWidth="1" width="8.7109375"/>
    <col min="8883" max="8883" customWidth="1" width="8.7109375"/>
    <col min="8884" max="8884" customWidth="1" width="8.7109375"/>
    <col min="8885" max="8885" customWidth="1" width="8.7109375"/>
    <col min="8886" max="8886" customWidth="1" width="8.7109375"/>
    <col min="8887" max="8887" customWidth="1" width="8.7109375"/>
    <col min="8888" max="8888" customWidth="1" width="8.7109375"/>
    <col min="8889" max="8889" customWidth="1" width="8.7109375"/>
    <col min="8890" max="8890" customWidth="1" width="8.7109375"/>
    <col min="8891" max="8891" customWidth="1" width="8.7109375"/>
    <col min="8892" max="8892" customWidth="1" width="8.7109375"/>
    <col min="8893" max="8893" customWidth="1" width="8.7109375"/>
    <col min="8894" max="8894" customWidth="1" width="8.7109375"/>
    <col min="8895" max="8895" customWidth="1" width="8.7109375"/>
    <col min="8896" max="8896" customWidth="1" width="8.7109375"/>
    <col min="8897" max="8897" customWidth="1" width="8.7109375"/>
    <col min="8898" max="8898" customWidth="1" width="8.7109375"/>
    <col min="8899" max="8899" customWidth="1" width="8.7109375"/>
    <col min="8900" max="8900" customWidth="1" width="8.7109375"/>
    <col min="8901" max="8901" customWidth="1" width="8.7109375"/>
    <col min="8902" max="8902" customWidth="1" width="8.7109375"/>
    <col min="8903" max="8903" customWidth="1" width="8.7109375"/>
    <col min="8904" max="8904" customWidth="1" width="8.7109375"/>
    <col min="8905" max="8905" customWidth="1" width="8.7109375"/>
    <col min="8906" max="8906" customWidth="1" width="8.7109375"/>
    <col min="8907" max="8907" customWidth="1" width="8.7109375"/>
    <col min="8908" max="8908" customWidth="1" width="8.7109375"/>
    <col min="8909" max="8909" customWidth="1" width="8.7109375"/>
    <col min="8910" max="8910" customWidth="1" width="8.7109375"/>
    <col min="8911" max="8911" customWidth="1" width="8.7109375"/>
    <col min="8912" max="8912" customWidth="1" width="8.7109375"/>
    <col min="8913" max="8913" customWidth="1" width="8.7109375"/>
    <col min="8914" max="8914" customWidth="1" width="8.7109375"/>
    <col min="8915" max="8915" customWidth="1" width="8.7109375"/>
    <col min="8916" max="8916" customWidth="1" width="8.7109375"/>
    <col min="8917" max="8917" customWidth="1" width="8.7109375"/>
    <col min="8918" max="8918" customWidth="1" width="8.7109375"/>
    <col min="8919" max="8919" customWidth="1" width="8.7109375"/>
    <col min="8920" max="8920" customWidth="1" width="8.7109375"/>
    <col min="8921" max="8921" customWidth="1" width="8.7109375"/>
    <col min="8922" max="8922" customWidth="1" width="8.7109375"/>
    <col min="8923" max="8923" customWidth="1" width="8.7109375"/>
    <col min="8924" max="8924" customWidth="1" width="8.7109375"/>
    <col min="8925" max="8925" customWidth="1" width="8.7109375"/>
    <col min="8926" max="8926" customWidth="1" width="8.7109375"/>
    <col min="8927" max="8927" customWidth="1" width="8.7109375"/>
    <col min="8928" max="8928" customWidth="1" width="8.7109375"/>
    <col min="8929" max="8929" customWidth="1" width="8.7109375"/>
    <col min="8930" max="8930" customWidth="1" width="8.7109375"/>
    <col min="8931" max="8931" customWidth="1" width="8.7109375"/>
    <col min="8932" max="8932" customWidth="1" width="8.7109375"/>
    <col min="8933" max="8933" customWidth="1" width="8.7109375"/>
    <col min="8934" max="8934" customWidth="1" width="8.7109375"/>
    <col min="8935" max="8935" customWidth="1" width="8.7109375"/>
    <col min="8936" max="8936" customWidth="1" width="8.7109375"/>
    <col min="8937" max="8937" customWidth="1" width="8.7109375"/>
    <col min="8938" max="8938" customWidth="1" width="8.7109375"/>
    <col min="8939" max="8939" customWidth="1" width="8.7109375"/>
    <col min="8940" max="8940" customWidth="1" width="8.7109375"/>
    <col min="8941" max="8941" customWidth="1" width="8.7109375"/>
    <col min="8942" max="8942" customWidth="1" width="8.7109375"/>
    <col min="8943" max="8943" customWidth="1" width="8.7109375"/>
    <col min="8944" max="8944" customWidth="1" width="8.7109375"/>
    <col min="8945" max="8945" customWidth="1" width="8.7109375"/>
    <col min="8946" max="8946" customWidth="1" width="8.7109375"/>
    <col min="8947" max="8947" customWidth="1" width="8.7109375"/>
    <col min="8948" max="8948" customWidth="1" width="8.7109375"/>
    <col min="8949" max="8949" customWidth="1" width="8.7109375"/>
    <col min="8950" max="8950" customWidth="1" width="8.7109375"/>
    <col min="8951" max="8951" customWidth="1" width="8.7109375"/>
    <col min="8952" max="8952" customWidth="1" width="8.7109375"/>
    <col min="8953" max="8953" customWidth="1" width="8.7109375"/>
    <col min="8954" max="8954" customWidth="1" width="8.7109375"/>
    <col min="8955" max="8955" customWidth="1" width="8.7109375"/>
    <col min="8956" max="8956" customWidth="1" width="8.7109375"/>
    <col min="8957" max="8957" customWidth="1" width="8.7109375"/>
    <col min="8958" max="8958" customWidth="1" width="8.7109375"/>
    <col min="8959" max="8959" customWidth="1" width="8.7109375"/>
    <col min="8960" max="8960" customWidth="1" width="8.7109375"/>
    <col min="8961" max="8961" customWidth="1" width="8.7109375"/>
    <col min="8962" max="8962" customWidth="1" width="8.7109375"/>
    <col min="8963" max="8963" customWidth="1" width="8.7109375"/>
    <col min="8964" max="8964" customWidth="1" width="8.7109375"/>
    <col min="8965" max="8965" customWidth="1" width="8.7109375"/>
    <col min="8966" max="8966" customWidth="1" width="8.7109375"/>
    <col min="8967" max="8967" customWidth="1" width="8.7109375"/>
    <col min="8968" max="8968" customWidth="1" width="8.7109375"/>
    <col min="8969" max="8969" customWidth="1" width="8.7109375"/>
    <col min="8970" max="8970" customWidth="1" width="8.7109375"/>
    <col min="8971" max="8971" customWidth="1" width="8.7109375"/>
    <col min="8972" max="8972" customWidth="1" width="8.7109375"/>
    <col min="8973" max="8973" customWidth="1" width="8.7109375"/>
    <col min="8974" max="8974" customWidth="1" width="8.7109375"/>
    <col min="8975" max="8975" customWidth="1" width="8.7109375"/>
    <col min="8976" max="8976" customWidth="1" width="8.7109375"/>
    <col min="8977" max="8977" customWidth="1" width="8.7109375"/>
    <col min="8978" max="8978" customWidth="1" width="8.7109375"/>
    <col min="8979" max="8979" customWidth="1" width="8.7109375"/>
    <col min="8980" max="8980" customWidth="1" width="8.7109375"/>
    <col min="8981" max="8981" customWidth="1" width="8.7109375"/>
    <col min="8982" max="8982" customWidth="1" width="8.7109375"/>
    <col min="8983" max="8983" customWidth="1" width="8.7109375"/>
    <col min="8984" max="8984" customWidth="1" width="8.7109375"/>
    <col min="8985" max="8985" customWidth="1" width="8.7109375"/>
    <col min="8986" max="8986" customWidth="1" width="8.7109375"/>
    <col min="8987" max="8987" customWidth="1" width="8.7109375"/>
    <col min="8988" max="8988" customWidth="1" width="8.7109375"/>
    <col min="8989" max="8989" customWidth="1" width="8.7109375"/>
    <col min="8990" max="8990" customWidth="1" width="8.7109375"/>
    <col min="8991" max="8991" customWidth="1" width="8.7109375"/>
    <col min="8992" max="8992" customWidth="1" width="8.7109375"/>
    <col min="8993" max="8993" customWidth="1" width="8.7109375"/>
    <col min="8994" max="8994" customWidth="1" width="8.7109375"/>
    <col min="8995" max="8995" customWidth="1" width="8.7109375"/>
    <col min="8996" max="8996" customWidth="1" width="8.7109375"/>
    <col min="8997" max="8997" customWidth="1" width="8.7109375"/>
    <col min="8998" max="8998" customWidth="1" width="8.7109375"/>
    <col min="8999" max="8999" customWidth="1" width="8.7109375"/>
    <col min="9000" max="9000" customWidth="1" width="8.7109375"/>
    <col min="9001" max="9001" customWidth="1" width="8.7109375"/>
    <col min="9002" max="9002" customWidth="1" width="8.7109375"/>
    <col min="9003" max="9003" customWidth="1" width="8.7109375"/>
    <col min="9004" max="9004" customWidth="1" width="8.7109375"/>
    <col min="9005" max="9005" customWidth="1" width="8.7109375"/>
    <col min="9006" max="9006" customWidth="1" width="8.7109375"/>
    <col min="9007" max="9007" customWidth="1" width="8.7109375"/>
    <col min="9008" max="9008" customWidth="1" width="8.7109375"/>
    <col min="9009" max="9009" customWidth="1" width="8.7109375"/>
    <col min="9010" max="9010" customWidth="1" width="8.7109375"/>
    <col min="9011" max="9011" customWidth="1" width="8.7109375"/>
    <col min="9012" max="9012" customWidth="1" width="8.7109375"/>
    <col min="9013" max="9013" customWidth="1" width="8.7109375"/>
    <col min="9014" max="9014" customWidth="1" width="8.7109375"/>
    <col min="9015" max="9015" customWidth="1" width="8.7109375"/>
    <col min="9016" max="9016" customWidth="1" width="8.7109375"/>
    <col min="9017" max="9017" customWidth="1" width="8.7109375"/>
    <col min="9018" max="9018" customWidth="1" width="8.7109375"/>
    <col min="9019" max="9019" customWidth="1" width="8.7109375"/>
    <col min="9020" max="9020" customWidth="1" width="8.7109375"/>
    <col min="9021" max="9021" customWidth="1" width="8.7109375"/>
    <col min="9022" max="9022" customWidth="1" width="8.7109375"/>
    <col min="9023" max="9023" customWidth="1" width="8.7109375"/>
    <col min="9024" max="9024" customWidth="1" width="8.7109375"/>
    <col min="9025" max="9025" customWidth="1" width="8.7109375"/>
    <col min="9026" max="9026" customWidth="1" width="8.7109375"/>
    <col min="9027" max="9027" customWidth="1" width="8.7109375"/>
    <col min="9028" max="9028" customWidth="1" width="8.7109375"/>
    <col min="9029" max="9029" customWidth="1" width="8.7109375"/>
    <col min="9030" max="9030" customWidth="1" width="8.7109375"/>
    <col min="9031" max="9031" customWidth="1" width="8.7109375"/>
    <col min="9032" max="9032" customWidth="1" width="8.7109375"/>
    <col min="9033" max="9033" customWidth="1" width="8.7109375"/>
    <col min="9034" max="9034" customWidth="1" width="8.7109375"/>
    <col min="9035" max="9035" customWidth="1" width="8.7109375"/>
    <col min="9036" max="9036" customWidth="1" width="8.7109375"/>
    <col min="9037" max="9037" customWidth="1" width="8.7109375"/>
    <col min="9038" max="9038" customWidth="1" width="8.7109375"/>
    <col min="9039" max="9039" customWidth="1" width="8.7109375"/>
    <col min="9040" max="9040" customWidth="1" width="8.7109375"/>
    <col min="9041" max="9041" customWidth="1" width="8.7109375"/>
    <col min="9042" max="9042" customWidth="1" width="8.7109375"/>
    <col min="9043" max="9043" customWidth="1" width="8.7109375"/>
    <col min="9044" max="9044" customWidth="1" width="8.7109375"/>
    <col min="9045" max="9045" customWidth="1" width="8.7109375"/>
    <col min="9046" max="9046" customWidth="1" width="8.7109375"/>
    <col min="9047" max="9047" customWidth="1" width="8.7109375"/>
    <col min="9048" max="9048" customWidth="1" width="8.7109375"/>
    <col min="9049" max="9049" customWidth="1" width="8.7109375"/>
    <col min="9050" max="9050" customWidth="1" width="8.7109375"/>
    <col min="9051" max="9051" customWidth="1" width="8.7109375"/>
    <col min="9052" max="9052" customWidth="1" width="8.7109375"/>
    <col min="9053" max="9053" customWidth="1" width="8.7109375"/>
    <col min="9054" max="9054" customWidth="1" width="8.7109375"/>
    <col min="9055" max="9055" customWidth="1" width="8.7109375"/>
    <col min="9056" max="9056" customWidth="1" width="8.7109375"/>
    <col min="9057" max="9057" customWidth="1" width="8.7109375"/>
    <col min="9058" max="9058" customWidth="1" width="8.7109375"/>
    <col min="9059" max="9059" customWidth="1" width="8.7109375"/>
    <col min="9060" max="9060" customWidth="1" width="8.7109375"/>
    <col min="9061" max="9061" customWidth="1" width="8.7109375"/>
    <col min="9062" max="9062" customWidth="1" width="8.7109375"/>
    <col min="9063" max="9063" customWidth="1" width="8.7109375"/>
    <col min="9064" max="9064" customWidth="1" width="8.7109375"/>
    <col min="9065" max="9065" customWidth="1" width="8.7109375"/>
    <col min="9066" max="9066" customWidth="1" width="8.7109375"/>
    <col min="9067" max="9067" customWidth="1" width="8.7109375"/>
    <col min="9068" max="9068" customWidth="1" width="8.7109375"/>
    <col min="9069" max="9069" customWidth="1" width="8.7109375"/>
    <col min="9070" max="9070" customWidth="1" width="8.7109375"/>
    <col min="9071" max="9071" customWidth="1" width="8.7109375"/>
    <col min="9072" max="9072" customWidth="1" width="8.7109375"/>
    <col min="9073" max="9073" customWidth="1" width="8.7109375"/>
    <col min="9074" max="9074" customWidth="1" width="8.7109375"/>
    <col min="9075" max="9075" customWidth="1" width="8.7109375"/>
    <col min="9076" max="9076" customWidth="1" width="8.7109375"/>
    <col min="9077" max="9077" customWidth="1" width="8.7109375"/>
    <col min="9078" max="9078" customWidth="1" width="8.7109375"/>
    <col min="9079" max="9079" customWidth="1" width="8.7109375"/>
    <col min="9080" max="9080" customWidth="1" width="8.7109375"/>
    <col min="9081" max="9081" customWidth="1" width="8.7109375"/>
    <col min="9082" max="9082" customWidth="1" width="8.7109375"/>
    <col min="9083" max="9083" customWidth="1" width="8.7109375"/>
    <col min="9084" max="9084" customWidth="1" width="8.7109375"/>
    <col min="9085" max="9085" customWidth="1" width="8.7109375"/>
    <col min="9086" max="9086" customWidth="1" width="8.7109375"/>
    <col min="9087" max="9087" customWidth="1" width="8.7109375"/>
    <col min="9088" max="9088" customWidth="1" width="8.7109375"/>
    <col min="9089" max="9089" customWidth="1" width="8.7109375"/>
    <col min="9090" max="9090" customWidth="1" width="8.7109375"/>
    <col min="9091" max="9091" customWidth="1" width="8.7109375"/>
    <col min="9092" max="9092" customWidth="1" width="8.7109375"/>
    <col min="9093" max="9093" customWidth="1" width="8.7109375"/>
    <col min="9094" max="9094" customWidth="1" width="8.7109375"/>
    <col min="9095" max="9095" customWidth="1" width="8.7109375"/>
    <col min="9096" max="9096" customWidth="1" width="8.7109375"/>
    <col min="9097" max="9097" customWidth="1" width="8.7109375"/>
    <col min="9098" max="9098" customWidth="1" width="8.7109375"/>
    <col min="9099" max="9099" customWidth="1" width="8.7109375"/>
    <col min="9100" max="9100" customWidth="1" width="8.7109375"/>
    <col min="9101" max="9101" customWidth="1" width="8.7109375"/>
    <col min="9102" max="9102" customWidth="1" width="8.7109375"/>
    <col min="9103" max="9103" customWidth="1" width="8.7109375"/>
    <col min="9104" max="9104" customWidth="1" width="8.7109375"/>
    <col min="9105" max="9105" customWidth="1" width="8.7109375"/>
    <col min="9106" max="9106" customWidth="1" width="8.7109375"/>
    <col min="9107" max="9107" customWidth="1" width="8.7109375"/>
    <col min="9108" max="9108" customWidth="1" width="8.7109375"/>
    <col min="9109" max="9109" customWidth="1" width="8.7109375"/>
    <col min="9110" max="9110" customWidth="1" width="8.7109375"/>
    <col min="9111" max="9111" customWidth="1" width="8.7109375"/>
    <col min="9112" max="9112" customWidth="1" width="8.7109375"/>
    <col min="9113" max="9113" customWidth="1" width="8.7109375"/>
    <col min="9114" max="9114" customWidth="1" width="8.7109375"/>
    <col min="9115" max="9115" customWidth="1" width="8.7109375"/>
    <col min="9116" max="9116" customWidth="1" width="8.7109375"/>
    <col min="9117" max="9117" customWidth="1" width="8.7109375"/>
    <col min="9118" max="9118" customWidth="1" width="8.7109375"/>
    <col min="9119" max="9119" customWidth="1" width="8.7109375"/>
    <col min="9120" max="9120" customWidth="1" width="8.7109375"/>
    <col min="9121" max="9121" customWidth="1" width="8.7109375"/>
    <col min="9122" max="9122" customWidth="1" width="8.7109375"/>
    <col min="9123" max="9123" customWidth="1" width="8.7109375"/>
    <col min="9124" max="9124" customWidth="1" width="8.7109375"/>
    <col min="9125" max="9125" customWidth="1" width="8.7109375"/>
    <col min="9126" max="9126" customWidth="1" width="8.7109375"/>
    <col min="9127" max="9127" customWidth="1" width="8.7109375"/>
    <col min="9128" max="9128" customWidth="1" width="8.7109375"/>
    <col min="9129" max="9129" customWidth="1" width="8.7109375"/>
    <col min="9130" max="9130" customWidth="1" width="8.7109375"/>
    <col min="9131" max="9131" customWidth="1" width="8.7109375"/>
    <col min="9132" max="9132" customWidth="1" width="8.7109375"/>
    <col min="9133" max="9133" customWidth="1" width="8.7109375"/>
    <col min="9134" max="9134" customWidth="1" width="8.7109375"/>
    <col min="9135" max="9135" customWidth="1" width="8.7109375"/>
    <col min="9136" max="9136" customWidth="1" width="8.7109375"/>
    <col min="9137" max="9137" customWidth="1" width="8.7109375"/>
    <col min="9138" max="9138" customWidth="1" width="8.7109375"/>
    <col min="9139" max="9139" customWidth="1" width="8.7109375"/>
    <col min="9140" max="9140" customWidth="1" width="8.7109375"/>
    <col min="9141" max="9141" customWidth="1" width="8.7109375"/>
    <col min="9142" max="9142" customWidth="1" width="8.7109375"/>
    <col min="9143" max="9143" customWidth="1" width="8.7109375"/>
    <col min="9144" max="9144" customWidth="1" width="8.7109375"/>
    <col min="9145" max="9145" customWidth="1" width="8.7109375"/>
    <col min="9146" max="9146" customWidth="1" width="8.7109375"/>
    <col min="9147" max="9147" customWidth="1" width="8.7109375"/>
    <col min="9148" max="9148" customWidth="1" width="8.7109375"/>
    <col min="9149" max="9149" customWidth="1" width="8.7109375"/>
    <col min="9150" max="9150" customWidth="1" width="8.7109375"/>
    <col min="9151" max="9151" customWidth="1" width="8.7109375"/>
    <col min="9152" max="9152" customWidth="1" width="8.7109375"/>
    <col min="9153" max="9153" customWidth="1" width="8.7109375"/>
    <col min="9154" max="9154" customWidth="1" width="8.7109375"/>
    <col min="9155" max="9155" customWidth="1" width="8.7109375"/>
    <col min="9156" max="9156" customWidth="1" width="8.7109375"/>
    <col min="9157" max="9157" customWidth="1" width="8.7109375"/>
    <col min="9158" max="9158" customWidth="1" width="8.7109375"/>
    <col min="9159" max="9159" customWidth="1" width="8.7109375"/>
    <col min="9160" max="9160" customWidth="1" width="8.7109375"/>
    <col min="9161" max="9161" customWidth="1" width="8.7109375"/>
    <col min="9162" max="9162" customWidth="1" width="8.7109375"/>
    <col min="9163" max="9163" customWidth="1" width="8.7109375"/>
    <col min="9164" max="9164" customWidth="1" width="8.7109375"/>
    <col min="9165" max="9165" customWidth="1" width="8.7109375"/>
    <col min="9166" max="9166" customWidth="1" width="8.7109375"/>
    <col min="9167" max="9167" customWidth="1" width="8.7109375"/>
    <col min="9168" max="9168" customWidth="1" width="8.7109375"/>
    <col min="9169" max="9169" customWidth="1" width="8.7109375"/>
    <col min="9170" max="9170" customWidth="1" width="8.7109375"/>
    <col min="9171" max="9171" customWidth="1" width="8.7109375"/>
    <col min="9172" max="9172" customWidth="1" width="8.7109375"/>
    <col min="9173" max="9173" customWidth="1" width="8.7109375"/>
    <col min="9174" max="9174" customWidth="1" width="8.7109375"/>
    <col min="9175" max="9175" customWidth="1" width="8.7109375"/>
    <col min="9176" max="9176" customWidth="1" width="8.7109375"/>
    <col min="9177" max="9177" customWidth="1" width="8.7109375"/>
    <col min="9178" max="9178" customWidth="1" width="8.7109375"/>
    <col min="9179" max="9179" customWidth="1" width="8.7109375"/>
    <col min="9180" max="9180" customWidth="1" width="8.7109375"/>
    <col min="9181" max="9181" customWidth="1" width="8.7109375"/>
    <col min="9182" max="9182" customWidth="1" width="8.7109375"/>
    <col min="9183" max="9183" customWidth="1" width="8.7109375"/>
    <col min="9184" max="9184" customWidth="1" width="8.7109375"/>
    <col min="9185" max="9185" customWidth="1" width="8.7109375"/>
    <col min="9186" max="9186" customWidth="1" width="8.7109375"/>
    <col min="9187" max="9187" customWidth="1" width="8.7109375"/>
    <col min="9188" max="9188" customWidth="1" width="8.7109375"/>
    <col min="9189" max="9189" customWidth="1" width="8.7109375"/>
    <col min="9190" max="9190" customWidth="1" width="8.7109375"/>
    <col min="9191" max="9191" customWidth="1" width="8.7109375"/>
    <col min="9192" max="9192" customWidth="1" width="8.7109375"/>
    <col min="9193" max="9193" customWidth="1" width="8.7109375"/>
    <col min="9194" max="9194" customWidth="1" width="8.7109375"/>
    <col min="9195" max="9195" customWidth="1" width="8.7109375"/>
    <col min="9196" max="9196" customWidth="1" width="8.7109375"/>
    <col min="9197" max="9197" customWidth="1" width="8.7109375"/>
    <col min="9198" max="9198" customWidth="1" width="8.7109375"/>
    <col min="9199" max="9199" customWidth="1" width="8.7109375"/>
    <col min="9200" max="9200" customWidth="1" width="8.7109375"/>
    <col min="9201" max="9201" customWidth="1" width="8.7109375"/>
    <col min="9202" max="9202" customWidth="1" width="8.7109375"/>
    <col min="9203" max="9203" customWidth="1" width="8.7109375"/>
    <col min="9204" max="9204" customWidth="1" width="8.7109375"/>
    <col min="9205" max="9205" customWidth="1" width="8.7109375"/>
    <col min="9206" max="9206" customWidth="1" width="8.7109375"/>
    <col min="9207" max="9207" customWidth="1" width="8.7109375"/>
    <col min="9208" max="9208" customWidth="1" width="8.7109375"/>
    <col min="9209" max="9209" customWidth="1" width="8.7109375"/>
    <col min="9210" max="9210" customWidth="1" width="8.7109375"/>
    <col min="9211" max="9211" customWidth="1" width="8.7109375"/>
    <col min="9212" max="9212" customWidth="1" width="8.7109375"/>
    <col min="9213" max="9213" customWidth="1" width="8.7109375"/>
    <col min="9214" max="9214" customWidth="1" width="8.7109375"/>
    <col min="9215" max="9215" customWidth="1" width="8.7109375"/>
    <col min="9216" max="9216" customWidth="1" width="8.7109375"/>
    <col min="9217" max="9217" customWidth="1" width="8.7109375"/>
    <col min="9218" max="9218" customWidth="1" width="8.7109375"/>
    <col min="9219" max="9219" customWidth="1" width="8.7109375"/>
    <col min="9220" max="9220" customWidth="1" width="8.7109375"/>
    <col min="9221" max="9221" customWidth="1" width="8.7109375"/>
    <col min="9222" max="9222" customWidth="1" width="8.7109375"/>
    <col min="9223" max="9223" customWidth="1" width="8.7109375"/>
    <col min="9224" max="9224" customWidth="1" width="8.7109375"/>
    <col min="9225" max="9225" customWidth="1" width="8.7109375"/>
    <col min="9226" max="9226" customWidth="1" width="8.7109375"/>
    <col min="9227" max="9227" customWidth="1" width="8.7109375"/>
    <col min="9228" max="9228" customWidth="1" width="8.7109375"/>
    <col min="9229" max="9229" customWidth="1" width="8.7109375"/>
    <col min="9230" max="9230" customWidth="1" width="8.7109375"/>
    <col min="9231" max="9231" customWidth="1" width="8.7109375"/>
    <col min="9232" max="9232" customWidth="1" width="8.7109375"/>
    <col min="9233" max="9233" customWidth="1" width="8.7109375"/>
    <col min="9234" max="9234" customWidth="1" width="8.7109375"/>
    <col min="9235" max="9235" customWidth="1" width="8.7109375"/>
    <col min="9236" max="9236" customWidth="1" width="8.7109375"/>
    <col min="9237" max="9237" customWidth="1" width="8.7109375"/>
    <col min="9238" max="9238" customWidth="1" width="8.7109375"/>
    <col min="9239" max="9239" customWidth="1" width="8.7109375"/>
    <col min="9240" max="9240" customWidth="1" width="8.7109375"/>
    <col min="9241" max="9241" customWidth="1" width="8.7109375"/>
    <col min="9242" max="9242" customWidth="1" width="8.7109375"/>
    <col min="9243" max="9243" customWidth="1" width="8.7109375"/>
    <col min="9244" max="9244" customWidth="1" width="8.7109375"/>
    <col min="9245" max="9245" customWidth="1" width="8.7109375"/>
    <col min="9246" max="9246" customWidth="1" width="8.7109375"/>
    <col min="9247" max="9247" customWidth="1" width="8.7109375"/>
    <col min="9248" max="9248" customWidth="1" width="8.7109375"/>
    <col min="9249" max="9249" customWidth="1" width="8.7109375"/>
    <col min="9250" max="9250" customWidth="1" width="8.7109375"/>
    <col min="9251" max="9251" customWidth="1" width="8.7109375"/>
    <col min="9252" max="9252" customWidth="1" width="8.7109375"/>
    <col min="9253" max="9253" customWidth="1" width="8.7109375"/>
    <col min="9254" max="9254" customWidth="1" width="8.7109375"/>
    <col min="9255" max="9255" customWidth="1" width="8.7109375"/>
    <col min="9256" max="9256" customWidth="1" width="8.7109375"/>
    <col min="9257" max="9257" customWidth="1" width="8.7109375"/>
    <col min="9258" max="9258" customWidth="1" width="8.7109375"/>
    <col min="9259" max="9259" customWidth="1" width="8.7109375"/>
    <col min="9260" max="9260" customWidth="1" width="8.7109375"/>
    <col min="9261" max="9261" customWidth="1" width="8.7109375"/>
    <col min="9262" max="9262" customWidth="1" width="8.7109375"/>
    <col min="9263" max="9263" customWidth="1" width="8.7109375"/>
    <col min="9264" max="9264" customWidth="1" width="8.7109375"/>
    <col min="9265" max="9265" customWidth="1" width="8.7109375"/>
    <col min="9266" max="9266" customWidth="1" width="8.7109375"/>
    <col min="9267" max="9267" customWidth="1" width="8.7109375"/>
    <col min="9268" max="9268" customWidth="1" width="8.7109375"/>
    <col min="9269" max="9269" customWidth="1" width="8.7109375"/>
    <col min="9270" max="9270" customWidth="1" width="8.7109375"/>
    <col min="9271" max="9271" customWidth="1" width="8.7109375"/>
    <col min="9272" max="9272" customWidth="1" width="8.7109375"/>
    <col min="9273" max="9273" customWidth="1" width="8.7109375"/>
    <col min="9274" max="9274" customWidth="1" width="8.7109375"/>
    <col min="9275" max="9275" customWidth="1" width="8.7109375"/>
    <col min="9276" max="9276" customWidth="1" width="8.7109375"/>
    <col min="9277" max="9277" customWidth="1" width="8.7109375"/>
    <col min="9278" max="9278" customWidth="1" width="8.7109375"/>
    <col min="9279" max="9279" customWidth="1" width="8.7109375"/>
    <col min="9280" max="9280" customWidth="1" width="8.7109375"/>
    <col min="9281" max="9281" customWidth="1" width="8.7109375"/>
    <col min="9282" max="9282" customWidth="1" width="8.7109375"/>
    <col min="9283" max="9283" customWidth="1" width="8.7109375"/>
    <col min="9284" max="9284" customWidth="1" width="8.7109375"/>
    <col min="9285" max="9285" customWidth="1" width="8.7109375"/>
    <col min="9286" max="9286" customWidth="1" width="8.7109375"/>
    <col min="9287" max="9287" customWidth="1" width="8.7109375"/>
    <col min="9288" max="9288" customWidth="1" width="8.7109375"/>
    <col min="9289" max="9289" customWidth="1" width="8.7109375"/>
    <col min="9290" max="9290" customWidth="1" width="8.7109375"/>
    <col min="9291" max="9291" customWidth="1" width="8.7109375"/>
    <col min="9292" max="9292" customWidth="1" width="8.7109375"/>
    <col min="9293" max="9293" customWidth="1" width="8.7109375"/>
    <col min="9294" max="9294" customWidth="1" width="8.7109375"/>
    <col min="9295" max="9295" customWidth="1" width="8.7109375"/>
    <col min="9296" max="9296" customWidth="1" width="8.7109375"/>
    <col min="9297" max="9297" customWidth="1" width="8.7109375"/>
    <col min="9298" max="9298" customWidth="1" width="8.7109375"/>
    <col min="9299" max="9299" customWidth="1" width="8.7109375"/>
    <col min="9300" max="9300" customWidth="1" width="8.7109375"/>
    <col min="9301" max="9301" customWidth="1" width="8.7109375"/>
    <col min="9302" max="9302" customWidth="1" width="8.7109375"/>
    <col min="9303" max="9303" customWidth="1" width="8.7109375"/>
    <col min="9304" max="9304" customWidth="1" width="8.7109375"/>
    <col min="9305" max="9305" customWidth="1" width="8.7109375"/>
    <col min="9306" max="9306" customWidth="1" width="8.7109375"/>
    <col min="9307" max="9307" customWidth="1" width="8.7109375"/>
    <col min="9308" max="9308" customWidth="1" width="8.7109375"/>
    <col min="9309" max="9309" customWidth="1" width="8.7109375"/>
    <col min="9310" max="9310" customWidth="1" width="8.7109375"/>
    <col min="9311" max="9311" customWidth="1" width="8.7109375"/>
    <col min="9312" max="9312" customWidth="1" width="8.7109375"/>
    <col min="9313" max="9313" customWidth="1" width="8.7109375"/>
    <col min="9314" max="9314" customWidth="1" width="8.7109375"/>
    <col min="9315" max="9315" customWidth="1" width="8.7109375"/>
    <col min="9316" max="9316" customWidth="1" width="8.7109375"/>
    <col min="9317" max="9317" customWidth="1" width="8.7109375"/>
    <col min="9318" max="9318" customWidth="1" width="8.7109375"/>
    <col min="9319" max="9319" customWidth="1" width="8.7109375"/>
    <col min="9320" max="9320" customWidth="1" width="8.7109375"/>
    <col min="9321" max="9321" customWidth="1" width="8.7109375"/>
    <col min="9322" max="9322" customWidth="1" width="8.7109375"/>
    <col min="9323" max="9323" customWidth="1" width="8.7109375"/>
    <col min="9324" max="9324" customWidth="1" width="8.7109375"/>
    <col min="9325" max="9325" customWidth="1" width="8.7109375"/>
    <col min="9326" max="9326" customWidth="1" width="8.7109375"/>
    <col min="9327" max="9327" customWidth="1" width="8.7109375"/>
    <col min="9328" max="9328" customWidth="1" width="8.7109375"/>
    <col min="9329" max="9329" customWidth="1" width="8.7109375"/>
    <col min="9330" max="9330" customWidth="1" width="8.7109375"/>
    <col min="9331" max="9331" customWidth="1" width="8.7109375"/>
    <col min="9332" max="9332" customWidth="1" width="8.7109375"/>
    <col min="9333" max="9333" customWidth="1" width="8.7109375"/>
    <col min="9334" max="9334" customWidth="1" width="8.7109375"/>
    <col min="9335" max="9335" customWidth="1" width="8.7109375"/>
    <col min="9336" max="9336" customWidth="1" width="8.7109375"/>
    <col min="9337" max="9337" customWidth="1" width="8.7109375"/>
    <col min="9338" max="9338" customWidth="1" width="8.7109375"/>
    <col min="9339" max="9339" customWidth="1" width="8.7109375"/>
    <col min="9340" max="9340" customWidth="1" width="8.7109375"/>
    <col min="9341" max="9341" customWidth="1" width="8.7109375"/>
    <col min="9342" max="9342" customWidth="1" width="8.7109375"/>
    <col min="9343" max="9343" customWidth="1" width="8.7109375"/>
    <col min="9344" max="9344" customWidth="1" width="8.7109375"/>
    <col min="9345" max="9345" customWidth="1" width="8.7109375"/>
    <col min="9346" max="9346" customWidth="1" width="8.7109375"/>
    <col min="9347" max="9347" customWidth="1" width="8.7109375"/>
    <col min="9348" max="9348" customWidth="1" width="8.7109375"/>
    <col min="9349" max="9349" customWidth="1" width="8.7109375"/>
    <col min="9350" max="9350" customWidth="1" width="8.7109375"/>
    <col min="9351" max="9351" customWidth="1" width="8.7109375"/>
    <col min="9352" max="9352" customWidth="1" width="8.7109375"/>
    <col min="9353" max="9353" customWidth="1" width="8.7109375"/>
    <col min="9354" max="9354" customWidth="1" width="8.7109375"/>
    <col min="9355" max="9355" customWidth="1" width="8.7109375"/>
    <col min="9356" max="9356" customWidth="1" width="8.7109375"/>
    <col min="9357" max="9357" customWidth="1" width="8.7109375"/>
    <col min="9358" max="9358" customWidth="1" width="8.7109375"/>
    <col min="9359" max="9359" customWidth="1" width="8.7109375"/>
    <col min="9360" max="9360" customWidth="1" width="8.7109375"/>
    <col min="9361" max="9361" customWidth="1" width="8.7109375"/>
    <col min="9362" max="9362" customWidth="1" width="8.7109375"/>
    <col min="9363" max="9363" customWidth="1" width="8.7109375"/>
    <col min="9364" max="9364" customWidth="1" width="8.7109375"/>
    <col min="9365" max="9365" customWidth="1" width="8.7109375"/>
    <col min="9366" max="9366" customWidth="1" width="8.7109375"/>
    <col min="9367" max="9367" customWidth="1" width="8.7109375"/>
    <col min="9368" max="9368" customWidth="1" width="8.7109375"/>
    <col min="9369" max="9369" customWidth="1" width="8.7109375"/>
    <col min="9370" max="9370" customWidth="1" width="8.7109375"/>
    <col min="9371" max="9371" customWidth="1" width="8.7109375"/>
    <col min="9372" max="9372" customWidth="1" width="8.7109375"/>
    <col min="9373" max="9373" customWidth="1" width="8.7109375"/>
    <col min="9374" max="9374" customWidth="1" width="8.7109375"/>
    <col min="9375" max="9375" customWidth="1" width="8.7109375"/>
    <col min="9376" max="9376" customWidth="1" width="8.7109375"/>
    <col min="9377" max="9377" customWidth="1" width="8.7109375"/>
    <col min="9378" max="9378" customWidth="1" width="8.7109375"/>
    <col min="9379" max="9379" customWidth="1" width="8.7109375"/>
    <col min="9380" max="9380" customWidth="1" width="8.7109375"/>
    <col min="9381" max="9381" customWidth="1" width="8.7109375"/>
    <col min="9382" max="9382" customWidth="1" width="8.7109375"/>
    <col min="9383" max="9383" customWidth="1" width="8.7109375"/>
    <col min="9384" max="9384" customWidth="1" width="8.7109375"/>
    <col min="9385" max="9385" customWidth="1" width="8.7109375"/>
    <col min="9386" max="9386" customWidth="1" width="8.7109375"/>
    <col min="9387" max="9387" customWidth="1" width="8.7109375"/>
    <col min="9388" max="9388" customWidth="1" width="8.7109375"/>
    <col min="9389" max="9389" customWidth="1" width="8.7109375"/>
    <col min="9390" max="9390" customWidth="1" width="8.7109375"/>
    <col min="9391" max="9391" customWidth="1" width="8.7109375"/>
    <col min="9392" max="9392" customWidth="1" width="8.7109375"/>
    <col min="9393" max="9393" customWidth="1" width="8.7109375"/>
    <col min="9394" max="9394" customWidth="1" width="8.7109375"/>
    <col min="9395" max="9395" customWidth="1" width="8.7109375"/>
    <col min="9396" max="9396" customWidth="1" width="8.7109375"/>
    <col min="9397" max="9397" customWidth="1" width="8.7109375"/>
    <col min="9398" max="9398" customWidth="1" width="8.7109375"/>
    <col min="9399" max="9399" customWidth="1" width="8.7109375"/>
    <col min="9400" max="9400" customWidth="1" width="8.7109375"/>
    <col min="9401" max="9401" customWidth="1" width="8.7109375"/>
    <col min="9402" max="9402" customWidth="1" width="8.7109375"/>
    <col min="9403" max="9403" customWidth="1" width="8.7109375"/>
    <col min="9404" max="9404" customWidth="1" width="8.7109375"/>
    <col min="9405" max="9405" customWidth="1" width="8.7109375"/>
    <col min="9406" max="9406" customWidth="1" width="8.7109375"/>
    <col min="9407" max="9407" customWidth="1" width="8.7109375"/>
    <col min="9408" max="9408" customWidth="1" width="8.7109375"/>
    <col min="9409" max="9409" customWidth="1" width="8.7109375"/>
    <col min="9410" max="9410" customWidth="1" width="8.7109375"/>
    <col min="9411" max="9411" customWidth="1" width="8.7109375"/>
    <col min="9412" max="9412" customWidth="1" width="8.7109375"/>
    <col min="9413" max="9413" customWidth="1" width="8.7109375"/>
    <col min="9414" max="9414" customWidth="1" width="8.7109375"/>
    <col min="9415" max="9415" customWidth="1" width="8.7109375"/>
    <col min="9416" max="9416" customWidth="1" width="8.7109375"/>
    <col min="9417" max="9417" customWidth="1" width="8.7109375"/>
    <col min="9418" max="9418" customWidth="1" width="8.7109375"/>
    <col min="9419" max="9419" customWidth="1" width="8.7109375"/>
    <col min="9420" max="9420" customWidth="1" width="8.7109375"/>
    <col min="9421" max="9421" customWidth="1" width="8.7109375"/>
    <col min="9422" max="9422" customWidth="1" width="8.7109375"/>
    <col min="9423" max="9423" customWidth="1" width="8.7109375"/>
    <col min="9424" max="9424" customWidth="1" width="8.7109375"/>
    <col min="9425" max="9425" customWidth="1" width="8.7109375"/>
    <col min="9426" max="9426" customWidth="1" width="8.7109375"/>
    <col min="9427" max="9427" customWidth="1" width="8.7109375"/>
    <col min="9428" max="9428" customWidth="1" width="8.7109375"/>
    <col min="9429" max="9429" customWidth="1" width="8.7109375"/>
    <col min="9430" max="9430" customWidth="1" width="8.7109375"/>
    <col min="9431" max="9431" customWidth="1" width="8.7109375"/>
    <col min="9432" max="9432" customWidth="1" width="8.7109375"/>
    <col min="9433" max="9433" customWidth="1" width="8.7109375"/>
    <col min="9434" max="9434" customWidth="1" width="8.7109375"/>
    <col min="9435" max="9435" customWidth="1" width="8.7109375"/>
    <col min="9436" max="9436" customWidth="1" width="8.7109375"/>
    <col min="9437" max="9437" customWidth="1" width="8.7109375"/>
    <col min="9438" max="9438" customWidth="1" width="8.7109375"/>
    <col min="9439" max="9439" customWidth="1" width="8.7109375"/>
    <col min="9440" max="9440" customWidth="1" width="8.7109375"/>
    <col min="9441" max="9441" customWidth="1" width="8.7109375"/>
    <col min="9442" max="9442" customWidth="1" width="8.7109375"/>
    <col min="9443" max="9443" customWidth="1" width="8.7109375"/>
    <col min="9444" max="9444" customWidth="1" width="8.7109375"/>
    <col min="9445" max="9445" customWidth="1" width="8.7109375"/>
    <col min="9446" max="9446" customWidth="1" width="8.7109375"/>
    <col min="9447" max="9447" customWidth="1" width="8.7109375"/>
    <col min="9448" max="9448" customWidth="1" width="8.7109375"/>
    <col min="9449" max="9449" customWidth="1" width="8.7109375"/>
    <col min="9450" max="9450" customWidth="1" width="8.7109375"/>
    <col min="9451" max="9451" customWidth="1" width="8.7109375"/>
    <col min="9452" max="9452" customWidth="1" width="8.7109375"/>
    <col min="9453" max="9453" customWidth="1" width="8.7109375"/>
    <col min="9454" max="9454" customWidth="1" width="8.7109375"/>
    <col min="9455" max="9455" customWidth="1" width="8.7109375"/>
    <col min="9456" max="9456" customWidth="1" width="8.7109375"/>
    <col min="9457" max="9457" customWidth="1" width="8.7109375"/>
    <col min="9458" max="9458" customWidth="1" width="8.7109375"/>
    <col min="9459" max="9459" customWidth="1" width="8.7109375"/>
    <col min="9460" max="9460" customWidth="1" width="8.7109375"/>
    <col min="9461" max="9461" customWidth="1" width="8.7109375"/>
    <col min="9462" max="9462" customWidth="1" width="8.7109375"/>
    <col min="9463" max="9463" customWidth="1" width="8.7109375"/>
    <col min="9464" max="9464" customWidth="1" width="8.7109375"/>
    <col min="9465" max="9465" customWidth="1" width="8.7109375"/>
    <col min="9466" max="9466" customWidth="1" width="8.7109375"/>
    <col min="9467" max="9467" customWidth="1" width="8.7109375"/>
    <col min="9468" max="9468" customWidth="1" width="8.7109375"/>
    <col min="9469" max="9469" customWidth="1" width="8.7109375"/>
    <col min="9470" max="9470" customWidth="1" width="8.7109375"/>
    <col min="9471" max="9471" customWidth="1" width="8.7109375"/>
    <col min="9472" max="9472" customWidth="1" width="8.7109375"/>
    <col min="9473" max="9473" customWidth="1" width="8.7109375"/>
    <col min="9474" max="9474" customWidth="1" width="8.7109375"/>
    <col min="9475" max="9475" customWidth="1" width="8.7109375"/>
    <col min="9476" max="9476" customWidth="1" width="8.7109375"/>
    <col min="9477" max="9477" customWidth="1" width="8.7109375"/>
    <col min="9478" max="9478" customWidth="1" width="8.7109375"/>
    <col min="9479" max="9479" customWidth="1" width="8.7109375"/>
    <col min="9480" max="9480" customWidth="1" width="8.7109375"/>
    <col min="9481" max="9481" customWidth="1" width="8.7109375"/>
    <col min="9482" max="9482" customWidth="1" width="8.7109375"/>
    <col min="9483" max="9483" customWidth="1" width="8.7109375"/>
    <col min="9484" max="9484" customWidth="1" width="8.7109375"/>
    <col min="9485" max="9485" customWidth="1" width="8.7109375"/>
    <col min="9486" max="9486" customWidth="1" width="8.7109375"/>
    <col min="9487" max="9487" customWidth="1" width="8.7109375"/>
    <col min="9488" max="9488" customWidth="1" width="8.7109375"/>
    <col min="9489" max="9489" customWidth="1" width="8.7109375"/>
    <col min="9490" max="9490" customWidth="1" width="8.7109375"/>
    <col min="9491" max="9491" customWidth="1" width="8.7109375"/>
    <col min="9492" max="9492" customWidth="1" width="8.7109375"/>
    <col min="9493" max="9493" customWidth="1" width="8.7109375"/>
    <col min="9494" max="9494" customWidth="1" width="8.7109375"/>
    <col min="9495" max="9495" customWidth="1" width="8.7109375"/>
    <col min="9496" max="9496" customWidth="1" width="8.7109375"/>
    <col min="9497" max="9497" customWidth="1" width="8.7109375"/>
    <col min="9498" max="9498" customWidth="1" width="8.7109375"/>
    <col min="9499" max="9499" customWidth="1" width="8.7109375"/>
    <col min="9500" max="9500" customWidth="1" width="8.7109375"/>
    <col min="9501" max="9501" customWidth="1" width="8.7109375"/>
    <col min="9502" max="9502" customWidth="1" width="8.7109375"/>
    <col min="9503" max="9503" customWidth="1" width="8.7109375"/>
    <col min="9504" max="9504" customWidth="1" width="8.7109375"/>
    <col min="9505" max="9505" customWidth="1" width="8.7109375"/>
    <col min="9506" max="9506" customWidth="1" width="8.7109375"/>
    <col min="9507" max="9507" customWidth="1" width="8.7109375"/>
    <col min="9508" max="9508" customWidth="1" width="8.7109375"/>
    <col min="9509" max="9509" customWidth="1" width="8.7109375"/>
    <col min="9510" max="9510" customWidth="1" width="8.7109375"/>
    <col min="9511" max="9511" customWidth="1" width="8.7109375"/>
    <col min="9512" max="9512" customWidth="1" width="8.7109375"/>
    <col min="9513" max="9513" customWidth="1" width="8.7109375"/>
    <col min="9514" max="9514" customWidth="1" width="8.7109375"/>
    <col min="9515" max="9515" customWidth="1" width="8.7109375"/>
    <col min="9516" max="9516" customWidth="1" width="8.7109375"/>
    <col min="9517" max="9517" customWidth="1" width="8.7109375"/>
    <col min="9518" max="9518" customWidth="1" width="8.7109375"/>
    <col min="9519" max="9519" customWidth="1" width="8.7109375"/>
    <col min="9520" max="9520" customWidth="1" width="8.7109375"/>
    <col min="9521" max="9521" customWidth="1" width="8.7109375"/>
    <col min="9522" max="9522" customWidth="1" width="8.7109375"/>
    <col min="9523" max="9523" customWidth="1" width="8.7109375"/>
    <col min="9524" max="9524" customWidth="1" width="8.7109375"/>
    <col min="9525" max="9525" customWidth="1" width="8.7109375"/>
    <col min="9526" max="9526" customWidth="1" width="8.7109375"/>
    <col min="9527" max="9527" customWidth="1" width="8.7109375"/>
    <col min="9528" max="9528" customWidth="1" width="8.7109375"/>
    <col min="9529" max="9529" customWidth="1" width="8.7109375"/>
    <col min="9530" max="9530" customWidth="1" width="8.7109375"/>
    <col min="9531" max="9531" customWidth="1" width="8.7109375"/>
    <col min="9532" max="9532" customWidth="1" width="8.7109375"/>
    <col min="9533" max="9533" customWidth="1" width="8.7109375"/>
    <col min="9534" max="9534" customWidth="1" width="8.7109375"/>
    <col min="9535" max="9535" customWidth="1" width="8.7109375"/>
    <col min="9536" max="9536" customWidth="1" width="8.7109375"/>
    <col min="9537" max="9537" customWidth="1" width="8.7109375"/>
    <col min="9538" max="9538" customWidth="1" width="8.7109375"/>
    <col min="9539" max="9539" customWidth="1" width="8.7109375"/>
    <col min="9540" max="9540" customWidth="1" width="8.7109375"/>
    <col min="9541" max="9541" customWidth="1" width="8.7109375"/>
    <col min="9542" max="9542" customWidth="1" width="8.7109375"/>
    <col min="9543" max="9543" customWidth="1" width="8.7109375"/>
    <col min="9544" max="9544" customWidth="1" width="8.7109375"/>
    <col min="9545" max="9545" customWidth="1" width="8.7109375"/>
    <col min="9546" max="9546" customWidth="1" width="8.7109375"/>
    <col min="9547" max="9547" customWidth="1" width="8.7109375"/>
    <col min="9548" max="9548" customWidth="1" width="8.7109375"/>
    <col min="9549" max="9549" customWidth="1" width="8.7109375"/>
    <col min="9550" max="9550" customWidth="1" width="8.7109375"/>
    <col min="9551" max="9551" customWidth="1" width="8.7109375"/>
    <col min="9552" max="9552" customWidth="1" width="8.7109375"/>
    <col min="9553" max="9553" customWidth="1" width="8.7109375"/>
    <col min="9554" max="9554" customWidth="1" width="8.7109375"/>
    <col min="9555" max="9555" customWidth="1" width="8.7109375"/>
    <col min="9556" max="9556" customWidth="1" width="8.7109375"/>
    <col min="9557" max="9557" customWidth="1" width="8.7109375"/>
    <col min="9558" max="9558" customWidth="1" width="8.7109375"/>
    <col min="9559" max="9559" customWidth="1" width="8.7109375"/>
    <col min="9560" max="9560" customWidth="1" width="8.7109375"/>
    <col min="9561" max="9561" customWidth="1" width="8.7109375"/>
    <col min="9562" max="9562" customWidth="1" width="8.7109375"/>
    <col min="9563" max="9563" customWidth="1" width="8.7109375"/>
    <col min="9564" max="9564" customWidth="1" width="8.7109375"/>
    <col min="9565" max="9565" customWidth="1" width="8.7109375"/>
    <col min="9566" max="9566" customWidth="1" width="8.7109375"/>
    <col min="9567" max="9567" customWidth="1" width="8.7109375"/>
    <col min="9568" max="9568" customWidth="1" width="8.7109375"/>
    <col min="9569" max="9569" customWidth="1" width="8.7109375"/>
    <col min="9570" max="9570" customWidth="1" width="8.7109375"/>
    <col min="9571" max="9571" customWidth="1" width="8.7109375"/>
    <col min="9572" max="9572" customWidth="1" width="8.7109375"/>
    <col min="9573" max="9573" customWidth="1" width="8.7109375"/>
    <col min="9574" max="9574" customWidth="1" width="8.7109375"/>
    <col min="9575" max="9575" customWidth="1" width="8.7109375"/>
    <col min="9576" max="9576" customWidth="1" width="8.7109375"/>
    <col min="9577" max="9577" customWidth="1" width="8.7109375"/>
    <col min="9578" max="9578" customWidth="1" width="8.7109375"/>
    <col min="9579" max="9579" customWidth="1" width="8.7109375"/>
    <col min="9580" max="9580" customWidth="1" width="8.7109375"/>
    <col min="9581" max="9581" customWidth="1" width="8.7109375"/>
    <col min="9582" max="9582" customWidth="1" width="8.7109375"/>
    <col min="9583" max="9583" customWidth="1" width="8.7109375"/>
    <col min="9584" max="9584" customWidth="1" width="8.7109375"/>
    <col min="9585" max="9585" customWidth="1" width="8.7109375"/>
    <col min="9586" max="9586" customWidth="1" width="8.7109375"/>
    <col min="9587" max="9587" customWidth="1" width="8.7109375"/>
    <col min="9588" max="9588" customWidth="1" width="8.7109375"/>
    <col min="9589" max="9589" customWidth="1" width="8.7109375"/>
    <col min="9590" max="9590" customWidth="1" width="8.7109375"/>
    <col min="9591" max="9591" customWidth="1" width="8.7109375"/>
    <col min="9592" max="9592" customWidth="1" width="8.7109375"/>
    <col min="9593" max="9593" customWidth="1" width="8.7109375"/>
    <col min="9594" max="9594" customWidth="1" width="8.7109375"/>
    <col min="9595" max="9595" customWidth="1" width="8.7109375"/>
    <col min="9596" max="9596" customWidth="1" width="8.7109375"/>
    <col min="9597" max="9597" customWidth="1" width="8.7109375"/>
    <col min="9598" max="9598" customWidth="1" width="8.7109375"/>
    <col min="9599" max="9599" customWidth="1" width="8.7109375"/>
    <col min="9600" max="9600" customWidth="1" width="8.7109375"/>
    <col min="9601" max="9601" customWidth="1" width="8.7109375"/>
    <col min="9602" max="9602" customWidth="1" width="8.7109375"/>
    <col min="9603" max="9603" customWidth="1" width="8.7109375"/>
    <col min="9604" max="9604" customWidth="1" width="8.7109375"/>
    <col min="9605" max="9605" customWidth="1" width="8.7109375"/>
    <col min="9606" max="9606" customWidth="1" width="8.7109375"/>
    <col min="9607" max="9607" customWidth="1" width="8.7109375"/>
    <col min="9608" max="9608" customWidth="1" width="8.7109375"/>
    <col min="9609" max="9609" customWidth="1" width="8.7109375"/>
    <col min="9610" max="9610" customWidth="1" width="8.7109375"/>
    <col min="9611" max="9611" customWidth="1" width="8.7109375"/>
    <col min="9612" max="9612" customWidth="1" width="8.7109375"/>
    <col min="9613" max="9613" customWidth="1" width="8.7109375"/>
    <col min="9614" max="9614" customWidth="1" width="8.7109375"/>
    <col min="9615" max="9615" customWidth="1" width="8.7109375"/>
    <col min="9616" max="9616" customWidth="1" width="8.7109375"/>
    <col min="9617" max="9617" customWidth="1" width="8.7109375"/>
    <col min="9618" max="9618" customWidth="1" width="8.7109375"/>
    <col min="9619" max="9619" customWidth="1" width="8.7109375"/>
    <col min="9620" max="9620" customWidth="1" width="8.7109375"/>
    <col min="9621" max="9621" customWidth="1" width="8.7109375"/>
    <col min="9622" max="9622" customWidth="1" width="8.7109375"/>
    <col min="9623" max="9623" customWidth="1" width="8.7109375"/>
    <col min="9624" max="9624" customWidth="1" width="8.7109375"/>
    <col min="9625" max="9625" customWidth="1" width="8.7109375"/>
    <col min="9626" max="9626" customWidth="1" width="8.7109375"/>
    <col min="9627" max="9627" customWidth="1" width="8.7109375"/>
    <col min="9628" max="9628" customWidth="1" width="8.7109375"/>
    <col min="9629" max="9629" customWidth="1" width="8.7109375"/>
    <col min="9630" max="9630" customWidth="1" width="8.7109375"/>
    <col min="9631" max="9631" customWidth="1" width="8.7109375"/>
    <col min="9632" max="9632" customWidth="1" width="8.7109375"/>
    <col min="9633" max="9633" customWidth="1" width="8.7109375"/>
    <col min="9634" max="9634" customWidth="1" width="8.7109375"/>
    <col min="9635" max="9635" customWidth="1" width="8.7109375"/>
    <col min="9636" max="9636" customWidth="1" width="8.7109375"/>
    <col min="9637" max="9637" customWidth="1" width="8.7109375"/>
    <col min="9638" max="9638" customWidth="1" width="8.7109375"/>
    <col min="9639" max="9639" customWidth="1" width="8.7109375"/>
    <col min="9640" max="9640" customWidth="1" width="8.7109375"/>
    <col min="9641" max="9641" customWidth="1" width="8.7109375"/>
    <col min="9642" max="9642" customWidth="1" width="8.7109375"/>
    <col min="9643" max="9643" customWidth="1" width="8.7109375"/>
    <col min="9644" max="9644" customWidth="1" width="8.7109375"/>
    <col min="9645" max="9645" customWidth="1" width="8.7109375"/>
    <col min="9646" max="9646" customWidth="1" width="8.7109375"/>
    <col min="9647" max="9647" customWidth="1" width="8.7109375"/>
    <col min="9648" max="9648" customWidth="1" width="8.7109375"/>
    <col min="9649" max="9649" customWidth="1" width="8.7109375"/>
    <col min="9650" max="9650" customWidth="1" width="8.7109375"/>
    <col min="9651" max="9651" customWidth="1" width="8.7109375"/>
    <col min="9652" max="9652" customWidth="1" width="8.7109375"/>
    <col min="9653" max="9653" customWidth="1" width="8.7109375"/>
    <col min="9654" max="9654" customWidth="1" width="8.7109375"/>
    <col min="9655" max="9655" customWidth="1" width="8.7109375"/>
    <col min="9656" max="9656" customWidth="1" width="8.7109375"/>
    <col min="9657" max="9657" customWidth="1" width="8.7109375"/>
    <col min="9658" max="9658" customWidth="1" width="8.7109375"/>
    <col min="9659" max="9659" customWidth="1" width="8.7109375"/>
    <col min="9660" max="9660" customWidth="1" width="8.7109375"/>
    <col min="9661" max="9661" customWidth="1" width="8.7109375"/>
    <col min="9662" max="9662" customWidth="1" width="8.7109375"/>
    <col min="9663" max="9663" customWidth="1" width="8.7109375"/>
    <col min="9664" max="9664" customWidth="1" width="8.7109375"/>
    <col min="9665" max="9665" customWidth="1" width="8.7109375"/>
    <col min="9666" max="9666" customWidth="1" width="8.7109375"/>
    <col min="9667" max="9667" customWidth="1" width="8.7109375"/>
    <col min="9668" max="9668" customWidth="1" width="8.7109375"/>
    <col min="9669" max="9669" customWidth="1" width="8.7109375"/>
    <col min="9670" max="9670" customWidth="1" width="8.7109375"/>
    <col min="9671" max="9671" customWidth="1" width="8.7109375"/>
    <col min="9672" max="9672" customWidth="1" width="8.7109375"/>
    <col min="9673" max="9673" customWidth="1" width="8.7109375"/>
    <col min="9674" max="9674" customWidth="1" width="8.7109375"/>
    <col min="9675" max="9675" customWidth="1" width="8.7109375"/>
    <col min="9676" max="9676" customWidth="1" width="8.7109375"/>
    <col min="9677" max="9677" customWidth="1" width="8.7109375"/>
    <col min="9678" max="9678" customWidth="1" width="8.7109375"/>
    <col min="9679" max="9679" customWidth="1" width="8.7109375"/>
    <col min="9680" max="9680" customWidth="1" width="8.7109375"/>
    <col min="9681" max="9681" customWidth="1" width="8.7109375"/>
    <col min="9682" max="9682" customWidth="1" width="8.7109375"/>
    <col min="9683" max="9683" customWidth="1" width="8.7109375"/>
    <col min="9684" max="9684" customWidth="1" width="8.7109375"/>
    <col min="9685" max="9685" customWidth="1" width="8.7109375"/>
    <col min="9686" max="9686" customWidth="1" width="8.7109375"/>
    <col min="9687" max="9687" customWidth="1" width="8.7109375"/>
    <col min="9688" max="9688" customWidth="1" width="8.7109375"/>
    <col min="9689" max="9689" customWidth="1" width="8.7109375"/>
    <col min="9690" max="9690" customWidth="1" width="8.7109375"/>
    <col min="9691" max="9691" customWidth="1" width="8.7109375"/>
    <col min="9692" max="9692" customWidth="1" width="8.7109375"/>
    <col min="9693" max="9693" customWidth="1" width="8.7109375"/>
    <col min="9694" max="9694" customWidth="1" width="8.7109375"/>
    <col min="9695" max="9695" customWidth="1" width="8.7109375"/>
    <col min="9696" max="9696" customWidth="1" width="8.7109375"/>
    <col min="9697" max="9697" customWidth="1" width="8.7109375"/>
    <col min="9698" max="9698" customWidth="1" width="8.7109375"/>
    <col min="9699" max="9699" customWidth="1" width="8.7109375"/>
    <col min="9700" max="9700" customWidth="1" width="8.7109375"/>
    <col min="9701" max="9701" customWidth="1" width="8.7109375"/>
    <col min="9702" max="9702" customWidth="1" width="8.7109375"/>
    <col min="9703" max="9703" customWidth="1" width="8.7109375"/>
    <col min="9704" max="9704" customWidth="1" width="8.7109375"/>
    <col min="9705" max="9705" customWidth="1" width="8.7109375"/>
    <col min="9706" max="9706" customWidth="1" width="8.7109375"/>
    <col min="9707" max="9707" customWidth="1" width="8.7109375"/>
    <col min="9708" max="9708" customWidth="1" width="8.7109375"/>
    <col min="9709" max="9709" customWidth="1" width="8.7109375"/>
    <col min="9710" max="9710" customWidth="1" width="8.7109375"/>
    <col min="9711" max="9711" customWidth="1" width="8.7109375"/>
    <col min="9712" max="9712" customWidth="1" width="8.7109375"/>
    <col min="9713" max="9713" customWidth="1" width="8.7109375"/>
    <col min="9714" max="9714" customWidth="1" width="8.7109375"/>
    <col min="9715" max="9715" customWidth="1" width="8.7109375"/>
    <col min="9716" max="9716" customWidth="1" width="8.7109375"/>
    <col min="9717" max="9717" customWidth="1" width="8.7109375"/>
    <col min="9718" max="9718" customWidth="1" width="8.7109375"/>
    <col min="9719" max="9719" customWidth="1" width="8.7109375"/>
    <col min="9720" max="9720" customWidth="1" width="8.7109375"/>
    <col min="9721" max="9721" customWidth="1" width="8.7109375"/>
    <col min="9722" max="9722" customWidth="1" width="8.7109375"/>
    <col min="9723" max="9723" customWidth="1" width="8.7109375"/>
    <col min="9724" max="9724" customWidth="1" width="8.7109375"/>
    <col min="9725" max="9725" customWidth="1" width="8.7109375"/>
    <col min="9726" max="9726" customWidth="1" width="8.7109375"/>
    <col min="9727" max="9727" customWidth="1" width="8.7109375"/>
    <col min="9728" max="9728" customWidth="1" width="8.7109375"/>
    <col min="9729" max="9729" customWidth="1" width="8.7109375"/>
    <col min="9730" max="9730" customWidth="1" width="8.7109375"/>
    <col min="9731" max="9731" customWidth="1" width="8.7109375"/>
    <col min="9732" max="9732" customWidth="1" width="8.7109375"/>
    <col min="9733" max="9733" customWidth="1" width="8.7109375"/>
    <col min="9734" max="9734" customWidth="1" width="8.7109375"/>
    <col min="9735" max="9735" customWidth="1" width="8.7109375"/>
    <col min="9736" max="9736" customWidth="1" width="8.7109375"/>
    <col min="9737" max="9737" customWidth="1" width="8.7109375"/>
    <col min="9738" max="9738" customWidth="1" width="8.7109375"/>
    <col min="9739" max="9739" customWidth="1" width="8.7109375"/>
    <col min="9740" max="9740" customWidth="1" width="8.7109375"/>
    <col min="9741" max="9741" customWidth="1" width="8.7109375"/>
    <col min="9742" max="9742" customWidth="1" width="8.7109375"/>
    <col min="9743" max="9743" customWidth="1" width="8.7109375"/>
    <col min="9744" max="9744" customWidth="1" width="8.7109375"/>
    <col min="9745" max="9745" customWidth="1" width="8.7109375"/>
    <col min="9746" max="9746" customWidth="1" width="8.7109375"/>
    <col min="9747" max="9747" customWidth="1" width="8.7109375"/>
    <col min="9748" max="9748" customWidth="1" width="8.7109375"/>
    <col min="9749" max="9749" customWidth="1" width="8.7109375"/>
    <col min="9750" max="9750" customWidth="1" width="8.7109375"/>
    <col min="9751" max="9751" customWidth="1" width="8.7109375"/>
    <col min="9752" max="9752" customWidth="1" width="8.7109375"/>
    <col min="9753" max="9753" customWidth="1" width="8.7109375"/>
    <col min="9754" max="9754" customWidth="1" width="8.7109375"/>
    <col min="9755" max="9755" customWidth="1" width="8.7109375"/>
    <col min="9756" max="9756" customWidth="1" width="8.7109375"/>
    <col min="9757" max="9757" customWidth="1" width="8.7109375"/>
    <col min="9758" max="9758" customWidth="1" width="8.7109375"/>
    <col min="9759" max="9759" customWidth="1" width="8.7109375"/>
    <col min="9760" max="9760" customWidth="1" width="8.7109375"/>
    <col min="9761" max="9761" customWidth="1" width="8.7109375"/>
    <col min="9762" max="9762" customWidth="1" width="8.7109375"/>
    <col min="9763" max="9763" customWidth="1" width="8.7109375"/>
    <col min="9764" max="9764" customWidth="1" width="8.7109375"/>
    <col min="9765" max="9765" customWidth="1" width="8.7109375"/>
    <col min="9766" max="9766" customWidth="1" width="8.7109375"/>
    <col min="9767" max="9767" customWidth="1" width="8.7109375"/>
    <col min="9768" max="9768" customWidth="1" width="8.7109375"/>
    <col min="9769" max="9769" customWidth="1" width="8.7109375"/>
    <col min="9770" max="9770" customWidth="1" width="8.7109375"/>
    <col min="9771" max="9771" customWidth="1" width="8.7109375"/>
    <col min="9772" max="9772" customWidth="1" width="8.7109375"/>
    <col min="9773" max="9773" customWidth="1" width="8.7109375"/>
    <col min="9774" max="9774" customWidth="1" width="8.7109375"/>
    <col min="9775" max="9775" customWidth="1" width="8.7109375"/>
    <col min="9776" max="9776" customWidth="1" width="8.7109375"/>
    <col min="9777" max="9777" customWidth="1" width="8.7109375"/>
    <col min="9778" max="9778" customWidth="1" width="8.7109375"/>
    <col min="9779" max="9779" customWidth="1" width="8.7109375"/>
    <col min="9780" max="9780" customWidth="1" width="8.7109375"/>
    <col min="9781" max="9781" customWidth="1" width="8.7109375"/>
    <col min="9782" max="9782" customWidth="1" width="8.7109375"/>
    <col min="9783" max="9783" customWidth="1" width="8.7109375"/>
    <col min="9784" max="9784" customWidth="1" width="8.7109375"/>
    <col min="9785" max="9785" customWidth="1" width="8.7109375"/>
    <col min="9786" max="9786" customWidth="1" width="8.7109375"/>
    <col min="9787" max="9787" customWidth="1" width="8.7109375"/>
    <col min="9788" max="9788" customWidth="1" width="8.7109375"/>
    <col min="9789" max="9789" customWidth="1" width="8.7109375"/>
    <col min="9790" max="9790" customWidth="1" width="8.7109375"/>
    <col min="9791" max="9791" customWidth="1" width="8.7109375"/>
    <col min="9792" max="9792" customWidth="1" width="8.7109375"/>
    <col min="9793" max="9793" customWidth="1" width="8.7109375"/>
    <col min="9794" max="9794" customWidth="1" width="8.7109375"/>
    <col min="9795" max="9795" customWidth="1" width="8.7109375"/>
    <col min="9796" max="9796" customWidth="1" width="8.7109375"/>
    <col min="9797" max="9797" customWidth="1" width="8.7109375"/>
    <col min="9798" max="9798" customWidth="1" width="8.7109375"/>
    <col min="9799" max="9799" customWidth="1" width="8.7109375"/>
    <col min="9800" max="9800" customWidth="1" width="8.7109375"/>
    <col min="9801" max="9801" customWidth="1" width="8.7109375"/>
    <col min="9802" max="9802" customWidth="1" width="8.7109375"/>
    <col min="9803" max="9803" customWidth="1" width="8.7109375"/>
    <col min="9804" max="9804" customWidth="1" width="8.7109375"/>
    <col min="9805" max="9805" customWidth="1" width="8.7109375"/>
    <col min="9806" max="9806" customWidth="1" width="8.7109375"/>
    <col min="9807" max="9807" customWidth="1" width="8.7109375"/>
    <col min="9808" max="9808" customWidth="1" width="8.7109375"/>
    <col min="9809" max="9809" customWidth="1" width="8.7109375"/>
    <col min="9810" max="9810" customWidth="1" width="8.7109375"/>
    <col min="9811" max="9811" customWidth="1" width="8.7109375"/>
    <col min="9812" max="9812" customWidth="1" width="8.7109375"/>
    <col min="9813" max="9813" customWidth="1" width="8.7109375"/>
    <col min="9814" max="9814" customWidth="1" width="8.7109375"/>
    <col min="9815" max="9815" customWidth="1" width="8.7109375"/>
    <col min="9816" max="9816" customWidth="1" width="8.7109375"/>
    <col min="9817" max="9817" customWidth="1" width="8.7109375"/>
    <col min="9818" max="9818" customWidth="1" width="8.7109375"/>
    <col min="9819" max="9819" customWidth="1" width="8.7109375"/>
    <col min="9820" max="9820" customWidth="1" width="8.7109375"/>
    <col min="9821" max="9821" customWidth="1" width="8.7109375"/>
    <col min="9822" max="9822" customWidth="1" width="8.7109375"/>
    <col min="9823" max="9823" customWidth="1" width="8.7109375"/>
    <col min="9824" max="9824" customWidth="1" width="8.7109375"/>
    <col min="9825" max="9825" customWidth="1" width="8.7109375"/>
    <col min="9826" max="9826" customWidth="1" width="8.7109375"/>
    <col min="9827" max="9827" customWidth="1" width="8.7109375"/>
    <col min="9828" max="9828" customWidth="1" width="8.7109375"/>
    <col min="9829" max="9829" customWidth="1" width="8.7109375"/>
    <col min="9830" max="9830" customWidth="1" width="8.7109375"/>
    <col min="9831" max="9831" customWidth="1" width="8.7109375"/>
    <col min="9832" max="9832" customWidth="1" width="8.7109375"/>
    <col min="9833" max="9833" customWidth="1" width="8.7109375"/>
    <col min="9834" max="9834" customWidth="1" width="8.7109375"/>
    <col min="9835" max="9835" customWidth="1" width="8.7109375"/>
    <col min="9836" max="9836" customWidth="1" width="8.7109375"/>
    <col min="9837" max="9837" customWidth="1" width="8.7109375"/>
    <col min="9838" max="9838" customWidth="1" width="8.7109375"/>
    <col min="9839" max="9839" customWidth="1" width="8.7109375"/>
    <col min="9840" max="9840" customWidth="1" width="8.7109375"/>
    <col min="9841" max="9841" customWidth="1" width="8.7109375"/>
    <col min="9842" max="9842" customWidth="1" width="8.7109375"/>
    <col min="9843" max="9843" customWidth="1" width="8.7109375"/>
    <col min="9844" max="9844" customWidth="1" width="8.7109375"/>
    <col min="9845" max="9845" customWidth="1" width="8.7109375"/>
    <col min="9846" max="9846" customWidth="1" width="8.7109375"/>
    <col min="9847" max="9847" customWidth="1" width="8.7109375"/>
    <col min="9848" max="9848" customWidth="1" width="8.7109375"/>
    <col min="9849" max="9849" customWidth="1" width="8.7109375"/>
    <col min="9850" max="9850" customWidth="1" width="8.7109375"/>
    <col min="9851" max="9851" customWidth="1" width="8.7109375"/>
    <col min="9852" max="9852" customWidth="1" width="8.7109375"/>
    <col min="9853" max="9853" customWidth="1" width="8.7109375"/>
    <col min="9854" max="9854" customWidth="1" width="8.7109375"/>
    <col min="9855" max="9855" customWidth="1" width="8.7109375"/>
    <col min="9856" max="9856" customWidth="1" width="8.7109375"/>
    <col min="9857" max="9857" customWidth="1" width="8.7109375"/>
    <col min="9858" max="9858" customWidth="1" width="8.7109375"/>
    <col min="9859" max="9859" customWidth="1" width="8.7109375"/>
    <col min="9860" max="9860" customWidth="1" width="8.7109375"/>
    <col min="9861" max="9861" customWidth="1" width="8.7109375"/>
    <col min="9862" max="9862" customWidth="1" width="8.7109375"/>
    <col min="9863" max="9863" customWidth="1" width="8.7109375"/>
    <col min="9864" max="9864" customWidth="1" width="8.7109375"/>
    <col min="9865" max="9865" customWidth="1" width="8.7109375"/>
    <col min="9866" max="9866" customWidth="1" width="8.7109375"/>
    <col min="9867" max="9867" customWidth="1" width="8.7109375"/>
    <col min="9868" max="9868" customWidth="1" width="8.7109375"/>
    <col min="9869" max="9869" customWidth="1" width="8.7109375"/>
    <col min="9870" max="9870" customWidth="1" width="8.7109375"/>
    <col min="9871" max="9871" customWidth="1" width="8.7109375"/>
    <col min="9872" max="9872" customWidth="1" width="8.7109375"/>
    <col min="9873" max="9873" customWidth="1" width="8.7109375"/>
    <col min="9874" max="9874" customWidth="1" width="8.7109375"/>
    <col min="9875" max="9875" customWidth="1" width="8.7109375"/>
    <col min="9876" max="9876" customWidth="1" width="8.7109375"/>
    <col min="9877" max="9877" customWidth="1" width="8.7109375"/>
    <col min="9878" max="9878" customWidth="1" width="8.7109375"/>
    <col min="9879" max="9879" customWidth="1" width="8.7109375"/>
    <col min="9880" max="9880" customWidth="1" width="8.7109375"/>
    <col min="9881" max="9881" customWidth="1" width="8.7109375"/>
    <col min="9882" max="9882" customWidth="1" width="8.7109375"/>
    <col min="9883" max="9883" customWidth="1" width="8.7109375"/>
    <col min="9884" max="9884" customWidth="1" width="8.7109375"/>
    <col min="9885" max="9885" customWidth="1" width="8.7109375"/>
    <col min="9886" max="9886" customWidth="1" width="8.7109375"/>
    <col min="9887" max="9887" customWidth="1" width="8.7109375"/>
    <col min="9888" max="9888" customWidth="1" width="8.7109375"/>
    <col min="9889" max="9889" customWidth="1" width="8.7109375"/>
    <col min="9890" max="9890" customWidth="1" width="8.7109375"/>
    <col min="9891" max="9891" customWidth="1" width="8.7109375"/>
    <col min="9892" max="9892" customWidth="1" width="8.7109375"/>
    <col min="9893" max="9893" customWidth="1" width="8.7109375"/>
    <col min="9894" max="9894" customWidth="1" width="8.7109375"/>
    <col min="9895" max="9895" customWidth="1" width="8.7109375"/>
    <col min="9896" max="9896" customWidth="1" width="8.7109375"/>
    <col min="9897" max="9897" customWidth="1" width="8.7109375"/>
    <col min="9898" max="9898" customWidth="1" width="8.7109375"/>
    <col min="9899" max="9899" customWidth="1" width="8.7109375"/>
    <col min="9900" max="9900" customWidth="1" width="8.7109375"/>
    <col min="9901" max="9901" customWidth="1" width="8.7109375"/>
    <col min="9902" max="9902" customWidth="1" width="8.7109375"/>
    <col min="9903" max="9903" customWidth="1" width="8.7109375"/>
    <col min="9904" max="9904" customWidth="1" width="8.7109375"/>
    <col min="9905" max="9905" customWidth="1" width="8.7109375"/>
    <col min="9906" max="9906" customWidth="1" width="8.7109375"/>
    <col min="9907" max="9907" customWidth="1" width="8.7109375"/>
    <col min="9908" max="9908" customWidth="1" width="8.7109375"/>
    <col min="9909" max="9909" customWidth="1" width="8.7109375"/>
    <col min="9910" max="9910" customWidth="1" width="8.7109375"/>
    <col min="9911" max="9911" customWidth="1" width="8.7109375"/>
    <col min="9912" max="9912" customWidth="1" width="8.7109375"/>
    <col min="9913" max="9913" customWidth="1" width="8.7109375"/>
    <col min="9914" max="9914" customWidth="1" width="8.7109375"/>
    <col min="9915" max="9915" customWidth="1" width="8.7109375"/>
    <col min="9916" max="9916" customWidth="1" width="8.7109375"/>
    <col min="9917" max="9917" customWidth="1" width="8.7109375"/>
    <col min="9918" max="9918" customWidth="1" width="8.7109375"/>
    <col min="9919" max="9919" customWidth="1" width="8.7109375"/>
    <col min="9920" max="9920" customWidth="1" width="8.7109375"/>
    <col min="9921" max="9921" customWidth="1" width="8.7109375"/>
    <col min="9922" max="9922" customWidth="1" width="8.7109375"/>
    <col min="9923" max="9923" customWidth="1" width="8.7109375"/>
    <col min="9924" max="9924" customWidth="1" width="8.7109375"/>
    <col min="9925" max="9925" customWidth="1" width="8.7109375"/>
    <col min="9926" max="9926" customWidth="1" width="8.7109375"/>
    <col min="9927" max="9927" customWidth="1" width="8.7109375"/>
    <col min="9928" max="9928" customWidth="1" width="8.7109375"/>
    <col min="9929" max="9929" customWidth="1" width="8.7109375"/>
    <col min="9930" max="9930" customWidth="1" width="8.7109375"/>
    <col min="9931" max="9931" customWidth="1" width="8.7109375"/>
    <col min="9932" max="9932" customWidth="1" width="8.7109375"/>
    <col min="9933" max="9933" customWidth="1" width="8.7109375"/>
    <col min="9934" max="9934" customWidth="1" width="8.7109375"/>
    <col min="9935" max="9935" customWidth="1" width="8.7109375"/>
    <col min="9936" max="9936" customWidth="1" width="8.7109375"/>
    <col min="9937" max="9937" customWidth="1" width="8.7109375"/>
    <col min="9938" max="9938" customWidth="1" width="8.7109375"/>
    <col min="9939" max="9939" customWidth="1" width="8.7109375"/>
    <col min="9940" max="9940" customWidth="1" width="8.7109375"/>
    <col min="9941" max="9941" customWidth="1" width="8.7109375"/>
    <col min="9942" max="9942" customWidth="1" width="8.7109375"/>
    <col min="9943" max="9943" customWidth="1" width="8.7109375"/>
    <col min="9944" max="9944" customWidth="1" width="8.7109375"/>
    <col min="9945" max="9945" customWidth="1" width="8.7109375"/>
    <col min="9946" max="9946" customWidth="1" width="8.7109375"/>
    <col min="9947" max="9947" customWidth="1" width="8.7109375"/>
    <col min="9948" max="9948" customWidth="1" width="8.7109375"/>
    <col min="9949" max="9949" customWidth="1" width="8.7109375"/>
    <col min="9950" max="9950" customWidth="1" width="8.7109375"/>
    <col min="9951" max="9951" customWidth="1" width="8.7109375"/>
    <col min="9952" max="9952" customWidth="1" width="8.7109375"/>
    <col min="9953" max="9953" customWidth="1" width="8.7109375"/>
    <col min="9954" max="9954" customWidth="1" width="8.7109375"/>
    <col min="9955" max="9955" customWidth="1" width="8.7109375"/>
    <col min="9956" max="9956" customWidth="1" width="8.7109375"/>
    <col min="9957" max="9957" customWidth="1" width="8.7109375"/>
    <col min="9958" max="9958" customWidth="1" width="8.7109375"/>
    <col min="9959" max="9959" customWidth="1" width="8.7109375"/>
    <col min="9960" max="9960" customWidth="1" width="8.7109375"/>
    <col min="9961" max="9961" customWidth="1" width="8.7109375"/>
    <col min="9962" max="9962" customWidth="1" width="8.7109375"/>
    <col min="9963" max="9963" customWidth="1" width="8.7109375"/>
    <col min="9964" max="9964" customWidth="1" width="8.7109375"/>
    <col min="9965" max="9965" customWidth="1" width="8.7109375"/>
    <col min="9966" max="9966" customWidth="1" width="8.7109375"/>
    <col min="9967" max="9967" customWidth="1" width="8.7109375"/>
    <col min="9968" max="9968" customWidth="1" width="8.7109375"/>
    <col min="9969" max="9969" customWidth="1" width="8.7109375"/>
    <col min="9970" max="9970" customWidth="1" width="8.7109375"/>
    <col min="9971" max="9971" customWidth="1" width="8.7109375"/>
    <col min="9972" max="9972" customWidth="1" width="8.7109375"/>
    <col min="9973" max="9973" customWidth="1" width="8.7109375"/>
    <col min="9974" max="9974" customWidth="1" width="8.7109375"/>
    <col min="9975" max="9975" customWidth="1" width="8.7109375"/>
    <col min="9976" max="9976" customWidth="1" width="8.7109375"/>
    <col min="9977" max="9977" customWidth="1" width="8.7109375"/>
    <col min="9978" max="9978" customWidth="1" width="8.7109375"/>
    <col min="9979" max="9979" customWidth="1" width="8.7109375"/>
    <col min="9980" max="9980" customWidth="1" width="8.7109375"/>
    <col min="9981" max="9981" customWidth="1" width="8.7109375"/>
    <col min="9982" max="9982" customWidth="1" width="8.7109375"/>
    <col min="9983" max="9983" customWidth="1" width="8.7109375"/>
    <col min="9984" max="9984" customWidth="1" width="8.7109375"/>
    <col min="9985" max="9985" customWidth="1" width="8.7109375"/>
    <col min="9986" max="9986" customWidth="1" width="8.7109375"/>
    <col min="9987" max="9987" customWidth="1" width="8.7109375"/>
    <col min="9988" max="9988" customWidth="1" width="8.7109375"/>
    <col min="9989" max="9989" customWidth="1" width="8.7109375"/>
    <col min="9990" max="9990" customWidth="1" width="8.7109375"/>
    <col min="9991" max="9991" customWidth="1" width="8.7109375"/>
    <col min="9992" max="9992" customWidth="1" width="8.7109375"/>
    <col min="9993" max="9993" customWidth="1" width="8.7109375"/>
    <col min="9994" max="9994" customWidth="1" width="8.7109375"/>
    <col min="9995" max="9995" customWidth="1" width="8.7109375"/>
    <col min="9996" max="9996" customWidth="1" width="8.7109375"/>
    <col min="9997" max="9997" customWidth="1" width="8.7109375"/>
    <col min="9998" max="9998" customWidth="1" width="8.7109375"/>
    <col min="9999" max="9999" customWidth="1" width="8.7109375"/>
    <col min="10000" max="10000" customWidth="1" width="8.7109375"/>
    <col min="10001" max="10001" customWidth="1" width="8.7109375"/>
    <col min="10002" max="10002" customWidth="1" width="8.7109375"/>
    <col min="10003" max="10003" customWidth="1" width="8.7109375"/>
    <col min="10004" max="10004" customWidth="1" width="8.7109375"/>
    <col min="10005" max="10005" customWidth="1" width="8.7109375"/>
    <col min="10006" max="10006" customWidth="1" width="8.7109375"/>
    <col min="10007" max="10007" customWidth="1" width="8.7109375"/>
    <col min="10008" max="10008" customWidth="1" width="8.7109375"/>
    <col min="10009" max="10009" customWidth="1" width="8.7109375"/>
    <col min="10010" max="10010" customWidth="1" width="8.7109375"/>
    <col min="10011" max="10011" customWidth="1" width="8.7109375"/>
    <col min="10012" max="10012" customWidth="1" width="8.7109375"/>
    <col min="10013" max="10013" customWidth="1" width="8.7109375"/>
    <col min="10014" max="10014" customWidth="1" width="8.7109375"/>
    <col min="10015" max="10015" customWidth="1" width="8.7109375"/>
    <col min="10016" max="10016" customWidth="1" width="8.7109375"/>
    <col min="10017" max="10017" customWidth="1" width="8.7109375"/>
    <col min="10018" max="10018" customWidth="1" width="8.7109375"/>
    <col min="10019" max="10019" customWidth="1" width="8.7109375"/>
    <col min="10020" max="10020" customWidth="1" width="8.7109375"/>
    <col min="10021" max="10021" customWidth="1" width="8.7109375"/>
    <col min="10022" max="10022" customWidth="1" width="8.7109375"/>
    <col min="10023" max="10023" customWidth="1" width="8.7109375"/>
    <col min="10024" max="10024" customWidth="1" width="8.7109375"/>
    <col min="10025" max="10025" customWidth="1" width="8.7109375"/>
    <col min="10026" max="10026" customWidth="1" width="8.7109375"/>
    <col min="10027" max="10027" customWidth="1" width="8.7109375"/>
    <col min="10028" max="10028" customWidth="1" width="8.7109375"/>
    <col min="10029" max="10029" customWidth="1" width="8.7109375"/>
    <col min="10030" max="10030" customWidth="1" width="8.7109375"/>
    <col min="10031" max="10031" customWidth="1" width="8.7109375"/>
    <col min="10032" max="10032" customWidth="1" width="8.7109375"/>
    <col min="10033" max="10033" customWidth="1" width="8.7109375"/>
    <col min="10034" max="10034" customWidth="1" width="8.7109375"/>
    <col min="10035" max="10035" customWidth="1" width="8.7109375"/>
    <col min="10036" max="10036" customWidth="1" width="8.7109375"/>
    <col min="10037" max="10037" customWidth="1" width="8.7109375"/>
    <col min="10038" max="10038" customWidth="1" width="8.7109375"/>
    <col min="10039" max="10039" customWidth="1" width="8.7109375"/>
    <col min="10040" max="10040" customWidth="1" width="8.7109375"/>
    <col min="10041" max="10041" customWidth="1" width="8.7109375"/>
    <col min="10042" max="10042" customWidth="1" width="8.7109375"/>
    <col min="10043" max="10043" customWidth="1" width="8.7109375"/>
    <col min="10044" max="10044" customWidth="1" width="8.7109375"/>
    <col min="10045" max="10045" customWidth="1" width="8.7109375"/>
    <col min="10046" max="10046" customWidth="1" width="8.7109375"/>
    <col min="10047" max="10047" customWidth="1" width="8.7109375"/>
    <col min="10048" max="10048" customWidth="1" width="8.7109375"/>
    <col min="10049" max="10049" customWidth="1" width="8.7109375"/>
    <col min="10050" max="10050" customWidth="1" width="8.7109375"/>
    <col min="10051" max="10051" customWidth="1" width="8.7109375"/>
    <col min="10052" max="10052" customWidth="1" width="8.7109375"/>
    <col min="10053" max="10053" customWidth="1" width="8.7109375"/>
    <col min="10054" max="10054" customWidth="1" width="8.7109375"/>
    <col min="10055" max="10055" customWidth="1" width="8.7109375"/>
    <col min="10056" max="10056" customWidth="1" width="8.7109375"/>
    <col min="10057" max="10057" customWidth="1" width="8.7109375"/>
    <col min="10058" max="10058" customWidth="1" width="8.7109375"/>
    <col min="10059" max="10059" customWidth="1" width="8.7109375"/>
    <col min="10060" max="10060" customWidth="1" width="8.7109375"/>
    <col min="10061" max="10061" customWidth="1" width="8.7109375"/>
    <col min="10062" max="10062" customWidth="1" width="8.7109375"/>
    <col min="10063" max="10063" customWidth="1" width="8.7109375"/>
    <col min="10064" max="10064" customWidth="1" width="8.7109375"/>
    <col min="10065" max="10065" customWidth="1" width="8.7109375"/>
    <col min="10066" max="10066" customWidth="1" width="8.7109375"/>
    <col min="10067" max="10067" customWidth="1" width="8.7109375"/>
    <col min="10068" max="10068" customWidth="1" width="8.7109375"/>
    <col min="10069" max="10069" customWidth="1" width="8.7109375"/>
    <col min="10070" max="10070" customWidth="1" width="8.7109375"/>
    <col min="10071" max="10071" customWidth="1" width="8.7109375"/>
    <col min="10072" max="10072" customWidth="1" width="8.7109375"/>
    <col min="10073" max="10073" customWidth="1" width="8.7109375"/>
    <col min="10074" max="10074" customWidth="1" width="8.7109375"/>
    <col min="10075" max="10075" customWidth="1" width="8.7109375"/>
    <col min="10076" max="10076" customWidth="1" width="8.7109375"/>
    <col min="10077" max="10077" customWidth="1" width="8.7109375"/>
    <col min="10078" max="10078" customWidth="1" width="8.7109375"/>
    <col min="10079" max="10079" customWidth="1" width="8.7109375"/>
    <col min="10080" max="10080" customWidth="1" width="8.7109375"/>
    <col min="10081" max="10081" customWidth="1" width="8.7109375"/>
    <col min="10082" max="10082" customWidth="1" width="8.7109375"/>
    <col min="10083" max="10083" customWidth="1" width="8.7109375"/>
    <col min="10084" max="10084" customWidth="1" width="8.7109375"/>
    <col min="10085" max="10085" customWidth="1" width="8.7109375"/>
    <col min="10086" max="10086" customWidth="1" width="8.7109375"/>
    <col min="10087" max="10087" customWidth="1" width="8.7109375"/>
    <col min="10088" max="10088" customWidth="1" width="8.7109375"/>
    <col min="10089" max="10089" customWidth="1" width="8.7109375"/>
    <col min="10090" max="10090" customWidth="1" width="8.7109375"/>
    <col min="10091" max="10091" customWidth="1" width="8.7109375"/>
    <col min="10092" max="10092" customWidth="1" width="8.7109375"/>
    <col min="10093" max="10093" customWidth="1" width="8.7109375"/>
    <col min="10094" max="10094" customWidth="1" width="8.7109375"/>
    <col min="10095" max="10095" customWidth="1" width="8.7109375"/>
    <col min="10096" max="10096" customWidth="1" width="8.7109375"/>
    <col min="10097" max="10097" customWidth="1" width="8.7109375"/>
    <col min="10098" max="10098" customWidth="1" width="8.7109375"/>
    <col min="10099" max="10099" customWidth="1" width="8.7109375"/>
    <col min="10100" max="10100" customWidth="1" width="8.7109375"/>
    <col min="10101" max="10101" customWidth="1" width="8.7109375"/>
    <col min="10102" max="10102" customWidth="1" width="8.7109375"/>
    <col min="10103" max="10103" customWidth="1" width="8.7109375"/>
    <col min="10104" max="10104" customWidth="1" width="8.7109375"/>
    <col min="10105" max="10105" customWidth="1" width="8.7109375"/>
    <col min="10106" max="10106" customWidth="1" width="8.7109375"/>
    <col min="10107" max="10107" customWidth="1" width="8.7109375"/>
    <col min="10108" max="10108" customWidth="1" width="8.7109375"/>
    <col min="10109" max="10109" customWidth="1" width="8.7109375"/>
    <col min="10110" max="10110" customWidth="1" width="8.7109375"/>
    <col min="10111" max="10111" customWidth="1" width="8.7109375"/>
    <col min="10112" max="10112" customWidth="1" width="8.7109375"/>
    <col min="10113" max="10113" customWidth="1" width="8.7109375"/>
    <col min="10114" max="10114" customWidth="1" width="8.7109375"/>
    <col min="10115" max="10115" customWidth="1" width="8.7109375"/>
    <col min="10116" max="10116" customWidth="1" width="8.7109375"/>
    <col min="10117" max="10117" customWidth="1" width="8.7109375"/>
    <col min="10118" max="10118" customWidth="1" width="8.7109375"/>
    <col min="10119" max="10119" customWidth="1" width="8.7109375"/>
    <col min="10120" max="10120" customWidth="1" width="8.7109375"/>
    <col min="10121" max="10121" customWidth="1" width="8.7109375"/>
    <col min="10122" max="10122" customWidth="1" width="8.7109375"/>
    <col min="10123" max="10123" customWidth="1" width="8.7109375"/>
    <col min="10124" max="10124" customWidth="1" width="8.7109375"/>
    <col min="10125" max="10125" customWidth="1" width="8.7109375"/>
    <col min="10126" max="10126" customWidth="1" width="8.7109375"/>
    <col min="10127" max="10127" customWidth="1" width="8.7109375"/>
    <col min="10128" max="10128" customWidth="1" width="8.7109375"/>
    <col min="10129" max="10129" customWidth="1" width="8.7109375"/>
    <col min="10130" max="10130" customWidth="1" width="8.7109375"/>
    <col min="10131" max="10131" customWidth="1" width="8.7109375"/>
    <col min="10132" max="10132" customWidth="1" width="8.7109375"/>
    <col min="10133" max="10133" customWidth="1" width="8.7109375"/>
    <col min="10134" max="10134" customWidth="1" width="8.7109375"/>
    <col min="10135" max="10135" customWidth="1" width="8.7109375"/>
    <col min="10136" max="10136" customWidth="1" width="8.7109375"/>
    <col min="10137" max="10137" customWidth="1" width="8.7109375"/>
    <col min="10138" max="10138" customWidth="1" width="8.7109375"/>
    <col min="10139" max="10139" customWidth="1" width="8.7109375"/>
    <col min="10140" max="10140" customWidth="1" width="8.7109375"/>
    <col min="10141" max="10141" customWidth="1" width="8.7109375"/>
    <col min="10142" max="10142" customWidth="1" width="8.7109375"/>
    <col min="10143" max="10143" customWidth="1" width="8.7109375"/>
    <col min="10144" max="10144" customWidth="1" width="8.7109375"/>
    <col min="10145" max="10145" customWidth="1" width="8.7109375"/>
    <col min="10146" max="10146" customWidth="1" width="8.7109375"/>
    <col min="10147" max="10147" customWidth="1" width="8.7109375"/>
    <col min="10148" max="10148" customWidth="1" width="8.7109375"/>
    <col min="10149" max="10149" customWidth="1" width="8.7109375"/>
    <col min="10150" max="10150" customWidth="1" width="8.7109375"/>
    <col min="10151" max="10151" customWidth="1" width="8.7109375"/>
    <col min="10152" max="10152" customWidth="1" width="8.7109375"/>
    <col min="10153" max="10153" customWidth="1" width="8.7109375"/>
    <col min="10154" max="10154" customWidth="1" width="8.7109375"/>
    <col min="10155" max="10155" customWidth="1" width="8.7109375"/>
    <col min="10156" max="10156" customWidth="1" width="8.7109375"/>
    <col min="10157" max="10157" customWidth="1" width="8.7109375"/>
    <col min="10158" max="10158" customWidth="1" width="8.7109375"/>
    <col min="10159" max="10159" customWidth="1" width="8.7109375"/>
    <col min="10160" max="10160" customWidth="1" width="8.7109375"/>
    <col min="10161" max="10161" customWidth="1" width="8.7109375"/>
    <col min="10162" max="10162" customWidth="1" width="8.7109375"/>
    <col min="10163" max="10163" customWidth="1" width="8.7109375"/>
    <col min="10164" max="10164" customWidth="1" width="8.7109375"/>
    <col min="10165" max="10165" customWidth="1" width="8.7109375"/>
    <col min="10166" max="10166" customWidth="1" width="8.7109375"/>
    <col min="10167" max="10167" customWidth="1" width="8.7109375"/>
    <col min="10168" max="10168" customWidth="1" width="8.7109375"/>
    <col min="10169" max="10169" customWidth="1" width="8.7109375"/>
    <col min="10170" max="10170" customWidth="1" width="8.7109375"/>
    <col min="10171" max="10171" customWidth="1" width="8.7109375"/>
    <col min="10172" max="10172" customWidth="1" width="8.7109375"/>
    <col min="10173" max="10173" customWidth="1" width="8.7109375"/>
    <col min="10174" max="10174" customWidth="1" width="8.7109375"/>
    <col min="10175" max="10175" customWidth="1" width="8.7109375"/>
    <col min="10176" max="10176" customWidth="1" width="8.7109375"/>
    <col min="10177" max="10177" customWidth="1" width="8.7109375"/>
    <col min="10178" max="10178" customWidth="1" width="8.7109375"/>
    <col min="10179" max="10179" customWidth="1" width="8.7109375"/>
    <col min="10180" max="10180" customWidth="1" width="8.7109375"/>
    <col min="10181" max="10181" customWidth="1" width="8.7109375"/>
    <col min="10182" max="10182" customWidth="1" width="8.7109375"/>
    <col min="10183" max="10183" customWidth="1" width="8.7109375"/>
    <col min="10184" max="10184" customWidth="1" width="8.7109375"/>
    <col min="10185" max="10185" customWidth="1" width="8.7109375"/>
    <col min="10186" max="10186" customWidth="1" width="8.7109375"/>
    <col min="10187" max="10187" customWidth="1" width="8.7109375"/>
    <col min="10188" max="10188" customWidth="1" width="8.7109375"/>
    <col min="10189" max="10189" customWidth="1" width="8.7109375"/>
    <col min="10190" max="10190" customWidth="1" width="8.7109375"/>
    <col min="10191" max="10191" customWidth="1" width="8.7109375"/>
    <col min="10192" max="10192" customWidth="1" width="8.7109375"/>
    <col min="10193" max="10193" customWidth="1" width="8.7109375"/>
    <col min="10194" max="10194" customWidth="1" width="8.7109375"/>
    <col min="10195" max="10195" customWidth="1" width="8.7109375"/>
    <col min="10196" max="10196" customWidth="1" width="8.7109375"/>
    <col min="10197" max="10197" customWidth="1" width="8.7109375"/>
    <col min="10198" max="10198" customWidth="1" width="8.7109375"/>
    <col min="10199" max="10199" customWidth="1" width="8.7109375"/>
    <col min="10200" max="10200" customWidth="1" width="8.7109375"/>
    <col min="10201" max="10201" customWidth="1" width="8.7109375"/>
    <col min="10202" max="10202" customWidth="1" width="8.7109375"/>
    <col min="10203" max="10203" customWidth="1" width="8.7109375"/>
    <col min="10204" max="10204" customWidth="1" width="8.7109375"/>
    <col min="10205" max="10205" customWidth="1" width="8.7109375"/>
    <col min="10206" max="10206" customWidth="1" width="8.7109375"/>
    <col min="10207" max="10207" customWidth="1" width="8.7109375"/>
    <col min="10208" max="10208" customWidth="1" width="8.7109375"/>
    <col min="10209" max="10209" customWidth="1" width="8.7109375"/>
    <col min="10210" max="10210" customWidth="1" width="8.7109375"/>
    <col min="10211" max="10211" customWidth="1" width="8.7109375"/>
    <col min="10212" max="10212" customWidth="1" width="8.7109375"/>
    <col min="10213" max="10213" customWidth="1" width="8.7109375"/>
    <col min="10214" max="10214" customWidth="1" width="8.7109375"/>
    <col min="10215" max="10215" customWidth="1" width="8.7109375"/>
    <col min="10216" max="10216" customWidth="1" width="8.7109375"/>
    <col min="10217" max="10217" customWidth="1" width="8.7109375"/>
    <col min="10218" max="10218" customWidth="1" width="8.7109375"/>
    <col min="10219" max="10219" customWidth="1" width="8.7109375"/>
    <col min="10220" max="10220" customWidth="1" width="8.7109375"/>
    <col min="10221" max="10221" customWidth="1" width="8.7109375"/>
    <col min="10222" max="10222" customWidth="1" width="8.7109375"/>
    <col min="10223" max="10223" customWidth="1" width="8.7109375"/>
    <col min="10224" max="10224" customWidth="1" width="8.7109375"/>
    <col min="10225" max="10225" customWidth="1" width="8.7109375"/>
    <col min="10226" max="10226" customWidth="1" width="8.7109375"/>
    <col min="10227" max="10227" customWidth="1" width="8.7109375"/>
    <col min="10228" max="10228" customWidth="1" width="8.7109375"/>
    <col min="10229" max="10229" customWidth="1" width="8.7109375"/>
    <col min="10230" max="10230" customWidth="1" width="8.7109375"/>
    <col min="10231" max="10231" customWidth="1" width="8.7109375"/>
    <col min="10232" max="10232" customWidth="1" width="8.7109375"/>
    <col min="10233" max="10233" customWidth="1" width="8.7109375"/>
    <col min="10234" max="10234" customWidth="1" width="8.7109375"/>
    <col min="10235" max="10235" customWidth="1" width="8.7109375"/>
    <col min="10236" max="10236" customWidth="1" width="8.7109375"/>
    <col min="10237" max="10237" customWidth="1" width="8.7109375"/>
    <col min="10238" max="10238" customWidth="1" width="8.7109375"/>
    <col min="10239" max="10239" customWidth="1" width="8.7109375"/>
    <col min="10240" max="10240" customWidth="1" width="8.7109375"/>
    <col min="10241" max="10241" customWidth="1" width="8.7109375"/>
    <col min="10242" max="10242" customWidth="1" width="8.7109375"/>
    <col min="10243" max="10243" customWidth="1" width="8.7109375"/>
    <col min="10244" max="10244" customWidth="1" width="8.7109375"/>
    <col min="10245" max="10245" customWidth="1" width="8.7109375"/>
    <col min="10246" max="10246" customWidth="1" width="8.7109375"/>
    <col min="10247" max="10247" customWidth="1" width="8.7109375"/>
    <col min="10248" max="10248" customWidth="1" width="8.7109375"/>
    <col min="10249" max="10249" customWidth="1" width="8.7109375"/>
    <col min="10250" max="10250" customWidth="1" width="8.7109375"/>
    <col min="10251" max="10251" customWidth="1" width="8.7109375"/>
    <col min="10252" max="10252" customWidth="1" width="8.7109375"/>
    <col min="10253" max="10253" customWidth="1" width="8.7109375"/>
    <col min="10254" max="10254" customWidth="1" width="8.7109375"/>
    <col min="10255" max="10255" customWidth="1" width="8.7109375"/>
    <col min="10256" max="10256" customWidth="1" width="8.7109375"/>
    <col min="10257" max="10257" customWidth="1" width="8.7109375"/>
    <col min="10258" max="10258" customWidth="1" width="8.7109375"/>
    <col min="10259" max="10259" customWidth="1" width="8.7109375"/>
    <col min="10260" max="10260" customWidth="1" width="8.7109375"/>
    <col min="10261" max="10261" customWidth="1" width="8.7109375"/>
    <col min="10262" max="10262" customWidth="1" width="8.7109375"/>
    <col min="10263" max="10263" customWidth="1" width="8.7109375"/>
    <col min="10264" max="10264" customWidth="1" width="8.7109375"/>
    <col min="10265" max="10265" customWidth="1" width="8.7109375"/>
    <col min="10266" max="10266" customWidth="1" width="8.7109375"/>
    <col min="10267" max="10267" customWidth="1" width="8.7109375"/>
    <col min="10268" max="10268" customWidth="1" width="8.7109375"/>
    <col min="10269" max="10269" customWidth="1" width="8.7109375"/>
    <col min="10270" max="10270" customWidth="1" width="8.7109375"/>
    <col min="10271" max="10271" customWidth="1" width="8.7109375"/>
    <col min="10272" max="10272" customWidth="1" width="8.7109375"/>
    <col min="10273" max="10273" customWidth="1" width="8.7109375"/>
    <col min="10274" max="10274" customWidth="1" width="8.7109375"/>
    <col min="10275" max="10275" customWidth="1" width="8.7109375"/>
    <col min="10276" max="10276" customWidth="1" width="8.7109375"/>
    <col min="10277" max="10277" customWidth="1" width="8.7109375"/>
    <col min="10278" max="10278" customWidth="1" width="8.7109375"/>
    <col min="10279" max="10279" customWidth="1" width="8.7109375"/>
    <col min="10280" max="10280" customWidth="1" width="8.7109375"/>
    <col min="10281" max="10281" customWidth="1" width="8.7109375"/>
    <col min="10282" max="10282" customWidth="1" width="8.7109375"/>
    <col min="10283" max="10283" customWidth="1" width="8.7109375"/>
    <col min="10284" max="10284" customWidth="1" width="8.7109375"/>
    <col min="10285" max="10285" customWidth="1" width="8.7109375"/>
    <col min="10286" max="10286" customWidth="1" width="8.7109375"/>
    <col min="10287" max="10287" customWidth="1" width="8.7109375"/>
    <col min="10288" max="10288" customWidth="1" width="8.7109375"/>
    <col min="10289" max="10289" customWidth="1" width="8.7109375"/>
    <col min="10290" max="10290" customWidth="1" width="8.7109375"/>
    <col min="10291" max="10291" customWidth="1" width="8.7109375"/>
    <col min="10292" max="10292" customWidth="1" width="8.7109375"/>
    <col min="10293" max="10293" customWidth="1" width="8.7109375"/>
    <col min="10294" max="10294" customWidth="1" width="8.7109375"/>
    <col min="10295" max="10295" customWidth="1" width="8.7109375"/>
    <col min="10296" max="10296" customWidth="1" width="8.7109375"/>
    <col min="10297" max="10297" customWidth="1" width="8.7109375"/>
    <col min="10298" max="10298" customWidth="1" width="8.7109375"/>
    <col min="10299" max="10299" customWidth="1" width="8.7109375"/>
    <col min="10300" max="10300" customWidth="1" width="8.7109375"/>
    <col min="10301" max="10301" customWidth="1" width="8.7109375"/>
    <col min="10302" max="10302" customWidth="1" width="8.7109375"/>
    <col min="10303" max="10303" customWidth="1" width="8.7109375"/>
    <col min="10304" max="10304" customWidth="1" width="8.7109375"/>
    <col min="10305" max="10305" customWidth="1" width="8.7109375"/>
    <col min="10306" max="10306" customWidth="1" width="8.7109375"/>
    <col min="10307" max="10307" customWidth="1" width="8.7109375"/>
    <col min="10308" max="10308" customWidth="1" width="8.7109375"/>
    <col min="10309" max="10309" customWidth="1" width="8.7109375"/>
    <col min="10310" max="10310" customWidth="1" width="8.7109375"/>
    <col min="10311" max="10311" customWidth="1" width="8.7109375"/>
    <col min="10312" max="10312" customWidth="1" width="8.7109375"/>
    <col min="10313" max="10313" customWidth="1" width="8.7109375"/>
    <col min="10314" max="10314" customWidth="1" width="8.7109375"/>
    <col min="10315" max="10315" customWidth="1" width="8.7109375"/>
    <col min="10316" max="10316" customWidth="1" width="8.7109375"/>
    <col min="10317" max="10317" customWidth="1" width="8.7109375"/>
    <col min="10318" max="10318" customWidth="1" width="8.7109375"/>
    <col min="10319" max="10319" customWidth="1" width="8.7109375"/>
    <col min="10320" max="10320" customWidth="1" width="8.7109375"/>
    <col min="10321" max="10321" customWidth="1" width="8.7109375"/>
    <col min="10322" max="10322" customWidth="1" width="8.7109375"/>
    <col min="10323" max="10323" customWidth="1" width="8.7109375"/>
    <col min="10324" max="10324" customWidth="1" width="8.7109375"/>
    <col min="10325" max="10325" customWidth="1" width="8.7109375"/>
    <col min="10326" max="10326" customWidth="1" width="8.7109375"/>
    <col min="10327" max="10327" customWidth="1" width="8.7109375"/>
    <col min="10328" max="10328" customWidth="1" width="8.7109375"/>
    <col min="10329" max="10329" customWidth="1" width="8.7109375"/>
    <col min="10330" max="10330" customWidth="1" width="8.7109375"/>
    <col min="10331" max="10331" customWidth="1" width="8.7109375"/>
    <col min="10332" max="10332" customWidth="1" width="8.7109375"/>
    <col min="10333" max="10333" customWidth="1" width="8.7109375"/>
    <col min="10334" max="10334" customWidth="1" width="8.7109375"/>
    <col min="10335" max="10335" customWidth="1" width="8.7109375"/>
    <col min="10336" max="10336" customWidth="1" width="8.7109375"/>
    <col min="10337" max="10337" customWidth="1" width="8.7109375"/>
    <col min="10338" max="10338" customWidth="1" width="8.7109375"/>
    <col min="10339" max="10339" customWidth="1" width="8.7109375"/>
    <col min="10340" max="10340" customWidth="1" width="8.7109375"/>
    <col min="10341" max="10341" customWidth="1" width="8.7109375"/>
    <col min="10342" max="10342" customWidth="1" width="8.7109375"/>
    <col min="10343" max="10343" customWidth="1" width="8.7109375"/>
    <col min="10344" max="10344" customWidth="1" width="8.7109375"/>
    <col min="10345" max="10345" customWidth="1" width="8.7109375"/>
    <col min="10346" max="10346" customWidth="1" width="8.7109375"/>
    <col min="10347" max="10347" customWidth="1" width="8.7109375"/>
    <col min="10348" max="10348" customWidth="1" width="8.7109375"/>
    <col min="10349" max="10349" customWidth="1" width="8.7109375"/>
    <col min="10350" max="10350" customWidth="1" width="8.7109375"/>
    <col min="10351" max="10351" customWidth="1" width="8.7109375"/>
    <col min="10352" max="10352" customWidth="1" width="8.7109375"/>
    <col min="10353" max="10353" customWidth="1" width="8.7109375"/>
    <col min="10354" max="10354" customWidth="1" width="8.7109375"/>
    <col min="10355" max="10355" customWidth="1" width="8.7109375"/>
    <col min="10356" max="10356" customWidth="1" width="8.7109375"/>
    <col min="10357" max="10357" customWidth="1" width="8.7109375"/>
    <col min="10358" max="10358" customWidth="1" width="8.7109375"/>
    <col min="10359" max="10359" customWidth="1" width="8.7109375"/>
    <col min="10360" max="10360" customWidth="1" width="8.7109375"/>
    <col min="10361" max="10361" customWidth="1" width="8.7109375"/>
    <col min="10362" max="10362" customWidth="1" width="8.7109375"/>
    <col min="10363" max="10363" customWidth="1" width="8.7109375"/>
    <col min="10364" max="10364" customWidth="1" width="8.7109375"/>
    <col min="10365" max="10365" customWidth="1" width="8.7109375"/>
    <col min="10366" max="10366" customWidth="1" width="8.7109375"/>
    <col min="10367" max="10367" customWidth="1" width="8.7109375"/>
    <col min="10368" max="10368" customWidth="1" width="8.7109375"/>
    <col min="10369" max="10369" customWidth="1" width="8.7109375"/>
    <col min="10370" max="10370" customWidth="1" width="8.7109375"/>
    <col min="10371" max="10371" customWidth="1" width="8.7109375"/>
    <col min="10372" max="10372" customWidth="1" width="8.7109375"/>
    <col min="10373" max="10373" customWidth="1" width="8.7109375"/>
    <col min="10374" max="10374" customWidth="1" width="8.7109375"/>
    <col min="10375" max="10375" customWidth="1" width="8.7109375"/>
    <col min="10376" max="10376" customWidth="1" width="8.7109375"/>
    <col min="10377" max="10377" customWidth="1" width="8.7109375"/>
    <col min="10378" max="10378" customWidth="1" width="8.7109375"/>
    <col min="10379" max="10379" customWidth="1" width="8.7109375"/>
    <col min="10380" max="10380" customWidth="1" width="8.7109375"/>
    <col min="10381" max="10381" customWidth="1" width="8.7109375"/>
    <col min="10382" max="10382" customWidth="1" width="8.7109375"/>
    <col min="10383" max="10383" customWidth="1" width="8.7109375"/>
    <col min="10384" max="10384" customWidth="1" width="8.7109375"/>
    <col min="10385" max="10385" customWidth="1" width="8.7109375"/>
    <col min="10386" max="10386" customWidth="1" width="8.7109375"/>
    <col min="10387" max="10387" customWidth="1" width="8.7109375"/>
    <col min="10388" max="10388" customWidth="1" width="8.7109375"/>
    <col min="10389" max="10389" customWidth="1" width="8.7109375"/>
    <col min="10390" max="10390" customWidth="1" width="8.7109375"/>
    <col min="10391" max="10391" customWidth="1" width="8.7109375"/>
    <col min="10392" max="10392" customWidth="1" width="8.7109375"/>
    <col min="10393" max="10393" customWidth="1" width="8.7109375"/>
    <col min="10394" max="10394" customWidth="1" width="8.7109375"/>
    <col min="10395" max="10395" customWidth="1" width="8.7109375"/>
    <col min="10396" max="10396" customWidth="1" width="8.7109375"/>
    <col min="10397" max="10397" customWidth="1" width="8.7109375"/>
    <col min="10398" max="10398" customWidth="1" width="8.7109375"/>
    <col min="10399" max="10399" customWidth="1" width="8.7109375"/>
    <col min="10400" max="10400" customWidth="1" width="8.7109375"/>
    <col min="10401" max="10401" customWidth="1" width="8.7109375"/>
    <col min="10402" max="10402" customWidth="1" width="8.7109375"/>
    <col min="10403" max="10403" customWidth="1" width="8.7109375"/>
    <col min="10404" max="10404" customWidth="1" width="8.7109375"/>
    <col min="10405" max="10405" customWidth="1" width="8.7109375"/>
    <col min="10406" max="10406" customWidth="1" width="8.7109375"/>
    <col min="10407" max="10407" customWidth="1" width="8.7109375"/>
    <col min="10408" max="10408" customWidth="1" width="8.7109375"/>
    <col min="10409" max="10409" customWidth="1" width="8.7109375"/>
    <col min="10410" max="10410" customWidth="1" width="8.7109375"/>
    <col min="10411" max="10411" customWidth="1" width="8.7109375"/>
    <col min="10412" max="10412" customWidth="1" width="8.7109375"/>
    <col min="10413" max="10413" customWidth="1" width="8.7109375"/>
    <col min="10414" max="10414" customWidth="1" width="8.7109375"/>
    <col min="10415" max="10415" customWidth="1" width="8.7109375"/>
    <col min="10416" max="10416" customWidth="1" width="8.7109375"/>
    <col min="10417" max="10417" customWidth="1" width="8.7109375"/>
    <col min="10418" max="10418" customWidth="1" width="8.7109375"/>
    <col min="10419" max="10419" customWidth="1" width="8.7109375"/>
    <col min="10420" max="10420" customWidth="1" width="8.7109375"/>
    <col min="10421" max="10421" customWidth="1" width="8.7109375"/>
    <col min="10422" max="10422" customWidth="1" width="8.7109375"/>
    <col min="10423" max="10423" customWidth="1" width="8.7109375"/>
    <col min="10424" max="10424" customWidth="1" width="8.7109375"/>
    <col min="10425" max="10425" customWidth="1" width="8.7109375"/>
    <col min="10426" max="10426" customWidth="1" width="8.7109375"/>
    <col min="10427" max="10427" customWidth="1" width="8.7109375"/>
    <col min="10428" max="10428" customWidth="1" width="8.7109375"/>
    <col min="10429" max="10429" customWidth="1" width="8.7109375"/>
    <col min="10430" max="10430" customWidth="1" width="8.7109375"/>
    <col min="10431" max="10431" customWidth="1" width="8.7109375"/>
    <col min="10432" max="10432" customWidth="1" width="8.7109375"/>
    <col min="10433" max="10433" customWidth="1" width="8.7109375"/>
    <col min="10434" max="10434" customWidth="1" width="8.7109375"/>
    <col min="10435" max="10435" customWidth="1" width="8.7109375"/>
    <col min="10436" max="10436" customWidth="1" width="8.7109375"/>
    <col min="10437" max="10437" customWidth="1" width="8.7109375"/>
    <col min="10438" max="10438" customWidth="1" width="8.7109375"/>
    <col min="10439" max="10439" customWidth="1" width="8.7109375"/>
    <col min="10440" max="10440" customWidth="1" width="8.7109375"/>
    <col min="10441" max="10441" customWidth="1" width="8.7109375"/>
    <col min="10442" max="10442" customWidth="1" width="8.7109375"/>
    <col min="10443" max="10443" customWidth="1" width="8.7109375"/>
    <col min="10444" max="10444" customWidth="1" width="8.7109375"/>
    <col min="10445" max="10445" customWidth="1" width="8.7109375"/>
    <col min="10446" max="10446" customWidth="1" width="8.7109375"/>
    <col min="10447" max="10447" customWidth="1" width="8.7109375"/>
    <col min="10448" max="10448" customWidth="1" width="8.7109375"/>
    <col min="10449" max="10449" customWidth="1" width="8.7109375"/>
    <col min="10450" max="10450" customWidth="1" width="8.7109375"/>
    <col min="10451" max="10451" customWidth="1" width="8.7109375"/>
    <col min="10452" max="10452" customWidth="1" width="8.7109375"/>
    <col min="10453" max="10453" customWidth="1" width="8.7109375"/>
    <col min="10454" max="10454" customWidth="1" width="8.7109375"/>
    <col min="10455" max="10455" customWidth="1" width="8.7109375"/>
    <col min="10456" max="10456" customWidth="1" width="8.7109375"/>
    <col min="10457" max="10457" customWidth="1" width="8.7109375"/>
    <col min="10458" max="10458" customWidth="1" width="8.7109375"/>
    <col min="10459" max="10459" customWidth="1" width="8.7109375"/>
    <col min="10460" max="10460" customWidth="1" width="8.7109375"/>
    <col min="10461" max="10461" customWidth="1" width="8.7109375"/>
    <col min="10462" max="10462" customWidth="1" width="8.7109375"/>
    <col min="10463" max="10463" customWidth="1" width="8.7109375"/>
    <col min="10464" max="10464" customWidth="1" width="8.7109375"/>
    <col min="10465" max="10465" customWidth="1" width="8.7109375"/>
    <col min="10466" max="10466" customWidth="1" width="8.7109375"/>
    <col min="10467" max="10467" customWidth="1" width="8.7109375"/>
    <col min="10468" max="10468" customWidth="1" width="8.7109375"/>
    <col min="10469" max="10469" customWidth="1" width="8.7109375"/>
    <col min="10470" max="10470" customWidth="1" width="8.7109375"/>
    <col min="10471" max="10471" customWidth="1" width="8.7109375"/>
    <col min="10472" max="10472" customWidth="1" width="8.7109375"/>
    <col min="10473" max="10473" customWidth="1" width="8.7109375"/>
    <col min="10474" max="10474" customWidth="1" width="8.7109375"/>
    <col min="10475" max="10475" customWidth="1" width="8.7109375"/>
    <col min="10476" max="10476" customWidth="1" width="8.7109375"/>
    <col min="10477" max="10477" customWidth="1" width="8.7109375"/>
    <col min="10478" max="10478" customWidth="1" width="8.7109375"/>
    <col min="10479" max="10479" customWidth="1" width="8.7109375"/>
    <col min="10480" max="10480" customWidth="1" width="8.7109375"/>
    <col min="10481" max="10481" customWidth="1" width="8.7109375"/>
    <col min="10482" max="10482" customWidth="1" width="8.7109375"/>
    <col min="10483" max="10483" customWidth="1" width="8.7109375"/>
    <col min="10484" max="10484" customWidth="1" width="8.7109375"/>
    <col min="10485" max="10485" customWidth="1" width="8.7109375"/>
    <col min="10486" max="10486" customWidth="1" width="8.7109375"/>
    <col min="10487" max="10487" customWidth="1" width="8.7109375"/>
    <col min="10488" max="10488" customWidth="1" width="8.7109375"/>
    <col min="10489" max="10489" customWidth="1" width="8.7109375"/>
    <col min="10490" max="10490" customWidth="1" width="8.7109375"/>
    <col min="10491" max="10491" customWidth="1" width="8.7109375"/>
    <col min="10492" max="10492" customWidth="1" width="8.7109375"/>
    <col min="10493" max="10493" customWidth="1" width="8.7109375"/>
    <col min="10494" max="10494" customWidth="1" width="8.7109375"/>
    <col min="10495" max="10495" customWidth="1" width="8.7109375"/>
    <col min="10496" max="10496" customWidth="1" width="8.7109375"/>
    <col min="10497" max="10497" customWidth="1" width="8.7109375"/>
    <col min="10498" max="10498" customWidth="1" width="8.7109375"/>
    <col min="10499" max="10499" customWidth="1" width="8.7109375"/>
    <col min="10500" max="10500" customWidth="1" width="8.7109375"/>
    <col min="10501" max="10501" customWidth="1" width="8.7109375"/>
    <col min="10502" max="10502" customWidth="1" width="8.7109375"/>
    <col min="10503" max="10503" customWidth="1" width="8.7109375"/>
    <col min="10504" max="10504" customWidth="1" width="8.7109375"/>
    <col min="10505" max="10505" customWidth="1" width="8.7109375"/>
    <col min="10506" max="10506" customWidth="1" width="8.7109375"/>
    <col min="10507" max="10507" customWidth="1" width="8.7109375"/>
    <col min="10508" max="10508" customWidth="1" width="8.7109375"/>
    <col min="10509" max="10509" customWidth="1" width="8.7109375"/>
    <col min="10510" max="10510" customWidth="1" width="8.7109375"/>
    <col min="10511" max="10511" customWidth="1" width="8.7109375"/>
    <col min="10512" max="10512" customWidth="1" width="8.7109375"/>
    <col min="10513" max="10513" customWidth="1" width="8.7109375"/>
    <col min="10514" max="10514" customWidth="1" width="8.7109375"/>
    <col min="10515" max="10515" customWidth="1" width="8.7109375"/>
    <col min="10516" max="10516" customWidth="1" width="8.7109375"/>
    <col min="10517" max="10517" customWidth="1" width="8.7109375"/>
    <col min="10518" max="10518" customWidth="1" width="8.7109375"/>
    <col min="10519" max="10519" customWidth="1" width="8.7109375"/>
    <col min="10520" max="10520" customWidth="1" width="8.7109375"/>
    <col min="10521" max="10521" customWidth="1" width="8.7109375"/>
    <col min="10522" max="10522" customWidth="1" width="8.7109375"/>
    <col min="10523" max="10523" customWidth="1" width="8.7109375"/>
    <col min="10524" max="10524" customWidth="1" width="8.7109375"/>
    <col min="10525" max="10525" customWidth="1" width="8.7109375"/>
    <col min="10526" max="10526" customWidth="1" width="8.7109375"/>
    <col min="10527" max="10527" customWidth="1" width="8.7109375"/>
    <col min="10528" max="10528" customWidth="1" width="8.7109375"/>
    <col min="10529" max="10529" customWidth="1" width="8.7109375"/>
    <col min="10530" max="10530" customWidth="1" width="8.7109375"/>
    <col min="10531" max="10531" customWidth="1" width="8.7109375"/>
    <col min="10532" max="10532" customWidth="1" width="8.7109375"/>
    <col min="10533" max="10533" customWidth="1" width="8.7109375"/>
    <col min="10534" max="10534" customWidth="1" width="8.7109375"/>
    <col min="10535" max="10535" customWidth="1" width="8.7109375"/>
    <col min="10536" max="10536" customWidth="1" width="8.7109375"/>
    <col min="10537" max="10537" customWidth="1" width="8.7109375"/>
    <col min="10538" max="10538" customWidth="1" width="8.7109375"/>
    <col min="10539" max="10539" customWidth="1" width="8.7109375"/>
    <col min="10540" max="10540" customWidth="1" width="8.7109375"/>
    <col min="10541" max="10541" customWidth="1" width="8.7109375"/>
    <col min="10542" max="10542" customWidth="1" width="8.7109375"/>
    <col min="10543" max="10543" customWidth="1" width="8.7109375"/>
    <col min="10544" max="10544" customWidth="1" width="8.7109375"/>
    <col min="10545" max="10545" customWidth="1" width="8.7109375"/>
    <col min="10546" max="10546" customWidth="1" width="8.7109375"/>
    <col min="10547" max="10547" customWidth="1" width="8.7109375"/>
    <col min="10548" max="10548" customWidth="1" width="8.7109375"/>
    <col min="10549" max="10549" customWidth="1" width="8.7109375"/>
    <col min="10550" max="10550" customWidth="1" width="8.7109375"/>
    <col min="10551" max="10551" customWidth="1" width="8.7109375"/>
    <col min="10552" max="10552" customWidth="1" width="8.7109375"/>
    <col min="10553" max="10553" customWidth="1" width="8.7109375"/>
    <col min="10554" max="10554" customWidth="1" width="8.7109375"/>
    <col min="10555" max="10555" customWidth="1" width="8.7109375"/>
    <col min="10556" max="10556" customWidth="1" width="8.7109375"/>
    <col min="10557" max="10557" customWidth="1" width="8.7109375"/>
    <col min="10558" max="10558" customWidth="1" width="8.7109375"/>
    <col min="10559" max="10559" customWidth="1" width="8.7109375"/>
    <col min="10560" max="10560" customWidth="1" width="8.7109375"/>
    <col min="10561" max="10561" customWidth="1" width="8.7109375"/>
    <col min="10562" max="10562" customWidth="1" width="8.7109375"/>
    <col min="10563" max="10563" customWidth="1" width="8.7109375"/>
    <col min="10564" max="10564" customWidth="1" width="8.7109375"/>
    <col min="10565" max="10565" customWidth="1" width="8.7109375"/>
    <col min="10566" max="10566" customWidth="1" width="8.7109375"/>
    <col min="10567" max="10567" customWidth="1" width="8.7109375"/>
    <col min="10568" max="10568" customWidth="1" width="8.7109375"/>
    <col min="10569" max="10569" customWidth="1" width="8.7109375"/>
    <col min="10570" max="10570" customWidth="1" width="8.7109375"/>
    <col min="10571" max="10571" customWidth="1" width="8.7109375"/>
    <col min="10572" max="10572" customWidth="1" width="8.7109375"/>
    <col min="10573" max="10573" customWidth="1" width="8.7109375"/>
    <col min="10574" max="10574" customWidth="1" width="8.7109375"/>
    <col min="10575" max="10575" customWidth="1" width="8.7109375"/>
    <col min="10576" max="10576" customWidth="1" width="8.7109375"/>
    <col min="10577" max="10577" customWidth="1" width="8.7109375"/>
    <col min="10578" max="10578" customWidth="1" width="8.7109375"/>
    <col min="10579" max="10579" customWidth="1" width="8.7109375"/>
    <col min="10580" max="10580" customWidth="1" width="8.7109375"/>
    <col min="10581" max="10581" customWidth="1" width="8.7109375"/>
    <col min="10582" max="10582" customWidth="1" width="8.7109375"/>
    <col min="10583" max="10583" customWidth="1" width="8.7109375"/>
    <col min="10584" max="10584" customWidth="1" width="8.7109375"/>
    <col min="10585" max="10585" customWidth="1" width="8.7109375"/>
    <col min="10586" max="10586" customWidth="1" width="8.7109375"/>
    <col min="10587" max="10587" customWidth="1" width="8.7109375"/>
    <col min="10588" max="10588" customWidth="1" width="8.7109375"/>
    <col min="10589" max="10589" customWidth="1" width="8.7109375"/>
    <col min="10590" max="10590" customWidth="1" width="8.7109375"/>
    <col min="10591" max="10591" customWidth="1" width="8.7109375"/>
    <col min="10592" max="10592" customWidth="1" width="8.7109375"/>
    <col min="10593" max="10593" customWidth="1" width="8.7109375"/>
    <col min="10594" max="10594" customWidth="1" width="8.7109375"/>
    <col min="10595" max="10595" customWidth="1" width="8.7109375"/>
    <col min="10596" max="10596" customWidth="1" width="8.7109375"/>
    <col min="10597" max="10597" customWidth="1" width="8.7109375"/>
    <col min="10598" max="10598" customWidth="1" width="8.7109375"/>
    <col min="10599" max="10599" customWidth="1" width="8.7109375"/>
    <col min="10600" max="10600" customWidth="1" width="8.7109375"/>
    <col min="10601" max="10601" customWidth="1" width="8.7109375"/>
    <col min="10602" max="10602" customWidth="1" width="8.7109375"/>
    <col min="10603" max="10603" customWidth="1" width="8.7109375"/>
    <col min="10604" max="10604" customWidth="1" width="8.7109375"/>
    <col min="10605" max="10605" customWidth="1" width="8.7109375"/>
    <col min="10606" max="10606" customWidth="1" width="8.7109375"/>
    <col min="10607" max="10607" customWidth="1" width="8.7109375"/>
    <col min="10608" max="10608" customWidth="1" width="8.7109375"/>
    <col min="10609" max="10609" customWidth="1" width="8.7109375"/>
    <col min="10610" max="10610" customWidth="1" width="8.7109375"/>
    <col min="10611" max="10611" customWidth="1" width="8.7109375"/>
    <col min="10612" max="10612" customWidth="1" width="8.7109375"/>
    <col min="10613" max="10613" customWidth="1" width="8.7109375"/>
    <col min="10614" max="10614" customWidth="1" width="8.7109375"/>
    <col min="10615" max="10615" customWidth="1" width="8.7109375"/>
    <col min="10616" max="10616" customWidth="1" width="8.7109375"/>
    <col min="10617" max="10617" customWidth="1" width="8.7109375"/>
    <col min="10618" max="10618" customWidth="1" width="8.7109375"/>
    <col min="10619" max="10619" customWidth="1" width="8.7109375"/>
    <col min="10620" max="10620" customWidth="1" width="8.7109375"/>
    <col min="10621" max="10621" customWidth="1" width="8.7109375"/>
    <col min="10622" max="10622" customWidth="1" width="8.7109375"/>
    <col min="10623" max="10623" customWidth="1" width="8.7109375"/>
    <col min="10624" max="10624" customWidth="1" width="8.7109375"/>
    <col min="10625" max="10625" customWidth="1" width="8.7109375"/>
    <col min="10626" max="10626" customWidth="1" width="8.7109375"/>
    <col min="10627" max="10627" customWidth="1" width="8.7109375"/>
    <col min="10628" max="10628" customWidth="1" width="8.7109375"/>
    <col min="10629" max="10629" customWidth="1" width="8.7109375"/>
    <col min="10630" max="10630" customWidth="1" width="8.7109375"/>
    <col min="10631" max="10631" customWidth="1" width="8.7109375"/>
    <col min="10632" max="10632" customWidth="1" width="8.7109375"/>
    <col min="10633" max="10633" customWidth="1" width="8.7109375"/>
    <col min="10634" max="10634" customWidth="1" width="8.7109375"/>
    <col min="10635" max="10635" customWidth="1" width="8.7109375"/>
    <col min="10636" max="10636" customWidth="1" width="8.7109375"/>
    <col min="10637" max="10637" customWidth="1" width="8.7109375"/>
    <col min="10638" max="10638" customWidth="1" width="8.7109375"/>
    <col min="10639" max="10639" customWidth="1" width="8.7109375"/>
    <col min="10640" max="10640" customWidth="1" width="8.7109375"/>
    <col min="10641" max="10641" customWidth="1" width="8.7109375"/>
    <col min="10642" max="10642" customWidth="1" width="8.7109375"/>
    <col min="10643" max="10643" customWidth="1" width="8.7109375"/>
    <col min="10644" max="10644" customWidth="1" width="8.7109375"/>
    <col min="10645" max="10645" customWidth="1" width="8.7109375"/>
    <col min="10646" max="10646" customWidth="1" width="8.7109375"/>
    <col min="10647" max="10647" customWidth="1" width="8.7109375"/>
    <col min="10648" max="10648" customWidth="1" width="8.7109375"/>
    <col min="10649" max="10649" customWidth="1" width="8.7109375"/>
    <col min="10650" max="10650" customWidth="1" width="8.7109375"/>
    <col min="10651" max="10651" customWidth="1" width="8.7109375"/>
    <col min="10652" max="10652" customWidth="1" width="8.7109375"/>
    <col min="10653" max="10653" customWidth="1" width="8.7109375"/>
    <col min="10654" max="10654" customWidth="1" width="8.7109375"/>
    <col min="10655" max="10655" customWidth="1" width="8.7109375"/>
    <col min="10656" max="10656" customWidth="1" width="8.7109375"/>
    <col min="10657" max="10657" customWidth="1" width="8.7109375"/>
    <col min="10658" max="10658" customWidth="1" width="8.7109375"/>
    <col min="10659" max="10659" customWidth="1" width="8.7109375"/>
    <col min="10660" max="10660" customWidth="1" width="8.7109375"/>
    <col min="10661" max="10661" customWidth="1" width="8.7109375"/>
    <col min="10662" max="10662" customWidth="1" width="8.7109375"/>
    <col min="10663" max="10663" customWidth="1" width="8.7109375"/>
    <col min="10664" max="10664" customWidth="1" width="8.7109375"/>
    <col min="10665" max="10665" customWidth="1" width="8.7109375"/>
    <col min="10666" max="10666" customWidth="1" width="8.7109375"/>
    <col min="10667" max="10667" customWidth="1" width="8.7109375"/>
    <col min="10668" max="10668" customWidth="1" width="8.7109375"/>
    <col min="10669" max="10669" customWidth="1" width="8.7109375"/>
    <col min="10670" max="10670" customWidth="1" width="8.7109375"/>
    <col min="10671" max="10671" customWidth="1" width="8.7109375"/>
    <col min="10672" max="10672" customWidth="1" width="8.7109375"/>
    <col min="10673" max="10673" customWidth="1" width="8.7109375"/>
    <col min="10674" max="10674" customWidth="1" width="8.7109375"/>
    <col min="10675" max="10675" customWidth="1" width="8.7109375"/>
    <col min="10676" max="10676" customWidth="1" width="8.7109375"/>
    <col min="10677" max="10677" customWidth="1" width="8.7109375"/>
    <col min="10678" max="10678" customWidth="1" width="8.7109375"/>
    <col min="10679" max="10679" customWidth="1" width="8.7109375"/>
    <col min="10680" max="10680" customWidth="1" width="8.7109375"/>
    <col min="10681" max="10681" customWidth="1" width="8.7109375"/>
    <col min="10682" max="10682" customWidth="1" width="8.7109375"/>
    <col min="10683" max="10683" customWidth="1" width="8.7109375"/>
    <col min="10684" max="10684" customWidth="1" width="8.7109375"/>
    <col min="10685" max="10685" customWidth="1" width="8.7109375"/>
    <col min="10686" max="10686" customWidth="1" width="8.7109375"/>
    <col min="10687" max="10687" customWidth="1" width="8.7109375"/>
    <col min="10688" max="10688" customWidth="1" width="8.7109375"/>
    <col min="10689" max="10689" customWidth="1" width="8.7109375"/>
    <col min="10690" max="10690" customWidth="1" width="8.7109375"/>
    <col min="10691" max="10691" customWidth="1" width="8.7109375"/>
    <col min="10692" max="10692" customWidth="1" width="8.7109375"/>
    <col min="10693" max="10693" customWidth="1" width="8.7109375"/>
    <col min="10694" max="10694" customWidth="1" width="8.7109375"/>
    <col min="10695" max="10695" customWidth="1" width="8.7109375"/>
    <col min="10696" max="10696" customWidth="1" width="8.7109375"/>
    <col min="10697" max="10697" customWidth="1" width="8.7109375"/>
    <col min="10698" max="10698" customWidth="1" width="8.7109375"/>
    <col min="10699" max="10699" customWidth="1" width="8.7109375"/>
    <col min="10700" max="10700" customWidth="1" width="8.7109375"/>
    <col min="10701" max="10701" customWidth="1" width="8.7109375"/>
    <col min="10702" max="10702" customWidth="1" width="8.7109375"/>
    <col min="10703" max="10703" customWidth="1" width="8.7109375"/>
    <col min="10704" max="10704" customWidth="1" width="8.7109375"/>
    <col min="10705" max="10705" customWidth="1" width="8.7109375"/>
    <col min="10706" max="10706" customWidth="1" width="8.7109375"/>
    <col min="10707" max="10707" customWidth="1" width="8.7109375"/>
    <col min="10708" max="10708" customWidth="1" width="8.7109375"/>
    <col min="10709" max="10709" customWidth="1" width="8.7109375"/>
    <col min="10710" max="10710" customWidth="1" width="8.7109375"/>
    <col min="10711" max="10711" customWidth="1" width="8.7109375"/>
    <col min="10712" max="10712" customWidth="1" width="8.7109375"/>
    <col min="10713" max="10713" customWidth="1" width="8.7109375"/>
    <col min="10714" max="10714" customWidth="1" width="8.7109375"/>
    <col min="10715" max="10715" customWidth="1" width="8.7109375"/>
    <col min="10716" max="10716" customWidth="1" width="8.7109375"/>
    <col min="10717" max="10717" customWidth="1" width="8.7109375"/>
    <col min="10718" max="10718" customWidth="1" width="8.7109375"/>
    <col min="10719" max="10719" customWidth="1" width="8.7109375"/>
    <col min="10720" max="10720" customWidth="1" width="8.7109375"/>
    <col min="10721" max="10721" customWidth="1" width="8.7109375"/>
    <col min="10722" max="10722" customWidth="1" width="8.7109375"/>
    <col min="10723" max="10723" customWidth="1" width="8.7109375"/>
    <col min="10724" max="10724" customWidth="1" width="8.7109375"/>
    <col min="10725" max="10725" customWidth="1" width="8.7109375"/>
    <col min="10726" max="10726" customWidth="1" width="8.7109375"/>
    <col min="10727" max="10727" customWidth="1" width="8.7109375"/>
    <col min="10728" max="10728" customWidth="1" width="8.7109375"/>
    <col min="10729" max="10729" customWidth="1" width="8.7109375"/>
    <col min="10730" max="10730" customWidth="1" width="8.7109375"/>
    <col min="10731" max="10731" customWidth="1" width="8.7109375"/>
    <col min="10732" max="10732" customWidth="1" width="8.7109375"/>
    <col min="10733" max="10733" customWidth="1" width="8.7109375"/>
    <col min="10734" max="10734" customWidth="1" width="8.7109375"/>
    <col min="10735" max="10735" customWidth="1" width="8.7109375"/>
    <col min="10736" max="10736" customWidth="1" width="8.7109375"/>
    <col min="10737" max="10737" customWidth="1" width="8.7109375"/>
    <col min="10738" max="10738" customWidth="1" width="8.7109375"/>
    <col min="10739" max="10739" customWidth="1" width="8.7109375"/>
    <col min="10740" max="10740" customWidth="1" width="8.7109375"/>
    <col min="10741" max="10741" customWidth="1" width="8.7109375"/>
    <col min="10742" max="10742" customWidth="1" width="8.7109375"/>
    <col min="10743" max="10743" customWidth="1" width="8.7109375"/>
    <col min="10744" max="10744" customWidth="1" width="8.7109375"/>
    <col min="10745" max="10745" customWidth="1" width="8.7109375"/>
    <col min="10746" max="10746" customWidth="1" width="8.7109375"/>
    <col min="10747" max="10747" customWidth="1" width="8.7109375"/>
    <col min="10748" max="10748" customWidth="1" width="8.7109375"/>
    <col min="10749" max="10749" customWidth="1" width="8.7109375"/>
    <col min="10750" max="10750" customWidth="1" width="8.7109375"/>
    <col min="10751" max="10751" customWidth="1" width="8.7109375"/>
    <col min="10752" max="10752" customWidth="1" width="8.7109375"/>
    <col min="10753" max="10753" customWidth="1" width="8.7109375"/>
    <col min="10754" max="10754" customWidth="1" width="8.7109375"/>
    <col min="10755" max="10755" customWidth="1" width="8.7109375"/>
    <col min="10756" max="10756" customWidth="1" width="8.7109375"/>
    <col min="10757" max="10757" customWidth="1" width="8.7109375"/>
    <col min="10758" max="10758" customWidth="1" width="8.7109375"/>
    <col min="10759" max="10759" customWidth="1" width="8.7109375"/>
    <col min="10760" max="10760" customWidth="1" width="8.7109375"/>
    <col min="10761" max="10761" customWidth="1" width="8.7109375"/>
    <col min="10762" max="10762" customWidth="1" width="8.7109375"/>
    <col min="10763" max="10763" customWidth="1" width="8.7109375"/>
    <col min="10764" max="10764" customWidth="1" width="8.7109375"/>
    <col min="10765" max="10765" customWidth="1" width="8.7109375"/>
    <col min="10766" max="10766" customWidth="1" width="8.7109375"/>
    <col min="10767" max="10767" customWidth="1" width="8.7109375"/>
    <col min="10768" max="10768" customWidth="1" width="8.7109375"/>
    <col min="10769" max="10769" customWidth="1" width="8.7109375"/>
    <col min="10770" max="10770" customWidth="1" width="8.7109375"/>
    <col min="10771" max="10771" customWidth="1" width="8.7109375"/>
    <col min="10772" max="10772" customWidth="1" width="8.7109375"/>
    <col min="10773" max="10773" customWidth="1" width="8.7109375"/>
    <col min="10774" max="10774" customWidth="1" width="8.7109375"/>
    <col min="10775" max="10775" customWidth="1" width="8.7109375"/>
    <col min="10776" max="10776" customWidth="1" width="8.7109375"/>
    <col min="10777" max="10777" customWidth="1" width="8.7109375"/>
    <col min="10778" max="10778" customWidth="1" width="8.7109375"/>
    <col min="10779" max="10779" customWidth="1" width="8.7109375"/>
    <col min="10780" max="10780" customWidth="1" width="8.7109375"/>
    <col min="10781" max="10781" customWidth="1" width="8.7109375"/>
    <col min="10782" max="10782" customWidth="1" width="8.7109375"/>
    <col min="10783" max="10783" customWidth="1" width="8.7109375"/>
    <col min="10784" max="10784" customWidth="1" width="8.7109375"/>
    <col min="10785" max="10785" customWidth="1" width="8.7109375"/>
    <col min="10786" max="10786" customWidth="1" width="8.7109375"/>
    <col min="10787" max="10787" customWidth="1" width="8.7109375"/>
    <col min="10788" max="10788" customWidth="1" width="8.7109375"/>
    <col min="10789" max="10789" customWidth="1" width="8.7109375"/>
    <col min="10790" max="10790" customWidth="1" width="8.7109375"/>
    <col min="10791" max="10791" customWidth="1" width="8.7109375"/>
    <col min="10792" max="10792" customWidth="1" width="8.7109375"/>
    <col min="10793" max="10793" customWidth="1" width="8.7109375"/>
    <col min="10794" max="10794" customWidth="1" width="8.7109375"/>
    <col min="10795" max="10795" customWidth="1" width="8.7109375"/>
    <col min="10796" max="10796" customWidth="1" width="8.7109375"/>
    <col min="10797" max="10797" customWidth="1" width="8.7109375"/>
    <col min="10798" max="10798" customWidth="1" width="8.7109375"/>
    <col min="10799" max="10799" customWidth="1" width="8.7109375"/>
    <col min="10800" max="10800" customWidth="1" width="8.7109375"/>
    <col min="10801" max="10801" customWidth="1" width="8.7109375"/>
    <col min="10802" max="10802" customWidth="1" width="8.7109375"/>
    <col min="10803" max="10803" customWidth="1" width="8.7109375"/>
    <col min="10804" max="10804" customWidth="1" width="8.7109375"/>
    <col min="10805" max="10805" customWidth="1" width="8.7109375"/>
    <col min="10806" max="10806" customWidth="1" width="8.7109375"/>
    <col min="10807" max="10807" customWidth="1" width="8.7109375"/>
    <col min="10808" max="10808" customWidth="1" width="8.7109375"/>
    <col min="10809" max="10809" customWidth="1" width="8.7109375"/>
    <col min="10810" max="10810" customWidth="1" width="8.7109375"/>
    <col min="10811" max="10811" customWidth="1" width="8.7109375"/>
    <col min="10812" max="10812" customWidth="1" width="8.7109375"/>
    <col min="10813" max="10813" customWidth="1" width="8.7109375"/>
    <col min="10814" max="10814" customWidth="1" width="8.7109375"/>
    <col min="10815" max="10815" customWidth="1" width="8.7109375"/>
    <col min="10816" max="10816" customWidth="1" width="8.7109375"/>
    <col min="10817" max="10817" customWidth="1" width="8.7109375"/>
    <col min="10818" max="10818" customWidth="1" width="8.7109375"/>
    <col min="10819" max="10819" customWidth="1" width="8.7109375"/>
    <col min="10820" max="10820" customWidth="1" width="8.7109375"/>
    <col min="10821" max="10821" customWidth="1" width="8.7109375"/>
    <col min="10822" max="10822" customWidth="1" width="8.7109375"/>
    <col min="10823" max="10823" customWidth="1" width="8.7109375"/>
    <col min="10824" max="10824" customWidth="1" width="8.7109375"/>
    <col min="10825" max="10825" customWidth="1" width="8.7109375"/>
    <col min="10826" max="10826" customWidth="1" width="8.7109375"/>
    <col min="10827" max="10827" customWidth="1" width="8.7109375"/>
    <col min="10828" max="10828" customWidth="1" width="8.7109375"/>
    <col min="10829" max="10829" customWidth="1" width="8.7109375"/>
    <col min="10830" max="10830" customWidth="1" width="8.7109375"/>
    <col min="10831" max="10831" customWidth="1" width="8.7109375"/>
    <col min="10832" max="10832" customWidth="1" width="8.7109375"/>
    <col min="10833" max="10833" customWidth="1" width="8.7109375"/>
    <col min="10834" max="10834" customWidth="1" width="8.7109375"/>
    <col min="10835" max="10835" customWidth="1" width="8.7109375"/>
    <col min="10836" max="10836" customWidth="1" width="8.7109375"/>
    <col min="10837" max="10837" customWidth="1" width="8.7109375"/>
    <col min="10838" max="10838" customWidth="1" width="8.7109375"/>
    <col min="10839" max="10839" customWidth="1" width="8.7109375"/>
    <col min="10840" max="10840" customWidth="1" width="8.7109375"/>
    <col min="10841" max="10841" customWidth="1" width="8.7109375"/>
    <col min="10842" max="10842" customWidth="1" width="8.7109375"/>
    <col min="10843" max="10843" customWidth="1" width="8.7109375"/>
    <col min="10844" max="10844" customWidth="1" width="8.7109375"/>
    <col min="10845" max="10845" customWidth="1" width="8.7109375"/>
    <col min="10846" max="10846" customWidth="1" width="8.7109375"/>
    <col min="10847" max="10847" customWidth="1" width="8.7109375"/>
    <col min="10848" max="10848" customWidth="1" width="8.7109375"/>
    <col min="10849" max="10849" customWidth="1" width="8.7109375"/>
    <col min="10850" max="10850" customWidth="1" width="8.7109375"/>
    <col min="10851" max="10851" customWidth="1" width="8.7109375"/>
    <col min="10852" max="10852" customWidth="1" width="8.7109375"/>
    <col min="10853" max="10853" customWidth="1" width="8.7109375"/>
    <col min="10854" max="10854" customWidth="1" width="8.7109375"/>
    <col min="10855" max="10855" customWidth="1" width="8.7109375"/>
    <col min="10856" max="10856" customWidth="1" width="8.7109375"/>
    <col min="10857" max="10857" customWidth="1" width="8.7109375"/>
    <col min="10858" max="10858" customWidth="1" width="8.7109375"/>
    <col min="10859" max="10859" customWidth="1" width="8.7109375"/>
    <col min="10860" max="10860" customWidth="1" width="8.7109375"/>
    <col min="10861" max="10861" customWidth="1" width="8.7109375"/>
    <col min="10862" max="10862" customWidth="1" width="8.7109375"/>
    <col min="10863" max="10863" customWidth="1" width="8.7109375"/>
    <col min="10864" max="10864" customWidth="1" width="8.7109375"/>
    <col min="10865" max="10865" customWidth="1" width="8.7109375"/>
    <col min="10866" max="10866" customWidth="1" width="8.7109375"/>
    <col min="10867" max="10867" customWidth="1" width="8.7109375"/>
    <col min="10868" max="10868" customWidth="1" width="8.7109375"/>
    <col min="10869" max="10869" customWidth="1" width="8.7109375"/>
    <col min="10870" max="10870" customWidth="1" width="8.7109375"/>
    <col min="10871" max="10871" customWidth="1" width="8.7109375"/>
    <col min="10872" max="10872" customWidth="1" width="8.7109375"/>
    <col min="10873" max="10873" customWidth="1" width="8.7109375"/>
    <col min="10874" max="10874" customWidth="1" width="8.7109375"/>
    <col min="10875" max="10875" customWidth="1" width="8.7109375"/>
    <col min="10876" max="10876" customWidth="1" width="8.7109375"/>
    <col min="10877" max="10877" customWidth="1" width="8.7109375"/>
    <col min="10878" max="10878" customWidth="1" width="8.7109375"/>
    <col min="10879" max="10879" customWidth="1" width="8.7109375"/>
    <col min="10880" max="10880" customWidth="1" width="8.7109375"/>
    <col min="10881" max="10881" customWidth="1" width="8.7109375"/>
    <col min="10882" max="10882" customWidth="1" width="8.7109375"/>
    <col min="10883" max="10883" customWidth="1" width="8.7109375"/>
    <col min="10884" max="10884" customWidth="1" width="8.7109375"/>
    <col min="10885" max="10885" customWidth="1" width="8.7109375"/>
    <col min="10886" max="10886" customWidth="1" width="8.7109375"/>
    <col min="10887" max="10887" customWidth="1" width="8.7109375"/>
    <col min="10888" max="10888" customWidth="1" width="8.7109375"/>
    <col min="10889" max="10889" customWidth="1" width="8.7109375"/>
    <col min="10890" max="10890" customWidth="1" width="8.7109375"/>
    <col min="10891" max="10891" customWidth="1" width="8.7109375"/>
    <col min="10892" max="10892" customWidth="1" width="8.7109375"/>
    <col min="10893" max="10893" customWidth="1" width="8.7109375"/>
    <col min="10894" max="10894" customWidth="1" width="8.7109375"/>
    <col min="10895" max="10895" customWidth="1" width="8.7109375"/>
    <col min="10896" max="10896" customWidth="1" width="8.7109375"/>
    <col min="10897" max="10897" customWidth="1" width="8.7109375"/>
    <col min="10898" max="10898" customWidth="1" width="8.7109375"/>
    <col min="10899" max="10899" customWidth="1" width="8.7109375"/>
    <col min="10900" max="10900" customWidth="1" width="8.7109375"/>
    <col min="10901" max="10901" customWidth="1" width="8.7109375"/>
    <col min="10902" max="10902" customWidth="1" width="8.7109375"/>
    <col min="10903" max="10903" customWidth="1" width="8.7109375"/>
    <col min="10904" max="10904" customWidth="1" width="8.7109375"/>
    <col min="10905" max="10905" customWidth="1" width="8.7109375"/>
    <col min="10906" max="10906" customWidth="1" width="8.7109375"/>
    <col min="10907" max="10907" customWidth="1" width="8.7109375"/>
    <col min="10908" max="10908" customWidth="1" width="8.7109375"/>
    <col min="10909" max="10909" customWidth="1" width="8.7109375"/>
    <col min="10910" max="10910" customWidth="1" width="8.7109375"/>
    <col min="10911" max="10911" customWidth="1" width="8.7109375"/>
    <col min="10912" max="10912" customWidth="1" width="8.7109375"/>
    <col min="10913" max="10913" customWidth="1" width="8.7109375"/>
    <col min="10914" max="10914" customWidth="1" width="8.7109375"/>
    <col min="10915" max="10915" customWidth="1" width="8.7109375"/>
    <col min="10916" max="10916" customWidth="1" width="8.7109375"/>
    <col min="10917" max="10917" customWidth="1" width="8.7109375"/>
    <col min="10918" max="10918" customWidth="1" width="8.7109375"/>
    <col min="10919" max="10919" customWidth="1" width="8.7109375"/>
    <col min="10920" max="10920" customWidth="1" width="8.7109375"/>
    <col min="10921" max="10921" customWidth="1" width="8.7109375"/>
    <col min="10922" max="10922" customWidth="1" width="8.7109375"/>
    <col min="10923" max="10923" customWidth="1" width="8.7109375"/>
    <col min="10924" max="10924" customWidth="1" width="8.7109375"/>
    <col min="10925" max="10925" customWidth="1" width="8.7109375"/>
    <col min="10926" max="10926" customWidth="1" width="8.7109375"/>
    <col min="10927" max="10927" customWidth="1" width="8.7109375"/>
    <col min="10928" max="10928" customWidth="1" width="8.7109375"/>
    <col min="10929" max="10929" customWidth="1" width="8.7109375"/>
    <col min="10930" max="10930" customWidth="1" width="8.7109375"/>
    <col min="10931" max="10931" customWidth="1" width="8.7109375"/>
    <col min="10932" max="10932" customWidth="1" width="8.7109375"/>
    <col min="10933" max="10933" customWidth="1" width="8.7109375"/>
    <col min="10934" max="10934" customWidth="1" width="8.7109375"/>
    <col min="10935" max="10935" customWidth="1" width="8.7109375"/>
    <col min="10936" max="10936" customWidth="1" width="8.7109375"/>
    <col min="10937" max="10937" customWidth="1" width="8.7109375"/>
    <col min="10938" max="10938" customWidth="1" width="8.7109375"/>
    <col min="10939" max="10939" customWidth="1" width="8.7109375"/>
    <col min="10940" max="10940" customWidth="1" width="8.7109375"/>
    <col min="10941" max="10941" customWidth="1" width="8.7109375"/>
    <col min="10942" max="10942" customWidth="1" width="8.7109375"/>
    <col min="10943" max="10943" customWidth="1" width="8.7109375"/>
    <col min="10944" max="10944" customWidth="1" width="8.7109375"/>
    <col min="10945" max="10945" customWidth="1" width="8.7109375"/>
    <col min="10946" max="10946" customWidth="1" width="8.7109375"/>
    <col min="10947" max="10947" customWidth="1" width="8.7109375"/>
    <col min="10948" max="10948" customWidth="1" width="8.7109375"/>
    <col min="10949" max="10949" customWidth="1" width="8.7109375"/>
    <col min="10950" max="10950" customWidth="1" width="8.7109375"/>
    <col min="10951" max="10951" customWidth="1" width="8.7109375"/>
    <col min="10952" max="10952" customWidth="1" width="8.7109375"/>
    <col min="10953" max="10953" customWidth="1" width="8.7109375"/>
    <col min="10954" max="10954" customWidth="1" width="8.7109375"/>
    <col min="10955" max="10955" customWidth="1" width="8.7109375"/>
    <col min="10956" max="10956" customWidth="1" width="8.7109375"/>
    <col min="10957" max="10957" customWidth="1" width="8.7109375"/>
    <col min="10958" max="10958" customWidth="1" width="8.7109375"/>
    <col min="10959" max="10959" customWidth="1" width="8.7109375"/>
    <col min="10960" max="10960" customWidth="1" width="8.7109375"/>
    <col min="10961" max="10961" customWidth="1" width="8.7109375"/>
    <col min="10962" max="10962" customWidth="1" width="8.7109375"/>
    <col min="10963" max="10963" customWidth="1" width="8.7109375"/>
    <col min="10964" max="10964" customWidth="1" width="8.7109375"/>
    <col min="10965" max="10965" customWidth="1" width="8.7109375"/>
    <col min="10966" max="10966" customWidth="1" width="8.7109375"/>
    <col min="10967" max="10967" customWidth="1" width="8.7109375"/>
    <col min="10968" max="10968" customWidth="1" width="8.7109375"/>
    <col min="10969" max="10969" customWidth="1" width="8.7109375"/>
    <col min="10970" max="10970" customWidth="1" width="8.7109375"/>
    <col min="10971" max="10971" customWidth="1" width="8.7109375"/>
    <col min="10972" max="10972" customWidth="1" width="8.7109375"/>
    <col min="10973" max="10973" customWidth="1" width="8.7109375"/>
    <col min="10974" max="10974" customWidth="1" width="8.7109375"/>
    <col min="10975" max="10975" customWidth="1" width="8.7109375"/>
    <col min="10976" max="10976" customWidth="1" width="8.7109375"/>
    <col min="10977" max="10977" customWidth="1" width="8.7109375"/>
    <col min="10978" max="10978" customWidth="1" width="8.7109375"/>
    <col min="10979" max="10979" customWidth="1" width="8.7109375"/>
    <col min="10980" max="10980" customWidth="1" width="8.7109375"/>
    <col min="10981" max="10981" customWidth="1" width="8.7109375"/>
    <col min="10982" max="10982" customWidth="1" width="8.7109375"/>
    <col min="10983" max="10983" customWidth="1" width="8.7109375"/>
    <col min="10984" max="10984" customWidth="1" width="8.7109375"/>
    <col min="10985" max="10985" customWidth="1" width="8.7109375"/>
    <col min="10986" max="10986" customWidth="1" width="8.7109375"/>
    <col min="10987" max="10987" customWidth="1" width="8.7109375"/>
    <col min="10988" max="10988" customWidth="1" width="8.7109375"/>
    <col min="10989" max="10989" customWidth="1" width="8.7109375"/>
    <col min="10990" max="10990" customWidth="1" width="8.7109375"/>
    <col min="10991" max="10991" customWidth="1" width="8.7109375"/>
    <col min="10992" max="10992" customWidth="1" width="8.7109375"/>
    <col min="10993" max="10993" customWidth="1" width="8.7109375"/>
    <col min="10994" max="10994" customWidth="1" width="8.7109375"/>
    <col min="10995" max="10995" customWidth="1" width="8.7109375"/>
    <col min="10996" max="10996" customWidth="1" width="8.7109375"/>
    <col min="10997" max="10997" customWidth="1" width="8.7109375"/>
    <col min="10998" max="10998" customWidth="1" width="8.7109375"/>
    <col min="10999" max="10999" customWidth="1" width="8.7109375"/>
    <col min="11000" max="11000" customWidth="1" width="8.7109375"/>
    <col min="11001" max="11001" customWidth="1" width="8.7109375"/>
    <col min="11002" max="11002" customWidth="1" width="8.7109375"/>
    <col min="11003" max="11003" customWidth="1" width="8.7109375"/>
    <col min="11004" max="11004" customWidth="1" width="8.7109375"/>
    <col min="11005" max="11005" customWidth="1" width="8.7109375"/>
    <col min="11006" max="11006" customWidth="1" width="8.7109375"/>
    <col min="11007" max="11007" customWidth="1" width="8.7109375"/>
    <col min="11008" max="11008" customWidth="1" width="8.7109375"/>
    <col min="11009" max="11009" customWidth="1" width="8.7109375"/>
    <col min="11010" max="11010" customWidth="1" width="8.7109375"/>
    <col min="11011" max="11011" customWidth="1" width="8.7109375"/>
    <col min="11012" max="11012" customWidth="1" width="8.7109375"/>
    <col min="11013" max="11013" customWidth="1" width="8.7109375"/>
    <col min="11014" max="11014" customWidth="1" width="8.7109375"/>
    <col min="11015" max="11015" customWidth="1" width="8.7109375"/>
    <col min="11016" max="11016" customWidth="1" width="8.7109375"/>
    <col min="11017" max="11017" customWidth="1" width="8.7109375"/>
    <col min="11018" max="11018" customWidth="1" width="8.7109375"/>
    <col min="11019" max="11019" customWidth="1" width="8.7109375"/>
    <col min="11020" max="11020" customWidth="1" width="8.7109375"/>
    <col min="11021" max="11021" customWidth="1" width="8.7109375"/>
    <col min="11022" max="11022" customWidth="1" width="8.7109375"/>
    <col min="11023" max="11023" customWidth="1" width="8.7109375"/>
    <col min="11024" max="11024" customWidth="1" width="8.7109375"/>
    <col min="11025" max="11025" customWidth="1" width="8.7109375"/>
    <col min="11026" max="11026" customWidth="1" width="8.7109375"/>
    <col min="11027" max="11027" customWidth="1" width="8.7109375"/>
    <col min="11028" max="11028" customWidth="1" width="8.7109375"/>
    <col min="11029" max="11029" customWidth="1" width="8.7109375"/>
    <col min="11030" max="11030" customWidth="1" width="8.7109375"/>
    <col min="11031" max="11031" customWidth="1" width="8.7109375"/>
    <col min="11032" max="11032" customWidth="1" width="8.7109375"/>
    <col min="11033" max="11033" customWidth="1" width="8.7109375"/>
    <col min="11034" max="11034" customWidth="1" width="8.7109375"/>
    <col min="11035" max="11035" customWidth="1" width="8.7109375"/>
    <col min="11036" max="11036" customWidth="1" width="8.7109375"/>
    <col min="11037" max="11037" customWidth="1" width="8.7109375"/>
    <col min="11038" max="11038" customWidth="1" width="8.7109375"/>
    <col min="11039" max="11039" customWidth="1" width="8.7109375"/>
    <col min="11040" max="11040" customWidth="1" width="8.7109375"/>
    <col min="11041" max="11041" customWidth="1" width="8.7109375"/>
    <col min="11042" max="11042" customWidth="1" width="8.7109375"/>
    <col min="11043" max="11043" customWidth="1" width="8.7109375"/>
    <col min="11044" max="11044" customWidth="1" width="8.7109375"/>
    <col min="11045" max="11045" customWidth="1" width="8.7109375"/>
    <col min="11046" max="11046" customWidth="1" width="8.7109375"/>
    <col min="11047" max="11047" customWidth="1" width="8.7109375"/>
    <col min="11048" max="11048" customWidth="1" width="8.7109375"/>
    <col min="11049" max="11049" customWidth="1" width="8.7109375"/>
    <col min="11050" max="11050" customWidth="1" width="8.7109375"/>
    <col min="11051" max="11051" customWidth="1" width="8.7109375"/>
    <col min="11052" max="11052" customWidth="1" width="8.7109375"/>
    <col min="11053" max="11053" customWidth="1" width="8.7109375"/>
    <col min="11054" max="11054" customWidth="1" width="8.7109375"/>
    <col min="11055" max="11055" customWidth="1" width="8.7109375"/>
    <col min="11056" max="11056" customWidth="1" width="8.7109375"/>
    <col min="11057" max="11057" customWidth="1" width="8.7109375"/>
    <col min="11058" max="11058" customWidth="1" width="8.7109375"/>
    <col min="11059" max="11059" customWidth="1" width="8.7109375"/>
    <col min="11060" max="11060" customWidth="1" width="8.7109375"/>
    <col min="11061" max="11061" customWidth="1" width="8.7109375"/>
    <col min="11062" max="11062" customWidth="1" width="8.7109375"/>
    <col min="11063" max="11063" customWidth="1" width="8.7109375"/>
    <col min="11064" max="11064" customWidth="1" width="8.7109375"/>
    <col min="11065" max="11065" customWidth="1" width="8.7109375"/>
    <col min="11066" max="11066" customWidth="1" width="8.7109375"/>
    <col min="11067" max="11067" customWidth="1" width="8.7109375"/>
    <col min="11068" max="11068" customWidth="1" width="8.7109375"/>
    <col min="11069" max="11069" customWidth="1" width="8.7109375"/>
    <col min="11070" max="11070" customWidth="1" width="8.7109375"/>
    <col min="11071" max="11071" customWidth="1" width="8.7109375"/>
    <col min="11072" max="11072" customWidth="1" width="8.7109375"/>
    <col min="11073" max="11073" customWidth="1" width="8.7109375"/>
    <col min="11074" max="11074" customWidth="1" width="8.7109375"/>
    <col min="11075" max="11075" customWidth="1" width="8.7109375"/>
    <col min="11076" max="11076" customWidth="1" width="8.7109375"/>
    <col min="11077" max="11077" customWidth="1" width="8.7109375"/>
    <col min="11078" max="11078" customWidth="1" width="8.7109375"/>
    <col min="11079" max="11079" customWidth="1" width="8.7109375"/>
    <col min="11080" max="11080" customWidth="1" width="8.7109375"/>
    <col min="11081" max="11081" customWidth="1" width="8.7109375"/>
    <col min="11082" max="11082" customWidth="1" width="8.7109375"/>
    <col min="11083" max="11083" customWidth="1" width="8.7109375"/>
    <col min="11084" max="11084" customWidth="1" width="8.7109375"/>
    <col min="11085" max="11085" customWidth="1" width="8.7109375"/>
    <col min="11086" max="11086" customWidth="1" width="8.7109375"/>
    <col min="11087" max="11087" customWidth="1" width="8.7109375"/>
    <col min="11088" max="11088" customWidth="1" width="8.7109375"/>
    <col min="11089" max="11089" customWidth="1" width="8.7109375"/>
    <col min="11090" max="11090" customWidth="1" width="8.7109375"/>
    <col min="11091" max="11091" customWidth="1" width="8.7109375"/>
    <col min="11092" max="11092" customWidth="1" width="8.7109375"/>
    <col min="11093" max="11093" customWidth="1" width="8.7109375"/>
    <col min="11094" max="11094" customWidth="1" width="8.7109375"/>
    <col min="11095" max="11095" customWidth="1" width="8.7109375"/>
    <col min="11096" max="11096" customWidth="1" width="8.7109375"/>
    <col min="11097" max="11097" customWidth="1" width="8.7109375"/>
    <col min="11098" max="11098" customWidth="1" width="8.7109375"/>
    <col min="11099" max="11099" customWidth="1" width="8.7109375"/>
    <col min="11100" max="11100" customWidth="1" width="8.7109375"/>
    <col min="11101" max="11101" customWidth="1" width="8.7109375"/>
    <col min="11102" max="11102" customWidth="1" width="8.7109375"/>
    <col min="11103" max="11103" customWidth="1" width="8.7109375"/>
    <col min="11104" max="11104" customWidth="1" width="8.7109375"/>
    <col min="11105" max="11105" customWidth="1" width="8.7109375"/>
    <col min="11106" max="11106" customWidth="1" width="8.7109375"/>
    <col min="11107" max="11107" customWidth="1" width="8.7109375"/>
    <col min="11108" max="11108" customWidth="1" width="8.7109375"/>
    <col min="11109" max="11109" customWidth="1" width="8.7109375"/>
    <col min="11110" max="11110" customWidth="1" width="8.7109375"/>
    <col min="11111" max="11111" customWidth="1" width="8.7109375"/>
    <col min="11112" max="11112" customWidth="1" width="8.7109375"/>
    <col min="11113" max="11113" customWidth="1" width="8.7109375"/>
    <col min="11114" max="11114" customWidth="1" width="8.7109375"/>
    <col min="11115" max="11115" customWidth="1" width="8.7109375"/>
    <col min="11116" max="11116" customWidth="1" width="8.7109375"/>
    <col min="11117" max="11117" customWidth="1" width="8.7109375"/>
    <col min="11118" max="11118" customWidth="1" width="8.7109375"/>
    <col min="11119" max="11119" customWidth="1" width="8.7109375"/>
    <col min="11120" max="11120" customWidth="1" width="8.7109375"/>
    <col min="11121" max="11121" customWidth="1" width="8.7109375"/>
    <col min="11122" max="11122" customWidth="1" width="8.7109375"/>
    <col min="11123" max="11123" customWidth="1" width="8.7109375"/>
    <col min="11124" max="11124" customWidth="1" width="8.7109375"/>
    <col min="11125" max="11125" customWidth="1" width="8.7109375"/>
    <col min="11126" max="11126" customWidth="1" width="8.7109375"/>
    <col min="11127" max="11127" customWidth="1" width="8.7109375"/>
    <col min="11128" max="11128" customWidth="1" width="8.7109375"/>
    <col min="11129" max="11129" customWidth="1" width="8.7109375"/>
    <col min="11130" max="11130" customWidth="1" width="8.7109375"/>
    <col min="11131" max="11131" customWidth="1" width="8.7109375"/>
    <col min="11132" max="11132" customWidth="1" width="8.7109375"/>
    <col min="11133" max="11133" customWidth="1" width="8.7109375"/>
    <col min="11134" max="11134" customWidth="1" width="8.7109375"/>
    <col min="11135" max="11135" customWidth="1" width="8.7109375"/>
    <col min="11136" max="11136" customWidth="1" width="8.7109375"/>
    <col min="11137" max="11137" customWidth="1" width="8.7109375"/>
    <col min="11138" max="11138" customWidth="1" width="8.7109375"/>
    <col min="11139" max="11139" customWidth="1" width="8.7109375"/>
    <col min="11140" max="11140" customWidth="1" width="8.7109375"/>
    <col min="11141" max="11141" customWidth="1" width="8.7109375"/>
    <col min="11142" max="11142" customWidth="1" width="8.7109375"/>
    <col min="11143" max="11143" customWidth="1" width="8.7109375"/>
    <col min="11144" max="11144" customWidth="1" width="8.7109375"/>
    <col min="11145" max="11145" customWidth="1" width="8.7109375"/>
    <col min="11146" max="11146" customWidth="1" width="8.7109375"/>
    <col min="11147" max="11147" customWidth="1" width="8.7109375"/>
    <col min="11148" max="11148" customWidth="1" width="8.7109375"/>
    <col min="11149" max="11149" customWidth="1" width="8.7109375"/>
    <col min="11150" max="11150" customWidth="1" width="8.7109375"/>
    <col min="11151" max="11151" customWidth="1" width="8.7109375"/>
    <col min="11152" max="11152" customWidth="1" width="8.7109375"/>
    <col min="11153" max="11153" customWidth="1" width="8.7109375"/>
    <col min="11154" max="11154" customWidth="1" width="8.7109375"/>
    <col min="11155" max="11155" customWidth="1" width="8.7109375"/>
    <col min="11156" max="11156" customWidth="1" width="8.7109375"/>
    <col min="11157" max="11157" customWidth="1" width="8.7109375"/>
    <col min="11158" max="11158" customWidth="1" width="8.7109375"/>
    <col min="11159" max="11159" customWidth="1" width="8.7109375"/>
    <col min="11160" max="11160" customWidth="1" width="8.7109375"/>
    <col min="11161" max="11161" customWidth="1" width="8.7109375"/>
    <col min="11162" max="11162" customWidth="1" width="8.7109375"/>
    <col min="11163" max="11163" customWidth="1" width="8.7109375"/>
    <col min="11164" max="11164" customWidth="1" width="8.7109375"/>
    <col min="11165" max="11165" customWidth="1" width="8.7109375"/>
    <col min="11166" max="11166" customWidth="1" width="8.7109375"/>
    <col min="11167" max="11167" customWidth="1" width="8.7109375"/>
    <col min="11168" max="11168" customWidth="1" width="8.7109375"/>
    <col min="11169" max="11169" customWidth="1" width="8.7109375"/>
    <col min="11170" max="11170" customWidth="1" width="8.7109375"/>
    <col min="11171" max="11171" customWidth="1" width="8.7109375"/>
    <col min="11172" max="11172" customWidth="1" width="8.7109375"/>
    <col min="11173" max="11173" customWidth="1" width="8.7109375"/>
    <col min="11174" max="11174" customWidth="1" width="8.7109375"/>
    <col min="11175" max="11175" customWidth="1" width="8.7109375"/>
    <col min="11176" max="11176" customWidth="1" width="8.7109375"/>
    <col min="11177" max="11177" customWidth="1" width="8.7109375"/>
    <col min="11178" max="11178" customWidth="1" width="8.7109375"/>
    <col min="11179" max="11179" customWidth="1" width="8.7109375"/>
    <col min="11180" max="11180" customWidth="1" width="8.7109375"/>
    <col min="11181" max="11181" customWidth="1" width="8.7109375"/>
    <col min="11182" max="11182" customWidth="1" width="8.7109375"/>
    <col min="11183" max="11183" customWidth="1" width="8.7109375"/>
    <col min="11184" max="11184" customWidth="1" width="8.7109375"/>
    <col min="11185" max="11185" customWidth="1" width="8.7109375"/>
    <col min="11186" max="11186" customWidth="1" width="8.7109375"/>
    <col min="11187" max="11187" customWidth="1" width="8.7109375"/>
    <col min="11188" max="11188" customWidth="1" width="8.7109375"/>
    <col min="11189" max="11189" customWidth="1" width="8.7109375"/>
    <col min="11190" max="11190" customWidth="1" width="8.7109375"/>
    <col min="11191" max="11191" customWidth="1" width="8.7109375"/>
    <col min="11192" max="11192" customWidth="1" width="8.7109375"/>
    <col min="11193" max="11193" customWidth="1" width="8.7109375"/>
    <col min="11194" max="11194" customWidth="1" width="8.7109375"/>
    <col min="11195" max="11195" customWidth="1" width="8.7109375"/>
    <col min="11196" max="11196" customWidth="1" width="8.7109375"/>
    <col min="11197" max="11197" customWidth="1" width="8.7109375"/>
    <col min="11198" max="11198" customWidth="1" width="8.7109375"/>
    <col min="11199" max="11199" customWidth="1" width="8.7109375"/>
    <col min="11200" max="11200" customWidth="1" width="8.7109375"/>
    <col min="11201" max="11201" customWidth="1" width="8.7109375"/>
    <col min="11202" max="11202" customWidth="1" width="8.7109375"/>
    <col min="11203" max="11203" customWidth="1" width="8.7109375"/>
    <col min="11204" max="11204" customWidth="1" width="8.7109375"/>
    <col min="11205" max="11205" customWidth="1" width="8.7109375"/>
    <col min="11206" max="11206" customWidth="1" width="8.7109375"/>
    <col min="11207" max="11207" customWidth="1" width="8.7109375"/>
    <col min="11208" max="11208" customWidth="1" width="8.7109375"/>
    <col min="11209" max="11209" customWidth="1" width="8.7109375"/>
    <col min="11210" max="11210" customWidth="1" width="8.7109375"/>
    <col min="11211" max="11211" customWidth="1" width="8.7109375"/>
    <col min="11212" max="11212" customWidth="1" width="8.7109375"/>
    <col min="11213" max="11213" customWidth="1" width="8.7109375"/>
    <col min="11214" max="11214" customWidth="1" width="8.7109375"/>
    <col min="11215" max="11215" customWidth="1" width="8.7109375"/>
    <col min="11216" max="11216" customWidth="1" width="8.7109375"/>
    <col min="11217" max="11217" customWidth="1" width="8.7109375"/>
    <col min="11218" max="11218" customWidth="1" width="8.7109375"/>
    <col min="11219" max="11219" customWidth="1" width="8.7109375"/>
    <col min="11220" max="11220" customWidth="1" width="8.7109375"/>
    <col min="11221" max="11221" customWidth="1" width="8.7109375"/>
    <col min="11222" max="11222" customWidth="1" width="8.7109375"/>
    <col min="11223" max="11223" customWidth="1" width="8.7109375"/>
    <col min="11224" max="11224" customWidth="1" width="8.7109375"/>
    <col min="11225" max="11225" customWidth="1" width="8.7109375"/>
    <col min="11226" max="11226" customWidth="1" width="8.7109375"/>
    <col min="11227" max="11227" customWidth="1" width="8.7109375"/>
    <col min="11228" max="11228" customWidth="1" width="8.7109375"/>
    <col min="11229" max="11229" customWidth="1" width="8.7109375"/>
    <col min="11230" max="11230" customWidth="1" width="8.7109375"/>
    <col min="11231" max="11231" customWidth="1" width="8.7109375"/>
    <col min="11232" max="11232" customWidth="1" width="8.7109375"/>
    <col min="11233" max="11233" customWidth="1" width="8.7109375"/>
    <col min="11234" max="11234" customWidth="1" width="8.7109375"/>
    <col min="11235" max="11235" customWidth="1" width="8.7109375"/>
    <col min="11236" max="11236" customWidth="1" width="8.7109375"/>
    <col min="11237" max="11237" customWidth="1" width="8.7109375"/>
    <col min="11238" max="11238" customWidth="1" width="8.7109375"/>
    <col min="11239" max="11239" customWidth="1" width="8.7109375"/>
    <col min="11240" max="11240" customWidth="1" width="8.7109375"/>
    <col min="11241" max="11241" customWidth="1" width="8.7109375"/>
    <col min="11242" max="11242" customWidth="1" width="8.7109375"/>
    <col min="11243" max="11243" customWidth="1" width="8.7109375"/>
    <col min="11244" max="11244" customWidth="1" width="8.7109375"/>
    <col min="11245" max="11245" customWidth="1" width="8.7109375"/>
    <col min="11246" max="11246" customWidth="1" width="8.7109375"/>
    <col min="11247" max="11247" customWidth="1" width="8.7109375"/>
    <col min="11248" max="11248" customWidth="1" width="8.7109375"/>
    <col min="11249" max="11249" customWidth="1" width="8.7109375"/>
    <col min="11250" max="11250" customWidth="1" width="8.7109375"/>
    <col min="11251" max="11251" customWidth="1" width="8.7109375"/>
    <col min="11252" max="11252" customWidth="1" width="8.7109375"/>
    <col min="11253" max="11253" customWidth="1" width="8.7109375"/>
    <col min="11254" max="11254" customWidth="1" width="8.7109375"/>
    <col min="11255" max="11255" customWidth="1" width="8.7109375"/>
    <col min="11256" max="11256" customWidth="1" width="8.7109375"/>
    <col min="11257" max="11257" customWidth="1" width="8.7109375"/>
    <col min="11258" max="11258" customWidth="1" width="8.7109375"/>
    <col min="11259" max="11259" customWidth="1" width="8.7109375"/>
    <col min="11260" max="11260" customWidth="1" width="8.7109375"/>
    <col min="11261" max="11261" customWidth="1" width="8.7109375"/>
    <col min="11262" max="11262" customWidth="1" width="8.7109375"/>
    <col min="11263" max="11263" customWidth="1" width="8.7109375"/>
    <col min="11264" max="11264" customWidth="1" width="8.7109375"/>
    <col min="11265" max="11265" customWidth="1" width="8.7109375"/>
    <col min="11266" max="11266" customWidth="1" width="8.7109375"/>
    <col min="11267" max="11267" customWidth="1" width="8.7109375"/>
    <col min="11268" max="11268" customWidth="1" width="8.7109375"/>
    <col min="11269" max="11269" customWidth="1" width="8.7109375"/>
    <col min="11270" max="11270" customWidth="1" width="8.7109375"/>
    <col min="11271" max="11271" customWidth="1" width="8.7109375"/>
    <col min="11272" max="11272" customWidth="1" width="8.7109375"/>
    <col min="11273" max="11273" customWidth="1" width="8.7109375"/>
    <col min="11274" max="11274" customWidth="1" width="8.7109375"/>
    <col min="11275" max="11275" customWidth="1" width="8.7109375"/>
    <col min="11276" max="11276" customWidth="1" width="8.7109375"/>
    <col min="11277" max="11277" customWidth="1" width="8.7109375"/>
    <col min="11278" max="11278" customWidth="1" width="8.7109375"/>
    <col min="11279" max="11279" customWidth="1" width="8.7109375"/>
    <col min="11280" max="11280" customWidth="1" width="8.7109375"/>
    <col min="11281" max="11281" customWidth="1" width="8.7109375"/>
    <col min="11282" max="11282" customWidth="1" width="8.7109375"/>
    <col min="11283" max="11283" customWidth="1" width="8.7109375"/>
    <col min="11284" max="11284" customWidth="1" width="8.7109375"/>
    <col min="11285" max="11285" customWidth="1" width="8.7109375"/>
    <col min="11286" max="11286" customWidth="1" width="8.7109375"/>
    <col min="11287" max="11287" customWidth="1" width="8.7109375"/>
    <col min="11288" max="11288" customWidth="1" width="8.7109375"/>
    <col min="11289" max="11289" customWidth="1" width="8.7109375"/>
    <col min="11290" max="11290" customWidth="1" width="8.7109375"/>
    <col min="11291" max="11291" customWidth="1" width="8.7109375"/>
    <col min="11292" max="11292" customWidth="1" width="8.7109375"/>
    <col min="11293" max="11293" customWidth="1" width="8.7109375"/>
    <col min="11294" max="11294" customWidth="1" width="8.7109375"/>
    <col min="11295" max="11295" customWidth="1" width="8.7109375"/>
    <col min="11296" max="11296" customWidth="1" width="8.7109375"/>
    <col min="11297" max="11297" customWidth="1" width="8.7109375"/>
    <col min="11298" max="11298" customWidth="1" width="8.7109375"/>
    <col min="11299" max="11299" customWidth="1" width="8.7109375"/>
    <col min="11300" max="11300" customWidth="1" width="8.7109375"/>
    <col min="11301" max="11301" customWidth="1" width="8.7109375"/>
    <col min="11302" max="11302" customWidth="1" width="8.7109375"/>
    <col min="11303" max="11303" customWidth="1" width="8.7109375"/>
    <col min="11304" max="11304" customWidth="1" width="8.7109375"/>
    <col min="11305" max="11305" customWidth="1" width="8.7109375"/>
    <col min="11306" max="11306" customWidth="1" width="8.7109375"/>
    <col min="11307" max="11307" customWidth="1" width="8.7109375"/>
    <col min="11308" max="11308" customWidth="1" width="8.7109375"/>
    <col min="11309" max="11309" customWidth="1" width="8.7109375"/>
    <col min="11310" max="11310" customWidth="1" width="8.7109375"/>
    <col min="11311" max="11311" customWidth="1" width="8.7109375"/>
    <col min="11312" max="11312" customWidth="1" width="8.7109375"/>
    <col min="11313" max="11313" customWidth="1" width="8.7109375"/>
    <col min="11314" max="11314" customWidth="1" width="8.7109375"/>
    <col min="11315" max="11315" customWidth="1" width="8.7109375"/>
    <col min="11316" max="11316" customWidth="1" width="8.7109375"/>
    <col min="11317" max="11317" customWidth="1" width="8.7109375"/>
    <col min="11318" max="11318" customWidth="1" width="8.7109375"/>
    <col min="11319" max="11319" customWidth="1" width="8.7109375"/>
    <col min="11320" max="11320" customWidth="1" width="8.7109375"/>
    <col min="11321" max="11321" customWidth="1" width="8.7109375"/>
    <col min="11322" max="11322" customWidth="1" width="8.7109375"/>
    <col min="11323" max="11323" customWidth="1" width="8.7109375"/>
    <col min="11324" max="11324" customWidth="1" width="8.7109375"/>
    <col min="11325" max="11325" customWidth="1" width="8.7109375"/>
    <col min="11326" max="11326" customWidth="1" width="8.7109375"/>
    <col min="11327" max="11327" customWidth="1" width="8.7109375"/>
    <col min="11328" max="11328" customWidth="1" width="8.7109375"/>
    <col min="11329" max="11329" customWidth="1" width="8.7109375"/>
    <col min="11330" max="11330" customWidth="1" width="8.7109375"/>
    <col min="11331" max="11331" customWidth="1" width="8.7109375"/>
    <col min="11332" max="11332" customWidth="1" width="8.7109375"/>
    <col min="11333" max="11333" customWidth="1" width="8.7109375"/>
    <col min="11334" max="11334" customWidth="1" width="8.7109375"/>
    <col min="11335" max="11335" customWidth="1" width="8.7109375"/>
    <col min="11336" max="11336" customWidth="1" width="8.7109375"/>
    <col min="11337" max="11337" customWidth="1" width="8.7109375"/>
    <col min="11338" max="11338" customWidth="1" width="8.7109375"/>
    <col min="11339" max="11339" customWidth="1" width="8.7109375"/>
    <col min="11340" max="11340" customWidth="1" width="8.7109375"/>
    <col min="11341" max="11341" customWidth="1" width="8.7109375"/>
    <col min="11342" max="11342" customWidth="1" width="8.7109375"/>
    <col min="11343" max="11343" customWidth="1" width="8.7109375"/>
    <col min="11344" max="11344" customWidth="1" width="8.7109375"/>
    <col min="11345" max="11345" customWidth="1" width="8.7109375"/>
    <col min="11346" max="11346" customWidth="1" width="8.7109375"/>
    <col min="11347" max="11347" customWidth="1" width="8.7109375"/>
    <col min="11348" max="11348" customWidth="1" width="8.7109375"/>
    <col min="11349" max="11349" customWidth="1" width="8.7109375"/>
    <col min="11350" max="11350" customWidth="1" width="8.7109375"/>
    <col min="11351" max="11351" customWidth="1" width="8.7109375"/>
    <col min="11352" max="11352" customWidth="1" width="8.7109375"/>
    <col min="11353" max="11353" customWidth="1" width="8.7109375"/>
    <col min="11354" max="11354" customWidth="1" width="8.7109375"/>
    <col min="11355" max="11355" customWidth="1" width="8.7109375"/>
    <col min="11356" max="11356" customWidth="1" width="8.7109375"/>
    <col min="11357" max="11357" customWidth="1" width="8.7109375"/>
    <col min="11358" max="11358" customWidth="1" width="8.7109375"/>
    <col min="11359" max="11359" customWidth="1" width="8.7109375"/>
    <col min="11360" max="11360" customWidth="1" width="8.7109375"/>
    <col min="11361" max="11361" customWidth="1" width="8.7109375"/>
    <col min="11362" max="11362" customWidth="1" width="8.7109375"/>
    <col min="11363" max="11363" customWidth="1" width="8.7109375"/>
    <col min="11364" max="11364" customWidth="1" width="8.7109375"/>
    <col min="11365" max="11365" customWidth="1" width="8.7109375"/>
    <col min="11366" max="11366" customWidth="1" width="8.7109375"/>
    <col min="11367" max="11367" customWidth="1" width="8.7109375"/>
    <col min="11368" max="11368" customWidth="1" width="8.7109375"/>
    <col min="11369" max="11369" customWidth="1" width="8.7109375"/>
    <col min="11370" max="11370" customWidth="1" width="8.7109375"/>
    <col min="11371" max="11371" customWidth="1" width="8.7109375"/>
    <col min="11372" max="11372" customWidth="1" width="8.7109375"/>
    <col min="11373" max="11373" customWidth="1" width="8.7109375"/>
    <col min="11374" max="11374" customWidth="1" width="8.7109375"/>
    <col min="11375" max="11375" customWidth="1" width="8.7109375"/>
    <col min="11376" max="11376" customWidth="1" width="8.7109375"/>
    <col min="11377" max="11377" customWidth="1" width="8.7109375"/>
    <col min="11378" max="11378" customWidth="1" width="8.7109375"/>
    <col min="11379" max="11379" customWidth="1" width="8.7109375"/>
    <col min="11380" max="11380" customWidth="1" width="8.7109375"/>
    <col min="11381" max="11381" customWidth="1" width="8.7109375"/>
    <col min="11382" max="11382" customWidth="1" width="8.7109375"/>
    <col min="11383" max="11383" customWidth="1" width="8.7109375"/>
    <col min="11384" max="11384" customWidth="1" width="8.7109375"/>
    <col min="11385" max="11385" customWidth="1" width="8.7109375"/>
    <col min="11386" max="11386" customWidth="1" width="8.7109375"/>
    <col min="11387" max="11387" customWidth="1" width="8.7109375"/>
    <col min="11388" max="11388" customWidth="1" width="8.7109375"/>
    <col min="11389" max="11389" customWidth="1" width="8.7109375"/>
    <col min="11390" max="11390" customWidth="1" width="8.7109375"/>
    <col min="11391" max="11391" customWidth="1" width="8.7109375"/>
    <col min="11392" max="11392" customWidth="1" width="8.7109375"/>
    <col min="11393" max="11393" customWidth="1" width="8.7109375"/>
    <col min="11394" max="11394" customWidth="1" width="8.7109375"/>
    <col min="11395" max="11395" customWidth="1" width="8.7109375"/>
    <col min="11396" max="11396" customWidth="1" width="8.7109375"/>
    <col min="11397" max="11397" customWidth="1" width="8.7109375"/>
    <col min="11398" max="11398" customWidth="1" width="8.7109375"/>
    <col min="11399" max="11399" customWidth="1" width="8.7109375"/>
    <col min="11400" max="11400" customWidth="1" width="8.7109375"/>
    <col min="11401" max="11401" customWidth="1" width="8.7109375"/>
    <col min="11402" max="11402" customWidth="1" width="8.7109375"/>
    <col min="11403" max="11403" customWidth="1" width="8.7109375"/>
    <col min="11404" max="11404" customWidth="1" width="8.7109375"/>
    <col min="11405" max="11405" customWidth="1" width="8.7109375"/>
    <col min="11406" max="11406" customWidth="1" width="8.7109375"/>
    <col min="11407" max="11407" customWidth="1" width="8.7109375"/>
    <col min="11408" max="11408" customWidth="1" width="8.7109375"/>
    <col min="11409" max="11409" customWidth="1" width="8.7109375"/>
    <col min="11410" max="11410" customWidth="1" width="8.7109375"/>
    <col min="11411" max="11411" customWidth="1" width="8.7109375"/>
    <col min="11412" max="11412" customWidth="1" width="8.7109375"/>
    <col min="11413" max="11413" customWidth="1" width="8.7109375"/>
    <col min="11414" max="11414" customWidth="1" width="8.7109375"/>
    <col min="11415" max="11415" customWidth="1" width="8.7109375"/>
    <col min="11416" max="11416" customWidth="1" width="8.7109375"/>
    <col min="11417" max="11417" customWidth="1" width="8.7109375"/>
    <col min="11418" max="11418" customWidth="1" width="8.7109375"/>
    <col min="11419" max="11419" customWidth="1" width="8.7109375"/>
    <col min="11420" max="11420" customWidth="1" width="8.7109375"/>
    <col min="11421" max="11421" customWidth="1" width="8.7109375"/>
    <col min="11422" max="11422" customWidth="1" width="8.7109375"/>
    <col min="11423" max="11423" customWidth="1" width="8.7109375"/>
    <col min="11424" max="11424" customWidth="1" width="8.7109375"/>
    <col min="11425" max="11425" customWidth="1" width="8.7109375"/>
    <col min="11426" max="11426" customWidth="1" width="8.7109375"/>
    <col min="11427" max="11427" customWidth="1" width="8.7109375"/>
    <col min="11428" max="11428" customWidth="1" width="8.7109375"/>
    <col min="11429" max="11429" customWidth="1" width="8.7109375"/>
    <col min="11430" max="11430" customWidth="1" width="8.7109375"/>
    <col min="11431" max="11431" customWidth="1" width="8.7109375"/>
    <col min="11432" max="11432" customWidth="1" width="8.7109375"/>
    <col min="11433" max="11433" customWidth="1" width="8.7109375"/>
    <col min="11434" max="11434" customWidth="1" width="8.7109375"/>
    <col min="11435" max="11435" customWidth="1" width="8.7109375"/>
    <col min="11436" max="11436" customWidth="1" width="8.7109375"/>
    <col min="11437" max="11437" customWidth="1" width="8.7109375"/>
    <col min="11438" max="11438" customWidth="1" width="8.7109375"/>
    <col min="11439" max="11439" customWidth="1" width="8.7109375"/>
    <col min="11440" max="11440" customWidth="1" width="8.7109375"/>
    <col min="11441" max="11441" customWidth="1" width="8.7109375"/>
    <col min="11442" max="11442" customWidth="1" width="8.7109375"/>
    <col min="11443" max="11443" customWidth="1" width="8.7109375"/>
    <col min="11444" max="11444" customWidth="1" width="8.7109375"/>
    <col min="11445" max="11445" customWidth="1" width="8.7109375"/>
    <col min="11446" max="11446" customWidth="1" width="8.7109375"/>
    <col min="11447" max="11447" customWidth="1" width="8.7109375"/>
    <col min="11448" max="11448" customWidth="1" width="8.7109375"/>
    <col min="11449" max="11449" customWidth="1" width="8.7109375"/>
    <col min="11450" max="11450" customWidth="1" width="8.7109375"/>
    <col min="11451" max="11451" customWidth="1" width="8.7109375"/>
    <col min="11452" max="11452" customWidth="1" width="8.7109375"/>
    <col min="11453" max="11453" customWidth="1" width="8.7109375"/>
    <col min="11454" max="11454" customWidth="1" width="8.7109375"/>
    <col min="11455" max="11455" customWidth="1" width="8.7109375"/>
    <col min="11456" max="11456" customWidth="1" width="8.7109375"/>
    <col min="11457" max="11457" customWidth="1" width="8.7109375"/>
    <col min="11458" max="11458" customWidth="1" width="8.7109375"/>
    <col min="11459" max="11459" customWidth="1" width="8.7109375"/>
    <col min="11460" max="11460" customWidth="1" width="8.7109375"/>
    <col min="11461" max="11461" customWidth="1" width="8.7109375"/>
    <col min="11462" max="11462" customWidth="1" width="8.7109375"/>
    <col min="11463" max="11463" customWidth="1" width="8.7109375"/>
    <col min="11464" max="11464" customWidth="1" width="8.7109375"/>
    <col min="11465" max="11465" customWidth="1" width="8.7109375"/>
    <col min="11466" max="11466" customWidth="1" width="8.7109375"/>
    <col min="11467" max="11467" customWidth="1" width="8.7109375"/>
    <col min="11468" max="11468" customWidth="1" width="8.7109375"/>
    <col min="11469" max="11469" customWidth="1" width="8.7109375"/>
    <col min="11470" max="11470" customWidth="1" width="8.7109375"/>
    <col min="11471" max="11471" customWidth="1" width="8.7109375"/>
    <col min="11472" max="11472" customWidth="1" width="8.7109375"/>
    <col min="11473" max="11473" customWidth="1" width="8.7109375"/>
    <col min="11474" max="11474" customWidth="1" width="8.7109375"/>
    <col min="11475" max="11475" customWidth="1" width="8.7109375"/>
    <col min="11476" max="11476" customWidth="1" width="8.7109375"/>
    <col min="11477" max="11477" customWidth="1" width="8.7109375"/>
    <col min="11478" max="11478" customWidth="1" width="8.7109375"/>
    <col min="11479" max="11479" customWidth="1" width="8.7109375"/>
    <col min="11480" max="11480" customWidth="1" width="8.7109375"/>
    <col min="11481" max="11481" customWidth="1" width="8.7109375"/>
    <col min="11482" max="11482" customWidth="1" width="8.7109375"/>
    <col min="11483" max="11483" customWidth="1" width="8.7109375"/>
    <col min="11484" max="11484" customWidth="1" width="8.7109375"/>
    <col min="11485" max="11485" customWidth="1" width="8.7109375"/>
    <col min="11486" max="11486" customWidth="1" width="8.7109375"/>
    <col min="11487" max="11487" customWidth="1" width="8.7109375"/>
    <col min="11488" max="11488" customWidth="1" width="8.7109375"/>
    <col min="11489" max="11489" customWidth="1" width="8.7109375"/>
    <col min="11490" max="11490" customWidth="1" width="8.7109375"/>
    <col min="11491" max="11491" customWidth="1" width="8.7109375"/>
    <col min="11492" max="11492" customWidth="1" width="8.7109375"/>
    <col min="11493" max="11493" customWidth="1" width="8.7109375"/>
    <col min="11494" max="11494" customWidth="1" width="8.7109375"/>
    <col min="11495" max="11495" customWidth="1" width="8.7109375"/>
    <col min="11496" max="11496" customWidth="1" width="8.7109375"/>
    <col min="11497" max="11497" customWidth="1" width="8.7109375"/>
    <col min="11498" max="11498" customWidth="1" width="8.7109375"/>
    <col min="11499" max="11499" customWidth="1" width="8.7109375"/>
    <col min="11500" max="11500" customWidth="1" width="8.7109375"/>
    <col min="11501" max="11501" customWidth="1" width="8.7109375"/>
    <col min="11502" max="11502" customWidth="1" width="8.7109375"/>
    <col min="11503" max="11503" customWidth="1" width="8.7109375"/>
    <col min="11504" max="11504" customWidth="1" width="8.7109375"/>
    <col min="11505" max="11505" customWidth="1" width="8.7109375"/>
    <col min="11506" max="11506" customWidth="1" width="8.7109375"/>
    <col min="11507" max="11507" customWidth="1" width="8.7109375"/>
    <col min="11508" max="11508" customWidth="1" width="8.7109375"/>
    <col min="11509" max="11509" customWidth="1" width="8.7109375"/>
    <col min="11510" max="11510" customWidth="1" width="8.7109375"/>
    <col min="11511" max="11511" customWidth="1" width="8.7109375"/>
    <col min="11512" max="11512" customWidth="1" width="8.7109375"/>
    <col min="11513" max="11513" customWidth="1" width="8.7109375"/>
    <col min="11514" max="11514" customWidth="1" width="8.7109375"/>
    <col min="11515" max="11515" customWidth="1" width="8.7109375"/>
    <col min="11516" max="11516" customWidth="1" width="8.7109375"/>
    <col min="11517" max="11517" customWidth="1" width="8.7109375"/>
    <col min="11518" max="11518" customWidth="1" width="8.7109375"/>
    <col min="11519" max="11519" customWidth="1" width="8.7109375"/>
    <col min="11520" max="11520" customWidth="1" width="8.7109375"/>
    <col min="11521" max="11521" customWidth="1" width="8.7109375"/>
    <col min="11522" max="11522" customWidth="1" width="8.7109375"/>
    <col min="11523" max="11523" customWidth="1" width="8.7109375"/>
    <col min="11524" max="11524" customWidth="1" width="8.7109375"/>
    <col min="11525" max="11525" customWidth="1" width="8.7109375"/>
    <col min="11526" max="11526" customWidth="1" width="8.7109375"/>
    <col min="11527" max="11527" customWidth="1" width="8.7109375"/>
    <col min="11528" max="11528" customWidth="1" width="8.7109375"/>
    <col min="11529" max="11529" customWidth="1" width="8.7109375"/>
    <col min="11530" max="11530" customWidth="1" width="8.7109375"/>
    <col min="11531" max="11531" customWidth="1" width="8.7109375"/>
    <col min="11532" max="11532" customWidth="1" width="8.7109375"/>
    <col min="11533" max="11533" customWidth="1" width="8.7109375"/>
    <col min="11534" max="11534" customWidth="1" width="8.7109375"/>
    <col min="11535" max="11535" customWidth="1" width="8.7109375"/>
    <col min="11536" max="11536" customWidth="1" width="8.7109375"/>
    <col min="11537" max="11537" customWidth="1" width="8.7109375"/>
    <col min="11538" max="11538" customWidth="1" width="8.7109375"/>
    <col min="11539" max="11539" customWidth="1" width="8.7109375"/>
    <col min="11540" max="11540" customWidth="1" width="8.7109375"/>
    <col min="11541" max="11541" customWidth="1" width="8.7109375"/>
    <col min="11542" max="11542" customWidth="1" width="8.7109375"/>
    <col min="11543" max="11543" customWidth="1" width="8.7109375"/>
    <col min="11544" max="11544" customWidth="1" width="8.7109375"/>
    <col min="11545" max="11545" customWidth="1" width="8.7109375"/>
    <col min="11546" max="11546" customWidth="1" width="8.7109375"/>
    <col min="11547" max="11547" customWidth="1" width="8.7109375"/>
    <col min="11548" max="11548" customWidth="1" width="8.7109375"/>
    <col min="11549" max="11549" customWidth="1" width="8.7109375"/>
    <col min="11550" max="11550" customWidth="1" width="8.7109375"/>
    <col min="11551" max="11551" customWidth="1" width="8.7109375"/>
    <col min="11552" max="11552" customWidth="1" width="8.7109375"/>
    <col min="11553" max="11553" customWidth="1" width="8.7109375"/>
    <col min="11554" max="11554" customWidth="1" width="8.7109375"/>
    <col min="11555" max="11555" customWidth="1" width="8.7109375"/>
    <col min="11556" max="11556" customWidth="1" width="8.7109375"/>
    <col min="11557" max="11557" customWidth="1" width="8.7109375"/>
    <col min="11558" max="11558" customWidth="1" width="8.7109375"/>
    <col min="11559" max="11559" customWidth="1" width="8.7109375"/>
    <col min="11560" max="11560" customWidth="1" width="8.7109375"/>
    <col min="11561" max="11561" customWidth="1" width="8.7109375"/>
    <col min="11562" max="11562" customWidth="1" width="8.7109375"/>
    <col min="11563" max="11563" customWidth="1" width="8.7109375"/>
    <col min="11564" max="11564" customWidth="1" width="8.7109375"/>
    <col min="11565" max="11565" customWidth="1" width="8.7109375"/>
    <col min="11566" max="11566" customWidth="1" width="8.7109375"/>
    <col min="11567" max="11567" customWidth="1" width="8.7109375"/>
    <col min="11568" max="11568" customWidth="1" width="8.7109375"/>
    <col min="11569" max="11569" customWidth="1" width="8.7109375"/>
    <col min="11570" max="11570" customWidth="1" width="8.7109375"/>
    <col min="11571" max="11571" customWidth="1" width="8.7109375"/>
    <col min="11572" max="11572" customWidth="1" width="8.7109375"/>
    <col min="11573" max="11573" customWidth="1" width="8.7109375"/>
    <col min="11574" max="11574" customWidth="1" width="8.7109375"/>
    <col min="11575" max="11575" customWidth="1" width="8.7109375"/>
    <col min="11576" max="11576" customWidth="1" width="8.7109375"/>
    <col min="11577" max="11577" customWidth="1" width="8.7109375"/>
    <col min="11578" max="11578" customWidth="1" width="8.7109375"/>
    <col min="11579" max="11579" customWidth="1" width="8.7109375"/>
    <col min="11580" max="11580" customWidth="1" width="8.7109375"/>
    <col min="11581" max="11581" customWidth="1" width="8.7109375"/>
    <col min="11582" max="11582" customWidth="1" width="8.7109375"/>
    <col min="11583" max="11583" customWidth="1" width="8.7109375"/>
    <col min="11584" max="11584" customWidth="1" width="8.7109375"/>
    <col min="11585" max="11585" customWidth="1" width="8.7109375"/>
    <col min="11586" max="11586" customWidth="1" width="8.7109375"/>
    <col min="11587" max="11587" customWidth="1" width="8.7109375"/>
    <col min="11588" max="11588" customWidth="1" width="8.7109375"/>
    <col min="11589" max="11589" customWidth="1" width="8.7109375"/>
    <col min="11590" max="11590" customWidth="1" width="8.7109375"/>
    <col min="11591" max="11591" customWidth="1" width="8.7109375"/>
    <col min="11592" max="11592" customWidth="1" width="8.7109375"/>
    <col min="11593" max="11593" customWidth="1" width="8.7109375"/>
    <col min="11594" max="11594" customWidth="1" width="8.7109375"/>
    <col min="11595" max="11595" customWidth="1" width="8.7109375"/>
    <col min="11596" max="11596" customWidth="1" width="8.7109375"/>
    <col min="11597" max="11597" customWidth="1" width="8.7109375"/>
    <col min="11598" max="11598" customWidth="1" width="8.7109375"/>
    <col min="11599" max="11599" customWidth="1" width="8.7109375"/>
    <col min="11600" max="11600" customWidth="1" width="8.7109375"/>
    <col min="11601" max="11601" customWidth="1" width="8.7109375"/>
    <col min="11602" max="11602" customWidth="1" width="8.7109375"/>
    <col min="11603" max="11603" customWidth="1" width="8.7109375"/>
    <col min="11604" max="11604" customWidth="1" width="8.7109375"/>
    <col min="11605" max="11605" customWidth="1" width="8.7109375"/>
    <col min="11606" max="11606" customWidth="1" width="8.7109375"/>
    <col min="11607" max="11607" customWidth="1" width="8.7109375"/>
    <col min="11608" max="11608" customWidth="1" width="8.7109375"/>
    <col min="11609" max="11609" customWidth="1" width="8.7109375"/>
    <col min="11610" max="11610" customWidth="1" width="8.7109375"/>
    <col min="11611" max="11611" customWidth="1" width="8.7109375"/>
    <col min="11612" max="11612" customWidth="1" width="8.7109375"/>
    <col min="11613" max="11613" customWidth="1" width="8.7109375"/>
    <col min="11614" max="11614" customWidth="1" width="8.7109375"/>
    <col min="11615" max="11615" customWidth="1" width="8.7109375"/>
    <col min="11616" max="11616" customWidth="1" width="8.7109375"/>
    <col min="11617" max="11617" customWidth="1" width="8.7109375"/>
    <col min="11618" max="11618" customWidth="1" width="8.7109375"/>
    <col min="11619" max="11619" customWidth="1" width="8.7109375"/>
    <col min="11620" max="11620" customWidth="1" width="8.7109375"/>
    <col min="11621" max="11621" customWidth="1" width="8.7109375"/>
    <col min="11622" max="11622" customWidth="1" width="8.7109375"/>
    <col min="11623" max="11623" customWidth="1" width="8.7109375"/>
    <col min="11624" max="11624" customWidth="1" width="8.7109375"/>
    <col min="11625" max="11625" customWidth="1" width="8.7109375"/>
    <col min="11626" max="11626" customWidth="1" width="8.7109375"/>
    <col min="11627" max="11627" customWidth="1" width="8.7109375"/>
    <col min="11628" max="11628" customWidth="1" width="8.7109375"/>
    <col min="11629" max="11629" customWidth="1" width="8.7109375"/>
    <col min="11630" max="11630" customWidth="1" width="8.7109375"/>
    <col min="11631" max="11631" customWidth="1" width="8.7109375"/>
    <col min="11632" max="11632" customWidth="1" width="8.7109375"/>
    <col min="11633" max="11633" customWidth="1" width="8.7109375"/>
    <col min="11634" max="11634" customWidth="1" width="8.7109375"/>
    <col min="11635" max="11635" customWidth="1" width="8.7109375"/>
    <col min="11636" max="11636" customWidth="1" width="8.7109375"/>
    <col min="11637" max="11637" customWidth="1" width="8.7109375"/>
    <col min="11638" max="11638" customWidth="1" width="8.7109375"/>
    <col min="11639" max="11639" customWidth="1" width="8.7109375"/>
    <col min="11640" max="11640" customWidth="1" width="8.7109375"/>
    <col min="11641" max="11641" customWidth="1" width="8.7109375"/>
    <col min="11642" max="11642" customWidth="1" width="8.7109375"/>
    <col min="11643" max="11643" customWidth="1" width="8.7109375"/>
    <col min="11644" max="11644" customWidth="1" width="8.7109375"/>
    <col min="11645" max="11645" customWidth="1" width="8.7109375"/>
    <col min="11646" max="11646" customWidth="1" width="8.7109375"/>
    <col min="11647" max="11647" customWidth="1" width="8.7109375"/>
    <col min="11648" max="11648" customWidth="1" width="8.7109375"/>
    <col min="11649" max="11649" customWidth="1" width="8.7109375"/>
    <col min="11650" max="11650" customWidth="1" width="8.7109375"/>
    <col min="11651" max="11651" customWidth="1" width="8.7109375"/>
    <col min="11652" max="11652" customWidth="1" width="8.7109375"/>
    <col min="11653" max="11653" customWidth="1" width="8.7109375"/>
    <col min="11654" max="11654" customWidth="1" width="8.7109375"/>
    <col min="11655" max="11655" customWidth="1" width="8.7109375"/>
    <col min="11656" max="11656" customWidth="1" width="8.7109375"/>
    <col min="11657" max="11657" customWidth="1" width="8.7109375"/>
    <col min="11658" max="11658" customWidth="1" width="8.7109375"/>
    <col min="11659" max="11659" customWidth="1" width="8.7109375"/>
    <col min="11660" max="11660" customWidth="1" width="8.7109375"/>
    <col min="11661" max="11661" customWidth="1" width="8.7109375"/>
    <col min="11662" max="11662" customWidth="1" width="8.7109375"/>
    <col min="11663" max="11663" customWidth="1" width="8.7109375"/>
    <col min="11664" max="11664" customWidth="1" width="8.7109375"/>
    <col min="11665" max="11665" customWidth="1" width="8.7109375"/>
    <col min="11666" max="11666" customWidth="1" width="8.7109375"/>
    <col min="11667" max="11667" customWidth="1" width="8.7109375"/>
    <col min="11668" max="11668" customWidth="1" width="8.7109375"/>
    <col min="11669" max="11669" customWidth="1" width="8.7109375"/>
    <col min="11670" max="11670" customWidth="1" width="8.7109375"/>
    <col min="11671" max="11671" customWidth="1" width="8.7109375"/>
    <col min="11672" max="11672" customWidth="1" width="8.7109375"/>
    <col min="11673" max="11673" customWidth="1" width="8.7109375"/>
    <col min="11674" max="11674" customWidth="1" width="8.7109375"/>
    <col min="11675" max="11675" customWidth="1" width="8.7109375"/>
    <col min="11676" max="11676" customWidth="1" width="8.7109375"/>
    <col min="11677" max="11677" customWidth="1" width="8.7109375"/>
    <col min="11678" max="11678" customWidth="1" width="8.7109375"/>
    <col min="11679" max="11679" customWidth="1" width="8.7109375"/>
    <col min="11680" max="11680" customWidth="1" width="8.7109375"/>
    <col min="11681" max="11681" customWidth="1" width="8.7109375"/>
    <col min="11682" max="11682" customWidth="1" width="8.7109375"/>
    <col min="11683" max="11683" customWidth="1" width="8.7109375"/>
    <col min="11684" max="11684" customWidth="1" width="8.7109375"/>
    <col min="11685" max="11685" customWidth="1" width="8.7109375"/>
    <col min="11686" max="11686" customWidth="1" width="8.7109375"/>
    <col min="11687" max="11687" customWidth="1" width="8.7109375"/>
    <col min="11688" max="11688" customWidth="1" width="8.7109375"/>
    <col min="11689" max="11689" customWidth="1" width="8.7109375"/>
    <col min="11690" max="11690" customWidth="1" width="8.7109375"/>
    <col min="11691" max="11691" customWidth="1" width="8.7109375"/>
    <col min="11692" max="11692" customWidth="1" width="8.7109375"/>
    <col min="11693" max="11693" customWidth="1" width="8.7109375"/>
    <col min="11694" max="11694" customWidth="1" width="8.7109375"/>
    <col min="11695" max="11695" customWidth="1" width="8.7109375"/>
    <col min="11696" max="11696" customWidth="1" width="8.7109375"/>
    <col min="11697" max="11697" customWidth="1" width="8.7109375"/>
    <col min="11698" max="11698" customWidth="1" width="8.7109375"/>
    <col min="11699" max="11699" customWidth="1" width="8.7109375"/>
    <col min="11700" max="11700" customWidth="1" width="8.7109375"/>
    <col min="11701" max="11701" customWidth="1" width="8.7109375"/>
    <col min="11702" max="11702" customWidth="1" width="8.7109375"/>
    <col min="11703" max="11703" customWidth="1" width="8.7109375"/>
    <col min="11704" max="11704" customWidth="1" width="8.7109375"/>
    <col min="11705" max="11705" customWidth="1" width="8.7109375"/>
    <col min="11706" max="11706" customWidth="1" width="8.7109375"/>
    <col min="11707" max="11707" customWidth="1" width="8.7109375"/>
    <col min="11708" max="11708" customWidth="1" width="8.7109375"/>
    <col min="11709" max="11709" customWidth="1" width="8.7109375"/>
    <col min="11710" max="11710" customWidth="1" width="8.7109375"/>
    <col min="11711" max="11711" customWidth="1" width="8.7109375"/>
    <col min="11712" max="11712" customWidth="1" width="8.7109375"/>
    <col min="11713" max="11713" customWidth="1" width="8.7109375"/>
    <col min="11714" max="11714" customWidth="1" width="8.7109375"/>
    <col min="11715" max="11715" customWidth="1" width="8.7109375"/>
    <col min="11716" max="11716" customWidth="1" width="8.7109375"/>
    <col min="11717" max="11717" customWidth="1" width="8.7109375"/>
    <col min="11718" max="11718" customWidth="1" width="8.7109375"/>
    <col min="11719" max="11719" customWidth="1" width="8.7109375"/>
    <col min="11720" max="11720" customWidth="1" width="8.7109375"/>
    <col min="11721" max="11721" customWidth="1" width="8.7109375"/>
    <col min="11722" max="11722" customWidth="1" width="8.7109375"/>
    <col min="11723" max="11723" customWidth="1" width="8.7109375"/>
    <col min="11724" max="11724" customWidth="1" width="8.7109375"/>
    <col min="11725" max="11725" customWidth="1" width="8.7109375"/>
    <col min="11726" max="11726" customWidth="1" width="8.7109375"/>
    <col min="11727" max="11727" customWidth="1" width="8.7109375"/>
    <col min="11728" max="11728" customWidth="1" width="8.7109375"/>
    <col min="11729" max="11729" customWidth="1" width="8.7109375"/>
    <col min="11730" max="11730" customWidth="1" width="8.7109375"/>
    <col min="11731" max="11731" customWidth="1" width="8.7109375"/>
    <col min="11732" max="11732" customWidth="1" width="8.7109375"/>
    <col min="11733" max="11733" customWidth="1" width="8.7109375"/>
    <col min="11734" max="11734" customWidth="1" width="8.7109375"/>
    <col min="11735" max="11735" customWidth="1" width="8.7109375"/>
    <col min="11736" max="11736" customWidth="1" width="8.7109375"/>
    <col min="11737" max="11737" customWidth="1" width="8.7109375"/>
    <col min="11738" max="11738" customWidth="1" width="8.7109375"/>
    <col min="11739" max="11739" customWidth="1" width="8.7109375"/>
    <col min="11740" max="11740" customWidth="1" width="8.7109375"/>
    <col min="11741" max="11741" customWidth="1" width="8.7109375"/>
    <col min="11742" max="11742" customWidth="1" width="8.7109375"/>
    <col min="11743" max="11743" customWidth="1" width="8.7109375"/>
    <col min="11744" max="11744" customWidth="1" width="8.7109375"/>
    <col min="11745" max="11745" customWidth="1" width="8.7109375"/>
    <col min="11746" max="11746" customWidth="1" width="8.7109375"/>
    <col min="11747" max="11747" customWidth="1" width="8.7109375"/>
    <col min="11748" max="11748" customWidth="1" width="8.7109375"/>
    <col min="11749" max="11749" customWidth="1" width="8.7109375"/>
    <col min="11750" max="11750" customWidth="1" width="8.7109375"/>
    <col min="11751" max="11751" customWidth="1" width="8.7109375"/>
    <col min="11752" max="11752" customWidth="1" width="8.7109375"/>
    <col min="11753" max="11753" customWidth="1" width="8.7109375"/>
    <col min="11754" max="11754" customWidth="1" width="8.7109375"/>
    <col min="11755" max="11755" customWidth="1" width="8.7109375"/>
    <col min="11756" max="11756" customWidth="1" width="8.7109375"/>
    <col min="11757" max="11757" customWidth="1" width="8.7109375"/>
    <col min="11758" max="11758" customWidth="1" width="8.7109375"/>
    <col min="11759" max="11759" customWidth="1" width="8.7109375"/>
    <col min="11760" max="11760" customWidth="1" width="8.7109375"/>
    <col min="11761" max="11761" customWidth="1" width="8.7109375"/>
    <col min="11762" max="11762" customWidth="1" width="8.7109375"/>
    <col min="11763" max="11763" customWidth="1" width="8.7109375"/>
    <col min="11764" max="11764" customWidth="1" width="8.7109375"/>
    <col min="11765" max="11765" customWidth="1" width="8.7109375"/>
    <col min="11766" max="11766" customWidth="1" width="8.7109375"/>
    <col min="11767" max="11767" customWidth="1" width="8.7109375"/>
    <col min="11768" max="11768" customWidth="1" width="8.7109375"/>
    <col min="11769" max="11769" customWidth="1" width="8.7109375"/>
    <col min="11770" max="11770" customWidth="1" width="8.7109375"/>
    <col min="11771" max="11771" customWidth="1" width="8.7109375"/>
    <col min="11772" max="11772" customWidth="1" width="8.7109375"/>
    <col min="11773" max="11773" customWidth="1" width="8.7109375"/>
    <col min="11774" max="11774" customWidth="1" width="8.7109375"/>
    <col min="11775" max="11775" customWidth="1" width="8.7109375"/>
    <col min="11776" max="11776" customWidth="1" width="8.7109375"/>
    <col min="11777" max="11777" customWidth="1" width="8.7109375"/>
    <col min="11778" max="11778" customWidth="1" width="8.7109375"/>
    <col min="11779" max="11779" customWidth="1" width="8.7109375"/>
    <col min="11780" max="11780" customWidth="1" width="8.7109375"/>
    <col min="11781" max="11781" customWidth="1" width="8.7109375"/>
    <col min="11782" max="11782" customWidth="1" width="8.7109375"/>
    <col min="11783" max="11783" customWidth="1" width="8.7109375"/>
    <col min="11784" max="11784" customWidth="1" width="8.7109375"/>
    <col min="11785" max="11785" customWidth="1" width="8.7109375"/>
    <col min="11786" max="11786" customWidth="1" width="8.7109375"/>
    <col min="11787" max="11787" customWidth="1" width="8.7109375"/>
    <col min="11788" max="11788" customWidth="1" width="8.7109375"/>
    <col min="11789" max="11789" customWidth="1" width="8.7109375"/>
    <col min="11790" max="11790" customWidth="1" width="8.7109375"/>
    <col min="11791" max="11791" customWidth="1" width="8.7109375"/>
    <col min="11792" max="11792" customWidth="1" width="8.7109375"/>
    <col min="11793" max="11793" customWidth="1" width="8.7109375"/>
    <col min="11794" max="11794" customWidth="1" width="8.7109375"/>
    <col min="11795" max="11795" customWidth="1" width="8.7109375"/>
    <col min="11796" max="11796" customWidth="1" width="8.7109375"/>
    <col min="11797" max="11797" customWidth="1" width="8.7109375"/>
    <col min="11798" max="11798" customWidth="1" width="8.7109375"/>
    <col min="11799" max="11799" customWidth="1" width="8.7109375"/>
    <col min="11800" max="11800" customWidth="1" width="8.7109375"/>
    <col min="11801" max="11801" customWidth="1" width="8.7109375"/>
    <col min="11802" max="11802" customWidth="1" width="8.7109375"/>
    <col min="11803" max="11803" customWidth="1" width="8.7109375"/>
    <col min="11804" max="11804" customWidth="1" width="8.7109375"/>
    <col min="11805" max="11805" customWidth="1" width="8.7109375"/>
    <col min="11806" max="11806" customWidth="1" width="8.7109375"/>
    <col min="11807" max="11807" customWidth="1" width="8.7109375"/>
    <col min="11808" max="11808" customWidth="1" width="8.7109375"/>
    <col min="11809" max="11809" customWidth="1" width="8.7109375"/>
    <col min="11810" max="11810" customWidth="1" width="8.7109375"/>
    <col min="11811" max="11811" customWidth="1" width="8.7109375"/>
    <col min="11812" max="11812" customWidth="1" width="8.7109375"/>
    <col min="11813" max="11813" customWidth="1" width="8.7109375"/>
    <col min="11814" max="11814" customWidth="1" width="8.7109375"/>
    <col min="11815" max="11815" customWidth="1" width="8.7109375"/>
    <col min="11816" max="11816" customWidth="1" width="8.7109375"/>
    <col min="11817" max="11817" customWidth="1" width="8.7109375"/>
    <col min="11818" max="11818" customWidth="1" width="8.7109375"/>
    <col min="11819" max="11819" customWidth="1" width="8.7109375"/>
    <col min="11820" max="11820" customWidth="1" width="8.7109375"/>
    <col min="11821" max="11821" customWidth="1" width="8.7109375"/>
    <col min="11822" max="11822" customWidth="1" width="8.7109375"/>
    <col min="11823" max="11823" customWidth="1" width="8.7109375"/>
    <col min="11824" max="11824" customWidth="1" width="8.7109375"/>
    <col min="11825" max="11825" customWidth="1" width="8.7109375"/>
    <col min="11826" max="11826" customWidth="1" width="8.7109375"/>
    <col min="11827" max="11827" customWidth="1" width="8.7109375"/>
    <col min="11828" max="11828" customWidth="1" width="8.7109375"/>
    <col min="11829" max="11829" customWidth="1" width="8.7109375"/>
    <col min="11830" max="11830" customWidth="1" width="8.7109375"/>
    <col min="11831" max="11831" customWidth="1" width="8.7109375"/>
    <col min="11832" max="11832" customWidth="1" width="8.7109375"/>
    <col min="11833" max="11833" customWidth="1" width="8.7109375"/>
    <col min="11834" max="11834" customWidth="1" width="8.7109375"/>
    <col min="11835" max="11835" customWidth="1" width="8.7109375"/>
    <col min="11836" max="11836" customWidth="1" width="8.7109375"/>
    <col min="11837" max="11837" customWidth="1" width="8.7109375"/>
    <col min="11838" max="11838" customWidth="1" width="8.7109375"/>
    <col min="11839" max="11839" customWidth="1" width="8.7109375"/>
    <col min="11840" max="11840" customWidth="1" width="8.7109375"/>
    <col min="11841" max="11841" customWidth="1" width="8.7109375"/>
    <col min="11842" max="11842" customWidth="1" width="8.7109375"/>
    <col min="11843" max="11843" customWidth="1" width="8.7109375"/>
    <col min="11844" max="11844" customWidth="1" width="8.7109375"/>
    <col min="11845" max="11845" customWidth="1" width="8.7109375"/>
    <col min="11846" max="11846" customWidth="1" width="8.7109375"/>
    <col min="11847" max="11847" customWidth="1" width="8.7109375"/>
    <col min="11848" max="11848" customWidth="1" width="8.7109375"/>
    <col min="11849" max="11849" customWidth="1" width="8.7109375"/>
    <col min="11850" max="11850" customWidth="1" width="8.7109375"/>
    <col min="11851" max="11851" customWidth="1" width="8.7109375"/>
    <col min="11852" max="11852" customWidth="1" width="8.7109375"/>
    <col min="11853" max="11853" customWidth="1" width="8.7109375"/>
    <col min="11854" max="11854" customWidth="1" width="8.7109375"/>
    <col min="11855" max="11855" customWidth="1" width="8.7109375"/>
    <col min="11856" max="11856" customWidth="1" width="8.7109375"/>
    <col min="11857" max="11857" customWidth="1" width="8.7109375"/>
    <col min="11858" max="11858" customWidth="1" width="8.7109375"/>
    <col min="11859" max="11859" customWidth="1" width="8.7109375"/>
    <col min="11860" max="11860" customWidth="1" width="8.7109375"/>
    <col min="11861" max="11861" customWidth="1" width="8.7109375"/>
    <col min="11862" max="11862" customWidth="1" width="8.7109375"/>
    <col min="11863" max="11863" customWidth="1" width="8.7109375"/>
    <col min="11864" max="11864" customWidth="1" width="8.7109375"/>
    <col min="11865" max="11865" customWidth="1" width="8.7109375"/>
    <col min="11866" max="11866" customWidth="1" width="8.7109375"/>
    <col min="11867" max="11867" customWidth="1" width="8.7109375"/>
    <col min="11868" max="11868" customWidth="1" width="8.7109375"/>
    <col min="11869" max="11869" customWidth="1" width="8.7109375"/>
    <col min="11870" max="11870" customWidth="1" width="8.7109375"/>
    <col min="11871" max="11871" customWidth="1" width="8.7109375"/>
    <col min="11872" max="11872" customWidth="1" width="8.7109375"/>
    <col min="11873" max="11873" customWidth="1" width="8.7109375"/>
    <col min="11874" max="11874" customWidth="1" width="8.7109375"/>
    <col min="11875" max="11875" customWidth="1" width="8.7109375"/>
    <col min="11876" max="11876" customWidth="1" width="8.7109375"/>
    <col min="11877" max="11877" customWidth="1" width="8.7109375"/>
    <col min="11878" max="11878" customWidth="1" width="8.7109375"/>
    <col min="11879" max="11879" customWidth="1" width="8.7109375"/>
    <col min="11880" max="11880" customWidth="1" width="8.7109375"/>
    <col min="11881" max="11881" customWidth="1" width="8.7109375"/>
    <col min="11882" max="11882" customWidth="1" width="8.7109375"/>
    <col min="11883" max="11883" customWidth="1" width="8.7109375"/>
    <col min="11884" max="11884" customWidth="1" width="8.7109375"/>
    <col min="11885" max="11885" customWidth="1" width="8.7109375"/>
    <col min="11886" max="11886" customWidth="1" width="8.7109375"/>
    <col min="11887" max="11887" customWidth="1" width="8.7109375"/>
    <col min="11888" max="11888" customWidth="1" width="8.7109375"/>
    <col min="11889" max="11889" customWidth="1" width="8.7109375"/>
    <col min="11890" max="11890" customWidth="1" width="8.7109375"/>
    <col min="11891" max="11891" customWidth="1" width="8.7109375"/>
    <col min="11892" max="11892" customWidth="1" width="8.7109375"/>
    <col min="11893" max="11893" customWidth="1" width="8.7109375"/>
    <col min="11894" max="11894" customWidth="1" width="8.7109375"/>
    <col min="11895" max="11895" customWidth="1" width="8.7109375"/>
    <col min="11896" max="11896" customWidth="1" width="8.7109375"/>
    <col min="11897" max="11897" customWidth="1" width="8.7109375"/>
    <col min="11898" max="11898" customWidth="1" width="8.7109375"/>
    <col min="11899" max="11899" customWidth="1" width="8.7109375"/>
    <col min="11900" max="11900" customWidth="1" width="8.7109375"/>
    <col min="11901" max="11901" customWidth="1" width="8.7109375"/>
    <col min="11902" max="11902" customWidth="1" width="8.7109375"/>
    <col min="11903" max="11903" customWidth="1" width="8.7109375"/>
    <col min="11904" max="11904" customWidth="1" width="8.7109375"/>
    <col min="11905" max="11905" customWidth="1" width="8.7109375"/>
    <col min="11906" max="11906" customWidth="1" width="8.7109375"/>
    <col min="11907" max="11907" customWidth="1" width="8.7109375"/>
    <col min="11908" max="11908" customWidth="1" width="8.7109375"/>
    <col min="11909" max="11909" customWidth="1" width="8.7109375"/>
    <col min="11910" max="11910" customWidth="1" width="8.7109375"/>
    <col min="11911" max="11911" customWidth="1" width="8.7109375"/>
    <col min="11912" max="11912" customWidth="1" width="8.7109375"/>
    <col min="11913" max="11913" customWidth="1" width="8.7109375"/>
    <col min="11914" max="11914" customWidth="1" width="8.7109375"/>
    <col min="11915" max="11915" customWidth="1" width="8.7109375"/>
    <col min="11916" max="11916" customWidth="1" width="8.7109375"/>
    <col min="11917" max="11917" customWidth="1" width="8.7109375"/>
    <col min="11918" max="11918" customWidth="1" width="8.7109375"/>
    <col min="11919" max="11919" customWidth="1" width="8.7109375"/>
    <col min="11920" max="11920" customWidth="1" width="8.7109375"/>
    <col min="11921" max="11921" customWidth="1" width="8.7109375"/>
    <col min="11922" max="11922" customWidth="1" width="8.7109375"/>
    <col min="11923" max="11923" customWidth="1" width="8.7109375"/>
    <col min="11924" max="11924" customWidth="1" width="8.7109375"/>
    <col min="11925" max="11925" customWidth="1" width="8.7109375"/>
    <col min="11926" max="11926" customWidth="1" width="8.7109375"/>
    <col min="11927" max="11927" customWidth="1" width="8.7109375"/>
    <col min="11928" max="11928" customWidth="1" width="8.7109375"/>
    <col min="11929" max="11929" customWidth="1" width="8.7109375"/>
    <col min="11930" max="11930" customWidth="1" width="8.7109375"/>
    <col min="11931" max="11931" customWidth="1" width="8.7109375"/>
    <col min="11932" max="11932" customWidth="1" width="8.7109375"/>
    <col min="11933" max="11933" customWidth="1" width="8.7109375"/>
    <col min="11934" max="11934" customWidth="1" width="8.7109375"/>
    <col min="11935" max="11935" customWidth="1" width="8.7109375"/>
    <col min="11936" max="11936" customWidth="1" width="8.7109375"/>
    <col min="11937" max="11937" customWidth="1" width="8.7109375"/>
    <col min="11938" max="11938" customWidth="1" width="8.7109375"/>
    <col min="11939" max="11939" customWidth="1" width="8.7109375"/>
    <col min="11940" max="11940" customWidth="1" width="8.7109375"/>
    <col min="11941" max="11941" customWidth="1" width="8.7109375"/>
    <col min="11942" max="11942" customWidth="1" width="8.7109375"/>
    <col min="11943" max="11943" customWidth="1" width="8.7109375"/>
    <col min="11944" max="11944" customWidth="1" width="8.7109375"/>
    <col min="11945" max="11945" customWidth="1" width="8.7109375"/>
    <col min="11946" max="11946" customWidth="1" width="8.7109375"/>
    <col min="11947" max="11947" customWidth="1" width="8.7109375"/>
    <col min="11948" max="11948" customWidth="1" width="8.7109375"/>
    <col min="11949" max="11949" customWidth="1" width="8.7109375"/>
    <col min="11950" max="11950" customWidth="1" width="8.7109375"/>
    <col min="11951" max="11951" customWidth="1" width="8.7109375"/>
    <col min="11952" max="11952" customWidth="1" width="8.7109375"/>
    <col min="11953" max="11953" customWidth="1" width="8.7109375"/>
    <col min="11954" max="11954" customWidth="1" width="8.7109375"/>
    <col min="11955" max="11955" customWidth="1" width="8.7109375"/>
    <col min="11956" max="11956" customWidth="1" width="8.7109375"/>
    <col min="11957" max="11957" customWidth="1" width="8.7109375"/>
    <col min="11958" max="11958" customWidth="1" width="8.7109375"/>
    <col min="11959" max="11959" customWidth="1" width="8.7109375"/>
    <col min="11960" max="11960" customWidth="1" width="8.7109375"/>
    <col min="11961" max="11961" customWidth="1" width="8.7109375"/>
    <col min="11962" max="11962" customWidth="1" width="8.7109375"/>
    <col min="11963" max="11963" customWidth="1" width="8.7109375"/>
    <col min="11964" max="11964" customWidth="1" width="8.7109375"/>
    <col min="11965" max="11965" customWidth="1" width="8.7109375"/>
    <col min="11966" max="11966" customWidth="1" width="8.7109375"/>
    <col min="11967" max="11967" customWidth="1" width="8.7109375"/>
    <col min="11968" max="11968" customWidth="1" width="8.7109375"/>
    <col min="11969" max="11969" customWidth="1" width="8.7109375"/>
    <col min="11970" max="11970" customWidth="1" width="8.7109375"/>
    <col min="11971" max="11971" customWidth="1" width="8.7109375"/>
    <col min="11972" max="11972" customWidth="1" width="8.7109375"/>
    <col min="11973" max="11973" customWidth="1" width="8.7109375"/>
    <col min="11974" max="11974" customWidth="1" width="8.7109375"/>
    <col min="11975" max="11975" customWidth="1" width="8.7109375"/>
    <col min="11976" max="11976" customWidth="1" width="8.7109375"/>
    <col min="11977" max="11977" customWidth="1" width="8.7109375"/>
    <col min="11978" max="11978" customWidth="1" width="8.7109375"/>
    <col min="11979" max="11979" customWidth="1" width="8.7109375"/>
    <col min="11980" max="11980" customWidth="1" width="8.7109375"/>
    <col min="11981" max="11981" customWidth="1" width="8.7109375"/>
    <col min="11982" max="11982" customWidth="1" width="8.7109375"/>
    <col min="11983" max="11983" customWidth="1" width="8.7109375"/>
    <col min="11984" max="11984" customWidth="1" width="8.7109375"/>
    <col min="11985" max="11985" customWidth="1" width="8.7109375"/>
    <col min="11986" max="11986" customWidth="1" width="8.7109375"/>
    <col min="11987" max="11987" customWidth="1" width="8.7109375"/>
    <col min="11988" max="11988" customWidth="1" width="8.7109375"/>
    <col min="11989" max="11989" customWidth="1" width="8.7109375"/>
    <col min="11990" max="11990" customWidth="1" width="8.7109375"/>
    <col min="11991" max="11991" customWidth="1" width="8.7109375"/>
    <col min="11992" max="11992" customWidth="1" width="8.7109375"/>
    <col min="11993" max="11993" customWidth="1" width="8.7109375"/>
    <col min="11994" max="11994" customWidth="1" width="8.7109375"/>
    <col min="11995" max="11995" customWidth="1" width="8.7109375"/>
    <col min="11996" max="11996" customWidth="1" width="8.7109375"/>
    <col min="11997" max="11997" customWidth="1" width="8.7109375"/>
    <col min="11998" max="11998" customWidth="1" width="8.7109375"/>
    <col min="11999" max="11999" customWidth="1" width="8.7109375"/>
    <col min="12000" max="12000" customWidth="1" width="8.7109375"/>
    <col min="12001" max="12001" customWidth="1" width="8.7109375"/>
    <col min="12002" max="12002" customWidth="1" width="8.7109375"/>
    <col min="12003" max="12003" customWidth="1" width="8.7109375"/>
    <col min="12004" max="12004" customWidth="1" width="8.7109375"/>
    <col min="12005" max="12005" customWidth="1" width="8.7109375"/>
    <col min="12006" max="12006" customWidth="1" width="8.7109375"/>
    <col min="12007" max="12007" customWidth="1" width="8.7109375"/>
    <col min="12008" max="12008" customWidth="1" width="8.7109375"/>
    <col min="12009" max="12009" customWidth="1" width="8.7109375"/>
    <col min="12010" max="12010" customWidth="1" width="8.7109375"/>
    <col min="12011" max="12011" customWidth="1" width="8.7109375"/>
    <col min="12012" max="12012" customWidth="1" width="8.7109375"/>
    <col min="12013" max="12013" customWidth="1" width="8.7109375"/>
    <col min="12014" max="12014" customWidth="1" width="8.7109375"/>
    <col min="12015" max="12015" customWidth="1" width="8.7109375"/>
    <col min="12016" max="12016" customWidth="1" width="8.7109375"/>
    <col min="12017" max="12017" customWidth="1" width="8.7109375"/>
    <col min="12018" max="12018" customWidth="1" width="8.7109375"/>
    <col min="12019" max="12019" customWidth="1" width="8.7109375"/>
    <col min="12020" max="12020" customWidth="1" width="8.7109375"/>
    <col min="12021" max="12021" customWidth="1" width="8.7109375"/>
    <col min="12022" max="12022" customWidth="1" width="8.7109375"/>
    <col min="12023" max="12023" customWidth="1" width="8.7109375"/>
    <col min="12024" max="12024" customWidth="1" width="8.7109375"/>
    <col min="12025" max="12025" customWidth="1" width="8.7109375"/>
    <col min="12026" max="12026" customWidth="1" width="8.7109375"/>
    <col min="12027" max="12027" customWidth="1" width="8.7109375"/>
    <col min="12028" max="12028" customWidth="1" width="8.7109375"/>
    <col min="12029" max="12029" customWidth="1" width="8.7109375"/>
    <col min="12030" max="12030" customWidth="1" width="8.7109375"/>
    <col min="12031" max="12031" customWidth="1" width="8.7109375"/>
    <col min="12032" max="12032" customWidth="1" width="8.7109375"/>
    <col min="12033" max="12033" customWidth="1" width="8.7109375"/>
    <col min="12034" max="12034" customWidth="1" width="8.7109375"/>
    <col min="12035" max="12035" customWidth="1" width="8.7109375"/>
    <col min="12036" max="12036" customWidth="1" width="8.7109375"/>
    <col min="12037" max="12037" customWidth="1" width="8.7109375"/>
    <col min="12038" max="12038" customWidth="1" width="8.7109375"/>
    <col min="12039" max="12039" customWidth="1" width="8.7109375"/>
    <col min="12040" max="12040" customWidth="1" width="8.7109375"/>
    <col min="12041" max="12041" customWidth="1" width="8.7109375"/>
    <col min="12042" max="12042" customWidth="1" width="8.7109375"/>
    <col min="12043" max="12043" customWidth="1" width="8.7109375"/>
    <col min="12044" max="12044" customWidth="1" width="8.7109375"/>
    <col min="12045" max="12045" customWidth="1" width="8.7109375"/>
    <col min="12046" max="12046" customWidth="1" width="8.7109375"/>
    <col min="12047" max="12047" customWidth="1" width="8.7109375"/>
    <col min="12048" max="12048" customWidth="1" width="8.7109375"/>
    <col min="12049" max="12049" customWidth="1" width="8.7109375"/>
    <col min="12050" max="12050" customWidth="1" width="8.7109375"/>
    <col min="12051" max="12051" customWidth="1" width="8.7109375"/>
    <col min="12052" max="12052" customWidth="1" width="8.7109375"/>
    <col min="12053" max="12053" customWidth="1" width="8.7109375"/>
    <col min="12054" max="12054" customWidth="1" width="8.7109375"/>
    <col min="12055" max="12055" customWidth="1" width="8.7109375"/>
    <col min="12056" max="12056" customWidth="1" width="8.7109375"/>
    <col min="12057" max="12057" customWidth="1" width="8.7109375"/>
    <col min="12058" max="12058" customWidth="1" width="8.7109375"/>
    <col min="12059" max="12059" customWidth="1" width="8.7109375"/>
    <col min="12060" max="12060" customWidth="1" width="8.7109375"/>
    <col min="12061" max="12061" customWidth="1" width="8.7109375"/>
    <col min="12062" max="12062" customWidth="1" width="8.7109375"/>
    <col min="12063" max="12063" customWidth="1" width="8.7109375"/>
    <col min="12064" max="12064" customWidth="1" width="8.7109375"/>
    <col min="12065" max="12065" customWidth="1" width="8.7109375"/>
    <col min="12066" max="12066" customWidth="1" width="8.7109375"/>
    <col min="12067" max="12067" customWidth="1" width="8.7109375"/>
    <col min="12068" max="12068" customWidth="1" width="8.7109375"/>
    <col min="12069" max="12069" customWidth="1" width="8.7109375"/>
    <col min="12070" max="12070" customWidth="1" width="8.7109375"/>
    <col min="12071" max="12071" customWidth="1" width="8.7109375"/>
    <col min="12072" max="12072" customWidth="1" width="8.7109375"/>
    <col min="12073" max="12073" customWidth="1" width="8.7109375"/>
    <col min="12074" max="12074" customWidth="1" width="8.7109375"/>
    <col min="12075" max="12075" customWidth="1" width="8.7109375"/>
    <col min="12076" max="12076" customWidth="1" width="8.7109375"/>
    <col min="12077" max="12077" customWidth="1" width="8.7109375"/>
    <col min="12078" max="12078" customWidth="1" width="8.7109375"/>
    <col min="12079" max="12079" customWidth="1" width="8.7109375"/>
    <col min="12080" max="12080" customWidth="1" width="8.7109375"/>
    <col min="12081" max="12081" customWidth="1" width="8.7109375"/>
    <col min="12082" max="12082" customWidth="1" width="8.7109375"/>
    <col min="12083" max="12083" customWidth="1" width="8.7109375"/>
    <col min="12084" max="12084" customWidth="1" width="8.7109375"/>
    <col min="12085" max="12085" customWidth="1" width="8.7109375"/>
    <col min="12086" max="12086" customWidth="1" width="8.7109375"/>
    <col min="12087" max="12087" customWidth="1" width="8.7109375"/>
    <col min="12088" max="12088" customWidth="1" width="8.7109375"/>
    <col min="12089" max="12089" customWidth="1" width="8.7109375"/>
    <col min="12090" max="12090" customWidth="1" width="8.7109375"/>
    <col min="12091" max="12091" customWidth="1" width="8.7109375"/>
    <col min="12092" max="12092" customWidth="1" width="8.7109375"/>
    <col min="12093" max="12093" customWidth="1" width="8.7109375"/>
    <col min="12094" max="12094" customWidth="1" width="8.7109375"/>
    <col min="12095" max="12095" customWidth="1" width="8.7109375"/>
    <col min="12096" max="12096" customWidth="1" width="8.7109375"/>
    <col min="12097" max="12097" customWidth="1" width="8.7109375"/>
    <col min="12098" max="12098" customWidth="1" width="8.7109375"/>
    <col min="12099" max="12099" customWidth="1" width="8.7109375"/>
    <col min="12100" max="12100" customWidth="1" width="8.7109375"/>
    <col min="12101" max="12101" customWidth="1" width="8.7109375"/>
    <col min="12102" max="12102" customWidth="1" width="8.7109375"/>
    <col min="12103" max="12103" customWidth="1" width="8.7109375"/>
    <col min="12104" max="12104" customWidth="1" width="8.7109375"/>
    <col min="12105" max="12105" customWidth="1" width="8.7109375"/>
    <col min="12106" max="12106" customWidth="1" width="8.7109375"/>
    <col min="12107" max="12107" customWidth="1" width="8.7109375"/>
    <col min="12108" max="12108" customWidth="1" width="8.7109375"/>
    <col min="12109" max="12109" customWidth="1" width="8.7109375"/>
    <col min="12110" max="12110" customWidth="1" width="8.7109375"/>
    <col min="12111" max="12111" customWidth="1" width="8.7109375"/>
    <col min="12112" max="12112" customWidth="1" width="8.7109375"/>
    <col min="12113" max="12113" customWidth="1" width="8.7109375"/>
    <col min="12114" max="12114" customWidth="1" width="8.7109375"/>
    <col min="12115" max="12115" customWidth="1" width="8.7109375"/>
    <col min="12116" max="12116" customWidth="1" width="8.7109375"/>
    <col min="12117" max="12117" customWidth="1" width="8.7109375"/>
    <col min="12118" max="12118" customWidth="1" width="8.7109375"/>
    <col min="12119" max="12119" customWidth="1" width="8.7109375"/>
    <col min="12120" max="12120" customWidth="1" width="8.7109375"/>
    <col min="12121" max="12121" customWidth="1" width="8.7109375"/>
    <col min="12122" max="12122" customWidth="1" width="8.7109375"/>
    <col min="12123" max="12123" customWidth="1" width="8.7109375"/>
    <col min="12124" max="12124" customWidth="1" width="8.7109375"/>
    <col min="12125" max="12125" customWidth="1" width="8.7109375"/>
    <col min="12126" max="12126" customWidth="1" width="8.7109375"/>
    <col min="12127" max="12127" customWidth="1" width="8.7109375"/>
    <col min="12128" max="12128" customWidth="1" width="8.7109375"/>
    <col min="12129" max="12129" customWidth="1" width="8.7109375"/>
    <col min="12130" max="12130" customWidth="1" width="8.7109375"/>
    <col min="12131" max="12131" customWidth="1" width="8.7109375"/>
    <col min="12132" max="12132" customWidth="1" width="8.7109375"/>
    <col min="12133" max="12133" customWidth="1" width="8.7109375"/>
    <col min="12134" max="12134" customWidth="1" width="8.7109375"/>
    <col min="12135" max="12135" customWidth="1" width="8.7109375"/>
    <col min="12136" max="12136" customWidth="1" width="8.7109375"/>
    <col min="12137" max="12137" customWidth="1" width="8.7109375"/>
    <col min="12138" max="12138" customWidth="1" width="8.7109375"/>
    <col min="12139" max="12139" customWidth="1" width="8.7109375"/>
    <col min="12140" max="12140" customWidth="1" width="8.7109375"/>
    <col min="12141" max="12141" customWidth="1" width="8.7109375"/>
    <col min="12142" max="12142" customWidth="1" width="8.7109375"/>
    <col min="12143" max="12143" customWidth="1" width="8.7109375"/>
    <col min="12144" max="12144" customWidth="1" width="8.7109375"/>
    <col min="12145" max="12145" customWidth="1" width="8.7109375"/>
    <col min="12146" max="12146" customWidth="1" width="8.7109375"/>
    <col min="12147" max="12147" customWidth="1" width="8.7109375"/>
    <col min="12148" max="12148" customWidth="1" width="8.7109375"/>
    <col min="12149" max="12149" customWidth="1" width="8.7109375"/>
    <col min="12150" max="12150" customWidth="1" width="8.7109375"/>
    <col min="12151" max="12151" customWidth="1" width="8.7109375"/>
    <col min="12152" max="12152" customWidth="1" width="8.7109375"/>
    <col min="12153" max="12153" customWidth="1" width="8.7109375"/>
    <col min="12154" max="12154" customWidth="1" width="8.7109375"/>
    <col min="12155" max="12155" customWidth="1" width="8.7109375"/>
    <col min="12156" max="12156" customWidth="1" width="8.7109375"/>
    <col min="12157" max="12157" customWidth="1" width="8.7109375"/>
    <col min="12158" max="12158" customWidth="1" width="8.7109375"/>
    <col min="12159" max="12159" customWidth="1" width="8.7109375"/>
    <col min="12160" max="12160" customWidth="1" width="8.7109375"/>
    <col min="12161" max="12161" customWidth="1" width="8.7109375"/>
    <col min="12162" max="12162" customWidth="1" width="8.7109375"/>
    <col min="12163" max="12163" customWidth="1" width="8.7109375"/>
    <col min="12164" max="12164" customWidth="1" width="8.7109375"/>
    <col min="12165" max="12165" customWidth="1" width="8.7109375"/>
    <col min="12166" max="12166" customWidth="1" width="8.7109375"/>
    <col min="12167" max="12167" customWidth="1" width="8.7109375"/>
    <col min="12168" max="12168" customWidth="1" width="8.7109375"/>
    <col min="12169" max="12169" customWidth="1" width="8.7109375"/>
    <col min="12170" max="12170" customWidth="1" width="8.7109375"/>
    <col min="12171" max="12171" customWidth="1" width="8.7109375"/>
    <col min="12172" max="12172" customWidth="1" width="8.7109375"/>
    <col min="12173" max="12173" customWidth="1" width="8.7109375"/>
    <col min="12174" max="12174" customWidth="1" width="8.7109375"/>
    <col min="12175" max="12175" customWidth="1" width="8.7109375"/>
    <col min="12176" max="12176" customWidth="1" width="8.7109375"/>
    <col min="12177" max="12177" customWidth="1" width="8.7109375"/>
    <col min="12178" max="12178" customWidth="1" width="8.7109375"/>
    <col min="12179" max="12179" customWidth="1" width="8.7109375"/>
    <col min="12180" max="12180" customWidth="1" width="8.7109375"/>
    <col min="12181" max="12181" customWidth="1" width="8.7109375"/>
    <col min="12182" max="12182" customWidth="1" width="8.7109375"/>
    <col min="12183" max="12183" customWidth="1" width="8.7109375"/>
    <col min="12184" max="12184" customWidth="1" width="8.7109375"/>
    <col min="12185" max="12185" customWidth="1" width="8.7109375"/>
    <col min="12186" max="12186" customWidth="1" width="8.7109375"/>
    <col min="12187" max="12187" customWidth="1" width="8.7109375"/>
    <col min="12188" max="12188" customWidth="1" width="8.7109375"/>
    <col min="12189" max="12189" customWidth="1" width="8.7109375"/>
    <col min="12190" max="12190" customWidth="1" width="8.7109375"/>
    <col min="12191" max="12191" customWidth="1" width="8.7109375"/>
    <col min="12192" max="12192" customWidth="1" width="8.7109375"/>
    <col min="12193" max="12193" customWidth="1" width="8.7109375"/>
    <col min="12194" max="12194" customWidth="1" width="8.7109375"/>
    <col min="12195" max="12195" customWidth="1" width="8.7109375"/>
    <col min="12196" max="12196" customWidth="1" width="8.7109375"/>
    <col min="12197" max="12197" customWidth="1" width="8.7109375"/>
    <col min="12198" max="12198" customWidth="1" width="8.7109375"/>
    <col min="12199" max="12199" customWidth="1" width="8.7109375"/>
    <col min="12200" max="12200" customWidth="1" width="8.7109375"/>
    <col min="12201" max="12201" customWidth="1" width="8.7109375"/>
    <col min="12202" max="12202" customWidth="1" width="8.7109375"/>
    <col min="12203" max="12203" customWidth="1" width="8.7109375"/>
    <col min="12204" max="12204" customWidth="1" width="8.7109375"/>
    <col min="12205" max="12205" customWidth="1" width="8.7109375"/>
    <col min="12206" max="12206" customWidth="1" width="8.7109375"/>
    <col min="12207" max="12207" customWidth="1" width="8.7109375"/>
    <col min="12208" max="12208" customWidth="1" width="8.7109375"/>
    <col min="12209" max="12209" customWidth="1" width="8.7109375"/>
    <col min="12210" max="12210" customWidth="1" width="8.7109375"/>
    <col min="12211" max="12211" customWidth="1" width="8.7109375"/>
    <col min="12212" max="12212" customWidth="1" width="8.7109375"/>
    <col min="12213" max="12213" customWidth="1" width="8.7109375"/>
    <col min="12214" max="12214" customWidth="1" width="8.7109375"/>
    <col min="12215" max="12215" customWidth="1" width="8.7109375"/>
    <col min="12216" max="12216" customWidth="1" width="8.7109375"/>
    <col min="12217" max="12217" customWidth="1" width="8.7109375"/>
    <col min="12218" max="12218" customWidth="1" width="8.7109375"/>
    <col min="12219" max="12219" customWidth="1" width="8.7109375"/>
    <col min="12220" max="12220" customWidth="1" width="8.7109375"/>
    <col min="12221" max="12221" customWidth="1" width="8.7109375"/>
    <col min="12222" max="12222" customWidth="1" width="8.7109375"/>
    <col min="12223" max="12223" customWidth="1" width="8.7109375"/>
    <col min="12224" max="12224" customWidth="1" width="8.7109375"/>
    <col min="12225" max="12225" customWidth="1" width="8.7109375"/>
    <col min="12226" max="12226" customWidth="1" width="8.7109375"/>
    <col min="12227" max="12227" customWidth="1" width="8.7109375"/>
    <col min="12228" max="12228" customWidth="1" width="8.7109375"/>
    <col min="12229" max="12229" customWidth="1" width="8.7109375"/>
    <col min="12230" max="12230" customWidth="1" width="8.7109375"/>
    <col min="12231" max="12231" customWidth="1" width="8.7109375"/>
    <col min="12232" max="12232" customWidth="1" width="8.7109375"/>
    <col min="12233" max="12233" customWidth="1" width="8.7109375"/>
    <col min="12234" max="12234" customWidth="1" width="8.7109375"/>
    <col min="12235" max="12235" customWidth="1" width="8.7109375"/>
    <col min="12236" max="12236" customWidth="1" width="8.7109375"/>
    <col min="12237" max="12237" customWidth="1" width="8.7109375"/>
    <col min="12238" max="12238" customWidth="1" width="8.7109375"/>
    <col min="12239" max="12239" customWidth="1" width="8.7109375"/>
    <col min="12240" max="12240" customWidth="1" width="8.7109375"/>
    <col min="12241" max="12241" customWidth="1" width="8.7109375"/>
    <col min="12242" max="12242" customWidth="1" width="8.7109375"/>
    <col min="12243" max="12243" customWidth="1" width="8.7109375"/>
    <col min="12244" max="12244" customWidth="1" width="8.7109375"/>
    <col min="12245" max="12245" customWidth="1" width="8.7109375"/>
    <col min="12246" max="12246" customWidth="1" width="8.7109375"/>
    <col min="12247" max="12247" customWidth="1" width="8.7109375"/>
    <col min="12248" max="12248" customWidth="1" width="8.7109375"/>
    <col min="12249" max="12249" customWidth="1" width="8.7109375"/>
    <col min="12250" max="12250" customWidth="1" width="8.7109375"/>
    <col min="12251" max="12251" customWidth="1" width="8.7109375"/>
    <col min="12252" max="12252" customWidth="1" width="8.7109375"/>
    <col min="12253" max="12253" customWidth="1" width="8.7109375"/>
    <col min="12254" max="12254" customWidth="1" width="8.7109375"/>
    <col min="12255" max="12255" customWidth="1" width="8.7109375"/>
    <col min="12256" max="12256" customWidth="1" width="8.7109375"/>
    <col min="12257" max="12257" customWidth="1" width="8.7109375"/>
    <col min="12258" max="12258" customWidth="1" width="8.7109375"/>
    <col min="12259" max="12259" customWidth="1" width="8.7109375"/>
    <col min="12260" max="12260" customWidth="1" width="8.7109375"/>
    <col min="12261" max="12261" customWidth="1" width="8.7109375"/>
    <col min="12262" max="12262" customWidth="1" width="8.7109375"/>
    <col min="12263" max="12263" customWidth="1" width="8.7109375"/>
    <col min="12264" max="12264" customWidth="1" width="8.7109375"/>
    <col min="12265" max="12265" customWidth="1" width="8.7109375"/>
    <col min="12266" max="12266" customWidth="1" width="8.7109375"/>
    <col min="12267" max="12267" customWidth="1" width="8.7109375"/>
    <col min="12268" max="12268" customWidth="1" width="8.7109375"/>
    <col min="12269" max="12269" customWidth="1" width="8.7109375"/>
    <col min="12270" max="12270" customWidth="1" width="8.7109375"/>
    <col min="12271" max="12271" customWidth="1" width="8.7109375"/>
    <col min="12272" max="12272" customWidth="1" width="8.7109375"/>
    <col min="12273" max="12273" customWidth="1" width="8.7109375"/>
    <col min="12274" max="12274" customWidth="1" width="8.7109375"/>
    <col min="12275" max="12275" customWidth="1" width="8.7109375"/>
    <col min="12276" max="12276" customWidth="1" width="8.7109375"/>
    <col min="12277" max="12277" customWidth="1" width="8.7109375"/>
    <col min="12278" max="12278" customWidth="1" width="8.7109375"/>
    <col min="12279" max="12279" customWidth="1" width="8.7109375"/>
    <col min="12280" max="12280" customWidth="1" width="8.7109375"/>
    <col min="12281" max="12281" customWidth="1" width="8.7109375"/>
    <col min="12282" max="12282" customWidth="1" width="8.7109375"/>
    <col min="12283" max="12283" customWidth="1" width="8.7109375"/>
    <col min="12284" max="12284" customWidth="1" width="8.7109375"/>
    <col min="12285" max="12285" customWidth="1" width="8.7109375"/>
    <col min="12286" max="12286" customWidth="1" width="8.7109375"/>
    <col min="12287" max="12287" customWidth="1" width="8.7109375"/>
    <col min="12288" max="12288" customWidth="1" width="8.7109375"/>
    <col min="12289" max="12289" customWidth="1" width="8.7109375"/>
    <col min="12290" max="12290" customWidth="1" width="8.7109375"/>
    <col min="12291" max="12291" customWidth="1" width="8.7109375"/>
    <col min="12292" max="12292" customWidth="1" width="8.7109375"/>
    <col min="12293" max="12293" customWidth="1" width="8.7109375"/>
    <col min="12294" max="12294" customWidth="1" width="8.7109375"/>
    <col min="12295" max="12295" customWidth="1" width="8.7109375"/>
    <col min="12296" max="12296" customWidth="1" width="8.7109375"/>
    <col min="12297" max="12297" customWidth="1" width="8.7109375"/>
    <col min="12298" max="12298" customWidth="1" width="8.7109375"/>
    <col min="12299" max="12299" customWidth="1" width="8.7109375"/>
    <col min="12300" max="12300" customWidth="1" width="8.7109375"/>
    <col min="12301" max="12301" customWidth="1" width="8.7109375"/>
    <col min="12302" max="12302" customWidth="1" width="8.7109375"/>
    <col min="12303" max="12303" customWidth="1" width="8.7109375"/>
    <col min="12304" max="12304" customWidth="1" width="8.7109375"/>
    <col min="12305" max="12305" customWidth="1" width="8.7109375"/>
    <col min="12306" max="12306" customWidth="1" width="8.7109375"/>
    <col min="12307" max="12307" customWidth="1" width="8.7109375"/>
    <col min="12308" max="12308" customWidth="1" width="8.7109375"/>
    <col min="12309" max="12309" customWidth="1" width="8.7109375"/>
    <col min="12310" max="12310" customWidth="1" width="8.7109375"/>
    <col min="12311" max="12311" customWidth="1" width="8.7109375"/>
    <col min="12312" max="12312" customWidth="1" width="8.7109375"/>
    <col min="12313" max="12313" customWidth="1" width="8.7109375"/>
    <col min="12314" max="12314" customWidth="1" width="8.7109375"/>
    <col min="12315" max="12315" customWidth="1" width="8.7109375"/>
    <col min="12316" max="12316" customWidth="1" width="8.7109375"/>
    <col min="12317" max="12317" customWidth="1" width="8.7109375"/>
    <col min="12318" max="12318" customWidth="1" width="8.7109375"/>
    <col min="12319" max="12319" customWidth="1" width="8.7109375"/>
    <col min="12320" max="12320" customWidth="1" width="8.7109375"/>
    <col min="12321" max="12321" customWidth="1" width="8.7109375"/>
    <col min="12322" max="12322" customWidth="1" width="8.7109375"/>
    <col min="12323" max="12323" customWidth="1" width="8.7109375"/>
    <col min="12324" max="12324" customWidth="1" width="8.7109375"/>
    <col min="12325" max="12325" customWidth="1" width="8.7109375"/>
    <col min="12326" max="12326" customWidth="1" width="8.7109375"/>
    <col min="12327" max="12327" customWidth="1" width="8.7109375"/>
    <col min="12328" max="12328" customWidth="1" width="8.7109375"/>
    <col min="12329" max="12329" customWidth="1" width="8.7109375"/>
    <col min="12330" max="12330" customWidth="1" width="8.7109375"/>
    <col min="12331" max="12331" customWidth="1" width="8.7109375"/>
    <col min="12332" max="12332" customWidth="1" width="8.7109375"/>
    <col min="12333" max="12333" customWidth="1" width="8.7109375"/>
    <col min="12334" max="12334" customWidth="1" width="8.7109375"/>
    <col min="12335" max="12335" customWidth="1" width="8.7109375"/>
    <col min="12336" max="12336" customWidth="1" width="8.7109375"/>
    <col min="12337" max="12337" customWidth="1" width="8.7109375"/>
    <col min="12338" max="12338" customWidth="1" width="8.7109375"/>
    <col min="12339" max="12339" customWidth="1" width="8.7109375"/>
    <col min="12340" max="12340" customWidth="1" width="8.7109375"/>
    <col min="12341" max="12341" customWidth="1" width="8.7109375"/>
    <col min="12342" max="12342" customWidth="1" width="8.7109375"/>
    <col min="12343" max="12343" customWidth="1" width="8.7109375"/>
    <col min="12344" max="12344" customWidth="1" width="8.7109375"/>
    <col min="12345" max="12345" customWidth="1" width="8.7109375"/>
    <col min="12346" max="12346" customWidth="1" width="8.7109375"/>
    <col min="12347" max="12347" customWidth="1" width="8.7109375"/>
    <col min="12348" max="12348" customWidth="1" width="8.7109375"/>
    <col min="12349" max="12349" customWidth="1" width="8.7109375"/>
    <col min="12350" max="12350" customWidth="1" width="8.7109375"/>
    <col min="12351" max="12351" customWidth="1" width="8.7109375"/>
    <col min="12352" max="12352" customWidth="1" width="8.7109375"/>
    <col min="12353" max="12353" customWidth="1" width="8.7109375"/>
    <col min="12354" max="12354" customWidth="1" width="8.7109375"/>
    <col min="12355" max="12355" customWidth="1" width="8.7109375"/>
    <col min="12356" max="12356" customWidth="1" width="8.7109375"/>
    <col min="12357" max="12357" customWidth="1" width="8.7109375"/>
    <col min="12358" max="12358" customWidth="1" width="8.7109375"/>
    <col min="12359" max="12359" customWidth="1" width="8.7109375"/>
    <col min="12360" max="12360" customWidth="1" width="8.7109375"/>
    <col min="12361" max="12361" customWidth="1" width="8.7109375"/>
    <col min="12362" max="12362" customWidth="1" width="8.7109375"/>
    <col min="12363" max="12363" customWidth="1" width="8.7109375"/>
    <col min="12364" max="12364" customWidth="1" width="8.7109375"/>
    <col min="12365" max="12365" customWidth="1" width="8.7109375"/>
    <col min="12366" max="12366" customWidth="1" width="8.7109375"/>
    <col min="12367" max="12367" customWidth="1" width="8.7109375"/>
    <col min="12368" max="12368" customWidth="1" width="8.7109375"/>
    <col min="12369" max="12369" customWidth="1" width="8.7109375"/>
    <col min="12370" max="12370" customWidth="1" width="8.7109375"/>
    <col min="12371" max="12371" customWidth="1" width="8.7109375"/>
    <col min="12372" max="12372" customWidth="1" width="8.7109375"/>
    <col min="12373" max="12373" customWidth="1" width="8.7109375"/>
    <col min="12374" max="12374" customWidth="1" width="8.7109375"/>
    <col min="12375" max="12375" customWidth="1" width="8.7109375"/>
    <col min="12376" max="12376" customWidth="1" width="8.7109375"/>
    <col min="12377" max="12377" customWidth="1" width="8.7109375"/>
    <col min="12378" max="12378" customWidth="1" width="8.7109375"/>
    <col min="12379" max="12379" customWidth="1" width="8.7109375"/>
    <col min="12380" max="12380" customWidth="1" width="8.7109375"/>
    <col min="12381" max="12381" customWidth="1" width="8.7109375"/>
    <col min="12382" max="12382" customWidth="1" width="8.7109375"/>
    <col min="12383" max="12383" customWidth="1" width="8.7109375"/>
    <col min="12384" max="12384" customWidth="1" width="8.7109375"/>
    <col min="12385" max="12385" customWidth="1" width="8.7109375"/>
    <col min="12386" max="12386" customWidth="1" width="8.7109375"/>
    <col min="12387" max="12387" customWidth="1" width="8.7109375"/>
    <col min="12388" max="12388" customWidth="1" width="8.7109375"/>
    <col min="12389" max="12389" customWidth="1" width="8.7109375"/>
    <col min="12390" max="12390" customWidth="1" width="8.7109375"/>
    <col min="12391" max="12391" customWidth="1" width="8.7109375"/>
    <col min="12392" max="12392" customWidth="1" width="8.7109375"/>
    <col min="12393" max="12393" customWidth="1" width="8.7109375"/>
    <col min="12394" max="12394" customWidth="1" width="8.7109375"/>
    <col min="12395" max="12395" customWidth="1" width="8.7109375"/>
    <col min="12396" max="12396" customWidth="1" width="8.7109375"/>
    <col min="12397" max="12397" customWidth="1" width="8.7109375"/>
    <col min="12398" max="12398" customWidth="1" width="8.7109375"/>
    <col min="12399" max="12399" customWidth="1" width="8.7109375"/>
    <col min="12400" max="12400" customWidth="1" width="8.7109375"/>
    <col min="12401" max="12401" customWidth="1" width="8.7109375"/>
    <col min="12402" max="12402" customWidth="1" width="8.7109375"/>
    <col min="12403" max="12403" customWidth="1" width="8.7109375"/>
    <col min="12404" max="12404" customWidth="1" width="8.7109375"/>
    <col min="12405" max="12405" customWidth="1" width="8.7109375"/>
    <col min="12406" max="12406" customWidth="1" width="8.7109375"/>
    <col min="12407" max="12407" customWidth="1" width="8.7109375"/>
    <col min="12408" max="12408" customWidth="1" width="8.7109375"/>
    <col min="12409" max="12409" customWidth="1" width="8.7109375"/>
    <col min="12410" max="12410" customWidth="1" width="8.7109375"/>
    <col min="12411" max="12411" customWidth="1" width="8.7109375"/>
    <col min="12412" max="12412" customWidth="1" width="8.7109375"/>
    <col min="12413" max="12413" customWidth="1" width="8.7109375"/>
    <col min="12414" max="12414" customWidth="1" width="8.7109375"/>
    <col min="12415" max="12415" customWidth="1" width="8.7109375"/>
    <col min="12416" max="12416" customWidth="1" width="8.7109375"/>
    <col min="12417" max="12417" customWidth="1" width="8.7109375"/>
    <col min="12418" max="12418" customWidth="1" width="8.7109375"/>
    <col min="12419" max="12419" customWidth="1" width="8.7109375"/>
    <col min="12420" max="12420" customWidth="1" width="8.7109375"/>
    <col min="12421" max="12421" customWidth="1" width="8.7109375"/>
    <col min="12422" max="12422" customWidth="1" width="8.7109375"/>
    <col min="12423" max="12423" customWidth="1" width="8.7109375"/>
    <col min="12424" max="12424" customWidth="1" width="8.7109375"/>
    <col min="12425" max="12425" customWidth="1" width="8.7109375"/>
    <col min="12426" max="12426" customWidth="1" width="8.7109375"/>
    <col min="12427" max="12427" customWidth="1" width="8.7109375"/>
    <col min="12428" max="12428" customWidth="1" width="8.7109375"/>
    <col min="12429" max="12429" customWidth="1" width="8.7109375"/>
    <col min="12430" max="12430" customWidth="1" width="8.7109375"/>
    <col min="12431" max="12431" customWidth="1" width="8.7109375"/>
    <col min="12432" max="12432" customWidth="1" width="8.7109375"/>
    <col min="12433" max="12433" customWidth="1" width="8.7109375"/>
    <col min="12434" max="12434" customWidth="1" width="8.7109375"/>
    <col min="12435" max="12435" customWidth="1" width="8.7109375"/>
    <col min="12436" max="12436" customWidth="1" width="8.7109375"/>
    <col min="12437" max="12437" customWidth="1" width="8.7109375"/>
    <col min="12438" max="12438" customWidth="1" width="8.7109375"/>
    <col min="12439" max="12439" customWidth="1" width="8.7109375"/>
    <col min="12440" max="12440" customWidth="1" width="8.7109375"/>
    <col min="12441" max="12441" customWidth="1" width="8.7109375"/>
    <col min="12442" max="12442" customWidth="1" width="8.7109375"/>
    <col min="12443" max="12443" customWidth="1" width="8.7109375"/>
    <col min="12444" max="12444" customWidth="1" width="8.7109375"/>
    <col min="12445" max="12445" customWidth="1" width="8.7109375"/>
    <col min="12446" max="12446" customWidth="1" width="8.7109375"/>
    <col min="12447" max="12447" customWidth="1" width="8.7109375"/>
    <col min="12448" max="12448" customWidth="1" width="8.7109375"/>
    <col min="12449" max="12449" customWidth="1" width="8.7109375"/>
    <col min="12450" max="12450" customWidth="1" width="8.7109375"/>
    <col min="12451" max="12451" customWidth="1" width="8.7109375"/>
    <col min="12452" max="12452" customWidth="1" width="8.7109375"/>
    <col min="12453" max="12453" customWidth="1" width="8.7109375"/>
    <col min="12454" max="12454" customWidth="1" width="8.7109375"/>
    <col min="12455" max="12455" customWidth="1" width="8.7109375"/>
    <col min="12456" max="12456" customWidth="1" width="8.7109375"/>
    <col min="12457" max="12457" customWidth="1" width="8.7109375"/>
    <col min="12458" max="12458" customWidth="1" width="8.7109375"/>
    <col min="12459" max="12459" customWidth="1" width="8.7109375"/>
    <col min="12460" max="12460" customWidth="1" width="8.7109375"/>
    <col min="12461" max="12461" customWidth="1" width="8.7109375"/>
    <col min="12462" max="12462" customWidth="1" width="8.7109375"/>
    <col min="12463" max="12463" customWidth="1" width="8.7109375"/>
    <col min="12464" max="12464" customWidth="1" width="8.7109375"/>
    <col min="12465" max="12465" customWidth="1" width="8.7109375"/>
    <col min="12466" max="12466" customWidth="1" width="8.7109375"/>
    <col min="12467" max="12467" customWidth="1" width="8.7109375"/>
    <col min="12468" max="12468" customWidth="1" width="8.7109375"/>
    <col min="12469" max="12469" customWidth="1" width="8.7109375"/>
    <col min="12470" max="12470" customWidth="1" width="8.7109375"/>
    <col min="12471" max="12471" customWidth="1" width="8.7109375"/>
    <col min="12472" max="12472" customWidth="1" width="8.7109375"/>
    <col min="12473" max="12473" customWidth="1" width="8.7109375"/>
    <col min="12474" max="12474" customWidth="1" width="8.7109375"/>
    <col min="12475" max="12475" customWidth="1" width="8.7109375"/>
    <col min="12476" max="12476" customWidth="1" width="8.7109375"/>
    <col min="12477" max="12477" customWidth="1" width="8.7109375"/>
    <col min="12478" max="12478" customWidth="1" width="8.7109375"/>
    <col min="12479" max="12479" customWidth="1" width="8.7109375"/>
    <col min="12480" max="12480" customWidth="1" width="8.7109375"/>
    <col min="12481" max="12481" customWidth="1" width="8.7109375"/>
    <col min="12482" max="12482" customWidth="1" width="8.7109375"/>
    <col min="12483" max="12483" customWidth="1" width="8.7109375"/>
    <col min="12484" max="12484" customWidth="1" width="8.7109375"/>
    <col min="12485" max="12485" customWidth="1" width="8.7109375"/>
    <col min="12486" max="12486" customWidth="1" width="8.7109375"/>
    <col min="12487" max="12487" customWidth="1" width="8.7109375"/>
    <col min="12488" max="12488" customWidth="1" width="8.7109375"/>
    <col min="12489" max="12489" customWidth="1" width="8.7109375"/>
    <col min="12490" max="12490" customWidth="1" width="8.7109375"/>
    <col min="12491" max="12491" customWidth="1" width="8.7109375"/>
    <col min="12492" max="12492" customWidth="1" width="8.7109375"/>
    <col min="12493" max="12493" customWidth="1" width="8.7109375"/>
    <col min="12494" max="12494" customWidth="1" width="8.7109375"/>
    <col min="12495" max="12495" customWidth="1" width="8.7109375"/>
    <col min="12496" max="12496" customWidth="1" width="8.7109375"/>
    <col min="12497" max="12497" customWidth="1" width="8.7109375"/>
    <col min="12498" max="12498" customWidth="1" width="8.7109375"/>
    <col min="12499" max="12499" customWidth="1" width="8.7109375"/>
    <col min="12500" max="12500" customWidth="1" width="8.7109375"/>
    <col min="12501" max="12501" customWidth="1" width="8.7109375"/>
    <col min="12502" max="12502" customWidth="1" width="8.7109375"/>
    <col min="12503" max="12503" customWidth="1" width="8.7109375"/>
    <col min="12504" max="12504" customWidth="1" width="8.7109375"/>
    <col min="12505" max="12505" customWidth="1" width="8.7109375"/>
    <col min="12506" max="12506" customWidth="1" width="8.7109375"/>
    <col min="12507" max="12507" customWidth="1" width="8.7109375"/>
    <col min="12508" max="12508" customWidth="1" width="8.7109375"/>
    <col min="12509" max="12509" customWidth="1" width="8.7109375"/>
    <col min="12510" max="12510" customWidth="1" width="8.7109375"/>
    <col min="12511" max="12511" customWidth="1" width="8.7109375"/>
    <col min="12512" max="12512" customWidth="1" width="8.7109375"/>
    <col min="12513" max="12513" customWidth="1" width="8.7109375"/>
    <col min="12514" max="12514" customWidth="1" width="8.7109375"/>
    <col min="12515" max="12515" customWidth="1" width="8.7109375"/>
    <col min="12516" max="12516" customWidth="1" width="8.7109375"/>
    <col min="12517" max="12517" customWidth="1" width="8.7109375"/>
    <col min="12518" max="12518" customWidth="1" width="8.7109375"/>
    <col min="12519" max="12519" customWidth="1" width="8.7109375"/>
    <col min="12520" max="12520" customWidth="1" width="8.7109375"/>
    <col min="12521" max="12521" customWidth="1" width="8.7109375"/>
    <col min="12522" max="12522" customWidth="1" width="8.7109375"/>
    <col min="12523" max="12523" customWidth="1" width="8.7109375"/>
    <col min="12524" max="12524" customWidth="1" width="8.7109375"/>
    <col min="12525" max="12525" customWidth="1" width="8.7109375"/>
    <col min="12526" max="12526" customWidth="1" width="8.7109375"/>
    <col min="12527" max="12527" customWidth="1" width="8.7109375"/>
    <col min="12528" max="12528" customWidth="1" width="8.7109375"/>
    <col min="12529" max="12529" customWidth="1" width="8.7109375"/>
    <col min="12530" max="12530" customWidth="1" width="8.7109375"/>
    <col min="12531" max="12531" customWidth="1" width="8.7109375"/>
    <col min="12532" max="12532" customWidth="1" width="8.7109375"/>
    <col min="12533" max="12533" customWidth="1" width="8.7109375"/>
    <col min="12534" max="12534" customWidth="1" width="8.7109375"/>
    <col min="12535" max="12535" customWidth="1" width="8.7109375"/>
    <col min="12536" max="12536" customWidth="1" width="8.7109375"/>
    <col min="12537" max="12537" customWidth="1" width="8.7109375"/>
    <col min="12538" max="12538" customWidth="1" width="8.7109375"/>
    <col min="12539" max="12539" customWidth="1" width="8.7109375"/>
    <col min="12540" max="12540" customWidth="1" width="8.7109375"/>
    <col min="12541" max="12541" customWidth="1" width="8.7109375"/>
    <col min="12542" max="12542" customWidth="1" width="8.7109375"/>
    <col min="12543" max="12543" customWidth="1" width="8.7109375"/>
    <col min="12544" max="12544" customWidth="1" width="8.7109375"/>
    <col min="12545" max="12545" customWidth="1" width="8.7109375"/>
    <col min="12546" max="12546" customWidth="1" width="8.7109375"/>
    <col min="12547" max="12547" customWidth="1" width="8.7109375"/>
    <col min="12548" max="12548" customWidth="1" width="8.7109375"/>
    <col min="12549" max="12549" customWidth="1" width="8.7109375"/>
    <col min="12550" max="12550" customWidth="1" width="8.7109375"/>
    <col min="12551" max="12551" customWidth="1" width="8.7109375"/>
    <col min="12552" max="12552" customWidth="1" width="8.7109375"/>
    <col min="12553" max="12553" customWidth="1" width="8.7109375"/>
    <col min="12554" max="12554" customWidth="1" width="8.7109375"/>
    <col min="12555" max="12555" customWidth="1" width="8.7109375"/>
    <col min="12556" max="12556" customWidth="1" width="8.7109375"/>
    <col min="12557" max="12557" customWidth="1" width="8.7109375"/>
    <col min="12558" max="12558" customWidth="1" width="8.7109375"/>
    <col min="12559" max="12559" customWidth="1" width="8.7109375"/>
    <col min="12560" max="12560" customWidth="1" width="8.7109375"/>
    <col min="12561" max="12561" customWidth="1" width="8.7109375"/>
    <col min="12562" max="12562" customWidth="1" width="8.7109375"/>
    <col min="12563" max="12563" customWidth="1" width="8.7109375"/>
    <col min="12564" max="12564" customWidth="1" width="8.7109375"/>
    <col min="12565" max="12565" customWidth="1" width="8.7109375"/>
    <col min="12566" max="12566" customWidth="1" width="8.7109375"/>
    <col min="12567" max="12567" customWidth="1" width="8.7109375"/>
    <col min="12568" max="12568" customWidth="1" width="8.7109375"/>
    <col min="12569" max="12569" customWidth="1" width="8.7109375"/>
    <col min="12570" max="12570" customWidth="1" width="8.7109375"/>
    <col min="12571" max="12571" customWidth="1" width="8.7109375"/>
    <col min="12572" max="12572" customWidth="1" width="8.7109375"/>
    <col min="12573" max="12573" customWidth="1" width="8.7109375"/>
    <col min="12574" max="12574" customWidth="1" width="8.7109375"/>
    <col min="12575" max="12575" customWidth="1" width="8.7109375"/>
    <col min="12576" max="12576" customWidth="1" width="8.7109375"/>
    <col min="12577" max="12577" customWidth="1" width="8.7109375"/>
    <col min="12578" max="12578" customWidth="1" width="8.7109375"/>
    <col min="12579" max="12579" customWidth="1" width="8.7109375"/>
    <col min="12580" max="12580" customWidth="1" width="8.7109375"/>
    <col min="12581" max="12581" customWidth="1" width="8.7109375"/>
    <col min="12582" max="12582" customWidth="1" width="8.7109375"/>
    <col min="12583" max="12583" customWidth="1" width="8.7109375"/>
    <col min="12584" max="12584" customWidth="1" width="8.7109375"/>
    <col min="12585" max="12585" customWidth="1" width="8.7109375"/>
    <col min="12586" max="12586" customWidth="1" width="8.7109375"/>
    <col min="12587" max="12587" customWidth="1" width="8.7109375"/>
    <col min="12588" max="12588" customWidth="1" width="8.7109375"/>
    <col min="12589" max="12589" customWidth="1" width="8.7109375"/>
    <col min="12590" max="12590" customWidth="1" width="8.7109375"/>
    <col min="12591" max="12591" customWidth="1" width="8.7109375"/>
    <col min="12592" max="12592" customWidth="1" width="8.7109375"/>
    <col min="12593" max="12593" customWidth="1" width="8.7109375"/>
    <col min="12594" max="12594" customWidth="1" width="8.7109375"/>
    <col min="12595" max="12595" customWidth="1" width="8.7109375"/>
    <col min="12596" max="12596" customWidth="1" width="8.7109375"/>
    <col min="12597" max="12597" customWidth="1" width="8.7109375"/>
    <col min="12598" max="12598" customWidth="1" width="8.7109375"/>
    <col min="12599" max="12599" customWidth="1" width="8.7109375"/>
    <col min="12600" max="12600" customWidth="1" width="8.7109375"/>
    <col min="12601" max="12601" customWidth="1" width="8.7109375"/>
    <col min="12602" max="12602" customWidth="1" width="8.7109375"/>
    <col min="12603" max="12603" customWidth="1" width="8.7109375"/>
    <col min="12604" max="12604" customWidth="1" width="8.7109375"/>
    <col min="12605" max="12605" customWidth="1" width="8.7109375"/>
    <col min="12606" max="12606" customWidth="1" width="8.7109375"/>
    <col min="12607" max="12607" customWidth="1" width="8.7109375"/>
    <col min="12608" max="12608" customWidth="1" width="8.7109375"/>
    <col min="12609" max="12609" customWidth="1" width="8.7109375"/>
    <col min="12610" max="12610" customWidth="1" width="8.7109375"/>
    <col min="12611" max="12611" customWidth="1" width="8.7109375"/>
    <col min="12612" max="12612" customWidth="1" width="8.7109375"/>
    <col min="12613" max="12613" customWidth="1" width="8.7109375"/>
    <col min="12614" max="12614" customWidth="1" width="8.7109375"/>
    <col min="12615" max="12615" customWidth="1" width="8.7109375"/>
    <col min="12616" max="12616" customWidth="1" width="8.7109375"/>
    <col min="12617" max="12617" customWidth="1" width="8.7109375"/>
    <col min="12618" max="12618" customWidth="1" width="8.7109375"/>
    <col min="12619" max="12619" customWidth="1" width="8.7109375"/>
    <col min="12620" max="12620" customWidth="1" width="8.7109375"/>
    <col min="12621" max="12621" customWidth="1" width="8.7109375"/>
    <col min="12622" max="12622" customWidth="1" width="8.7109375"/>
    <col min="12623" max="12623" customWidth="1" width="8.7109375"/>
    <col min="12624" max="12624" customWidth="1" width="8.7109375"/>
    <col min="12625" max="12625" customWidth="1" width="8.7109375"/>
    <col min="12626" max="12626" customWidth="1" width="8.7109375"/>
    <col min="12627" max="12627" customWidth="1" width="8.7109375"/>
    <col min="12628" max="12628" customWidth="1" width="8.7109375"/>
    <col min="12629" max="12629" customWidth="1" width="8.7109375"/>
    <col min="12630" max="12630" customWidth="1" width="8.7109375"/>
    <col min="12631" max="12631" customWidth="1" width="8.7109375"/>
    <col min="12632" max="12632" customWidth="1" width="8.7109375"/>
    <col min="12633" max="12633" customWidth="1" width="8.7109375"/>
    <col min="12634" max="12634" customWidth="1" width="8.7109375"/>
    <col min="12635" max="12635" customWidth="1" width="8.7109375"/>
    <col min="12636" max="12636" customWidth="1" width="8.7109375"/>
    <col min="12637" max="12637" customWidth="1" width="8.7109375"/>
    <col min="12638" max="12638" customWidth="1" width="8.7109375"/>
    <col min="12639" max="12639" customWidth="1" width="8.7109375"/>
    <col min="12640" max="12640" customWidth="1" width="8.7109375"/>
    <col min="12641" max="12641" customWidth="1" width="8.7109375"/>
    <col min="12642" max="12642" customWidth="1" width="8.7109375"/>
    <col min="12643" max="12643" customWidth="1" width="8.7109375"/>
    <col min="12644" max="12644" customWidth="1" width="8.7109375"/>
    <col min="12645" max="12645" customWidth="1" width="8.7109375"/>
    <col min="12646" max="12646" customWidth="1" width="8.7109375"/>
    <col min="12647" max="12647" customWidth="1" width="8.7109375"/>
    <col min="12648" max="12648" customWidth="1" width="8.7109375"/>
    <col min="12649" max="12649" customWidth="1" width="8.7109375"/>
    <col min="12650" max="12650" customWidth="1" width="8.7109375"/>
    <col min="12651" max="12651" customWidth="1" width="8.7109375"/>
    <col min="12652" max="12652" customWidth="1" width="8.7109375"/>
    <col min="12653" max="12653" customWidth="1" width="8.7109375"/>
    <col min="12654" max="12654" customWidth="1" width="8.7109375"/>
    <col min="12655" max="12655" customWidth="1" width="8.7109375"/>
    <col min="12656" max="12656" customWidth="1" width="8.7109375"/>
    <col min="12657" max="12657" customWidth="1" width="8.7109375"/>
    <col min="12658" max="12658" customWidth="1" width="8.7109375"/>
    <col min="12659" max="12659" customWidth="1" width="8.7109375"/>
    <col min="12660" max="12660" customWidth="1" width="8.7109375"/>
    <col min="12661" max="12661" customWidth="1" width="8.7109375"/>
    <col min="12662" max="12662" customWidth="1" width="8.7109375"/>
    <col min="12663" max="12663" customWidth="1" width="8.7109375"/>
    <col min="12664" max="12664" customWidth="1" width="8.7109375"/>
    <col min="12665" max="12665" customWidth="1" width="8.7109375"/>
    <col min="12666" max="12666" customWidth="1" width="8.7109375"/>
    <col min="12667" max="12667" customWidth="1" width="8.7109375"/>
    <col min="12668" max="12668" customWidth="1" width="8.7109375"/>
    <col min="12669" max="12669" customWidth="1" width="8.7109375"/>
    <col min="12670" max="12670" customWidth="1" width="8.7109375"/>
    <col min="12671" max="12671" customWidth="1" width="8.7109375"/>
    <col min="12672" max="12672" customWidth="1" width="8.7109375"/>
    <col min="12673" max="12673" customWidth="1" width="8.7109375"/>
    <col min="12674" max="12674" customWidth="1" width="8.7109375"/>
    <col min="12675" max="12675" customWidth="1" width="8.7109375"/>
    <col min="12676" max="12676" customWidth="1" width="8.7109375"/>
    <col min="12677" max="12677" customWidth="1" width="8.7109375"/>
    <col min="12678" max="12678" customWidth="1" width="8.7109375"/>
    <col min="12679" max="12679" customWidth="1" width="8.7109375"/>
    <col min="12680" max="12680" customWidth="1" width="8.7109375"/>
    <col min="12681" max="12681" customWidth="1" width="8.7109375"/>
    <col min="12682" max="12682" customWidth="1" width="8.7109375"/>
    <col min="12683" max="12683" customWidth="1" width="8.7109375"/>
    <col min="12684" max="12684" customWidth="1" width="8.7109375"/>
    <col min="12685" max="12685" customWidth="1" width="8.7109375"/>
    <col min="12686" max="12686" customWidth="1" width="8.7109375"/>
    <col min="12687" max="12687" customWidth="1" width="8.7109375"/>
    <col min="12688" max="12688" customWidth="1" width="8.7109375"/>
    <col min="12689" max="12689" customWidth="1" width="8.7109375"/>
    <col min="12690" max="12690" customWidth="1" width="8.7109375"/>
    <col min="12691" max="12691" customWidth="1" width="8.7109375"/>
    <col min="12692" max="12692" customWidth="1" width="8.7109375"/>
    <col min="12693" max="12693" customWidth="1" width="8.7109375"/>
    <col min="12694" max="12694" customWidth="1" width="8.7109375"/>
    <col min="12695" max="12695" customWidth="1" width="8.7109375"/>
    <col min="12696" max="12696" customWidth="1" width="8.7109375"/>
    <col min="12697" max="12697" customWidth="1" width="8.7109375"/>
    <col min="12698" max="12698" customWidth="1" width="8.7109375"/>
    <col min="12699" max="12699" customWidth="1" width="8.7109375"/>
    <col min="12700" max="12700" customWidth="1" width="8.7109375"/>
    <col min="12701" max="12701" customWidth="1" width="8.7109375"/>
    <col min="12702" max="12702" customWidth="1" width="8.7109375"/>
    <col min="12703" max="12703" customWidth="1" width="8.7109375"/>
    <col min="12704" max="12704" customWidth="1" width="8.7109375"/>
    <col min="12705" max="12705" customWidth="1" width="8.7109375"/>
    <col min="12706" max="12706" customWidth="1" width="8.7109375"/>
    <col min="12707" max="12707" customWidth="1" width="8.7109375"/>
    <col min="12708" max="12708" customWidth="1" width="8.7109375"/>
    <col min="12709" max="12709" customWidth="1" width="8.7109375"/>
    <col min="12710" max="12710" customWidth="1" width="8.7109375"/>
    <col min="12711" max="12711" customWidth="1" width="8.7109375"/>
    <col min="12712" max="12712" customWidth="1" width="8.7109375"/>
    <col min="12713" max="12713" customWidth="1" width="8.7109375"/>
    <col min="12714" max="12714" customWidth="1" width="8.7109375"/>
    <col min="12715" max="12715" customWidth="1" width="8.7109375"/>
    <col min="12716" max="12716" customWidth="1" width="8.7109375"/>
    <col min="12717" max="12717" customWidth="1" width="8.7109375"/>
    <col min="12718" max="12718" customWidth="1" width="8.7109375"/>
    <col min="12719" max="12719" customWidth="1" width="8.7109375"/>
    <col min="12720" max="12720" customWidth="1" width="8.7109375"/>
    <col min="12721" max="12721" customWidth="1" width="8.7109375"/>
    <col min="12722" max="12722" customWidth="1" width="8.7109375"/>
    <col min="12723" max="12723" customWidth="1" width="8.7109375"/>
    <col min="12724" max="12724" customWidth="1" width="8.7109375"/>
    <col min="12725" max="12725" customWidth="1" width="8.7109375"/>
    <col min="12726" max="12726" customWidth="1" width="8.7109375"/>
    <col min="12727" max="12727" customWidth="1" width="8.7109375"/>
    <col min="12728" max="12728" customWidth="1" width="8.7109375"/>
    <col min="12729" max="12729" customWidth="1" width="8.7109375"/>
    <col min="12730" max="12730" customWidth="1" width="8.7109375"/>
    <col min="12731" max="12731" customWidth="1" width="8.7109375"/>
    <col min="12732" max="12732" customWidth="1" width="8.7109375"/>
    <col min="12733" max="12733" customWidth="1" width="8.7109375"/>
    <col min="12734" max="12734" customWidth="1" width="8.7109375"/>
    <col min="12735" max="12735" customWidth="1" width="8.7109375"/>
    <col min="12736" max="12736" customWidth="1" width="8.7109375"/>
    <col min="12737" max="12737" customWidth="1" width="8.7109375"/>
    <col min="12738" max="12738" customWidth="1" width="8.7109375"/>
    <col min="12739" max="12739" customWidth="1" width="8.7109375"/>
    <col min="12740" max="12740" customWidth="1" width="8.7109375"/>
    <col min="12741" max="12741" customWidth="1" width="8.7109375"/>
    <col min="12742" max="12742" customWidth="1" width="8.7109375"/>
    <col min="12743" max="12743" customWidth="1" width="8.7109375"/>
    <col min="12744" max="12744" customWidth="1" width="8.7109375"/>
    <col min="12745" max="12745" customWidth="1" width="8.7109375"/>
    <col min="12746" max="12746" customWidth="1" width="8.7109375"/>
    <col min="12747" max="12747" customWidth="1" width="8.7109375"/>
    <col min="12748" max="12748" customWidth="1" width="8.7109375"/>
    <col min="12749" max="12749" customWidth="1" width="8.7109375"/>
    <col min="12750" max="12750" customWidth="1" width="8.7109375"/>
    <col min="12751" max="12751" customWidth="1" width="8.7109375"/>
    <col min="12752" max="12752" customWidth="1" width="8.7109375"/>
    <col min="12753" max="12753" customWidth="1" width="8.7109375"/>
    <col min="12754" max="12754" customWidth="1" width="8.7109375"/>
    <col min="12755" max="12755" customWidth="1" width="8.7109375"/>
    <col min="12756" max="12756" customWidth="1" width="8.7109375"/>
    <col min="12757" max="12757" customWidth="1" width="8.7109375"/>
    <col min="12758" max="12758" customWidth="1" width="8.7109375"/>
    <col min="12759" max="12759" customWidth="1" width="8.7109375"/>
    <col min="12760" max="12760" customWidth="1" width="8.7109375"/>
    <col min="12761" max="12761" customWidth="1" width="8.7109375"/>
    <col min="12762" max="12762" customWidth="1" width="8.7109375"/>
    <col min="12763" max="12763" customWidth="1" width="8.7109375"/>
    <col min="12764" max="12764" customWidth="1" width="8.7109375"/>
    <col min="12765" max="12765" customWidth="1" width="8.7109375"/>
    <col min="12766" max="12766" customWidth="1" width="8.7109375"/>
    <col min="12767" max="12767" customWidth="1" width="8.7109375"/>
    <col min="12768" max="12768" customWidth="1" width="8.7109375"/>
    <col min="12769" max="12769" customWidth="1" width="8.7109375"/>
    <col min="12770" max="12770" customWidth="1" width="8.7109375"/>
    <col min="12771" max="12771" customWidth="1" width="8.7109375"/>
    <col min="12772" max="12772" customWidth="1" width="8.7109375"/>
    <col min="12773" max="12773" customWidth="1" width="8.7109375"/>
    <col min="12774" max="12774" customWidth="1" width="8.7109375"/>
    <col min="12775" max="12775" customWidth="1" width="8.7109375"/>
    <col min="12776" max="12776" customWidth="1" width="8.7109375"/>
    <col min="12777" max="12777" customWidth="1" width="8.7109375"/>
    <col min="12778" max="12778" customWidth="1" width="8.7109375"/>
    <col min="12779" max="12779" customWidth="1" width="8.7109375"/>
    <col min="12780" max="12780" customWidth="1" width="8.7109375"/>
    <col min="12781" max="12781" customWidth="1" width="8.7109375"/>
    <col min="12782" max="12782" customWidth="1" width="8.7109375"/>
    <col min="12783" max="12783" customWidth="1" width="8.7109375"/>
    <col min="12784" max="12784" customWidth="1" width="8.7109375"/>
    <col min="12785" max="12785" customWidth="1" width="8.7109375"/>
    <col min="12786" max="12786" customWidth="1" width="8.7109375"/>
    <col min="12787" max="12787" customWidth="1" width="8.7109375"/>
    <col min="12788" max="12788" customWidth="1" width="8.7109375"/>
    <col min="12789" max="12789" customWidth="1" width="8.7109375"/>
    <col min="12790" max="12790" customWidth="1" width="8.7109375"/>
    <col min="12791" max="12791" customWidth="1" width="8.7109375"/>
    <col min="12792" max="12792" customWidth="1" width="8.7109375"/>
    <col min="12793" max="12793" customWidth="1" width="8.7109375"/>
    <col min="12794" max="12794" customWidth="1" width="8.7109375"/>
    <col min="12795" max="12795" customWidth="1" width="8.7109375"/>
    <col min="12796" max="12796" customWidth="1" width="8.7109375"/>
    <col min="12797" max="12797" customWidth="1" width="8.7109375"/>
    <col min="12798" max="12798" customWidth="1" width="8.7109375"/>
    <col min="12799" max="12799" customWidth="1" width="8.7109375"/>
    <col min="12800" max="12800" customWidth="1" width="8.7109375"/>
    <col min="12801" max="12801" customWidth="1" width="8.7109375"/>
    <col min="12802" max="12802" customWidth="1" width="8.7109375"/>
    <col min="12803" max="12803" customWidth="1" width="8.7109375"/>
    <col min="12804" max="12804" customWidth="1" width="8.7109375"/>
    <col min="12805" max="12805" customWidth="1" width="8.7109375"/>
    <col min="12806" max="12806" customWidth="1" width="8.7109375"/>
    <col min="12807" max="12807" customWidth="1" width="8.7109375"/>
    <col min="12808" max="12808" customWidth="1" width="8.7109375"/>
    <col min="12809" max="12809" customWidth="1" width="8.7109375"/>
    <col min="12810" max="12810" customWidth="1" width="8.7109375"/>
    <col min="12811" max="12811" customWidth="1" width="8.7109375"/>
    <col min="12812" max="12812" customWidth="1" width="8.7109375"/>
    <col min="12813" max="12813" customWidth="1" width="8.7109375"/>
    <col min="12814" max="12814" customWidth="1" width="8.7109375"/>
    <col min="12815" max="12815" customWidth="1" width="8.7109375"/>
    <col min="12816" max="12816" customWidth="1" width="8.7109375"/>
    <col min="12817" max="12817" customWidth="1" width="8.7109375"/>
    <col min="12818" max="12818" customWidth="1" width="8.7109375"/>
    <col min="12819" max="12819" customWidth="1" width="8.7109375"/>
    <col min="12820" max="12820" customWidth="1" width="8.7109375"/>
    <col min="12821" max="12821" customWidth="1" width="8.7109375"/>
    <col min="12822" max="12822" customWidth="1" width="8.7109375"/>
    <col min="12823" max="12823" customWidth="1" width="8.7109375"/>
    <col min="12824" max="12824" customWidth="1" width="8.7109375"/>
    <col min="12825" max="12825" customWidth="1" width="8.7109375"/>
    <col min="12826" max="12826" customWidth="1" width="8.7109375"/>
    <col min="12827" max="12827" customWidth="1" width="8.7109375"/>
    <col min="12828" max="12828" customWidth="1" width="8.7109375"/>
    <col min="12829" max="12829" customWidth="1" width="8.7109375"/>
    <col min="12830" max="12830" customWidth="1" width="8.7109375"/>
    <col min="12831" max="12831" customWidth="1" width="8.7109375"/>
    <col min="12832" max="12832" customWidth="1" width="8.7109375"/>
    <col min="12833" max="12833" customWidth="1" width="8.7109375"/>
    <col min="12834" max="12834" customWidth="1" width="8.7109375"/>
    <col min="12835" max="12835" customWidth="1" width="8.7109375"/>
    <col min="12836" max="12836" customWidth="1" width="8.7109375"/>
    <col min="12837" max="12837" customWidth="1" width="8.7109375"/>
    <col min="12838" max="12838" customWidth="1" width="8.7109375"/>
    <col min="12839" max="12839" customWidth="1" width="8.7109375"/>
    <col min="12840" max="12840" customWidth="1" width="8.7109375"/>
    <col min="12841" max="12841" customWidth="1" width="8.7109375"/>
    <col min="12842" max="12842" customWidth="1" width="8.7109375"/>
    <col min="12843" max="12843" customWidth="1" width="8.7109375"/>
    <col min="12844" max="12844" customWidth="1" width="8.7109375"/>
    <col min="12845" max="12845" customWidth="1" width="8.7109375"/>
    <col min="12846" max="12846" customWidth="1" width="8.7109375"/>
    <col min="12847" max="12847" customWidth="1" width="8.7109375"/>
    <col min="12848" max="12848" customWidth="1" width="8.7109375"/>
    <col min="12849" max="12849" customWidth="1" width="8.7109375"/>
    <col min="12850" max="12850" customWidth="1" width="8.7109375"/>
    <col min="12851" max="12851" customWidth="1" width="8.7109375"/>
    <col min="12852" max="12852" customWidth="1" width="8.7109375"/>
    <col min="12853" max="12853" customWidth="1" width="8.7109375"/>
    <col min="12854" max="12854" customWidth="1" width="8.7109375"/>
    <col min="12855" max="12855" customWidth="1" width="8.7109375"/>
    <col min="12856" max="12856" customWidth="1" width="8.7109375"/>
    <col min="12857" max="12857" customWidth="1" width="8.7109375"/>
    <col min="12858" max="12858" customWidth="1" width="8.7109375"/>
    <col min="12859" max="12859" customWidth="1" width="8.7109375"/>
    <col min="12860" max="12860" customWidth="1" width="8.7109375"/>
    <col min="12861" max="12861" customWidth="1" width="8.7109375"/>
    <col min="12862" max="12862" customWidth="1" width="8.7109375"/>
    <col min="12863" max="12863" customWidth="1" width="8.7109375"/>
    <col min="12864" max="12864" customWidth="1" width="8.7109375"/>
    <col min="12865" max="12865" customWidth="1" width="8.7109375"/>
    <col min="12866" max="12866" customWidth="1" width="8.7109375"/>
    <col min="12867" max="12867" customWidth="1" width="8.7109375"/>
    <col min="12868" max="12868" customWidth="1" width="8.7109375"/>
    <col min="12869" max="12869" customWidth="1" width="8.7109375"/>
    <col min="12870" max="12870" customWidth="1" width="8.7109375"/>
    <col min="12871" max="12871" customWidth="1" width="8.7109375"/>
    <col min="12872" max="12872" customWidth="1" width="8.7109375"/>
    <col min="12873" max="12873" customWidth="1" width="8.7109375"/>
    <col min="12874" max="12874" customWidth="1" width="8.7109375"/>
    <col min="12875" max="12875" customWidth="1" width="8.7109375"/>
    <col min="12876" max="12876" customWidth="1" width="8.7109375"/>
    <col min="12877" max="12877" customWidth="1" width="8.7109375"/>
    <col min="12878" max="12878" customWidth="1" width="8.7109375"/>
    <col min="12879" max="12879" customWidth="1" width="8.7109375"/>
    <col min="12880" max="12880" customWidth="1" width="8.7109375"/>
    <col min="12881" max="12881" customWidth="1" width="8.7109375"/>
    <col min="12882" max="12882" customWidth="1" width="8.7109375"/>
    <col min="12883" max="12883" customWidth="1" width="8.7109375"/>
    <col min="12884" max="12884" customWidth="1" width="8.7109375"/>
    <col min="12885" max="12885" customWidth="1" width="8.7109375"/>
    <col min="12886" max="12886" customWidth="1" width="8.7109375"/>
    <col min="12887" max="12887" customWidth="1" width="8.7109375"/>
    <col min="12888" max="12888" customWidth="1" width="8.7109375"/>
    <col min="12889" max="12889" customWidth="1" width="8.7109375"/>
    <col min="12890" max="12890" customWidth="1" width="8.7109375"/>
    <col min="12891" max="12891" customWidth="1" width="8.7109375"/>
    <col min="12892" max="12892" customWidth="1" width="8.7109375"/>
    <col min="12893" max="12893" customWidth="1" width="8.7109375"/>
    <col min="12894" max="12894" customWidth="1" width="8.7109375"/>
    <col min="12895" max="12895" customWidth="1" width="8.7109375"/>
    <col min="12896" max="12896" customWidth="1" width="8.7109375"/>
    <col min="12897" max="12897" customWidth="1" width="8.7109375"/>
    <col min="12898" max="12898" customWidth="1" width="8.7109375"/>
    <col min="12899" max="12899" customWidth="1" width="8.7109375"/>
    <col min="12900" max="12900" customWidth="1" width="8.7109375"/>
    <col min="12901" max="12901" customWidth="1" width="8.7109375"/>
    <col min="12902" max="12902" customWidth="1" width="8.7109375"/>
    <col min="12903" max="12903" customWidth="1" width="8.7109375"/>
    <col min="12904" max="12904" customWidth="1" width="8.7109375"/>
    <col min="12905" max="12905" customWidth="1" width="8.7109375"/>
    <col min="12906" max="12906" customWidth="1" width="8.7109375"/>
    <col min="12907" max="12907" customWidth="1" width="8.7109375"/>
    <col min="12908" max="12908" customWidth="1" width="8.7109375"/>
    <col min="12909" max="12909" customWidth="1" width="8.7109375"/>
    <col min="12910" max="12910" customWidth="1" width="8.7109375"/>
    <col min="12911" max="12911" customWidth="1" width="8.7109375"/>
    <col min="12912" max="12912" customWidth="1" width="8.7109375"/>
    <col min="12913" max="12913" customWidth="1" width="8.7109375"/>
    <col min="12914" max="12914" customWidth="1" width="8.7109375"/>
    <col min="12915" max="12915" customWidth="1" width="8.7109375"/>
    <col min="12916" max="12916" customWidth="1" width="8.7109375"/>
    <col min="12917" max="12917" customWidth="1" width="8.7109375"/>
    <col min="12918" max="12918" customWidth="1" width="8.7109375"/>
    <col min="12919" max="12919" customWidth="1" width="8.7109375"/>
    <col min="12920" max="12920" customWidth="1" width="8.7109375"/>
    <col min="12921" max="12921" customWidth="1" width="8.7109375"/>
    <col min="12922" max="12922" customWidth="1" width="8.7109375"/>
    <col min="12923" max="12923" customWidth="1" width="8.7109375"/>
    <col min="12924" max="12924" customWidth="1" width="8.7109375"/>
    <col min="12925" max="12925" customWidth="1" width="8.7109375"/>
    <col min="12926" max="12926" customWidth="1" width="8.7109375"/>
    <col min="12927" max="12927" customWidth="1" width="8.7109375"/>
    <col min="12928" max="12928" customWidth="1" width="8.7109375"/>
    <col min="12929" max="12929" customWidth="1" width="8.7109375"/>
    <col min="12930" max="12930" customWidth="1" width="8.7109375"/>
    <col min="12931" max="12931" customWidth="1" width="8.7109375"/>
    <col min="12932" max="12932" customWidth="1" width="8.7109375"/>
    <col min="12933" max="12933" customWidth="1" width="8.7109375"/>
    <col min="12934" max="12934" customWidth="1" width="8.7109375"/>
    <col min="12935" max="12935" customWidth="1" width="8.7109375"/>
    <col min="12936" max="12936" customWidth="1" width="8.7109375"/>
    <col min="12937" max="12937" customWidth="1" width="8.7109375"/>
    <col min="12938" max="12938" customWidth="1" width="8.7109375"/>
    <col min="12939" max="12939" customWidth="1" width="8.7109375"/>
    <col min="12940" max="12940" customWidth="1" width="8.7109375"/>
    <col min="12941" max="12941" customWidth="1" width="8.7109375"/>
    <col min="12942" max="12942" customWidth="1" width="8.7109375"/>
    <col min="12943" max="12943" customWidth="1" width="8.7109375"/>
    <col min="12944" max="12944" customWidth="1" width="8.7109375"/>
    <col min="12945" max="12945" customWidth="1" width="8.7109375"/>
    <col min="12946" max="12946" customWidth="1" width="8.7109375"/>
    <col min="12947" max="12947" customWidth="1" width="8.7109375"/>
    <col min="12948" max="12948" customWidth="1" width="8.7109375"/>
    <col min="12949" max="12949" customWidth="1" width="8.7109375"/>
    <col min="12950" max="12950" customWidth="1" width="8.7109375"/>
    <col min="12951" max="12951" customWidth="1" width="8.7109375"/>
    <col min="12952" max="12952" customWidth="1" width="8.7109375"/>
    <col min="12953" max="12953" customWidth="1" width="8.7109375"/>
    <col min="12954" max="12954" customWidth="1" width="8.7109375"/>
    <col min="12955" max="12955" customWidth="1" width="8.7109375"/>
    <col min="12956" max="12956" customWidth="1" width="8.7109375"/>
    <col min="12957" max="12957" customWidth="1" width="8.7109375"/>
    <col min="12958" max="12958" customWidth="1" width="8.7109375"/>
    <col min="12959" max="12959" customWidth="1" width="8.7109375"/>
    <col min="12960" max="12960" customWidth="1" width="8.7109375"/>
    <col min="12961" max="12961" customWidth="1" width="8.7109375"/>
    <col min="12962" max="12962" customWidth="1" width="8.7109375"/>
    <col min="12963" max="12963" customWidth="1" width="8.7109375"/>
    <col min="12964" max="12964" customWidth="1" width="8.7109375"/>
    <col min="12965" max="12965" customWidth="1" width="8.7109375"/>
    <col min="12966" max="12966" customWidth="1" width="8.7109375"/>
    <col min="12967" max="12967" customWidth="1" width="8.7109375"/>
    <col min="12968" max="12968" customWidth="1" width="8.7109375"/>
    <col min="12969" max="12969" customWidth="1" width="8.7109375"/>
    <col min="12970" max="12970" customWidth="1" width="8.7109375"/>
    <col min="12971" max="12971" customWidth="1" width="8.7109375"/>
    <col min="12972" max="12972" customWidth="1" width="8.7109375"/>
    <col min="12973" max="12973" customWidth="1" width="8.7109375"/>
    <col min="12974" max="12974" customWidth="1" width="8.7109375"/>
    <col min="12975" max="12975" customWidth="1" width="8.7109375"/>
    <col min="12976" max="12976" customWidth="1" width="8.7109375"/>
    <col min="12977" max="12977" customWidth="1" width="8.7109375"/>
    <col min="12978" max="12978" customWidth="1" width="8.7109375"/>
    <col min="12979" max="12979" customWidth="1" width="8.7109375"/>
    <col min="12980" max="12980" customWidth="1" width="8.7109375"/>
    <col min="12981" max="12981" customWidth="1" width="8.7109375"/>
    <col min="12982" max="12982" customWidth="1" width="8.7109375"/>
    <col min="12983" max="12983" customWidth="1" width="8.7109375"/>
    <col min="12984" max="12984" customWidth="1" width="8.7109375"/>
    <col min="12985" max="12985" customWidth="1" width="8.7109375"/>
    <col min="12986" max="12986" customWidth="1" width="8.7109375"/>
    <col min="12987" max="12987" customWidth="1" width="8.7109375"/>
    <col min="12988" max="12988" customWidth="1" width="8.7109375"/>
    <col min="12989" max="12989" customWidth="1" width="8.7109375"/>
    <col min="12990" max="12990" customWidth="1" width="8.7109375"/>
    <col min="12991" max="12991" customWidth="1" width="8.7109375"/>
    <col min="12992" max="12992" customWidth="1" width="8.7109375"/>
    <col min="12993" max="12993" customWidth="1" width="8.7109375"/>
    <col min="12994" max="12994" customWidth="1" width="8.7109375"/>
    <col min="12995" max="12995" customWidth="1" width="8.7109375"/>
    <col min="12996" max="12996" customWidth="1" width="8.7109375"/>
    <col min="12997" max="12997" customWidth="1" width="8.7109375"/>
    <col min="12998" max="12998" customWidth="1" width="8.7109375"/>
    <col min="12999" max="12999" customWidth="1" width="8.7109375"/>
    <col min="13000" max="13000" customWidth="1" width="8.7109375"/>
    <col min="13001" max="13001" customWidth="1" width="8.7109375"/>
    <col min="13002" max="13002" customWidth="1" width="8.7109375"/>
    <col min="13003" max="13003" customWidth="1" width="8.7109375"/>
    <col min="13004" max="13004" customWidth="1" width="8.7109375"/>
    <col min="13005" max="13005" customWidth="1" width="8.7109375"/>
    <col min="13006" max="13006" customWidth="1" width="8.7109375"/>
    <col min="13007" max="13007" customWidth="1" width="8.7109375"/>
    <col min="13008" max="13008" customWidth="1" width="8.7109375"/>
    <col min="13009" max="13009" customWidth="1" width="8.7109375"/>
    <col min="13010" max="13010" customWidth="1" width="8.7109375"/>
    <col min="13011" max="13011" customWidth="1" width="8.7109375"/>
    <col min="13012" max="13012" customWidth="1" width="8.7109375"/>
    <col min="13013" max="13013" customWidth="1" width="8.7109375"/>
    <col min="13014" max="13014" customWidth="1" width="8.7109375"/>
    <col min="13015" max="13015" customWidth="1" width="8.7109375"/>
    <col min="13016" max="13016" customWidth="1" width="8.7109375"/>
    <col min="13017" max="13017" customWidth="1" width="8.7109375"/>
    <col min="13018" max="13018" customWidth="1" width="8.7109375"/>
    <col min="13019" max="13019" customWidth="1" width="8.7109375"/>
    <col min="13020" max="13020" customWidth="1" width="8.7109375"/>
    <col min="13021" max="13021" customWidth="1" width="8.7109375"/>
    <col min="13022" max="13022" customWidth="1" width="8.7109375"/>
    <col min="13023" max="13023" customWidth="1" width="8.7109375"/>
    <col min="13024" max="13024" customWidth="1" width="8.7109375"/>
    <col min="13025" max="13025" customWidth="1" width="8.7109375"/>
    <col min="13026" max="13026" customWidth="1" width="8.7109375"/>
    <col min="13027" max="13027" customWidth="1" width="8.7109375"/>
    <col min="13028" max="13028" customWidth="1" width="8.7109375"/>
    <col min="13029" max="13029" customWidth="1" width="8.7109375"/>
    <col min="13030" max="13030" customWidth="1" width="8.7109375"/>
    <col min="13031" max="13031" customWidth="1" width="8.7109375"/>
    <col min="13032" max="13032" customWidth="1" width="8.7109375"/>
    <col min="13033" max="13033" customWidth="1" width="8.7109375"/>
    <col min="13034" max="13034" customWidth="1" width="8.7109375"/>
    <col min="13035" max="13035" customWidth="1" width="8.7109375"/>
    <col min="13036" max="13036" customWidth="1" width="8.7109375"/>
    <col min="13037" max="13037" customWidth="1" width="8.7109375"/>
    <col min="13038" max="13038" customWidth="1" width="8.7109375"/>
    <col min="13039" max="13039" customWidth="1" width="8.7109375"/>
    <col min="13040" max="13040" customWidth="1" width="8.7109375"/>
    <col min="13041" max="13041" customWidth="1" width="8.7109375"/>
    <col min="13042" max="13042" customWidth="1" width="8.7109375"/>
    <col min="13043" max="13043" customWidth="1" width="8.7109375"/>
    <col min="13044" max="13044" customWidth="1" width="8.7109375"/>
    <col min="13045" max="13045" customWidth="1" width="8.7109375"/>
    <col min="13046" max="13046" customWidth="1" width="8.7109375"/>
    <col min="13047" max="13047" customWidth="1" width="8.7109375"/>
    <col min="13048" max="13048" customWidth="1" width="8.7109375"/>
    <col min="13049" max="13049" customWidth="1" width="8.7109375"/>
    <col min="13050" max="13050" customWidth="1" width="8.7109375"/>
    <col min="13051" max="13051" customWidth="1" width="8.7109375"/>
    <col min="13052" max="13052" customWidth="1" width="8.7109375"/>
    <col min="13053" max="13053" customWidth="1" width="8.7109375"/>
    <col min="13054" max="13054" customWidth="1" width="8.7109375"/>
    <col min="13055" max="13055" customWidth="1" width="8.7109375"/>
    <col min="13056" max="13056" customWidth="1" width="8.7109375"/>
    <col min="13057" max="13057" customWidth="1" width="8.7109375"/>
    <col min="13058" max="13058" customWidth="1" width="8.7109375"/>
    <col min="13059" max="13059" customWidth="1" width="8.7109375"/>
    <col min="13060" max="13060" customWidth="1" width="8.7109375"/>
    <col min="13061" max="13061" customWidth="1" width="8.7109375"/>
    <col min="13062" max="13062" customWidth="1" width="8.7109375"/>
    <col min="13063" max="13063" customWidth="1" width="8.7109375"/>
    <col min="13064" max="13064" customWidth="1" width="8.7109375"/>
    <col min="13065" max="13065" customWidth="1" width="8.7109375"/>
    <col min="13066" max="13066" customWidth="1" width="8.7109375"/>
    <col min="13067" max="13067" customWidth="1" width="8.7109375"/>
    <col min="13068" max="13068" customWidth="1" width="8.7109375"/>
    <col min="13069" max="13069" customWidth="1" width="8.7109375"/>
    <col min="13070" max="13070" customWidth="1" width="8.7109375"/>
    <col min="13071" max="13071" customWidth="1" width="8.7109375"/>
    <col min="13072" max="13072" customWidth="1" width="8.7109375"/>
    <col min="13073" max="13073" customWidth="1" width="8.7109375"/>
    <col min="13074" max="13074" customWidth="1" width="8.7109375"/>
    <col min="13075" max="13075" customWidth="1" width="8.7109375"/>
    <col min="13076" max="13076" customWidth="1" width="8.7109375"/>
    <col min="13077" max="13077" customWidth="1" width="8.7109375"/>
    <col min="13078" max="13078" customWidth="1" width="8.7109375"/>
    <col min="13079" max="13079" customWidth="1" width="8.7109375"/>
    <col min="13080" max="13080" customWidth="1" width="8.7109375"/>
    <col min="13081" max="13081" customWidth="1" width="8.7109375"/>
    <col min="13082" max="13082" customWidth="1" width="8.7109375"/>
    <col min="13083" max="13083" customWidth="1" width="8.7109375"/>
    <col min="13084" max="13084" customWidth="1" width="8.7109375"/>
    <col min="13085" max="13085" customWidth="1" width="8.7109375"/>
    <col min="13086" max="13086" customWidth="1" width="8.7109375"/>
    <col min="13087" max="13087" customWidth="1" width="8.7109375"/>
    <col min="13088" max="13088" customWidth="1" width="8.7109375"/>
    <col min="13089" max="13089" customWidth="1" width="8.7109375"/>
    <col min="13090" max="13090" customWidth="1" width="8.7109375"/>
    <col min="13091" max="13091" customWidth="1" width="8.7109375"/>
    <col min="13092" max="13092" customWidth="1" width="8.7109375"/>
    <col min="13093" max="13093" customWidth="1" width="8.7109375"/>
    <col min="13094" max="13094" customWidth="1" width="8.7109375"/>
    <col min="13095" max="13095" customWidth="1" width="8.7109375"/>
    <col min="13096" max="13096" customWidth="1" width="8.7109375"/>
    <col min="13097" max="13097" customWidth="1" width="8.7109375"/>
    <col min="13098" max="13098" customWidth="1" width="8.7109375"/>
    <col min="13099" max="13099" customWidth="1" width="8.7109375"/>
    <col min="13100" max="13100" customWidth="1" width="8.7109375"/>
    <col min="13101" max="13101" customWidth="1" width="8.7109375"/>
    <col min="13102" max="13102" customWidth="1" width="8.7109375"/>
    <col min="13103" max="13103" customWidth="1" width="8.7109375"/>
    <col min="13104" max="13104" customWidth="1" width="8.7109375"/>
    <col min="13105" max="13105" customWidth="1" width="8.7109375"/>
    <col min="13106" max="13106" customWidth="1" width="8.7109375"/>
    <col min="13107" max="13107" customWidth="1" width="8.7109375"/>
    <col min="13108" max="13108" customWidth="1" width="8.7109375"/>
    <col min="13109" max="13109" customWidth="1" width="8.7109375"/>
    <col min="13110" max="13110" customWidth="1" width="8.7109375"/>
    <col min="13111" max="13111" customWidth="1" width="8.7109375"/>
    <col min="13112" max="13112" customWidth="1" width="8.7109375"/>
    <col min="13113" max="13113" customWidth="1" width="8.7109375"/>
    <col min="13114" max="13114" customWidth="1" width="8.7109375"/>
    <col min="13115" max="13115" customWidth="1" width="8.7109375"/>
    <col min="13116" max="13116" customWidth="1" width="8.7109375"/>
    <col min="13117" max="13117" customWidth="1" width="8.7109375"/>
    <col min="13118" max="13118" customWidth="1" width="8.7109375"/>
    <col min="13119" max="13119" customWidth="1" width="8.7109375"/>
    <col min="13120" max="13120" customWidth="1" width="8.7109375"/>
    <col min="13121" max="13121" customWidth="1" width="8.7109375"/>
    <col min="13122" max="13122" customWidth="1" width="8.7109375"/>
    <col min="13123" max="13123" customWidth="1" width="8.7109375"/>
    <col min="13124" max="13124" customWidth="1" width="8.7109375"/>
    <col min="13125" max="13125" customWidth="1" width="8.7109375"/>
    <col min="13126" max="13126" customWidth="1" width="8.7109375"/>
    <col min="13127" max="13127" customWidth="1" width="8.7109375"/>
    <col min="13128" max="13128" customWidth="1" width="8.7109375"/>
    <col min="13129" max="13129" customWidth="1" width="8.7109375"/>
    <col min="13130" max="13130" customWidth="1" width="8.7109375"/>
    <col min="13131" max="13131" customWidth="1" width="8.7109375"/>
    <col min="13132" max="13132" customWidth="1" width="8.7109375"/>
    <col min="13133" max="13133" customWidth="1" width="8.7109375"/>
    <col min="13134" max="13134" customWidth="1" width="8.7109375"/>
    <col min="13135" max="13135" customWidth="1" width="8.7109375"/>
    <col min="13136" max="13136" customWidth="1" width="8.7109375"/>
    <col min="13137" max="13137" customWidth="1" width="8.7109375"/>
    <col min="13138" max="13138" customWidth="1" width="8.7109375"/>
    <col min="13139" max="13139" customWidth="1" width="8.7109375"/>
    <col min="13140" max="13140" customWidth="1" width="8.7109375"/>
    <col min="13141" max="13141" customWidth="1" width="8.7109375"/>
    <col min="13142" max="13142" customWidth="1" width="8.7109375"/>
    <col min="13143" max="13143" customWidth="1" width="8.7109375"/>
    <col min="13144" max="13144" customWidth="1" width="8.7109375"/>
    <col min="13145" max="13145" customWidth="1" width="8.7109375"/>
    <col min="13146" max="13146" customWidth="1" width="8.7109375"/>
    <col min="13147" max="13147" customWidth="1" width="8.7109375"/>
    <col min="13148" max="13148" customWidth="1" width="8.7109375"/>
    <col min="13149" max="13149" customWidth="1" width="8.7109375"/>
    <col min="13150" max="13150" customWidth="1" width="8.7109375"/>
    <col min="13151" max="13151" customWidth="1" width="8.7109375"/>
    <col min="13152" max="13152" customWidth="1" width="8.7109375"/>
    <col min="13153" max="13153" customWidth="1" width="8.7109375"/>
    <col min="13154" max="13154" customWidth="1" width="8.7109375"/>
    <col min="13155" max="13155" customWidth="1" width="8.7109375"/>
    <col min="13156" max="13156" customWidth="1" width="8.7109375"/>
    <col min="13157" max="13157" customWidth="1" width="8.7109375"/>
    <col min="13158" max="13158" customWidth="1" width="8.7109375"/>
    <col min="13159" max="13159" customWidth="1" width="8.7109375"/>
    <col min="13160" max="13160" customWidth="1" width="8.7109375"/>
    <col min="13161" max="13161" customWidth="1" width="8.7109375"/>
    <col min="13162" max="13162" customWidth="1" width="8.7109375"/>
    <col min="13163" max="13163" customWidth="1" width="8.7109375"/>
    <col min="13164" max="13164" customWidth="1" width="8.7109375"/>
    <col min="13165" max="13165" customWidth="1" width="8.7109375"/>
    <col min="13166" max="13166" customWidth="1" width="8.7109375"/>
    <col min="13167" max="13167" customWidth="1" width="8.7109375"/>
    <col min="13168" max="13168" customWidth="1" width="8.7109375"/>
    <col min="13169" max="13169" customWidth="1" width="8.7109375"/>
    <col min="13170" max="13170" customWidth="1" width="8.7109375"/>
    <col min="13171" max="13171" customWidth="1" width="8.7109375"/>
    <col min="13172" max="13172" customWidth="1" width="8.7109375"/>
    <col min="13173" max="13173" customWidth="1" width="8.7109375"/>
    <col min="13174" max="13174" customWidth="1" width="8.7109375"/>
    <col min="13175" max="13175" customWidth="1" width="8.7109375"/>
    <col min="13176" max="13176" customWidth="1" width="8.7109375"/>
    <col min="13177" max="13177" customWidth="1" width="8.7109375"/>
    <col min="13178" max="13178" customWidth="1" width="8.7109375"/>
    <col min="13179" max="13179" customWidth="1" width="8.7109375"/>
    <col min="13180" max="13180" customWidth="1" width="8.7109375"/>
    <col min="13181" max="13181" customWidth="1" width="8.7109375"/>
    <col min="13182" max="13182" customWidth="1" width="8.7109375"/>
    <col min="13183" max="13183" customWidth="1" width="8.7109375"/>
    <col min="13184" max="13184" customWidth="1" width="8.7109375"/>
    <col min="13185" max="13185" customWidth="1" width="8.7109375"/>
    <col min="13186" max="13186" customWidth="1" width="8.7109375"/>
    <col min="13187" max="13187" customWidth="1" width="8.7109375"/>
    <col min="13188" max="13188" customWidth="1" width="8.7109375"/>
    <col min="13189" max="13189" customWidth="1" width="8.7109375"/>
    <col min="13190" max="13190" customWidth="1" width="8.7109375"/>
    <col min="13191" max="13191" customWidth="1" width="8.7109375"/>
    <col min="13192" max="13192" customWidth="1" width="8.7109375"/>
    <col min="13193" max="13193" customWidth="1" width="8.7109375"/>
    <col min="13194" max="13194" customWidth="1" width="8.7109375"/>
    <col min="13195" max="13195" customWidth="1" width="8.7109375"/>
    <col min="13196" max="13196" customWidth="1" width="8.7109375"/>
    <col min="13197" max="13197" customWidth="1" width="8.7109375"/>
    <col min="13198" max="13198" customWidth="1" width="8.7109375"/>
    <col min="13199" max="13199" customWidth="1" width="8.7109375"/>
    <col min="13200" max="13200" customWidth="1" width="8.7109375"/>
    <col min="13201" max="13201" customWidth="1" width="8.7109375"/>
    <col min="13202" max="13202" customWidth="1" width="8.7109375"/>
    <col min="13203" max="13203" customWidth="1" width="8.7109375"/>
    <col min="13204" max="13204" customWidth="1" width="8.7109375"/>
    <col min="13205" max="13205" customWidth="1" width="8.7109375"/>
    <col min="13206" max="13206" customWidth="1" width="8.7109375"/>
    <col min="13207" max="13207" customWidth="1" width="8.7109375"/>
    <col min="13208" max="13208" customWidth="1" width="8.7109375"/>
    <col min="13209" max="13209" customWidth="1" width="8.7109375"/>
    <col min="13210" max="13210" customWidth="1" width="8.7109375"/>
    <col min="13211" max="13211" customWidth="1" width="8.7109375"/>
    <col min="13212" max="13212" customWidth="1" width="8.7109375"/>
    <col min="13213" max="13213" customWidth="1" width="8.7109375"/>
    <col min="13214" max="13214" customWidth="1" width="8.7109375"/>
    <col min="13215" max="13215" customWidth="1" width="8.7109375"/>
    <col min="13216" max="13216" customWidth="1" width="8.7109375"/>
    <col min="13217" max="13217" customWidth="1" width="8.7109375"/>
    <col min="13218" max="13218" customWidth="1" width="8.7109375"/>
    <col min="13219" max="13219" customWidth="1" width="8.7109375"/>
    <col min="13220" max="13220" customWidth="1" width="8.7109375"/>
    <col min="13221" max="13221" customWidth="1" width="8.7109375"/>
    <col min="13222" max="13222" customWidth="1" width="8.7109375"/>
    <col min="13223" max="13223" customWidth="1" width="8.7109375"/>
    <col min="13224" max="13224" customWidth="1" width="8.7109375"/>
    <col min="13225" max="13225" customWidth="1" width="8.7109375"/>
    <col min="13226" max="13226" customWidth="1" width="8.7109375"/>
    <col min="13227" max="13227" customWidth="1" width="8.7109375"/>
    <col min="13228" max="13228" customWidth="1" width="8.7109375"/>
    <col min="13229" max="13229" customWidth="1" width="8.7109375"/>
    <col min="13230" max="13230" customWidth="1" width="8.7109375"/>
    <col min="13231" max="13231" customWidth="1" width="8.7109375"/>
    <col min="13232" max="13232" customWidth="1" width="8.7109375"/>
    <col min="13233" max="13233" customWidth="1" width="8.7109375"/>
    <col min="13234" max="13234" customWidth="1" width="8.7109375"/>
    <col min="13235" max="13235" customWidth="1" width="8.7109375"/>
    <col min="13236" max="13236" customWidth="1" width="8.7109375"/>
    <col min="13237" max="13237" customWidth="1" width="8.7109375"/>
    <col min="13238" max="13238" customWidth="1" width="8.7109375"/>
    <col min="13239" max="13239" customWidth="1" width="8.7109375"/>
    <col min="13240" max="13240" customWidth="1" width="8.7109375"/>
    <col min="13241" max="13241" customWidth="1" width="8.7109375"/>
    <col min="13242" max="13242" customWidth="1" width="8.7109375"/>
    <col min="13243" max="13243" customWidth="1" width="8.7109375"/>
    <col min="13244" max="13244" customWidth="1" width="8.7109375"/>
    <col min="13245" max="13245" customWidth="1" width="8.7109375"/>
    <col min="13246" max="13246" customWidth="1" width="8.7109375"/>
    <col min="13247" max="13247" customWidth="1" width="8.7109375"/>
    <col min="13248" max="13248" customWidth="1" width="8.7109375"/>
    <col min="13249" max="13249" customWidth="1" width="8.7109375"/>
    <col min="13250" max="13250" customWidth="1" width="8.7109375"/>
    <col min="13251" max="13251" customWidth="1" width="8.7109375"/>
    <col min="13252" max="13252" customWidth="1" width="8.7109375"/>
    <col min="13253" max="13253" customWidth="1" width="8.7109375"/>
    <col min="13254" max="13254" customWidth="1" width="8.7109375"/>
    <col min="13255" max="13255" customWidth="1" width="8.7109375"/>
    <col min="13256" max="13256" customWidth="1" width="8.7109375"/>
    <col min="13257" max="13257" customWidth="1" width="8.7109375"/>
    <col min="13258" max="13258" customWidth="1" width="8.7109375"/>
    <col min="13259" max="13259" customWidth="1" width="8.7109375"/>
    <col min="13260" max="13260" customWidth="1" width="8.7109375"/>
    <col min="13261" max="13261" customWidth="1" width="8.7109375"/>
    <col min="13262" max="13262" customWidth="1" width="8.7109375"/>
    <col min="13263" max="13263" customWidth="1" width="8.7109375"/>
    <col min="13264" max="13264" customWidth="1" width="8.7109375"/>
    <col min="13265" max="13265" customWidth="1" width="8.7109375"/>
    <col min="13266" max="13266" customWidth="1" width="8.7109375"/>
    <col min="13267" max="13267" customWidth="1" width="8.7109375"/>
    <col min="13268" max="13268" customWidth="1" width="8.7109375"/>
    <col min="13269" max="13269" customWidth="1" width="8.7109375"/>
    <col min="13270" max="13270" customWidth="1" width="8.7109375"/>
    <col min="13271" max="13271" customWidth="1" width="8.7109375"/>
    <col min="13272" max="13272" customWidth="1" width="8.7109375"/>
    <col min="13273" max="13273" customWidth="1" width="8.7109375"/>
    <col min="13274" max="13274" customWidth="1" width="8.7109375"/>
    <col min="13275" max="13275" customWidth="1" width="8.7109375"/>
    <col min="13276" max="13276" customWidth="1" width="8.7109375"/>
    <col min="13277" max="13277" customWidth="1" width="8.7109375"/>
    <col min="13278" max="13278" customWidth="1" width="8.7109375"/>
    <col min="13279" max="13279" customWidth="1" width="8.7109375"/>
    <col min="13280" max="13280" customWidth="1" width="8.7109375"/>
    <col min="13281" max="13281" customWidth="1" width="8.7109375"/>
    <col min="13282" max="13282" customWidth="1" width="8.7109375"/>
    <col min="13283" max="13283" customWidth="1" width="8.7109375"/>
    <col min="13284" max="13284" customWidth="1" width="8.7109375"/>
    <col min="13285" max="13285" customWidth="1" width="8.7109375"/>
    <col min="13286" max="13286" customWidth="1" width="8.7109375"/>
    <col min="13287" max="13287" customWidth="1" width="8.7109375"/>
    <col min="13288" max="13288" customWidth="1" width="8.7109375"/>
    <col min="13289" max="13289" customWidth="1" width="8.7109375"/>
    <col min="13290" max="13290" customWidth="1" width="8.7109375"/>
    <col min="13291" max="13291" customWidth="1" width="8.7109375"/>
    <col min="13292" max="13292" customWidth="1" width="8.7109375"/>
    <col min="13293" max="13293" customWidth="1" width="8.7109375"/>
    <col min="13294" max="13294" customWidth="1" width="8.7109375"/>
    <col min="13295" max="13295" customWidth="1" width="8.7109375"/>
    <col min="13296" max="13296" customWidth="1" width="8.7109375"/>
    <col min="13297" max="13297" customWidth="1" width="8.7109375"/>
    <col min="13298" max="13298" customWidth="1" width="8.7109375"/>
    <col min="13299" max="13299" customWidth="1" width="8.7109375"/>
    <col min="13300" max="13300" customWidth="1" width="8.7109375"/>
    <col min="13301" max="13301" customWidth="1" width="8.7109375"/>
    <col min="13302" max="13302" customWidth="1" width="8.7109375"/>
    <col min="13303" max="13303" customWidth="1" width="8.7109375"/>
    <col min="13304" max="13304" customWidth="1" width="8.7109375"/>
    <col min="13305" max="13305" customWidth="1" width="8.7109375"/>
    <col min="13306" max="13306" customWidth="1" width="8.7109375"/>
    <col min="13307" max="13307" customWidth="1" width="8.7109375"/>
    <col min="13308" max="13308" customWidth="1" width="8.7109375"/>
    <col min="13309" max="13309" customWidth="1" width="8.7109375"/>
    <col min="13310" max="13310" customWidth="1" width="8.7109375"/>
    <col min="13311" max="13311" customWidth="1" width="8.7109375"/>
    <col min="13312" max="13312" customWidth="1" width="8.7109375"/>
    <col min="13313" max="13313" customWidth="1" width="8.7109375"/>
    <col min="13314" max="13314" customWidth="1" width="8.7109375"/>
    <col min="13315" max="13315" customWidth="1" width="8.7109375"/>
    <col min="13316" max="13316" customWidth="1" width="8.7109375"/>
    <col min="13317" max="13317" customWidth="1" width="8.7109375"/>
    <col min="13318" max="13318" customWidth="1" width="8.7109375"/>
    <col min="13319" max="13319" customWidth="1" width="8.7109375"/>
    <col min="13320" max="13320" customWidth="1" width="8.7109375"/>
    <col min="13321" max="13321" customWidth="1" width="8.7109375"/>
    <col min="13322" max="13322" customWidth="1" width="8.7109375"/>
    <col min="13323" max="13323" customWidth="1" width="8.7109375"/>
    <col min="13324" max="13324" customWidth="1" width="8.7109375"/>
    <col min="13325" max="13325" customWidth="1" width="8.7109375"/>
    <col min="13326" max="13326" customWidth="1" width="8.7109375"/>
    <col min="13327" max="13327" customWidth="1" width="8.7109375"/>
    <col min="13328" max="13328" customWidth="1" width="8.7109375"/>
    <col min="13329" max="13329" customWidth="1" width="8.7109375"/>
    <col min="13330" max="13330" customWidth="1" width="8.7109375"/>
    <col min="13331" max="13331" customWidth="1" width="8.7109375"/>
    <col min="13332" max="13332" customWidth="1" width="8.7109375"/>
    <col min="13333" max="13333" customWidth="1" width="8.7109375"/>
    <col min="13334" max="13334" customWidth="1" width="8.7109375"/>
    <col min="13335" max="13335" customWidth="1" width="8.7109375"/>
    <col min="13336" max="13336" customWidth="1" width="8.7109375"/>
    <col min="13337" max="13337" customWidth="1" width="8.7109375"/>
    <col min="13338" max="13338" customWidth="1" width="8.7109375"/>
    <col min="13339" max="13339" customWidth="1" width="8.7109375"/>
    <col min="13340" max="13340" customWidth="1" width="8.7109375"/>
    <col min="13341" max="13341" customWidth="1" width="8.7109375"/>
    <col min="13342" max="13342" customWidth="1" width="8.7109375"/>
    <col min="13343" max="13343" customWidth="1" width="8.7109375"/>
    <col min="13344" max="13344" customWidth="1" width="8.7109375"/>
    <col min="13345" max="13345" customWidth="1" width="8.7109375"/>
    <col min="13346" max="13346" customWidth="1" width="8.7109375"/>
    <col min="13347" max="13347" customWidth="1" width="8.7109375"/>
    <col min="13348" max="13348" customWidth="1" width="8.7109375"/>
    <col min="13349" max="13349" customWidth="1" width="8.7109375"/>
    <col min="13350" max="13350" customWidth="1" width="8.7109375"/>
    <col min="13351" max="13351" customWidth="1" width="8.7109375"/>
    <col min="13352" max="13352" customWidth="1" width="8.7109375"/>
    <col min="13353" max="13353" customWidth="1" width="8.7109375"/>
    <col min="13354" max="13354" customWidth="1" width="8.7109375"/>
    <col min="13355" max="13355" customWidth="1" width="8.7109375"/>
    <col min="13356" max="13356" customWidth="1" width="8.7109375"/>
    <col min="13357" max="13357" customWidth="1" width="8.7109375"/>
    <col min="13358" max="13358" customWidth="1" width="8.7109375"/>
    <col min="13359" max="13359" customWidth="1" width="8.7109375"/>
    <col min="13360" max="13360" customWidth="1" width="8.7109375"/>
    <col min="13361" max="13361" customWidth="1" width="8.7109375"/>
    <col min="13362" max="13362" customWidth="1" width="8.7109375"/>
    <col min="13363" max="13363" customWidth="1" width="8.7109375"/>
    <col min="13364" max="13364" customWidth="1" width="8.7109375"/>
    <col min="13365" max="13365" customWidth="1" width="8.7109375"/>
    <col min="13366" max="13366" customWidth="1" width="8.7109375"/>
    <col min="13367" max="13367" customWidth="1" width="8.7109375"/>
    <col min="13368" max="13368" customWidth="1" width="8.7109375"/>
    <col min="13369" max="13369" customWidth="1" width="8.7109375"/>
    <col min="13370" max="13370" customWidth="1" width="8.7109375"/>
    <col min="13371" max="13371" customWidth="1" width="8.7109375"/>
    <col min="13372" max="13372" customWidth="1" width="8.7109375"/>
    <col min="13373" max="13373" customWidth="1" width="8.7109375"/>
    <col min="13374" max="13374" customWidth="1" width="8.7109375"/>
    <col min="13375" max="13375" customWidth="1" width="8.7109375"/>
    <col min="13376" max="13376" customWidth="1" width="8.7109375"/>
    <col min="13377" max="13377" customWidth="1" width="8.7109375"/>
    <col min="13378" max="13378" customWidth="1" width="8.7109375"/>
    <col min="13379" max="13379" customWidth="1" width="8.7109375"/>
    <col min="13380" max="13380" customWidth="1" width="8.7109375"/>
    <col min="13381" max="13381" customWidth="1" width="8.7109375"/>
    <col min="13382" max="13382" customWidth="1" width="8.7109375"/>
    <col min="13383" max="13383" customWidth="1" width="8.7109375"/>
    <col min="13384" max="13384" customWidth="1" width="8.7109375"/>
    <col min="13385" max="13385" customWidth="1" width="8.7109375"/>
    <col min="13386" max="13386" customWidth="1" width="8.7109375"/>
    <col min="13387" max="13387" customWidth="1" width="8.7109375"/>
    <col min="13388" max="13388" customWidth="1" width="8.7109375"/>
    <col min="13389" max="13389" customWidth="1" width="8.7109375"/>
    <col min="13390" max="13390" customWidth="1" width="8.7109375"/>
    <col min="13391" max="13391" customWidth="1" width="8.7109375"/>
    <col min="13392" max="13392" customWidth="1" width="8.7109375"/>
    <col min="13393" max="13393" customWidth="1" width="8.7109375"/>
    <col min="13394" max="13394" customWidth="1" width="8.7109375"/>
    <col min="13395" max="13395" customWidth="1" width="8.7109375"/>
    <col min="13396" max="13396" customWidth="1" width="8.7109375"/>
    <col min="13397" max="13397" customWidth="1" width="8.7109375"/>
    <col min="13398" max="13398" customWidth="1" width="8.7109375"/>
    <col min="13399" max="13399" customWidth="1" width="8.7109375"/>
    <col min="13400" max="13400" customWidth="1" width="8.7109375"/>
    <col min="13401" max="13401" customWidth="1" width="8.7109375"/>
    <col min="13402" max="13402" customWidth="1" width="8.7109375"/>
    <col min="13403" max="13403" customWidth="1" width="8.7109375"/>
    <col min="13404" max="13404" customWidth="1" width="8.7109375"/>
    <col min="13405" max="13405" customWidth="1" width="8.7109375"/>
    <col min="13406" max="13406" customWidth="1" width="8.7109375"/>
    <col min="13407" max="13407" customWidth="1" width="8.7109375"/>
    <col min="13408" max="13408" customWidth="1" width="8.7109375"/>
    <col min="13409" max="13409" customWidth="1" width="8.7109375"/>
    <col min="13410" max="13410" customWidth="1" width="8.7109375"/>
    <col min="13411" max="13411" customWidth="1" width="8.7109375"/>
    <col min="13412" max="13412" customWidth="1" width="8.7109375"/>
    <col min="13413" max="13413" customWidth="1" width="8.7109375"/>
    <col min="13414" max="13414" customWidth="1" width="8.7109375"/>
    <col min="13415" max="13415" customWidth="1" width="8.7109375"/>
    <col min="13416" max="13416" customWidth="1" width="8.7109375"/>
    <col min="13417" max="13417" customWidth="1" width="8.7109375"/>
    <col min="13418" max="13418" customWidth="1" width="8.7109375"/>
    <col min="13419" max="13419" customWidth="1" width="8.7109375"/>
    <col min="13420" max="13420" customWidth="1" width="8.7109375"/>
    <col min="13421" max="13421" customWidth="1" width="8.7109375"/>
    <col min="13422" max="13422" customWidth="1" width="8.7109375"/>
    <col min="13423" max="13423" customWidth="1" width="8.7109375"/>
    <col min="13424" max="13424" customWidth="1" width="8.7109375"/>
    <col min="13425" max="13425" customWidth="1" width="8.7109375"/>
    <col min="13426" max="13426" customWidth="1" width="8.7109375"/>
    <col min="13427" max="13427" customWidth="1" width="8.7109375"/>
    <col min="13428" max="13428" customWidth="1" width="8.7109375"/>
    <col min="13429" max="13429" customWidth="1" width="8.7109375"/>
    <col min="13430" max="13430" customWidth="1" width="8.7109375"/>
    <col min="13431" max="13431" customWidth="1" width="8.7109375"/>
    <col min="13432" max="13432" customWidth="1" width="8.7109375"/>
    <col min="13433" max="13433" customWidth="1" width="8.7109375"/>
    <col min="13434" max="13434" customWidth="1" width="8.7109375"/>
    <col min="13435" max="13435" customWidth="1" width="8.7109375"/>
    <col min="13436" max="13436" customWidth="1" width="8.7109375"/>
    <col min="13437" max="13437" customWidth="1" width="8.7109375"/>
    <col min="13438" max="13438" customWidth="1" width="8.7109375"/>
    <col min="13439" max="13439" customWidth="1" width="8.7109375"/>
    <col min="13440" max="13440" customWidth="1" width="8.7109375"/>
    <col min="13441" max="13441" customWidth="1" width="8.7109375"/>
    <col min="13442" max="13442" customWidth="1" width="8.7109375"/>
    <col min="13443" max="13443" customWidth="1" width="8.7109375"/>
    <col min="13444" max="13444" customWidth="1" width="8.7109375"/>
    <col min="13445" max="13445" customWidth="1" width="8.7109375"/>
    <col min="13446" max="13446" customWidth="1" width="8.7109375"/>
    <col min="13447" max="13447" customWidth="1" width="8.7109375"/>
    <col min="13448" max="13448" customWidth="1" width="8.7109375"/>
    <col min="13449" max="13449" customWidth="1" width="8.7109375"/>
    <col min="13450" max="13450" customWidth="1" width="8.7109375"/>
    <col min="13451" max="13451" customWidth="1" width="8.7109375"/>
    <col min="13452" max="13452" customWidth="1" width="8.7109375"/>
    <col min="13453" max="13453" customWidth="1" width="8.7109375"/>
    <col min="13454" max="13454" customWidth="1" width="8.7109375"/>
    <col min="13455" max="13455" customWidth="1" width="8.7109375"/>
    <col min="13456" max="13456" customWidth="1" width="8.7109375"/>
    <col min="13457" max="13457" customWidth="1" width="8.7109375"/>
    <col min="13458" max="13458" customWidth="1" width="8.7109375"/>
    <col min="13459" max="13459" customWidth="1" width="8.7109375"/>
    <col min="13460" max="13460" customWidth="1" width="8.7109375"/>
    <col min="13461" max="13461" customWidth="1" width="8.7109375"/>
    <col min="13462" max="13462" customWidth="1" width="8.7109375"/>
    <col min="13463" max="13463" customWidth="1" width="8.7109375"/>
    <col min="13464" max="13464" customWidth="1" width="8.7109375"/>
    <col min="13465" max="13465" customWidth="1" width="8.7109375"/>
    <col min="13466" max="13466" customWidth="1" width="8.7109375"/>
    <col min="13467" max="13467" customWidth="1" width="8.7109375"/>
    <col min="13468" max="13468" customWidth="1" width="8.7109375"/>
    <col min="13469" max="13469" customWidth="1" width="8.7109375"/>
    <col min="13470" max="13470" customWidth="1" width="8.7109375"/>
    <col min="13471" max="13471" customWidth="1" width="8.7109375"/>
    <col min="13472" max="13472" customWidth="1" width="8.7109375"/>
    <col min="13473" max="13473" customWidth="1" width="8.7109375"/>
    <col min="13474" max="13474" customWidth="1" width="8.7109375"/>
    <col min="13475" max="13475" customWidth="1" width="8.7109375"/>
    <col min="13476" max="13476" customWidth="1" width="8.7109375"/>
    <col min="13477" max="13477" customWidth="1" width="8.7109375"/>
    <col min="13478" max="13478" customWidth="1" width="8.7109375"/>
    <col min="13479" max="13479" customWidth="1" width="8.7109375"/>
    <col min="13480" max="13480" customWidth="1" width="8.7109375"/>
    <col min="13481" max="13481" customWidth="1" width="8.7109375"/>
    <col min="13482" max="13482" customWidth="1" width="8.7109375"/>
    <col min="13483" max="13483" customWidth="1" width="8.7109375"/>
    <col min="13484" max="13484" customWidth="1" width="8.7109375"/>
    <col min="13485" max="13485" customWidth="1" width="8.7109375"/>
    <col min="13486" max="13486" customWidth="1" width="8.7109375"/>
    <col min="13487" max="13487" customWidth="1" width="8.7109375"/>
    <col min="13488" max="13488" customWidth="1" width="8.7109375"/>
    <col min="13489" max="13489" customWidth="1" width="8.7109375"/>
    <col min="13490" max="13490" customWidth="1" width="8.7109375"/>
    <col min="13491" max="13491" customWidth="1" width="8.7109375"/>
    <col min="13492" max="13492" customWidth="1" width="8.7109375"/>
    <col min="13493" max="13493" customWidth="1" width="8.7109375"/>
    <col min="13494" max="13494" customWidth="1" width="8.7109375"/>
    <col min="13495" max="13495" customWidth="1" width="8.7109375"/>
    <col min="13496" max="13496" customWidth="1" width="8.7109375"/>
    <col min="13497" max="13497" customWidth="1" width="8.7109375"/>
    <col min="13498" max="13498" customWidth="1" width="8.7109375"/>
    <col min="13499" max="13499" customWidth="1" width="8.7109375"/>
    <col min="13500" max="13500" customWidth="1" width="8.7109375"/>
    <col min="13501" max="13501" customWidth="1" width="8.7109375"/>
    <col min="13502" max="13502" customWidth="1" width="8.7109375"/>
    <col min="13503" max="13503" customWidth="1" width="8.7109375"/>
    <col min="13504" max="13504" customWidth="1" width="8.7109375"/>
    <col min="13505" max="13505" customWidth="1" width="8.7109375"/>
    <col min="13506" max="13506" customWidth="1" width="8.7109375"/>
    <col min="13507" max="13507" customWidth="1" width="8.7109375"/>
    <col min="13508" max="13508" customWidth="1" width="8.7109375"/>
    <col min="13509" max="13509" customWidth="1" width="8.7109375"/>
    <col min="13510" max="13510" customWidth="1" width="8.7109375"/>
    <col min="13511" max="13511" customWidth="1" width="8.7109375"/>
    <col min="13512" max="13512" customWidth="1" width="8.7109375"/>
    <col min="13513" max="13513" customWidth="1" width="8.7109375"/>
    <col min="13514" max="13514" customWidth="1" width="8.7109375"/>
    <col min="13515" max="13515" customWidth="1" width="8.7109375"/>
    <col min="13516" max="13516" customWidth="1" width="8.7109375"/>
    <col min="13517" max="13517" customWidth="1" width="8.7109375"/>
    <col min="13518" max="13518" customWidth="1" width="8.7109375"/>
    <col min="13519" max="13519" customWidth="1" width="8.7109375"/>
    <col min="13520" max="13520" customWidth="1" width="8.7109375"/>
    <col min="13521" max="13521" customWidth="1" width="8.7109375"/>
    <col min="13522" max="13522" customWidth="1" width="8.7109375"/>
    <col min="13523" max="13523" customWidth="1" width="8.7109375"/>
    <col min="13524" max="13524" customWidth="1" width="8.7109375"/>
    <col min="13525" max="13525" customWidth="1" width="8.7109375"/>
    <col min="13526" max="13526" customWidth="1" width="8.7109375"/>
    <col min="13527" max="13527" customWidth="1" width="8.7109375"/>
    <col min="13528" max="13528" customWidth="1" width="8.7109375"/>
    <col min="13529" max="13529" customWidth="1" width="8.7109375"/>
    <col min="13530" max="13530" customWidth="1" width="8.7109375"/>
    <col min="13531" max="13531" customWidth="1" width="8.7109375"/>
    <col min="13532" max="13532" customWidth="1" width="8.7109375"/>
    <col min="13533" max="13533" customWidth="1" width="8.7109375"/>
    <col min="13534" max="13534" customWidth="1" width="8.7109375"/>
    <col min="13535" max="13535" customWidth="1" width="8.7109375"/>
    <col min="13536" max="13536" customWidth="1" width="8.7109375"/>
    <col min="13537" max="13537" customWidth="1" width="8.7109375"/>
    <col min="13538" max="13538" customWidth="1" width="8.7109375"/>
    <col min="13539" max="13539" customWidth="1" width="8.7109375"/>
    <col min="13540" max="13540" customWidth="1" width="8.7109375"/>
    <col min="13541" max="13541" customWidth="1" width="8.7109375"/>
    <col min="13542" max="13542" customWidth="1" width="8.7109375"/>
    <col min="13543" max="13543" customWidth="1" width="8.7109375"/>
    <col min="13544" max="13544" customWidth="1" width="8.7109375"/>
    <col min="13545" max="13545" customWidth="1" width="8.7109375"/>
    <col min="13546" max="13546" customWidth="1" width="8.7109375"/>
    <col min="13547" max="13547" customWidth="1" width="8.7109375"/>
    <col min="13548" max="13548" customWidth="1" width="8.7109375"/>
    <col min="13549" max="13549" customWidth="1" width="8.7109375"/>
    <col min="13550" max="13550" customWidth="1" width="8.7109375"/>
    <col min="13551" max="13551" customWidth="1" width="8.7109375"/>
    <col min="13552" max="13552" customWidth="1" width="8.7109375"/>
    <col min="13553" max="13553" customWidth="1" width="8.7109375"/>
    <col min="13554" max="13554" customWidth="1" width="8.7109375"/>
    <col min="13555" max="13555" customWidth="1" width="8.7109375"/>
    <col min="13556" max="13556" customWidth="1" width="8.7109375"/>
    <col min="13557" max="13557" customWidth="1" width="8.7109375"/>
    <col min="13558" max="13558" customWidth="1" width="8.7109375"/>
    <col min="13559" max="13559" customWidth="1" width="8.7109375"/>
    <col min="13560" max="13560" customWidth="1" width="8.7109375"/>
    <col min="13561" max="13561" customWidth="1" width="8.7109375"/>
    <col min="13562" max="13562" customWidth="1" width="8.7109375"/>
    <col min="13563" max="13563" customWidth="1" width="8.7109375"/>
    <col min="13564" max="13564" customWidth="1" width="8.7109375"/>
    <col min="13565" max="13565" customWidth="1" width="8.7109375"/>
    <col min="13566" max="13566" customWidth="1" width="8.7109375"/>
    <col min="13567" max="13567" customWidth="1" width="8.7109375"/>
    <col min="13568" max="13568" customWidth="1" width="8.7109375"/>
    <col min="13569" max="13569" customWidth="1" width="8.7109375"/>
    <col min="13570" max="13570" customWidth="1" width="8.7109375"/>
    <col min="13571" max="13571" customWidth="1" width="8.7109375"/>
    <col min="13572" max="13572" customWidth="1" width="8.7109375"/>
    <col min="13573" max="13573" customWidth="1" width="8.7109375"/>
    <col min="13574" max="13574" customWidth="1" width="8.7109375"/>
    <col min="13575" max="13575" customWidth="1" width="8.7109375"/>
    <col min="13576" max="13576" customWidth="1" width="8.7109375"/>
    <col min="13577" max="13577" customWidth="1" width="8.7109375"/>
    <col min="13578" max="13578" customWidth="1" width="8.7109375"/>
    <col min="13579" max="13579" customWidth="1" width="8.7109375"/>
    <col min="13580" max="13580" customWidth="1" width="8.7109375"/>
    <col min="13581" max="13581" customWidth="1" width="8.7109375"/>
    <col min="13582" max="13582" customWidth="1" width="8.7109375"/>
    <col min="13583" max="13583" customWidth="1" width="8.7109375"/>
    <col min="13584" max="13584" customWidth="1" width="8.7109375"/>
    <col min="13585" max="13585" customWidth="1" width="8.7109375"/>
    <col min="13586" max="13586" customWidth="1" width="8.7109375"/>
    <col min="13587" max="13587" customWidth="1" width="8.7109375"/>
    <col min="13588" max="13588" customWidth="1" width="8.7109375"/>
    <col min="13589" max="13589" customWidth="1" width="8.7109375"/>
    <col min="13590" max="13590" customWidth="1" width="8.7109375"/>
    <col min="13591" max="13591" customWidth="1" width="8.7109375"/>
    <col min="13592" max="13592" customWidth="1" width="8.7109375"/>
    <col min="13593" max="13593" customWidth="1" width="8.7109375"/>
    <col min="13594" max="13594" customWidth="1" width="8.7109375"/>
    <col min="13595" max="13595" customWidth="1" width="8.7109375"/>
    <col min="13596" max="13596" customWidth="1" width="8.7109375"/>
    <col min="13597" max="13597" customWidth="1" width="8.7109375"/>
    <col min="13598" max="13598" customWidth="1" width="8.7109375"/>
    <col min="13599" max="13599" customWidth="1" width="8.7109375"/>
    <col min="13600" max="13600" customWidth="1" width="8.7109375"/>
    <col min="13601" max="13601" customWidth="1" width="8.7109375"/>
    <col min="13602" max="13602" customWidth="1" width="8.7109375"/>
    <col min="13603" max="13603" customWidth="1" width="8.7109375"/>
    <col min="13604" max="13604" customWidth="1" width="8.7109375"/>
    <col min="13605" max="13605" customWidth="1" width="8.7109375"/>
    <col min="13606" max="13606" customWidth="1" width="8.7109375"/>
    <col min="13607" max="13607" customWidth="1" width="8.7109375"/>
    <col min="13608" max="13608" customWidth="1" width="8.7109375"/>
    <col min="13609" max="13609" customWidth="1" width="8.7109375"/>
    <col min="13610" max="13610" customWidth="1" width="8.7109375"/>
    <col min="13611" max="13611" customWidth="1" width="8.7109375"/>
    <col min="13612" max="13612" customWidth="1" width="8.7109375"/>
    <col min="13613" max="13613" customWidth="1" width="8.7109375"/>
    <col min="13614" max="13614" customWidth="1" width="8.7109375"/>
    <col min="13615" max="13615" customWidth="1" width="8.7109375"/>
    <col min="13616" max="13616" customWidth="1" width="8.7109375"/>
    <col min="13617" max="13617" customWidth="1" width="8.7109375"/>
    <col min="13618" max="13618" customWidth="1" width="8.7109375"/>
    <col min="13619" max="13619" customWidth="1" width="8.7109375"/>
    <col min="13620" max="13620" customWidth="1" width="8.7109375"/>
    <col min="13621" max="13621" customWidth="1" width="8.7109375"/>
    <col min="13622" max="13622" customWidth="1" width="8.7109375"/>
    <col min="13623" max="13623" customWidth="1" width="8.7109375"/>
    <col min="13624" max="13624" customWidth="1" width="8.7109375"/>
    <col min="13625" max="13625" customWidth="1" width="8.7109375"/>
    <col min="13626" max="13626" customWidth="1" width="8.7109375"/>
    <col min="13627" max="13627" customWidth="1" width="8.7109375"/>
    <col min="13628" max="13628" customWidth="1" width="8.7109375"/>
    <col min="13629" max="13629" customWidth="1" width="8.7109375"/>
    <col min="13630" max="13630" customWidth="1" width="8.7109375"/>
    <col min="13631" max="13631" customWidth="1" width="8.7109375"/>
    <col min="13632" max="13632" customWidth="1" width="8.7109375"/>
    <col min="13633" max="13633" customWidth="1" width="8.7109375"/>
    <col min="13634" max="13634" customWidth="1" width="8.7109375"/>
    <col min="13635" max="13635" customWidth="1" width="8.7109375"/>
    <col min="13636" max="13636" customWidth="1" width="8.7109375"/>
    <col min="13637" max="13637" customWidth="1" width="8.7109375"/>
    <col min="13638" max="13638" customWidth="1" width="8.7109375"/>
    <col min="13639" max="13639" customWidth="1" width="8.7109375"/>
    <col min="13640" max="13640" customWidth="1" width="8.7109375"/>
    <col min="13641" max="13641" customWidth="1" width="8.7109375"/>
    <col min="13642" max="13642" customWidth="1" width="8.7109375"/>
    <col min="13643" max="13643" customWidth="1" width="8.7109375"/>
    <col min="13644" max="13644" customWidth="1" width="8.7109375"/>
    <col min="13645" max="13645" customWidth="1" width="8.7109375"/>
    <col min="13646" max="13646" customWidth="1" width="8.7109375"/>
    <col min="13647" max="13647" customWidth="1" width="8.7109375"/>
    <col min="13648" max="13648" customWidth="1" width="8.7109375"/>
    <col min="13649" max="13649" customWidth="1" width="8.7109375"/>
    <col min="13650" max="13650" customWidth="1" width="8.7109375"/>
    <col min="13651" max="13651" customWidth="1" width="8.7109375"/>
    <col min="13652" max="13652" customWidth="1" width="8.7109375"/>
    <col min="13653" max="13653" customWidth="1" width="8.7109375"/>
    <col min="13654" max="13654" customWidth="1" width="8.7109375"/>
    <col min="13655" max="13655" customWidth="1" width="8.7109375"/>
    <col min="13656" max="13656" customWidth="1" width="8.7109375"/>
    <col min="13657" max="13657" customWidth="1" width="8.7109375"/>
    <col min="13658" max="13658" customWidth="1" width="8.7109375"/>
    <col min="13659" max="13659" customWidth="1" width="8.7109375"/>
    <col min="13660" max="13660" customWidth="1" width="8.7109375"/>
    <col min="13661" max="13661" customWidth="1" width="8.7109375"/>
    <col min="13662" max="13662" customWidth="1" width="8.7109375"/>
    <col min="13663" max="13663" customWidth="1" width="8.7109375"/>
    <col min="13664" max="13664" customWidth="1" width="8.7109375"/>
    <col min="13665" max="13665" customWidth="1" width="8.7109375"/>
    <col min="13666" max="13666" customWidth="1" width="8.7109375"/>
    <col min="13667" max="13667" customWidth="1" width="8.7109375"/>
    <col min="13668" max="13668" customWidth="1" width="8.7109375"/>
    <col min="13669" max="13669" customWidth="1" width="8.7109375"/>
    <col min="13670" max="13670" customWidth="1" width="8.7109375"/>
    <col min="13671" max="13671" customWidth="1" width="8.7109375"/>
    <col min="13672" max="13672" customWidth="1" width="8.7109375"/>
    <col min="13673" max="13673" customWidth="1" width="8.7109375"/>
    <col min="13674" max="13674" customWidth="1" width="8.7109375"/>
    <col min="13675" max="13675" customWidth="1" width="8.7109375"/>
    <col min="13676" max="13676" customWidth="1" width="8.7109375"/>
    <col min="13677" max="13677" customWidth="1" width="8.7109375"/>
    <col min="13678" max="13678" customWidth="1" width="8.7109375"/>
    <col min="13679" max="13679" customWidth="1" width="8.7109375"/>
    <col min="13680" max="13680" customWidth="1" width="8.7109375"/>
    <col min="13681" max="13681" customWidth="1" width="8.7109375"/>
    <col min="13682" max="13682" customWidth="1" width="8.7109375"/>
    <col min="13683" max="13683" customWidth="1" width="8.7109375"/>
    <col min="13684" max="13684" customWidth="1" width="8.7109375"/>
    <col min="13685" max="13685" customWidth="1" width="8.7109375"/>
    <col min="13686" max="13686" customWidth="1" width="8.7109375"/>
    <col min="13687" max="13687" customWidth="1" width="8.7109375"/>
    <col min="13688" max="13688" customWidth="1" width="8.7109375"/>
    <col min="13689" max="13689" customWidth="1" width="8.7109375"/>
    <col min="13690" max="13690" customWidth="1" width="8.7109375"/>
    <col min="13691" max="13691" customWidth="1" width="8.7109375"/>
    <col min="13692" max="13692" customWidth="1" width="8.7109375"/>
    <col min="13693" max="13693" customWidth="1" width="8.7109375"/>
    <col min="13694" max="13694" customWidth="1" width="8.7109375"/>
    <col min="13695" max="13695" customWidth="1" width="8.7109375"/>
    <col min="13696" max="13696" customWidth="1" width="8.7109375"/>
    <col min="13697" max="13697" customWidth="1" width="8.7109375"/>
    <col min="13698" max="13698" customWidth="1" width="8.7109375"/>
    <col min="13699" max="13699" customWidth="1" width="8.7109375"/>
    <col min="13700" max="13700" customWidth="1" width="8.7109375"/>
    <col min="13701" max="13701" customWidth="1" width="8.7109375"/>
    <col min="13702" max="13702" customWidth="1" width="8.7109375"/>
    <col min="13703" max="13703" customWidth="1" width="8.7109375"/>
    <col min="13704" max="13704" customWidth="1" width="8.7109375"/>
    <col min="13705" max="13705" customWidth="1" width="8.7109375"/>
    <col min="13706" max="13706" customWidth="1" width="8.7109375"/>
    <col min="13707" max="13707" customWidth="1" width="8.7109375"/>
    <col min="13708" max="13708" customWidth="1" width="8.7109375"/>
    <col min="13709" max="13709" customWidth="1" width="8.7109375"/>
    <col min="13710" max="13710" customWidth="1" width="8.7109375"/>
    <col min="13711" max="13711" customWidth="1" width="8.7109375"/>
    <col min="13712" max="13712" customWidth="1" width="8.7109375"/>
    <col min="13713" max="13713" customWidth="1" width="8.7109375"/>
    <col min="13714" max="13714" customWidth="1" width="8.7109375"/>
    <col min="13715" max="13715" customWidth="1" width="8.7109375"/>
    <col min="13716" max="13716" customWidth="1" width="8.7109375"/>
    <col min="13717" max="13717" customWidth="1" width="8.7109375"/>
    <col min="13718" max="13718" customWidth="1" width="8.7109375"/>
    <col min="13719" max="13719" customWidth="1" width="8.7109375"/>
    <col min="13720" max="13720" customWidth="1" width="8.7109375"/>
    <col min="13721" max="13721" customWidth="1" width="8.7109375"/>
    <col min="13722" max="13722" customWidth="1" width="8.7109375"/>
    <col min="13723" max="13723" customWidth="1" width="8.7109375"/>
    <col min="13724" max="13724" customWidth="1" width="8.7109375"/>
    <col min="13725" max="13725" customWidth="1" width="8.7109375"/>
    <col min="13726" max="13726" customWidth="1" width="8.7109375"/>
    <col min="13727" max="13727" customWidth="1" width="8.7109375"/>
    <col min="13728" max="13728" customWidth="1" width="8.7109375"/>
    <col min="13729" max="13729" customWidth="1" width="8.7109375"/>
    <col min="13730" max="13730" customWidth="1" width="8.7109375"/>
    <col min="13731" max="13731" customWidth="1" width="8.7109375"/>
    <col min="13732" max="13732" customWidth="1" width="8.7109375"/>
    <col min="13733" max="13733" customWidth="1" width="8.7109375"/>
    <col min="13734" max="13734" customWidth="1" width="8.7109375"/>
    <col min="13735" max="13735" customWidth="1" width="8.7109375"/>
    <col min="13736" max="13736" customWidth="1" width="8.7109375"/>
    <col min="13737" max="13737" customWidth="1" width="8.7109375"/>
    <col min="13738" max="13738" customWidth="1" width="8.7109375"/>
    <col min="13739" max="13739" customWidth="1" width="8.7109375"/>
    <col min="13740" max="13740" customWidth="1" width="8.7109375"/>
    <col min="13741" max="13741" customWidth="1" width="8.7109375"/>
    <col min="13742" max="13742" customWidth="1" width="8.7109375"/>
    <col min="13743" max="13743" customWidth="1" width="8.7109375"/>
    <col min="13744" max="13744" customWidth="1" width="8.7109375"/>
    <col min="13745" max="13745" customWidth="1" width="8.7109375"/>
    <col min="13746" max="13746" customWidth="1" width="8.7109375"/>
    <col min="13747" max="13747" customWidth="1" width="8.7109375"/>
    <col min="13748" max="13748" customWidth="1" width="8.7109375"/>
    <col min="13749" max="13749" customWidth="1" width="8.7109375"/>
    <col min="13750" max="13750" customWidth="1" width="8.7109375"/>
    <col min="13751" max="13751" customWidth="1" width="8.7109375"/>
    <col min="13752" max="13752" customWidth="1" width="8.7109375"/>
    <col min="13753" max="13753" customWidth="1" width="8.7109375"/>
    <col min="13754" max="13754" customWidth="1" width="8.7109375"/>
    <col min="13755" max="13755" customWidth="1" width="8.7109375"/>
    <col min="13756" max="13756" customWidth="1" width="8.7109375"/>
    <col min="13757" max="13757" customWidth="1" width="8.7109375"/>
    <col min="13758" max="13758" customWidth="1" width="8.7109375"/>
    <col min="13759" max="13759" customWidth="1" width="8.7109375"/>
    <col min="13760" max="13760" customWidth="1" width="8.7109375"/>
    <col min="13761" max="13761" customWidth="1" width="8.7109375"/>
    <col min="13762" max="13762" customWidth="1" width="8.7109375"/>
    <col min="13763" max="13763" customWidth="1" width="8.7109375"/>
    <col min="13764" max="13764" customWidth="1" width="8.7109375"/>
    <col min="13765" max="13765" customWidth="1" width="8.7109375"/>
    <col min="13766" max="13766" customWidth="1" width="8.7109375"/>
    <col min="13767" max="13767" customWidth="1" width="8.7109375"/>
    <col min="13768" max="13768" customWidth="1" width="8.7109375"/>
    <col min="13769" max="13769" customWidth="1" width="8.7109375"/>
    <col min="13770" max="13770" customWidth="1" width="8.7109375"/>
    <col min="13771" max="13771" customWidth="1" width="8.7109375"/>
    <col min="13772" max="13772" customWidth="1" width="8.7109375"/>
    <col min="13773" max="13773" customWidth="1" width="8.7109375"/>
    <col min="13774" max="13774" customWidth="1" width="8.7109375"/>
    <col min="13775" max="13775" customWidth="1" width="8.7109375"/>
    <col min="13776" max="13776" customWidth="1" width="8.7109375"/>
    <col min="13777" max="13777" customWidth="1" width="8.7109375"/>
    <col min="13778" max="13778" customWidth="1" width="8.7109375"/>
    <col min="13779" max="13779" customWidth="1" width="8.7109375"/>
    <col min="13780" max="13780" customWidth="1" width="8.7109375"/>
    <col min="13781" max="13781" customWidth="1" width="8.7109375"/>
    <col min="13782" max="13782" customWidth="1" width="8.7109375"/>
    <col min="13783" max="13783" customWidth="1" width="8.7109375"/>
    <col min="13784" max="13784" customWidth="1" width="8.7109375"/>
    <col min="13785" max="13785" customWidth="1" width="8.7109375"/>
    <col min="13786" max="13786" customWidth="1" width="8.7109375"/>
    <col min="13787" max="13787" customWidth="1" width="8.7109375"/>
    <col min="13788" max="13788" customWidth="1" width="8.7109375"/>
    <col min="13789" max="13789" customWidth="1" width="8.7109375"/>
    <col min="13790" max="13790" customWidth="1" width="8.7109375"/>
    <col min="13791" max="13791" customWidth="1" width="8.7109375"/>
    <col min="13792" max="13792" customWidth="1" width="8.7109375"/>
    <col min="13793" max="13793" customWidth="1" width="8.7109375"/>
    <col min="13794" max="13794" customWidth="1" width="8.7109375"/>
    <col min="13795" max="13795" customWidth="1" width="8.7109375"/>
    <col min="13796" max="13796" customWidth="1" width="8.7109375"/>
    <col min="13797" max="13797" customWidth="1" width="8.7109375"/>
    <col min="13798" max="13798" customWidth="1" width="8.7109375"/>
    <col min="13799" max="13799" customWidth="1" width="8.7109375"/>
    <col min="13800" max="13800" customWidth="1" width="8.7109375"/>
    <col min="13801" max="13801" customWidth="1" width="8.7109375"/>
    <col min="13802" max="13802" customWidth="1" width="8.7109375"/>
    <col min="13803" max="13803" customWidth="1" width="8.7109375"/>
    <col min="13804" max="13804" customWidth="1" width="8.7109375"/>
    <col min="13805" max="13805" customWidth="1" width="8.7109375"/>
    <col min="13806" max="13806" customWidth="1" width="8.7109375"/>
    <col min="13807" max="13807" customWidth="1" width="8.7109375"/>
    <col min="13808" max="13808" customWidth="1" width="8.7109375"/>
    <col min="13809" max="13809" customWidth="1" width="8.7109375"/>
    <col min="13810" max="13810" customWidth="1" width="8.7109375"/>
    <col min="13811" max="13811" customWidth="1" width="8.7109375"/>
    <col min="13812" max="13812" customWidth="1" width="8.7109375"/>
    <col min="13813" max="13813" customWidth="1" width="8.7109375"/>
    <col min="13814" max="13814" customWidth="1" width="8.7109375"/>
    <col min="13815" max="13815" customWidth="1" width="8.7109375"/>
    <col min="13816" max="13816" customWidth="1" width="8.7109375"/>
    <col min="13817" max="13817" customWidth="1" width="8.7109375"/>
    <col min="13818" max="13818" customWidth="1" width="8.7109375"/>
    <col min="13819" max="13819" customWidth="1" width="8.7109375"/>
    <col min="13820" max="13820" customWidth="1" width="8.7109375"/>
    <col min="13821" max="13821" customWidth="1" width="8.7109375"/>
    <col min="13822" max="13822" customWidth="1" width="8.7109375"/>
    <col min="13823" max="13823" customWidth="1" width="8.7109375"/>
    <col min="13824" max="13824" customWidth="1" width="8.7109375"/>
    <col min="13825" max="13825" customWidth="1" width="8.7109375"/>
    <col min="13826" max="13826" customWidth="1" width="8.7109375"/>
    <col min="13827" max="13827" customWidth="1" width="8.7109375"/>
    <col min="13828" max="13828" customWidth="1" width="8.7109375"/>
    <col min="13829" max="13829" customWidth="1" width="8.7109375"/>
    <col min="13830" max="13830" customWidth="1" width="8.7109375"/>
    <col min="13831" max="13831" customWidth="1" width="8.7109375"/>
    <col min="13832" max="13832" customWidth="1" width="8.7109375"/>
    <col min="13833" max="13833" customWidth="1" width="8.7109375"/>
    <col min="13834" max="13834" customWidth="1" width="8.7109375"/>
    <col min="13835" max="13835" customWidth="1" width="8.7109375"/>
    <col min="13836" max="13836" customWidth="1" width="8.7109375"/>
    <col min="13837" max="13837" customWidth="1" width="8.7109375"/>
    <col min="13838" max="13838" customWidth="1" width="8.7109375"/>
    <col min="13839" max="13839" customWidth="1" width="8.7109375"/>
    <col min="13840" max="13840" customWidth="1" width="8.7109375"/>
    <col min="13841" max="13841" customWidth="1" width="8.7109375"/>
    <col min="13842" max="13842" customWidth="1" width="8.7109375"/>
    <col min="13843" max="13843" customWidth="1" width="8.7109375"/>
    <col min="13844" max="13844" customWidth="1" width="8.7109375"/>
    <col min="13845" max="13845" customWidth="1" width="8.7109375"/>
    <col min="13846" max="13846" customWidth="1" width="8.7109375"/>
    <col min="13847" max="13847" customWidth="1" width="8.7109375"/>
    <col min="13848" max="13848" customWidth="1" width="8.7109375"/>
    <col min="13849" max="13849" customWidth="1" width="8.7109375"/>
    <col min="13850" max="13850" customWidth="1" width="8.7109375"/>
    <col min="13851" max="13851" customWidth="1" width="8.7109375"/>
    <col min="13852" max="13852" customWidth="1" width="8.7109375"/>
    <col min="13853" max="13853" customWidth="1" width="8.7109375"/>
    <col min="13854" max="13854" customWidth="1" width="8.7109375"/>
    <col min="13855" max="13855" customWidth="1" width="8.7109375"/>
    <col min="13856" max="13856" customWidth="1" width="8.7109375"/>
    <col min="13857" max="13857" customWidth="1" width="8.7109375"/>
    <col min="13858" max="13858" customWidth="1" width="8.7109375"/>
    <col min="13859" max="13859" customWidth="1" width="8.7109375"/>
    <col min="13860" max="13860" customWidth="1" width="8.7109375"/>
    <col min="13861" max="13861" customWidth="1" width="8.7109375"/>
    <col min="13862" max="13862" customWidth="1" width="8.7109375"/>
    <col min="13863" max="13863" customWidth="1" width="8.7109375"/>
    <col min="13864" max="13864" customWidth="1" width="8.7109375"/>
    <col min="13865" max="13865" customWidth="1" width="8.7109375"/>
    <col min="13866" max="13866" customWidth="1" width="8.7109375"/>
    <col min="13867" max="13867" customWidth="1" width="8.7109375"/>
    <col min="13868" max="13868" customWidth="1" width="8.7109375"/>
    <col min="13869" max="13869" customWidth="1" width="8.7109375"/>
    <col min="13870" max="13870" customWidth="1" width="8.7109375"/>
    <col min="13871" max="13871" customWidth="1" width="8.7109375"/>
    <col min="13872" max="13872" customWidth="1" width="8.7109375"/>
    <col min="13873" max="13873" customWidth="1" width="8.7109375"/>
    <col min="13874" max="13874" customWidth="1" width="8.7109375"/>
    <col min="13875" max="13875" customWidth="1" width="8.7109375"/>
    <col min="13876" max="13876" customWidth="1" width="8.7109375"/>
    <col min="13877" max="13877" customWidth="1" width="8.7109375"/>
    <col min="13878" max="13878" customWidth="1" width="8.7109375"/>
    <col min="13879" max="13879" customWidth="1" width="8.7109375"/>
    <col min="13880" max="13880" customWidth="1" width="8.7109375"/>
    <col min="13881" max="13881" customWidth="1" width="8.7109375"/>
    <col min="13882" max="13882" customWidth="1" width="8.7109375"/>
    <col min="13883" max="13883" customWidth="1" width="8.7109375"/>
    <col min="13884" max="13884" customWidth="1" width="8.7109375"/>
    <col min="13885" max="13885" customWidth="1" width="8.7109375"/>
    <col min="13886" max="13886" customWidth="1" width="8.7109375"/>
    <col min="13887" max="13887" customWidth="1" width="8.7109375"/>
    <col min="13888" max="13888" customWidth="1" width="8.7109375"/>
    <col min="13889" max="13889" customWidth="1" width="8.7109375"/>
    <col min="13890" max="13890" customWidth="1" width="8.7109375"/>
    <col min="13891" max="13891" customWidth="1" width="8.7109375"/>
    <col min="13892" max="13892" customWidth="1" width="8.7109375"/>
    <col min="13893" max="13893" customWidth="1" width="8.7109375"/>
    <col min="13894" max="13894" customWidth="1" width="8.7109375"/>
    <col min="13895" max="13895" customWidth="1" width="8.7109375"/>
    <col min="13896" max="13896" customWidth="1" width="8.7109375"/>
    <col min="13897" max="13897" customWidth="1" width="8.7109375"/>
    <col min="13898" max="13898" customWidth="1" width="8.7109375"/>
    <col min="13899" max="13899" customWidth="1" width="8.7109375"/>
    <col min="13900" max="13900" customWidth="1" width="8.7109375"/>
    <col min="13901" max="13901" customWidth="1" width="8.7109375"/>
    <col min="13902" max="13902" customWidth="1" width="8.7109375"/>
    <col min="13903" max="13903" customWidth="1" width="8.7109375"/>
    <col min="13904" max="13904" customWidth="1" width="8.7109375"/>
    <col min="13905" max="13905" customWidth="1" width="8.7109375"/>
    <col min="13906" max="13906" customWidth="1" width="8.7109375"/>
    <col min="13907" max="13907" customWidth="1" width="8.7109375"/>
    <col min="13908" max="13908" customWidth="1" width="8.7109375"/>
    <col min="13909" max="13909" customWidth="1" width="8.7109375"/>
    <col min="13910" max="13910" customWidth="1" width="8.7109375"/>
    <col min="13911" max="13911" customWidth="1" width="8.7109375"/>
    <col min="13912" max="13912" customWidth="1" width="8.7109375"/>
    <col min="13913" max="13913" customWidth="1" width="8.7109375"/>
    <col min="13914" max="13914" customWidth="1" width="8.7109375"/>
    <col min="13915" max="13915" customWidth="1" width="8.7109375"/>
    <col min="13916" max="13916" customWidth="1" width="8.7109375"/>
    <col min="13917" max="13917" customWidth="1" width="8.7109375"/>
    <col min="13918" max="13918" customWidth="1" width="8.7109375"/>
    <col min="13919" max="13919" customWidth="1" width="8.7109375"/>
    <col min="13920" max="13920" customWidth="1" width="8.7109375"/>
    <col min="13921" max="13921" customWidth="1" width="8.7109375"/>
    <col min="13922" max="13922" customWidth="1" width="8.7109375"/>
    <col min="13923" max="13923" customWidth="1" width="8.7109375"/>
    <col min="13924" max="13924" customWidth="1" width="8.7109375"/>
    <col min="13925" max="13925" customWidth="1" width="8.7109375"/>
    <col min="13926" max="13926" customWidth="1" width="8.7109375"/>
    <col min="13927" max="13927" customWidth="1" width="8.7109375"/>
    <col min="13928" max="13928" customWidth="1" width="8.7109375"/>
    <col min="13929" max="13929" customWidth="1" width="8.7109375"/>
    <col min="13930" max="13930" customWidth="1" width="8.7109375"/>
    <col min="13931" max="13931" customWidth="1" width="8.7109375"/>
    <col min="13932" max="13932" customWidth="1" width="8.7109375"/>
    <col min="13933" max="13933" customWidth="1" width="8.7109375"/>
    <col min="13934" max="13934" customWidth="1" width="8.7109375"/>
    <col min="13935" max="13935" customWidth="1" width="8.7109375"/>
    <col min="13936" max="13936" customWidth="1" width="8.7109375"/>
    <col min="13937" max="13937" customWidth="1" width="8.7109375"/>
    <col min="13938" max="13938" customWidth="1" width="8.7109375"/>
    <col min="13939" max="13939" customWidth="1" width="8.7109375"/>
    <col min="13940" max="13940" customWidth="1" width="8.7109375"/>
    <col min="13941" max="13941" customWidth="1" width="8.7109375"/>
    <col min="13942" max="13942" customWidth="1" width="8.7109375"/>
    <col min="13943" max="13943" customWidth="1" width="8.7109375"/>
    <col min="13944" max="13944" customWidth="1" width="8.7109375"/>
    <col min="13945" max="13945" customWidth="1" width="8.7109375"/>
    <col min="13946" max="13946" customWidth="1" width="8.7109375"/>
    <col min="13947" max="13947" customWidth="1" width="8.7109375"/>
    <col min="13948" max="13948" customWidth="1" width="8.7109375"/>
    <col min="13949" max="13949" customWidth="1" width="8.7109375"/>
    <col min="13950" max="13950" customWidth="1" width="8.7109375"/>
    <col min="13951" max="13951" customWidth="1" width="8.7109375"/>
    <col min="13952" max="13952" customWidth="1" width="8.7109375"/>
    <col min="13953" max="13953" customWidth="1" width="8.7109375"/>
    <col min="13954" max="13954" customWidth="1" width="8.7109375"/>
    <col min="13955" max="13955" customWidth="1" width="8.7109375"/>
    <col min="13956" max="13956" customWidth="1" width="8.7109375"/>
    <col min="13957" max="13957" customWidth="1" width="8.7109375"/>
    <col min="13958" max="13958" customWidth="1" width="8.7109375"/>
    <col min="13959" max="13959" customWidth="1" width="8.7109375"/>
    <col min="13960" max="13960" customWidth="1" width="8.7109375"/>
    <col min="13961" max="13961" customWidth="1" width="8.7109375"/>
    <col min="13962" max="13962" customWidth="1" width="8.7109375"/>
    <col min="13963" max="13963" customWidth="1" width="8.7109375"/>
    <col min="13964" max="13964" customWidth="1" width="8.7109375"/>
    <col min="13965" max="13965" customWidth="1" width="8.7109375"/>
    <col min="13966" max="13966" customWidth="1" width="8.7109375"/>
    <col min="13967" max="13967" customWidth="1" width="8.7109375"/>
    <col min="13968" max="13968" customWidth="1" width="8.7109375"/>
    <col min="13969" max="13969" customWidth="1" width="8.7109375"/>
    <col min="13970" max="13970" customWidth="1" width="8.7109375"/>
    <col min="13971" max="13971" customWidth="1" width="8.7109375"/>
    <col min="13972" max="13972" customWidth="1" width="8.7109375"/>
    <col min="13973" max="13973" customWidth="1" width="8.7109375"/>
    <col min="13974" max="13974" customWidth="1" width="8.7109375"/>
    <col min="13975" max="13975" customWidth="1" width="8.7109375"/>
    <col min="13976" max="13976" customWidth="1" width="8.7109375"/>
    <col min="13977" max="13977" customWidth="1" width="8.7109375"/>
    <col min="13978" max="13978" customWidth="1" width="8.7109375"/>
    <col min="13979" max="13979" customWidth="1" width="8.7109375"/>
    <col min="13980" max="13980" customWidth="1" width="8.7109375"/>
    <col min="13981" max="13981" customWidth="1" width="8.7109375"/>
    <col min="13982" max="13982" customWidth="1" width="8.7109375"/>
    <col min="13983" max="13983" customWidth="1" width="8.7109375"/>
    <col min="13984" max="13984" customWidth="1" width="8.7109375"/>
    <col min="13985" max="13985" customWidth="1" width="8.7109375"/>
    <col min="13986" max="13986" customWidth="1" width="8.7109375"/>
    <col min="13987" max="13987" customWidth="1" width="8.7109375"/>
    <col min="13988" max="13988" customWidth="1" width="8.7109375"/>
    <col min="13989" max="13989" customWidth="1" width="8.7109375"/>
    <col min="13990" max="13990" customWidth="1" width="8.7109375"/>
    <col min="13991" max="13991" customWidth="1" width="8.7109375"/>
    <col min="13992" max="13992" customWidth="1" width="8.7109375"/>
    <col min="13993" max="13993" customWidth="1" width="8.7109375"/>
    <col min="13994" max="13994" customWidth="1" width="8.7109375"/>
    <col min="13995" max="13995" customWidth="1" width="8.7109375"/>
    <col min="13996" max="13996" customWidth="1" width="8.7109375"/>
    <col min="13997" max="13997" customWidth="1" width="8.7109375"/>
    <col min="13998" max="13998" customWidth="1" width="8.7109375"/>
    <col min="13999" max="13999" customWidth="1" width="8.7109375"/>
    <col min="14000" max="14000" customWidth="1" width="8.7109375"/>
    <col min="14001" max="14001" customWidth="1" width="8.7109375"/>
    <col min="14002" max="14002" customWidth="1" width="8.7109375"/>
    <col min="14003" max="14003" customWidth="1" width="8.7109375"/>
    <col min="14004" max="14004" customWidth="1" width="8.7109375"/>
    <col min="14005" max="14005" customWidth="1" width="8.7109375"/>
    <col min="14006" max="14006" customWidth="1" width="8.7109375"/>
    <col min="14007" max="14007" customWidth="1" width="8.7109375"/>
    <col min="14008" max="14008" customWidth="1" width="8.7109375"/>
    <col min="14009" max="14009" customWidth="1" width="8.7109375"/>
    <col min="14010" max="14010" customWidth="1" width="8.7109375"/>
    <col min="14011" max="14011" customWidth="1" width="8.7109375"/>
    <col min="14012" max="14012" customWidth="1" width="8.7109375"/>
    <col min="14013" max="14013" customWidth="1" width="8.7109375"/>
    <col min="14014" max="14014" customWidth="1" width="8.7109375"/>
    <col min="14015" max="14015" customWidth="1" width="8.7109375"/>
    <col min="14016" max="14016" customWidth="1" width="8.7109375"/>
    <col min="14017" max="14017" customWidth="1" width="8.7109375"/>
    <col min="14018" max="14018" customWidth="1" width="8.7109375"/>
    <col min="14019" max="14019" customWidth="1" width="8.7109375"/>
    <col min="14020" max="14020" customWidth="1" width="8.7109375"/>
    <col min="14021" max="14021" customWidth="1" width="8.7109375"/>
    <col min="14022" max="14022" customWidth="1" width="8.7109375"/>
    <col min="14023" max="14023" customWidth="1" width="8.7109375"/>
    <col min="14024" max="14024" customWidth="1" width="8.7109375"/>
    <col min="14025" max="14025" customWidth="1" width="8.7109375"/>
    <col min="14026" max="14026" customWidth="1" width="8.7109375"/>
    <col min="14027" max="14027" customWidth="1" width="8.7109375"/>
    <col min="14028" max="14028" customWidth="1" width="8.7109375"/>
    <col min="14029" max="14029" customWidth="1" width="8.7109375"/>
    <col min="14030" max="14030" customWidth="1" width="8.7109375"/>
    <col min="14031" max="14031" customWidth="1" width="8.7109375"/>
    <col min="14032" max="14032" customWidth="1" width="8.7109375"/>
    <col min="14033" max="14033" customWidth="1" width="8.7109375"/>
    <col min="14034" max="14034" customWidth="1" width="8.7109375"/>
    <col min="14035" max="14035" customWidth="1" width="8.7109375"/>
    <col min="14036" max="14036" customWidth="1" width="8.7109375"/>
    <col min="14037" max="14037" customWidth="1" width="8.7109375"/>
    <col min="14038" max="14038" customWidth="1" width="8.7109375"/>
    <col min="14039" max="14039" customWidth="1" width="8.7109375"/>
    <col min="14040" max="14040" customWidth="1" width="8.7109375"/>
    <col min="14041" max="14041" customWidth="1" width="8.7109375"/>
    <col min="14042" max="14042" customWidth="1" width="8.7109375"/>
    <col min="14043" max="14043" customWidth="1" width="8.7109375"/>
    <col min="14044" max="14044" customWidth="1" width="8.7109375"/>
    <col min="14045" max="14045" customWidth="1" width="8.7109375"/>
    <col min="14046" max="14046" customWidth="1" width="8.7109375"/>
    <col min="14047" max="14047" customWidth="1" width="8.7109375"/>
    <col min="14048" max="14048" customWidth="1" width="8.7109375"/>
    <col min="14049" max="14049" customWidth="1" width="8.7109375"/>
    <col min="14050" max="14050" customWidth="1" width="8.7109375"/>
    <col min="14051" max="14051" customWidth="1" width="8.7109375"/>
    <col min="14052" max="14052" customWidth="1" width="8.7109375"/>
    <col min="14053" max="14053" customWidth="1" width="8.7109375"/>
    <col min="14054" max="14054" customWidth="1" width="8.7109375"/>
    <col min="14055" max="14055" customWidth="1" width="8.7109375"/>
    <col min="14056" max="14056" customWidth="1" width="8.7109375"/>
    <col min="14057" max="14057" customWidth="1" width="8.7109375"/>
    <col min="14058" max="14058" customWidth="1" width="8.7109375"/>
    <col min="14059" max="14059" customWidth="1" width="8.7109375"/>
    <col min="14060" max="14060" customWidth="1" width="8.7109375"/>
    <col min="14061" max="14061" customWidth="1" width="8.7109375"/>
    <col min="14062" max="14062" customWidth="1" width="8.7109375"/>
    <col min="14063" max="14063" customWidth="1" width="8.7109375"/>
    <col min="14064" max="14064" customWidth="1" width="8.7109375"/>
    <col min="14065" max="14065" customWidth="1" width="8.7109375"/>
    <col min="14066" max="14066" customWidth="1" width="8.7109375"/>
    <col min="14067" max="14067" customWidth="1" width="8.7109375"/>
    <col min="14068" max="14068" customWidth="1" width="8.7109375"/>
    <col min="14069" max="14069" customWidth="1" width="8.7109375"/>
    <col min="14070" max="14070" customWidth="1" width="8.7109375"/>
    <col min="14071" max="14071" customWidth="1" width="8.7109375"/>
    <col min="14072" max="14072" customWidth="1" width="8.7109375"/>
    <col min="14073" max="14073" customWidth="1" width="8.7109375"/>
    <col min="14074" max="14074" customWidth="1" width="8.7109375"/>
    <col min="14075" max="14075" customWidth="1" width="8.7109375"/>
    <col min="14076" max="14076" customWidth="1" width="8.7109375"/>
    <col min="14077" max="14077" customWidth="1" width="8.7109375"/>
    <col min="14078" max="14078" customWidth="1" width="8.7109375"/>
    <col min="14079" max="14079" customWidth="1" width="8.7109375"/>
    <col min="14080" max="14080" customWidth="1" width="8.7109375"/>
    <col min="14081" max="14081" customWidth="1" width="8.7109375"/>
    <col min="14082" max="14082" customWidth="1" width="8.7109375"/>
    <col min="14083" max="14083" customWidth="1" width="8.7109375"/>
    <col min="14084" max="14084" customWidth="1" width="8.7109375"/>
    <col min="14085" max="14085" customWidth="1" width="8.7109375"/>
    <col min="14086" max="14086" customWidth="1" width="8.7109375"/>
    <col min="14087" max="14087" customWidth="1" width="8.7109375"/>
    <col min="14088" max="14088" customWidth="1" width="8.7109375"/>
    <col min="14089" max="14089" customWidth="1" width="8.7109375"/>
    <col min="14090" max="14090" customWidth="1" width="8.7109375"/>
    <col min="14091" max="14091" customWidth="1" width="8.7109375"/>
    <col min="14092" max="14092" customWidth="1" width="8.7109375"/>
    <col min="14093" max="14093" customWidth="1" width="8.7109375"/>
    <col min="14094" max="14094" customWidth="1" width="8.7109375"/>
    <col min="14095" max="14095" customWidth="1" width="8.7109375"/>
    <col min="14096" max="14096" customWidth="1" width="8.7109375"/>
    <col min="14097" max="14097" customWidth="1" width="8.7109375"/>
    <col min="14098" max="14098" customWidth="1" width="8.7109375"/>
    <col min="14099" max="14099" customWidth="1" width="8.7109375"/>
    <col min="14100" max="14100" customWidth="1" width="8.7109375"/>
    <col min="14101" max="14101" customWidth="1" width="8.7109375"/>
    <col min="14102" max="14102" customWidth="1" width="8.7109375"/>
    <col min="14103" max="14103" customWidth="1" width="8.7109375"/>
    <col min="14104" max="14104" customWidth="1" width="8.7109375"/>
    <col min="14105" max="14105" customWidth="1" width="8.7109375"/>
    <col min="14106" max="14106" customWidth="1" width="8.7109375"/>
    <col min="14107" max="14107" customWidth="1" width="8.7109375"/>
    <col min="14108" max="14108" customWidth="1" width="8.7109375"/>
    <col min="14109" max="14109" customWidth="1" width="8.7109375"/>
    <col min="14110" max="14110" customWidth="1" width="8.7109375"/>
    <col min="14111" max="14111" customWidth="1" width="8.7109375"/>
    <col min="14112" max="14112" customWidth="1" width="8.7109375"/>
    <col min="14113" max="14113" customWidth="1" width="8.7109375"/>
    <col min="14114" max="14114" customWidth="1" width="8.7109375"/>
    <col min="14115" max="14115" customWidth="1" width="8.7109375"/>
    <col min="14116" max="14116" customWidth="1" width="8.7109375"/>
    <col min="14117" max="14117" customWidth="1" width="8.7109375"/>
    <col min="14118" max="14118" customWidth="1" width="8.7109375"/>
    <col min="14119" max="14119" customWidth="1" width="8.7109375"/>
    <col min="14120" max="14120" customWidth="1" width="8.7109375"/>
    <col min="14121" max="14121" customWidth="1" width="8.7109375"/>
    <col min="14122" max="14122" customWidth="1" width="8.7109375"/>
    <col min="14123" max="14123" customWidth="1" width="8.7109375"/>
    <col min="14124" max="14124" customWidth="1" width="8.7109375"/>
    <col min="14125" max="14125" customWidth="1" width="8.7109375"/>
    <col min="14126" max="14126" customWidth="1" width="8.7109375"/>
    <col min="14127" max="14127" customWidth="1" width="8.7109375"/>
    <col min="14128" max="14128" customWidth="1" width="8.7109375"/>
    <col min="14129" max="14129" customWidth="1" width="8.7109375"/>
    <col min="14130" max="14130" customWidth="1" width="8.7109375"/>
    <col min="14131" max="14131" customWidth="1" width="8.7109375"/>
    <col min="14132" max="14132" customWidth="1" width="8.7109375"/>
    <col min="14133" max="14133" customWidth="1" width="8.7109375"/>
    <col min="14134" max="14134" customWidth="1" width="8.7109375"/>
    <col min="14135" max="14135" customWidth="1" width="8.7109375"/>
    <col min="14136" max="14136" customWidth="1" width="8.7109375"/>
    <col min="14137" max="14137" customWidth="1" width="8.7109375"/>
    <col min="14138" max="14138" customWidth="1" width="8.7109375"/>
    <col min="14139" max="14139" customWidth="1" width="8.7109375"/>
    <col min="14140" max="14140" customWidth="1" width="8.7109375"/>
    <col min="14141" max="14141" customWidth="1" width="8.7109375"/>
    <col min="14142" max="14142" customWidth="1" width="8.7109375"/>
    <col min="14143" max="14143" customWidth="1" width="8.7109375"/>
    <col min="14144" max="14144" customWidth="1" width="8.7109375"/>
    <col min="14145" max="14145" customWidth="1" width="8.7109375"/>
    <col min="14146" max="14146" customWidth="1" width="8.7109375"/>
    <col min="14147" max="14147" customWidth="1" width="8.7109375"/>
    <col min="14148" max="14148" customWidth="1" width="8.7109375"/>
    <col min="14149" max="14149" customWidth="1" width="8.7109375"/>
    <col min="14150" max="14150" customWidth="1" width="8.7109375"/>
    <col min="14151" max="14151" customWidth="1" width="8.7109375"/>
    <col min="14152" max="14152" customWidth="1" width="8.7109375"/>
    <col min="14153" max="14153" customWidth="1" width="8.7109375"/>
    <col min="14154" max="14154" customWidth="1" width="8.7109375"/>
    <col min="14155" max="14155" customWidth="1" width="8.7109375"/>
    <col min="14156" max="14156" customWidth="1" width="8.7109375"/>
    <col min="14157" max="14157" customWidth="1" width="8.7109375"/>
    <col min="14158" max="14158" customWidth="1" width="8.7109375"/>
    <col min="14159" max="14159" customWidth="1" width="8.7109375"/>
    <col min="14160" max="14160" customWidth="1" width="8.7109375"/>
    <col min="14161" max="14161" customWidth="1" width="8.7109375"/>
    <col min="14162" max="14162" customWidth="1" width="8.7109375"/>
    <col min="14163" max="14163" customWidth="1" width="8.7109375"/>
    <col min="14164" max="14164" customWidth="1" width="8.7109375"/>
    <col min="14165" max="14165" customWidth="1" width="8.7109375"/>
    <col min="14166" max="14166" customWidth="1" width="8.7109375"/>
    <col min="14167" max="14167" customWidth="1" width="8.7109375"/>
    <col min="14168" max="14168" customWidth="1" width="8.7109375"/>
    <col min="14169" max="14169" customWidth="1" width="8.7109375"/>
    <col min="14170" max="14170" customWidth="1" width="8.7109375"/>
    <col min="14171" max="14171" customWidth="1" width="8.7109375"/>
    <col min="14172" max="14172" customWidth="1" width="8.7109375"/>
    <col min="14173" max="14173" customWidth="1" width="8.7109375"/>
    <col min="14174" max="14174" customWidth="1" width="8.7109375"/>
    <col min="14175" max="14175" customWidth="1" width="8.7109375"/>
    <col min="14176" max="14176" customWidth="1" width="8.7109375"/>
    <col min="14177" max="14177" customWidth="1" width="8.7109375"/>
    <col min="14178" max="14178" customWidth="1" width="8.7109375"/>
    <col min="14179" max="14179" customWidth="1" width="8.7109375"/>
    <col min="14180" max="14180" customWidth="1" width="8.7109375"/>
    <col min="14181" max="14181" customWidth="1" width="8.7109375"/>
    <col min="14182" max="14182" customWidth="1" width="8.7109375"/>
    <col min="14183" max="14183" customWidth="1" width="8.7109375"/>
    <col min="14184" max="14184" customWidth="1" width="8.7109375"/>
    <col min="14185" max="14185" customWidth="1" width="8.7109375"/>
    <col min="14186" max="14186" customWidth="1" width="8.7109375"/>
    <col min="14187" max="14187" customWidth="1" width="8.7109375"/>
    <col min="14188" max="14188" customWidth="1" width="8.7109375"/>
    <col min="14189" max="14189" customWidth="1" width="8.7109375"/>
    <col min="14190" max="14190" customWidth="1" width="8.7109375"/>
    <col min="14191" max="14191" customWidth="1" width="8.7109375"/>
    <col min="14192" max="14192" customWidth="1" width="8.7109375"/>
    <col min="14193" max="14193" customWidth="1" width="8.7109375"/>
    <col min="14194" max="14194" customWidth="1" width="8.7109375"/>
    <col min="14195" max="14195" customWidth="1" width="8.7109375"/>
    <col min="14196" max="14196" customWidth="1" width="8.7109375"/>
    <col min="14197" max="14197" customWidth="1" width="8.7109375"/>
    <col min="14198" max="14198" customWidth="1" width="8.7109375"/>
    <col min="14199" max="14199" customWidth="1" width="8.7109375"/>
    <col min="14200" max="14200" customWidth="1" width="8.7109375"/>
    <col min="14201" max="14201" customWidth="1" width="8.7109375"/>
    <col min="14202" max="14202" customWidth="1" width="8.7109375"/>
    <col min="14203" max="14203" customWidth="1" width="8.7109375"/>
    <col min="14204" max="14204" customWidth="1" width="8.7109375"/>
    <col min="14205" max="14205" customWidth="1" width="8.7109375"/>
    <col min="14206" max="14206" customWidth="1" width="8.7109375"/>
    <col min="14207" max="14207" customWidth="1" width="8.7109375"/>
    <col min="14208" max="14208" customWidth="1" width="8.7109375"/>
    <col min="14209" max="14209" customWidth="1" width="8.7109375"/>
    <col min="14210" max="14210" customWidth="1" width="8.7109375"/>
    <col min="14211" max="14211" customWidth="1" width="8.7109375"/>
    <col min="14212" max="14212" customWidth="1" width="8.7109375"/>
    <col min="14213" max="14213" customWidth="1" width="8.7109375"/>
    <col min="14214" max="14214" customWidth="1" width="8.7109375"/>
    <col min="14215" max="14215" customWidth="1" width="8.7109375"/>
    <col min="14216" max="14216" customWidth="1" width="8.7109375"/>
    <col min="14217" max="14217" customWidth="1" width="8.7109375"/>
    <col min="14218" max="14218" customWidth="1" width="8.7109375"/>
    <col min="14219" max="14219" customWidth="1" width="8.7109375"/>
    <col min="14220" max="14220" customWidth="1" width="8.7109375"/>
    <col min="14221" max="14221" customWidth="1" width="8.7109375"/>
    <col min="14222" max="14222" customWidth="1" width="8.7109375"/>
    <col min="14223" max="14223" customWidth="1" width="8.7109375"/>
    <col min="14224" max="14224" customWidth="1" width="8.7109375"/>
    <col min="14225" max="14225" customWidth="1" width="8.7109375"/>
    <col min="14226" max="14226" customWidth="1" width="8.7109375"/>
    <col min="14227" max="14227" customWidth="1" width="8.7109375"/>
    <col min="14228" max="14228" customWidth="1" width="8.7109375"/>
    <col min="14229" max="14229" customWidth="1" width="8.7109375"/>
    <col min="14230" max="14230" customWidth="1" width="8.7109375"/>
    <col min="14231" max="14231" customWidth="1" width="8.7109375"/>
    <col min="14232" max="14232" customWidth="1" width="8.7109375"/>
    <col min="14233" max="14233" customWidth="1" width="8.7109375"/>
    <col min="14234" max="14234" customWidth="1" width="8.7109375"/>
    <col min="14235" max="14235" customWidth="1" width="8.7109375"/>
    <col min="14236" max="14236" customWidth="1" width="8.7109375"/>
    <col min="14237" max="14237" customWidth="1" width="8.7109375"/>
    <col min="14238" max="14238" customWidth="1" width="8.7109375"/>
    <col min="14239" max="14239" customWidth="1" width="8.7109375"/>
    <col min="14240" max="14240" customWidth="1" width="8.7109375"/>
    <col min="14241" max="14241" customWidth="1" width="8.7109375"/>
    <col min="14242" max="14242" customWidth="1" width="8.7109375"/>
    <col min="14243" max="14243" customWidth="1" width="8.7109375"/>
    <col min="14244" max="14244" customWidth="1" width="8.7109375"/>
    <col min="14245" max="14245" customWidth="1" width="8.7109375"/>
    <col min="14246" max="14246" customWidth="1" width="8.7109375"/>
    <col min="14247" max="14247" customWidth="1" width="8.7109375"/>
    <col min="14248" max="14248" customWidth="1" width="8.7109375"/>
    <col min="14249" max="14249" customWidth="1" width="8.7109375"/>
    <col min="14250" max="14250" customWidth="1" width="8.7109375"/>
    <col min="14251" max="14251" customWidth="1" width="8.7109375"/>
    <col min="14252" max="14252" customWidth="1" width="8.7109375"/>
    <col min="14253" max="14253" customWidth="1" width="8.7109375"/>
    <col min="14254" max="14254" customWidth="1" width="8.7109375"/>
    <col min="14255" max="14255" customWidth="1" width="8.7109375"/>
    <col min="14256" max="14256" customWidth="1" width="8.7109375"/>
    <col min="14257" max="14257" customWidth="1" width="8.7109375"/>
    <col min="14258" max="14258" customWidth="1" width="8.7109375"/>
    <col min="14259" max="14259" customWidth="1" width="8.7109375"/>
    <col min="14260" max="14260" customWidth="1" width="8.7109375"/>
    <col min="14261" max="14261" customWidth="1" width="8.7109375"/>
    <col min="14262" max="14262" customWidth="1" width="8.7109375"/>
    <col min="14263" max="14263" customWidth="1" width="8.7109375"/>
    <col min="14264" max="14264" customWidth="1" width="8.7109375"/>
    <col min="14265" max="14265" customWidth="1" width="8.7109375"/>
    <col min="14266" max="14266" customWidth="1" width="8.7109375"/>
    <col min="14267" max="14267" customWidth="1" width="8.7109375"/>
    <col min="14268" max="14268" customWidth="1" width="8.7109375"/>
    <col min="14269" max="14269" customWidth="1" width="8.7109375"/>
    <col min="14270" max="14270" customWidth="1" width="8.7109375"/>
    <col min="14271" max="14271" customWidth="1" width="8.7109375"/>
    <col min="14272" max="14272" customWidth="1" width="8.7109375"/>
    <col min="14273" max="14273" customWidth="1" width="8.7109375"/>
    <col min="14274" max="14274" customWidth="1" width="8.7109375"/>
    <col min="14275" max="14275" customWidth="1" width="8.7109375"/>
    <col min="14276" max="14276" customWidth="1" width="8.7109375"/>
    <col min="14277" max="14277" customWidth="1" width="8.7109375"/>
    <col min="14278" max="14278" customWidth="1" width="8.7109375"/>
    <col min="14279" max="14279" customWidth="1" width="8.7109375"/>
    <col min="14280" max="14280" customWidth="1" width="8.7109375"/>
    <col min="14281" max="14281" customWidth="1" width="8.7109375"/>
    <col min="14282" max="14282" customWidth="1" width="8.7109375"/>
    <col min="14283" max="14283" customWidth="1" width="8.7109375"/>
    <col min="14284" max="14284" customWidth="1" width="8.7109375"/>
    <col min="14285" max="14285" customWidth="1" width="8.7109375"/>
    <col min="14286" max="14286" customWidth="1" width="8.7109375"/>
    <col min="14287" max="14287" customWidth="1" width="8.7109375"/>
    <col min="14288" max="14288" customWidth="1" width="8.7109375"/>
    <col min="14289" max="14289" customWidth="1" width="8.7109375"/>
    <col min="14290" max="14290" customWidth="1" width="8.7109375"/>
    <col min="14291" max="14291" customWidth="1" width="8.7109375"/>
    <col min="14292" max="14292" customWidth="1" width="8.7109375"/>
    <col min="14293" max="14293" customWidth="1" width="8.7109375"/>
    <col min="14294" max="14294" customWidth="1" width="8.7109375"/>
    <col min="14295" max="14295" customWidth="1" width="8.7109375"/>
    <col min="14296" max="14296" customWidth="1" width="8.7109375"/>
    <col min="14297" max="14297" customWidth="1" width="8.7109375"/>
    <col min="14298" max="14298" customWidth="1" width="8.7109375"/>
    <col min="14299" max="14299" customWidth="1" width="8.7109375"/>
    <col min="14300" max="14300" customWidth="1" width="8.7109375"/>
    <col min="14301" max="14301" customWidth="1" width="8.7109375"/>
    <col min="14302" max="14302" customWidth="1" width="8.7109375"/>
    <col min="14303" max="14303" customWidth="1" width="8.7109375"/>
    <col min="14304" max="14304" customWidth="1" width="8.7109375"/>
    <col min="14305" max="14305" customWidth="1" width="8.7109375"/>
    <col min="14306" max="14306" customWidth="1" width="8.7109375"/>
    <col min="14307" max="14307" customWidth="1" width="8.7109375"/>
    <col min="14308" max="14308" customWidth="1" width="8.7109375"/>
    <col min="14309" max="14309" customWidth="1" width="8.7109375"/>
    <col min="14310" max="14310" customWidth="1" width="8.7109375"/>
    <col min="14311" max="14311" customWidth="1" width="8.7109375"/>
    <col min="14312" max="14312" customWidth="1" width="8.7109375"/>
    <col min="14313" max="14313" customWidth="1" width="8.7109375"/>
    <col min="14314" max="14314" customWidth="1" width="8.7109375"/>
    <col min="14315" max="14315" customWidth="1" width="8.7109375"/>
    <col min="14316" max="14316" customWidth="1" width="8.7109375"/>
    <col min="14317" max="14317" customWidth="1" width="8.7109375"/>
    <col min="14318" max="14318" customWidth="1" width="8.7109375"/>
    <col min="14319" max="14319" customWidth="1" width="8.7109375"/>
    <col min="14320" max="14320" customWidth="1" width="8.7109375"/>
    <col min="14321" max="14321" customWidth="1" width="8.7109375"/>
    <col min="14322" max="14322" customWidth="1" width="8.7109375"/>
    <col min="14323" max="14323" customWidth="1" width="8.7109375"/>
    <col min="14324" max="14324" customWidth="1" width="8.7109375"/>
    <col min="14325" max="14325" customWidth="1" width="8.7109375"/>
    <col min="14326" max="14326" customWidth="1" width="8.7109375"/>
    <col min="14327" max="14327" customWidth="1" width="8.7109375"/>
    <col min="14328" max="14328" customWidth="1" width="8.7109375"/>
    <col min="14329" max="14329" customWidth="1" width="8.7109375"/>
    <col min="14330" max="14330" customWidth="1" width="8.7109375"/>
    <col min="14331" max="14331" customWidth="1" width="8.7109375"/>
    <col min="14332" max="14332" customWidth="1" width="8.7109375"/>
    <col min="14333" max="14333" customWidth="1" width="8.7109375"/>
    <col min="14334" max="14334" customWidth="1" width="8.7109375"/>
    <col min="14335" max="14335" customWidth="1" width="8.7109375"/>
    <col min="14336" max="14336" customWidth="1" width="8.7109375"/>
    <col min="14337" max="14337" customWidth="1" width="8.7109375"/>
    <col min="14338" max="14338" customWidth="1" width="8.7109375"/>
    <col min="14339" max="14339" customWidth="1" width="8.7109375"/>
    <col min="14340" max="14340" customWidth="1" width="8.7109375"/>
    <col min="14341" max="14341" customWidth="1" width="8.7109375"/>
    <col min="14342" max="14342" customWidth="1" width="8.7109375"/>
    <col min="14343" max="14343" customWidth="1" width="8.7109375"/>
    <col min="14344" max="14344" customWidth="1" width="8.7109375"/>
    <col min="14345" max="14345" customWidth="1" width="8.7109375"/>
    <col min="14346" max="14346" customWidth="1" width="8.7109375"/>
    <col min="14347" max="14347" customWidth="1" width="8.7109375"/>
    <col min="14348" max="14348" customWidth="1" width="8.7109375"/>
    <col min="14349" max="14349" customWidth="1" width="8.7109375"/>
    <col min="14350" max="14350" customWidth="1" width="8.7109375"/>
    <col min="14351" max="14351" customWidth="1" width="8.7109375"/>
    <col min="14352" max="14352" customWidth="1" width="8.7109375"/>
    <col min="14353" max="14353" customWidth="1" width="8.7109375"/>
    <col min="14354" max="14354" customWidth="1" width="8.7109375"/>
    <col min="14355" max="14355" customWidth="1" width="8.7109375"/>
    <col min="14356" max="14356" customWidth="1" width="8.7109375"/>
    <col min="14357" max="14357" customWidth="1" width="8.7109375"/>
    <col min="14358" max="14358" customWidth="1" width="8.7109375"/>
    <col min="14359" max="14359" customWidth="1" width="8.7109375"/>
    <col min="14360" max="14360" customWidth="1" width="8.7109375"/>
    <col min="14361" max="14361" customWidth="1" width="8.7109375"/>
    <col min="14362" max="14362" customWidth="1" width="8.7109375"/>
    <col min="14363" max="14363" customWidth="1" width="8.7109375"/>
    <col min="14364" max="14364" customWidth="1" width="8.7109375"/>
    <col min="14365" max="14365" customWidth="1" width="8.7109375"/>
    <col min="14366" max="14366" customWidth="1" width="8.7109375"/>
    <col min="14367" max="14367" customWidth="1" width="8.7109375"/>
    <col min="14368" max="14368" customWidth="1" width="8.7109375"/>
    <col min="14369" max="14369" customWidth="1" width="8.7109375"/>
    <col min="14370" max="14370" customWidth="1" width="8.7109375"/>
    <col min="14371" max="14371" customWidth="1" width="8.7109375"/>
    <col min="14372" max="14372" customWidth="1" width="8.7109375"/>
    <col min="14373" max="14373" customWidth="1" width="8.7109375"/>
    <col min="14374" max="14374" customWidth="1" width="8.7109375"/>
    <col min="14375" max="14375" customWidth="1" width="8.7109375"/>
    <col min="14376" max="14376" customWidth="1" width="8.7109375"/>
    <col min="14377" max="14377" customWidth="1" width="8.7109375"/>
    <col min="14378" max="14378" customWidth="1" width="8.7109375"/>
    <col min="14379" max="14379" customWidth="1" width="8.7109375"/>
    <col min="14380" max="14380" customWidth="1" width="8.7109375"/>
    <col min="14381" max="14381" customWidth="1" width="8.7109375"/>
    <col min="14382" max="14382" customWidth="1" width="8.7109375"/>
    <col min="14383" max="14383" customWidth="1" width="8.7109375"/>
    <col min="14384" max="14384" customWidth="1" width="8.7109375"/>
    <col min="14385" max="14385" customWidth="1" width="8.7109375"/>
    <col min="14386" max="14386" customWidth="1" width="8.7109375"/>
    <col min="14387" max="14387" customWidth="1" width="8.7109375"/>
    <col min="14388" max="14388" customWidth="1" width="8.7109375"/>
    <col min="14389" max="14389" customWidth="1" width="8.7109375"/>
    <col min="14390" max="14390" customWidth="1" width="8.7109375"/>
    <col min="14391" max="14391" customWidth="1" width="8.7109375"/>
    <col min="14392" max="14392" customWidth="1" width="8.7109375"/>
    <col min="14393" max="14393" customWidth="1" width="8.7109375"/>
    <col min="14394" max="14394" customWidth="1" width="8.7109375"/>
    <col min="14395" max="14395" customWidth="1" width="8.7109375"/>
    <col min="14396" max="14396" customWidth="1" width="8.7109375"/>
    <col min="14397" max="14397" customWidth="1" width="8.7109375"/>
    <col min="14398" max="14398" customWidth="1" width="8.7109375"/>
    <col min="14399" max="14399" customWidth="1" width="8.7109375"/>
    <col min="14400" max="14400" customWidth="1" width="8.7109375"/>
    <col min="14401" max="14401" customWidth="1" width="8.7109375"/>
    <col min="14402" max="14402" customWidth="1" width="8.7109375"/>
    <col min="14403" max="14403" customWidth="1" width="8.7109375"/>
    <col min="14404" max="14404" customWidth="1" width="8.7109375"/>
    <col min="14405" max="14405" customWidth="1" width="8.7109375"/>
    <col min="14406" max="14406" customWidth="1" width="8.7109375"/>
    <col min="14407" max="14407" customWidth="1" width="8.7109375"/>
    <col min="14408" max="14408" customWidth="1" width="8.7109375"/>
    <col min="14409" max="14409" customWidth="1" width="8.7109375"/>
    <col min="14410" max="14410" customWidth="1" width="8.7109375"/>
    <col min="14411" max="14411" customWidth="1" width="8.7109375"/>
    <col min="14412" max="14412" customWidth="1" width="8.7109375"/>
    <col min="14413" max="14413" customWidth="1" width="8.7109375"/>
    <col min="14414" max="14414" customWidth="1" width="8.7109375"/>
    <col min="14415" max="14415" customWidth="1" width="8.7109375"/>
    <col min="14416" max="14416" customWidth="1" width="8.7109375"/>
    <col min="14417" max="14417" customWidth="1" width="8.7109375"/>
    <col min="14418" max="14418" customWidth="1" width="8.7109375"/>
    <col min="14419" max="14419" customWidth="1" width="8.7109375"/>
    <col min="14420" max="14420" customWidth="1" width="8.7109375"/>
    <col min="14421" max="14421" customWidth="1" width="8.7109375"/>
    <col min="14422" max="14422" customWidth="1" width="8.7109375"/>
    <col min="14423" max="14423" customWidth="1" width="8.7109375"/>
    <col min="14424" max="14424" customWidth="1" width="8.7109375"/>
    <col min="14425" max="14425" customWidth="1" width="8.7109375"/>
    <col min="14426" max="14426" customWidth="1" width="8.7109375"/>
    <col min="14427" max="14427" customWidth="1" width="8.7109375"/>
    <col min="14428" max="14428" customWidth="1" width="8.7109375"/>
    <col min="14429" max="14429" customWidth="1" width="8.7109375"/>
    <col min="14430" max="14430" customWidth="1" width="8.7109375"/>
    <col min="14431" max="14431" customWidth="1" width="8.7109375"/>
    <col min="14432" max="14432" customWidth="1" width="8.7109375"/>
    <col min="14433" max="14433" customWidth="1" width="8.7109375"/>
    <col min="14434" max="14434" customWidth="1" width="8.7109375"/>
    <col min="14435" max="14435" customWidth="1" width="8.7109375"/>
    <col min="14436" max="14436" customWidth="1" width="8.7109375"/>
    <col min="14437" max="14437" customWidth="1" width="8.7109375"/>
    <col min="14438" max="14438" customWidth="1" width="8.7109375"/>
    <col min="14439" max="14439" customWidth="1" width="8.7109375"/>
    <col min="14440" max="14440" customWidth="1" width="8.7109375"/>
    <col min="14441" max="14441" customWidth="1" width="8.7109375"/>
    <col min="14442" max="14442" customWidth="1" width="8.7109375"/>
    <col min="14443" max="14443" customWidth="1" width="8.7109375"/>
    <col min="14444" max="14444" customWidth="1" width="8.7109375"/>
    <col min="14445" max="14445" customWidth="1" width="8.7109375"/>
    <col min="14446" max="14446" customWidth="1" width="8.7109375"/>
    <col min="14447" max="14447" customWidth="1" width="8.7109375"/>
    <col min="14448" max="14448" customWidth="1" width="8.7109375"/>
    <col min="14449" max="14449" customWidth="1" width="8.7109375"/>
    <col min="14450" max="14450" customWidth="1" width="8.7109375"/>
    <col min="14451" max="14451" customWidth="1" width="8.7109375"/>
    <col min="14452" max="14452" customWidth="1" width="8.7109375"/>
    <col min="14453" max="14453" customWidth="1" width="8.7109375"/>
    <col min="14454" max="14454" customWidth="1" width="8.7109375"/>
    <col min="14455" max="14455" customWidth="1" width="8.7109375"/>
    <col min="14456" max="14456" customWidth="1" width="8.7109375"/>
    <col min="14457" max="14457" customWidth="1" width="8.7109375"/>
    <col min="14458" max="14458" customWidth="1" width="8.7109375"/>
    <col min="14459" max="14459" customWidth="1" width="8.7109375"/>
    <col min="14460" max="14460" customWidth="1" width="8.7109375"/>
    <col min="14461" max="14461" customWidth="1" width="8.7109375"/>
    <col min="14462" max="14462" customWidth="1" width="8.7109375"/>
    <col min="14463" max="14463" customWidth="1" width="8.7109375"/>
    <col min="14464" max="14464" customWidth="1" width="8.7109375"/>
    <col min="14465" max="14465" customWidth="1" width="8.7109375"/>
    <col min="14466" max="14466" customWidth="1" width="8.7109375"/>
    <col min="14467" max="14467" customWidth="1" width="8.7109375"/>
    <col min="14468" max="14468" customWidth="1" width="8.7109375"/>
    <col min="14469" max="14469" customWidth="1" width="8.7109375"/>
    <col min="14470" max="14470" customWidth="1" width="8.7109375"/>
    <col min="14471" max="14471" customWidth="1" width="8.7109375"/>
    <col min="14472" max="14472" customWidth="1" width="8.7109375"/>
    <col min="14473" max="14473" customWidth="1" width="8.7109375"/>
    <col min="14474" max="14474" customWidth="1" width="8.7109375"/>
    <col min="14475" max="14475" customWidth="1" width="8.7109375"/>
    <col min="14476" max="14476" customWidth="1" width="8.7109375"/>
    <col min="14477" max="14477" customWidth="1" width="8.7109375"/>
    <col min="14478" max="14478" customWidth="1" width="8.7109375"/>
    <col min="14479" max="14479" customWidth="1" width="8.7109375"/>
    <col min="14480" max="14480" customWidth="1" width="8.7109375"/>
    <col min="14481" max="14481" customWidth="1" width="8.7109375"/>
    <col min="14482" max="14482" customWidth="1" width="8.7109375"/>
    <col min="14483" max="14483" customWidth="1" width="8.7109375"/>
    <col min="14484" max="14484" customWidth="1" width="8.7109375"/>
    <col min="14485" max="14485" customWidth="1" width="8.7109375"/>
    <col min="14486" max="14486" customWidth="1" width="8.7109375"/>
    <col min="14487" max="14487" customWidth="1" width="8.7109375"/>
    <col min="14488" max="14488" customWidth="1" width="8.7109375"/>
    <col min="14489" max="14489" customWidth="1" width="8.7109375"/>
    <col min="14490" max="14490" customWidth="1" width="8.7109375"/>
    <col min="14491" max="14491" customWidth="1" width="8.7109375"/>
    <col min="14492" max="14492" customWidth="1" width="8.7109375"/>
    <col min="14493" max="14493" customWidth="1" width="8.7109375"/>
    <col min="14494" max="14494" customWidth="1" width="8.7109375"/>
    <col min="14495" max="14495" customWidth="1" width="8.7109375"/>
    <col min="14496" max="14496" customWidth="1" width="8.7109375"/>
    <col min="14497" max="14497" customWidth="1" width="8.7109375"/>
    <col min="14498" max="14498" customWidth="1" width="8.7109375"/>
    <col min="14499" max="14499" customWidth="1" width="8.7109375"/>
    <col min="14500" max="14500" customWidth="1" width="8.7109375"/>
    <col min="14501" max="14501" customWidth="1" width="8.7109375"/>
    <col min="14502" max="14502" customWidth="1" width="8.7109375"/>
    <col min="14503" max="14503" customWidth="1" width="8.7109375"/>
    <col min="14504" max="14504" customWidth="1" width="8.7109375"/>
    <col min="14505" max="14505" customWidth="1" width="8.7109375"/>
    <col min="14506" max="14506" customWidth="1" width="8.7109375"/>
    <col min="14507" max="14507" customWidth="1" width="8.7109375"/>
    <col min="14508" max="14508" customWidth="1" width="8.7109375"/>
    <col min="14509" max="14509" customWidth="1" width="8.7109375"/>
    <col min="14510" max="14510" customWidth="1" width="8.7109375"/>
    <col min="14511" max="14511" customWidth="1" width="8.7109375"/>
    <col min="14512" max="14512" customWidth="1" width="8.7109375"/>
    <col min="14513" max="14513" customWidth="1" width="8.7109375"/>
    <col min="14514" max="14514" customWidth="1" width="8.7109375"/>
    <col min="14515" max="14515" customWidth="1" width="8.7109375"/>
    <col min="14516" max="14516" customWidth="1" width="8.7109375"/>
    <col min="14517" max="14517" customWidth="1" width="8.7109375"/>
    <col min="14518" max="14518" customWidth="1" width="8.7109375"/>
    <col min="14519" max="14519" customWidth="1" width="8.7109375"/>
    <col min="14520" max="14520" customWidth="1" width="8.7109375"/>
    <col min="14521" max="14521" customWidth="1" width="8.7109375"/>
    <col min="14522" max="14522" customWidth="1" width="8.7109375"/>
    <col min="14523" max="14523" customWidth="1" width="8.7109375"/>
    <col min="14524" max="14524" customWidth="1" width="8.7109375"/>
    <col min="14525" max="14525" customWidth="1" width="8.7109375"/>
    <col min="14526" max="14526" customWidth="1" width="8.7109375"/>
    <col min="14527" max="14527" customWidth="1" width="8.7109375"/>
    <col min="14528" max="14528" customWidth="1" width="8.7109375"/>
    <col min="14529" max="14529" customWidth="1" width="8.7109375"/>
    <col min="14530" max="14530" customWidth="1" width="8.7109375"/>
    <col min="14531" max="14531" customWidth="1" width="8.7109375"/>
    <col min="14532" max="14532" customWidth="1" width="8.7109375"/>
    <col min="14533" max="14533" customWidth="1" width="8.7109375"/>
    <col min="14534" max="14534" customWidth="1" width="8.7109375"/>
    <col min="14535" max="14535" customWidth="1" width="8.7109375"/>
    <col min="14536" max="14536" customWidth="1" width="8.7109375"/>
    <col min="14537" max="14537" customWidth="1" width="8.7109375"/>
    <col min="14538" max="14538" customWidth="1" width="8.7109375"/>
    <col min="14539" max="14539" customWidth="1" width="8.7109375"/>
    <col min="14540" max="14540" customWidth="1" width="8.7109375"/>
    <col min="14541" max="14541" customWidth="1" width="8.7109375"/>
    <col min="14542" max="14542" customWidth="1" width="8.7109375"/>
    <col min="14543" max="14543" customWidth="1" width="8.7109375"/>
    <col min="14544" max="14544" customWidth="1" width="8.7109375"/>
    <col min="14545" max="14545" customWidth="1" width="8.7109375"/>
    <col min="14546" max="14546" customWidth="1" width="8.7109375"/>
    <col min="14547" max="14547" customWidth="1" width="8.7109375"/>
    <col min="14548" max="14548" customWidth="1" width="8.7109375"/>
    <col min="14549" max="14549" customWidth="1" width="8.7109375"/>
    <col min="14550" max="14550" customWidth="1" width="8.7109375"/>
    <col min="14551" max="14551" customWidth="1" width="8.7109375"/>
    <col min="14552" max="14552" customWidth="1" width="8.7109375"/>
    <col min="14553" max="14553" customWidth="1" width="8.7109375"/>
    <col min="14554" max="14554" customWidth="1" width="8.7109375"/>
    <col min="14555" max="14555" customWidth="1" width="8.7109375"/>
    <col min="14556" max="14556" customWidth="1" width="8.7109375"/>
    <col min="14557" max="14557" customWidth="1" width="8.7109375"/>
    <col min="14558" max="14558" customWidth="1" width="8.7109375"/>
    <col min="14559" max="14559" customWidth="1" width="8.7109375"/>
    <col min="14560" max="14560" customWidth="1" width="8.7109375"/>
    <col min="14561" max="14561" customWidth="1" width="8.7109375"/>
    <col min="14562" max="14562" customWidth="1" width="8.7109375"/>
    <col min="14563" max="14563" customWidth="1" width="8.7109375"/>
    <col min="14564" max="14564" customWidth="1" width="8.7109375"/>
    <col min="14565" max="14565" customWidth="1" width="8.7109375"/>
    <col min="14566" max="14566" customWidth="1" width="8.7109375"/>
    <col min="14567" max="14567" customWidth="1" width="8.7109375"/>
    <col min="14568" max="14568" customWidth="1" width="8.7109375"/>
    <col min="14569" max="14569" customWidth="1" width="8.7109375"/>
    <col min="14570" max="14570" customWidth="1" width="8.7109375"/>
    <col min="14571" max="14571" customWidth="1" width="8.7109375"/>
    <col min="14572" max="14572" customWidth="1" width="8.7109375"/>
    <col min="14573" max="14573" customWidth="1" width="8.7109375"/>
    <col min="14574" max="14574" customWidth="1" width="8.7109375"/>
    <col min="14575" max="14575" customWidth="1" width="8.7109375"/>
    <col min="14576" max="14576" customWidth="1" width="8.7109375"/>
    <col min="14577" max="14577" customWidth="1" width="8.7109375"/>
    <col min="14578" max="14578" customWidth="1" width="8.7109375"/>
    <col min="14579" max="14579" customWidth="1" width="8.7109375"/>
    <col min="14580" max="14580" customWidth="1" width="8.7109375"/>
    <col min="14581" max="14581" customWidth="1" width="8.7109375"/>
    <col min="14582" max="14582" customWidth="1" width="8.7109375"/>
    <col min="14583" max="14583" customWidth="1" width="8.7109375"/>
    <col min="14584" max="14584" customWidth="1" width="8.7109375"/>
    <col min="14585" max="14585" customWidth="1" width="8.7109375"/>
    <col min="14586" max="14586" customWidth="1" width="8.7109375"/>
    <col min="14587" max="14587" customWidth="1" width="8.7109375"/>
    <col min="14588" max="14588" customWidth="1" width="8.7109375"/>
    <col min="14589" max="14589" customWidth="1" width="8.7109375"/>
    <col min="14590" max="14590" customWidth="1" width="8.7109375"/>
    <col min="14591" max="14591" customWidth="1" width="8.7109375"/>
    <col min="14592" max="14592" customWidth="1" width="8.7109375"/>
    <col min="14593" max="14593" customWidth="1" width="8.7109375"/>
    <col min="14594" max="14594" customWidth="1" width="8.7109375"/>
    <col min="14595" max="14595" customWidth="1" width="8.7109375"/>
    <col min="14596" max="14596" customWidth="1" width="8.7109375"/>
    <col min="14597" max="14597" customWidth="1" width="8.7109375"/>
    <col min="14598" max="14598" customWidth="1" width="8.7109375"/>
    <col min="14599" max="14599" customWidth="1" width="8.7109375"/>
    <col min="14600" max="14600" customWidth="1" width="8.7109375"/>
    <col min="14601" max="14601" customWidth="1" width="8.7109375"/>
    <col min="14602" max="14602" customWidth="1" width="8.7109375"/>
    <col min="14603" max="14603" customWidth="1" width="8.7109375"/>
    <col min="14604" max="14604" customWidth="1" width="8.7109375"/>
    <col min="14605" max="14605" customWidth="1" width="8.7109375"/>
    <col min="14606" max="14606" customWidth="1" width="8.7109375"/>
    <col min="14607" max="14607" customWidth="1" width="8.7109375"/>
    <col min="14608" max="14608" customWidth="1" width="8.7109375"/>
    <col min="14609" max="14609" customWidth="1" width="8.7109375"/>
    <col min="14610" max="14610" customWidth="1" width="8.7109375"/>
    <col min="14611" max="14611" customWidth="1" width="8.7109375"/>
    <col min="14612" max="14612" customWidth="1" width="8.7109375"/>
    <col min="14613" max="14613" customWidth="1" width="8.7109375"/>
    <col min="14614" max="14614" customWidth="1" width="8.7109375"/>
    <col min="14615" max="14615" customWidth="1" width="8.7109375"/>
    <col min="14616" max="14616" customWidth="1" width="8.7109375"/>
    <col min="14617" max="14617" customWidth="1" width="8.7109375"/>
    <col min="14618" max="14618" customWidth="1" width="8.7109375"/>
    <col min="14619" max="14619" customWidth="1" width="8.7109375"/>
    <col min="14620" max="14620" customWidth="1" width="8.7109375"/>
    <col min="14621" max="14621" customWidth="1" width="8.7109375"/>
    <col min="14622" max="14622" customWidth="1" width="8.7109375"/>
    <col min="14623" max="14623" customWidth="1" width="8.7109375"/>
    <col min="14624" max="14624" customWidth="1" width="8.7109375"/>
    <col min="14625" max="14625" customWidth="1" width="8.7109375"/>
    <col min="14626" max="14626" customWidth="1" width="8.7109375"/>
    <col min="14627" max="14627" customWidth="1" width="8.7109375"/>
    <col min="14628" max="14628" customWidth="1" width="8.7109375"/>
    <col min="14629" max="14629" customWidth="1" width="8.7109375"/>
    <col min="14630" max="14630" customWidth="1" width="8.7109375"/>
    <col min="14631" max="14631" customWidth="1" width="8.7109375"/>
    <col min="14632" max="14632" customWidth="1" width="8.7109375"/>
    <col min="14633" max="14633" customWidth="1" width="8.7109375"/>
    <col min="14634" max="14634" customWidth="1" width="8.7109375"/>
    <col min="14635" max="14635" customWidth="1" width="8.7109375"/>
    <col min="14636" max="14636" customWidth="1" width="8.7109375"/>
    <col min="14637" max="14637" customWidth="1" width="8.7109375"/>
    <col min="14638" max="14638" customWidth="1" width="8.7109375"/>
    <col min="14639" max="14639" customWidth="1" width="8.7109375"/>
    <col min="14640" max="14640" customWidth="1" width="8.7109375"/>
    <col min="14641" max="14641" customWidth="1" width="8.7109375"/>
    <col min="14642" max="14642" customWidth="1" width="8.7109375"/>
    <col min="14643" max="14643" customWidth="1" width="8.7109375"/>
    <col min="14644" max="14644" customWidth="1" width="8.7109375"/>
    <col min="14645" max="14645" customWidth="1" width="8.7109375"/>
    <col min="14646" max="14646" customWidth="1" width="8.7109375"/>
    <col min="14647" max="14647" customWidth="1" width="8.7109375"/>
    <col min="14648" max="14648" customWidth="1" width="8.7109375"/>
    <col min="14649" max="14649" customWidth="1" width="8.7109375"/>
    <col min="14650" max="14650" customWidth="1" width="8.7109375"/>
    <col min="14651" max="14651" customWidth="1" width="8.7109375"/>
    <col min="14652" max="14652" customWidth="1" width="8.7109375"/>
    <col min="14653" max="14653" customWidth="1" width="8.7109375"/>
    <col min="14654" max="14654" customWidth="1" width="8.7109375"/>
    <col min="14655" max="14655" customWidth="1" width="8.7109375"/>
    <col min="14656" max="14656" customWidth="1" width="8.7109375"/>
    <col min="14657" max="14657" customWidth="1" width="8.7109375"/>
    <col min="14658" max="14658" customWidth="1" width="8.7109375"/>
    <col min="14659" max="14659" customWidth="1" width="8.7109375"/>
    <col min="14660" max="14660" customWidth="1" width="8.7109375"/>
    <col min="14661" max="14661" customWidth="1" width="8.7109375"/>
    <col min="14662" max="14662" customWidth="1" width="8.7109375"/>
    <col min="14663" max="14663" customWidth="1" width="8.7109375"/>
    <col min="14664" max="14664" customWidth="1" width="8.7109375"/>
    <col min="14665" max="14665" customWidth="1" width="8.7109375"/>
    <col min="14666" max="14666" customWidth="1" width="8.7109375"/>
    <col min="14667" max="14667" customWidth="1" width="8.7109375"/>
    <col min="14668" max="14668" customWidth="1" width="8.7109375"/>
    <col min="14669" max="14669" customWidth="1" width="8.7109375"/>
    <col min="14670" max="14670" customWidth="1" width="8.7109375"/>
    <col min="14671" max="14671" customWidth="1" width="8.7109375"/>
    <col min="14672" max="14672" customWidth="1" width="8.7109375"/>
    <col min="14673" max="14673" customWidth="1" width="8.7109375"/>
    <col min="14674" max="14674" customWidth="1" width="8.7109375"/>
    <col min="14675" max="14675" customWidth="1" width="8.7109375"/>
    <col min="14676" max="14676" customWidth="1" width="8.7109375"/>
    <col min="14677" max="14677" customWidth="1" width="8.7109375"/>
    <col min="14678" max="14678" customWidth="1" width="8.7109375"/>
    <col min="14679" max="14679" customWidth="1" width="8.7109375"/>
    <col min="14680" max="14680" customWidth="1" width="8.7109375"/>
    <col min="14681" max="14681" customWidth="1" width="8.7109375"/>
    <col min="14682" max="14682" customWidth="1" width="8.7109375"/>
    <col min="14683" max="14683" customWidth="1" width="8.7109375"/>
    <col min="14684" max="14684" customWidth="1" width="8.7109375"/>
    <col min="14685" max="14685" customWidth="1" width="8.7109375"/>
    <col min="14686" max="14686" customWidth="1" width="8.7109375"/>
    <col min="14687" max="14687" customWidth="1" width="8.7109375"/>
    <col min="14688" max="14688" customWidth="1" width="8.7109375"/>
    <col min="14689" max="14689" customWidth="1" width="8.7109375"/>
    <col min="14690" max="14690" customWidth="1" width="8.7109375"/>
    <col min="14691" max="14691" customWidth="1" width="8.7109375"/>
    <col min="14692" max="14692" customWidth="1" width="8.7109375"/>
    <col min="14693" max="14693" customWidth="1" width="8.7109375"/>
    <col min="14694" max="14694" customWidth="1" width="8.7109375"/>
    <col min="14695" max="14695" customWidth="1" width="8.7109375"/>
    <col min="14696" max="14696" customWidth="1" width="8.7109375"/>
    <col min="14697" max="14697" customWidth="1" width="8.7109375"/>
    <col min="14698" max="14698" customWidth="1" width="8.7109375"/>
    <col min="14699" max="14699" customWidth="1" width="8.7109375"/>
    <col min="14700" max="14700" customWidth="1" width="8.7109375"/>
    <col min="14701" max="14701" customWidth="1" width="8.7109375"/>
    <col min="14702" max="14702" customWidth="1" width="8.7109375"/>
    <col min="14703" max="14703" customWidth="1" width="8.7109375"/>
    <col min="14704" max="14704" customWidth="1" width="8.7109375"/>
    <col min="14705" max="14705" customWidth="1" width="8.7109375"/>
    <col min="14706" max="14706" customWidth="1" width="8.7109375"/>
    <col min="14707" max="14707" customWidth="1" width="8.7109375"/>
    <col min="14708" max="14708" customWidth="1" width="8.7109375"/>
    <col min="14709" max="14709" customWidth="1" width="8.7109375"/>
    <col min="14710" max="14710" customWidth="1" width="8.7109375"/>
    <col min="14711" max="14711" customWidth="1" width="8.7109375"/>
    <col min="14712" max="14712" customWidth="1" width="8.7109375"/>
    <col min="14713" max="14713" customWidth="1" width="8.7109375"/>
    <col min="14714" max="14714" customWidth="1" width="8.7109375"/>
    <col min="14715" max="14715" customWidth="1" width="8.7109375"/>
    <col min="14716" max="14716" customWidth="1" width="8.7109375"/>
    <col min="14717" max="14717" customWidth="1" width="8.7109375"/>
    <col min="14718" max="14718" customWidth="1" width="8.7109375"/>
    <col min="14719" max="14719" customWidth="1" width="8.7109375"/>
    <col min="14720" max="14720" customWidth="1" width="8.7109375"/>
    <col min="14721" max="14721" customWidth="1" width="8.7109375"/>
    <col min="14722" max="14722" customWidth="1" width="8.7109375"/>
    <col min="14723" max="14723" customWidth="1" width="8.7109375"/>
    <col min="14724" max="14724" customWidth="1" width="8.7109375"/>
    <col min="14725" max="14725" customWidth="1" width="8.7109375"/>
    <col min="14726" max="14726" customWidth="1" width="8.7109375"/>
    <col min="14727" max="14727" customWidth="1" width="8.7109375"/>
    <col min="14728" max="14728" customWidth="1" width="8.7109375"/>
    <col min="14729" max="14729" customWidth="1" width="8.7109375"/>
    <col min="14730" max="14730" customWidth="1" width="8.7109375"/>
    <col min="14731" max="14731" customWidth="1" width="8.7109375"/>
    <col min="14732" max="14732" customWidth="1" width="8.7109375"/>
    <col min="14733" max="14733" customWidth="1" width="8.7109375"/>
    <col min="14734" max="14734" customWidth="1" width="8.7109375"/>
    <col min="14735" max="14735" customWidth="1" width="8.7109375"/>
    <col min="14736" max="14736" customWidth="1" width="8.7109375"/>
    <col min="14737" max="14737" customWidth="1" width="8.7109375"/>
    <col min="14738" max="14738" customWidth="1" width="8.7109375"/>
    <col min="14739" max="14739" customWidth="1" width="8.7109375"/>
    <col min="14740" max="14740" customWidth="1" width="8.7109375"/>
    <col min="14741" max="14741" customWidth="1" width="8.7109375"/>
    <col min="14742" max="14742" customWidth="1" width="8.7109375"/>
    <col min="14743" max="14743" customWidth="1" width="8.7109375"/>
    <col min="14744" max="14744" customWidth="1" width="8.7109375"/>
    <col min="14745" max="14745" customWidth="1" width="8.7109375"/>
    <col min="14746" max="14746" customWidth="1" width="8.7109375"/>
    <col min="14747" max="14747" customWidth="1" width="8.7109375"/>
    <col min="14748" max="14748" customWidth="1" width="8.7109375"/>
    <col min="14749" max="14749" customWidth="1" width="8.7109375"/>
    <col min="14750" max="14750" customWidth="1" width="8.7109375"/>
    <col min="14751" max="14751" customWidth="1" width="8.7109375"/>
    <col min="14752" max="14752" customWidth="1" width="8.7109375"/>
    <col min="14753" max="14753" customWidth="1" width="8.7109375"/>
    <col min="14754" max="14754" customWidth="1" width="8.7109375"/>
    <col min="14755" max="14755" customWidth="1" width="8.7109375"/>
    <col min="14756" max="14756" customWidth="1" width="8.7109375"/>
    <col min="14757" max="14757" customWidth="1" width="8.7109375"/>
    <col min="14758" max="14758" customWidth="1" width="8.7109375"/>
    <col min="14759" max="14759" customWidth="1" width="8.7109375"/>
    <col min="14760" max="14760" customWidth="1" width="8.7109375"/>
    <col min="14761" max="14761" customWidth="1" width="8.7109375"/>
    <col min="14762" max="14762" customWidth="1" width="8.7109375"/>
    <col min="14763" max="14763" customWidth="1" width="8.7109375"/>
    <col min="14764" max="14764" customWidth="1" width="8.7109375"/>
    <col min="14765" max="14765" customWidth="1" width="8.7109375"/>
    <col min="14766" max="14766" customWidth="1" width="8.7109375"/>
    <col min="14767" max="14767" customWidth="1" width="8.7109375"/>
    <col min="14768" max="14768" customWidth="1" width="8.7109375"/>
    <col min="14769" max="14769" customWidth="1" width="8.7109375"/>
    <col min="14770" max="14770" customWidth="1" width="8.7109375"/>
    <col min="14771" max="14771" customWidth="1" width="8.7109375"/>
    <col min="14772" max="14772" customWidth="1" width="8.7109375"/>
    <col min="14773" max="14773" customWidth="1" width="8.7109375"/>
    <col min="14774" max="14774" customWidth="1" width="8.7109375"/>
    <col min="14775" max="14775" customWidth="1" width="8.7109375"/>
    <col min="14776" max="14776" customWidth="1" width="8.7109375"/>
    <col min="14777" max="14777" customWidth="1" width="8.7109375"/>
    <col min="14778" max="14778" customWidth="1" width="8.7109375"/>
    <col min="14779" max="14779" customWidth="1" width="8.7109375"/>
    <col min="14780" max="14780" customWidth="1" width="8.7109375"/>
    <col min="14781" max="14781" customWidth="1" width="8.7109375"/>
    <col min="14782" max="14782" customWidth="1" width="8.7109375"/>
    <col min="14783" max="14783" customWidth="1" width="8.7109375"/>
    <col min="14784" max="14784" customWidth="1" width="8.7109375"/>
    <col min="14785" max="14785" customWidth="1" width="8.7109375"/>
    <col min="14786" max="14786" customWidth="1" width="8.7109375"/>
    <col min="14787" max="14787" customWidth="1" width="8.7109375"/>
    <col min="14788" max="14788" customWidth="1" width="8.7109375"/>
    <col min="14789" max="14789" customWidth="1" width="8.7109375"/>
    <col min="14790" max="14790" customWidth="1" width="8.7109375"/>
    <col min="14791" max="14791" customWidth="1" width="8.7109375"/>
    <col min="14792" max="14792" customWidth="1" width="8.7109375"/>
    <col min="14793" max="14793" customWidth="1" width="8.7109375"/>
    <col min="14794" max="14794" customWidth="1" width="8.7109375"/>
    <col min="14795" max="14795" customWidth="1" width="8.7109375"/>
    <col min="14796" max="14796" customWidth="1" width="8.7109375"/>
    <col min="14797" max="14797" customWidth="1" width="8.7109375"/>
    <col min="14798" max="14798" customWidth="1" width="8.7109375"/>
    <col min="14799" max="14799" customWidth="1" width="8.7109375"/>
    <col min="14800" max="14800" customWidth="1" width="8.7109375"/>
    <col min="14801" max="14801" customWidth="1" width="8.7109375"/>
    <col min="14802" max="14802" customWidth="1" width="8.7109375"/>
    <col min="14803" max="14803" customWidth="1" width="8.7109375"/>
    <col min="14804" max="14804" customWidth="1" width="8.7109375"/>
    <col min="14805" max="14805" customWidth="1" width="8.7109375"/>
    <col min="14806" max="14806" customWidth="1" width="8.7109375"/>
    <col min="14807" max="14807" customWidth="1" width="8.7109375"/>
    <col min="14808" max="14808" customWidth="1" width="8.7109375"/>
    <col min="14809" max="14809" customWidth="1" width="8.7109375"/>
    <col min="14810" max="14810" customWidth="1" width="8.7109375"/>
    <col min="14811" max="14811" customWidth="1" width="8.7109375"/>
    <col min="14812" max="14812" customWidth="1" width="8.7109375"/>
    <col min="14813" max="14813" customWidth="1" width="8.7109375"/>
    <col min="14814" max="14814" customWidth="1" width="8.7109375"/>
    <col min="14815" max="14815" customWidth="1" width="8.7109375"/>
    <col min="14816" max="14816" customWidth="1" width="8.7109375"/>
    <col min="14817" max="14817" customWidth="1" width="8.7109375"/>
    <col min="14818" max="14818" customWidth="1" width="8.7109375"/>
    <col min="14819" max="14819" customWidth="1" width="8.7109375"/>
    <col min="14820" max="14820" customWidth="1" width="8.7109375"/>
    <col min="14821" max="14821" customWidth="1" width="8.7109375"/>
    <col min="14822" max="14822" customWidth="1" width="8.7109375"/>
    <col min="14823" max="14823" customWidth="1" width="8.7109375"/>
    <col min="14824" max="14824" customWidth="1" width="8.7109375"/>
    <col min="14825" max="14825" customWidth="1" width="8.7109375"/>
    <col min="14826" max="14826" customWidth="1" width="8.7109375"/>
    <col min="14827" max="14827" customWidth="1" width="8.7109375"/>
    <col min="14828" max="14828" customWidth="1" width="8.7109375"/>
    <col min="14829" max="14829" customWidth="1" width="8.7109375"/>
    <col min="14830" max="14830" customWidth="1" width="8.7109375"/>
    <col min="14831" max="14831" customWidth="1" width="8.7109375"/>
    <col min="14832" max="14832" customWidth="1" width="8.7109375"/>
    <col min="14833" max="14833" customWidth="1" width="8.7109375"/>
    <col min="14834" max="14834" customWidth="1" width="8.7109375"/>
    <col min="14835" max="14835" customWidth="1" width="8.7109375"/>
    <col min="14836" max="14836" customWidth="1" width="8.7109375"/>
    <col min="14837" max="14837" customWidth="1" width="8.7109375"/>
    <col min="14838" max="14838" customWidth="1" width="8.7109375"/>
    <col min="14839" max="14839" customWidth="1" width="8.7109375"/>
    <col min="14840" max="14840" customWidth="1" width="8.7109375"/>
    <col min="14841" max="14841" customWidth="1" width="8.7109375"/>
    <col min="14842" max="14842" customWidth="1" width="8.7109375"/>
    <col min="14843" max="14843" customWidth="1" width="8.7109375"/>
    <col min="14844" max="14844" customWidth="1" width="8.7109375"/>
    <col min="14845" max="14845" customWidth="1" width="8.7109375"/>
    <col min="14846" max="14846" customWidth="1" width="8.7109375"/>
    <col min="14847" max="14847" customWidth="1" width="8.7109375"/>
    <col min="14848" max="14848" customWidth="1" width="8.7109375"/>
    <col min="14849" max="14849" customWidth="1" width="8.7109375"/>
    <col min="14850" max="14850" customWidth="1" width="8.7109375"/>
    <col min="14851" max="14851" customWidth="1" width="8.7109375"/>
    <col min="14852" max="14852" customWidth="1" width="8.7109375"/>
    <col min="14853" max="14853" customWidth="1" width="8.7109375"/>
    <col min="14854" max="14854" customWidth="1" width="8.7109375"/>
    <col min="14855" max="14855" customWidth="1" width="8.7109375"/>
    <col min="14856" max="14856" customWidth="1" width="8.7109375"/>
    <col min="14857" max="14857" customWidth="1" width="8.7109375"/>
    <col min="14858" max="14858" customWidth="1" width="8.7109375"/>
    <col min="14859" max="14859" customWidth="1" width="8.7109375"/>
    <col min="14860" max="14860" customWidth="1" width="8.7109375"/>
    <col min="14861" max="14861" customWidth="1" width="8.7109375"/>
    <col min="14862" max="14862" customWidth="1" width="8.7109375"/>
    <col min="14863" max="14863" customWidth="1" width="8.7109375"/>
    <col min="14864" max="14864" customWidth="1" width="8.7109375"/>
    <col min="14865" max="14865" customWidth="1" width="8.7109375"/>
    <col min="14866" max="14866" customWidth="1" width="8.7109375"/>
    <col min="14867" max="14867" customWidth="1" width="8.7109375"/>
    <col min="14868" max="14868" customWidth="1" width="8.7109375"/>
    <col min="14869" max="14869" customWidth="1" width="8.7109375"/>
    <col min="14870" max="14870" customWidth="1" width="8.7109375"/>
    <col min="14871" max="14871" customWidth="1" width="8.7109375"/>
    <col min="14872" max="14872" customWidth="1" width="8.7109375"/>
    <col min="14873" max="14873" customWidth="1" width="8.7109375"/>
    <col min="14874" max="14874" customWidth="1" width="8.7109375"/>
    <col min="14875" max="14875" customWidth="1" width="8.7109375"/>
    <col min="14876" max="14876" customWidth="1" width="8.7109375"/>
    <col min="14877" max="14877" customWidth="1" width="8.7109375"/>
    <col min="14878" max="14878" customWidth="1" width="8.7109375"/>
    <col min="14879" max="14879" customWidth="1" width="8.7109375"/>
    <col min="14880" max="14880" customWidth="1" width="8.7109375"/>
    <col min="14881" max="14881" customWidth="1" width="8.7109375"/>
    <col min="14882" max="14882" customWidth="1" width="8.7109375"/>
    <col min="14883" max="14883" customWidth="1" width="8.7109375"/>
    <col min="14884" max="14884" customWidth="1" width="8.7109375"/>
    <col min="14885" max="14885" customWidth="1" width="8.7109375"/>
    <col min="14886" max="14886" customWidth="1" width="8.7109375"/>
    <col min="14887" max="14887" customWidth="1" width="8.7109375"/>
    <col min="14888" max="14888" customWidth="1" width="8.7109375"/>
    <col min="14889" max="14889" customWidth="1" width="8.7109375"/>
    <col min="14890" max="14890" customWidth="1" width="8.7109375"/>
    <col min="14891" max="14891" customWidth="1" width="8.7109375"/>
    <col min="14892" max="14892" customWidth="1" width="8.7109375"/>
    <col min="14893" max="14893" customWidth="1" width="8.7109375"/>
    <col min="14894" max="14894" customWidth="1" width="8.7109375"/>
    <col min="14895" max="14895" customWidth="1" width="8.7109375"/>
    <col min="14896" max="14896" customWidth="1" width="8.7109375"/>
    <col min="14897" max="14897" customWidth="1" width="8.7109375"/>
    <col min="14898" max="14898" customWidth="1" width="8.7109375"/>
    <col min="14899" max="14899" customWidth="1" width="8.7109375"/>
    <col min="14900" max="14900" customWidth="1" width="8.7109375"/>
    <col min="14901" max="14901" customWidth="1" width="8.7109375"/>
    <col min="14902" max="14902" customWidth="1" width="8.7109375"/>
    <col min="14903" max="14903" customWidth="1" width="8.7109375"/>
    <col min="14904" max="14904" customWidth="1" width="8.7109375"/>
    <col min="14905" max="14905" customWidth="1" width="8.7109375"/>
    <col min="14906" max="14906" customWidth="1" width="8.7109375"/>
    <col min="14907" max="14907" customWidth="1" width="8.7109375"/>
    <col min="14908" max="14908" customWidth="1" width="8.7109375"/>
    <col min="14909" max="14909" customWidth="1" width="8.7109375"/>
    <col min="14910" max="14910" customWidth="1" width="8.7109375"/>
    <col min="14911" max="14911" customWidth="1" width="8.7109375"/>
    <col min="14912" max="14912" customWidth="1" width="8.7109375"/>
    <col min="14913" max="14913" customWidth="1" width="8.7109375"/>
    <col min="14914" max="14914" customWidth="1" width="8.7109375"/>
    <col min="14915" max="14915" customWidth="1" width="8.7109375"/>
    <col min="14916" max="14916" customWidth="1" width="8.7109375"/>
    <col min="14917" max="14917" customWidth="1" width="8.7109375"/>
    <col min="14918" max="14918" customWidth="1" width="8.7109375"/>
    <col min="14919" max="14919" customWidth="1" width="8.7109375"/>
    <col min="14920" max="14920" customWidth="1" width="8.7109375"/>
    <col min="14921" max="14921" customWidth="1" width="8.7109375"/>
    <col min="14922" max="14922" customWidth="1" width="8.7109375"/>
    <col min="14923" max="14923" customWidth="1" width="8.7109375"/>
    <col min="14924" max="14924" customWidth="1" width="8.7109375"/>
    <col min="14925" max="14925" customWidth="1" width="8.7109375"/>
    <col min="14926" max="14926" customWidth="1" width="8.7109375"/>
    <col min="14927" max="14927" customWidth="1" width="8.7109375"/>
    <col min="14928" max="14928" customWidth="1" width="8.7109375"/>
    <col min="14929" max="14929" customWidth="1" width="8.7109375"/>
    <col min="14930" max="14930" customWidth="1" width="8.7109375"/>
    <col min="14931" max="14931" customWidth="1" width="8.7109375"/>
    <col min="14932" max="14932" customWidth="1" width="8.7109375"/>
    <col min="14933" max="14933" customWidth="1" width="8.7109375"/>
    <col min="14934" max="14934" customWidth="1" width="8.7109375"/>
    <col min="14935" max="14935" customWidth="1" width="8.7109375"/>
    <col min="14936" max="14936" customWidth="1" width="8.7109375"/>
    <col min="14937" max="14937" customWidth="1" width="8.7109375"/>
    <col min="14938" max="14938" customWidth="1" width="8.7109375"/>
    <col min="14939" max="14939" customWidth="1" width="8.7109375"/>
    <col min="14940" max="14940" customWidth="1" width="8.7109375"/>
    <col min="14941" max="14941" customWidth="1" width="8.7109375"/>
    <col min="14942" max="14942" customWidth="1" width="8.7109375"/>
    <col min="14943" max="14943" customWidth="1" width="8.7109375"/>
    <col min="14944" max="14944" customWidth="1" width="8.7109375"/>
    <col min="14945" max="14945" customWidth="1" width="8.7109375"/>
    <col min="14946" max="14946" customWidth="1" width="8.7109375"/>
    <col min="14947" max="14947" customWidth="1" width="8.7109375"/>
    <col min="14948" max="14948" customWidth="1" width="8.7109375"/>
    <col min="14949" max="14949" customWidth="1" width="8.7109375"/>
    <col min="14950" max="14950" customWidth="1" width="8.7109375"/>
    <col min="14951" max="14951" customWidth="1" width="8.7109375"/>
    <col min="14952" max="14952" customWidth="1" width="8.7109375"/>
    <col min="14953" max="14953" customWidth="1" width="8.7109375"/>
    <col min="14954" max="14954" customWidth="1" width="8.7109375"/>
    <col min="14955" max="14955" customWidth="1" width="8.7109375"/>
    <col min="14956" max="14956" customWidth="1" width="8.7109375"/>
    <col min="14957" max="14957" customWidth="1" width="8.7109375"/>
    <col min="14958" max="14958" customWidth="1" width="8.7109375"/>
    <col min="14959" max="14959" customWidth="1" width="8.7109375"/>
    <col min="14960" max="14960" customWidth="1" width="8.7109375"/>
    <col min="14961" max="14961" customWidth="1" width="8.7109375"/>
    <col min="14962" max="14962" customWidth="1" width="8.7109375"/>
    <col min="14963" max="14963" customWidth="1" width="8.7109375"/>
    <col min="14964" max="14964" customWidth="1" width="8.7109375"/>
    <col min="14965" max="14965" customWidth="1" width="8.7109375"/>
    <col min="14966" max="14966" customWidth="1" width="8.7109375"/>
    <col min="14967" max="14967" customWidth="1" width="8.7109375"/>
    <col min="14968" max="14968" customWidth="1" width="8.7109375"/>
    <col min="14969" max="14969" customWidth="1" width="8.7109375"/>
    <col min="14970" max="14970" customWidth="1" width="8.7109375"/>
    <col min="14971" max="14971" customWidth="1" width="8.7109375"/>
    <col min="14972" max="14972" customWidth="1" width="8.7109375"/>
    <col min="14973" max="14973" customWidth="1" width="8.7109375"/>
    <col min="14974" max="14974" customWidth="1" width="8.7109375"/>
    <col min="14975" max="14975" customWidth="1" width="8.7109375"/>
    <col min="14976" max="14976" customWidth="1" width="8.7109375"/>
    <col min="14977" max="14977" customWidth="1" width="8.7109375"/>
    <col min="14978" max="14978" customWidth="1" width="8.7109375"/>
    <col min="14979" max="14979" customWidth="1" width="8.7109375"/>
    <col min="14980" max="14980" customWidth="1" width="8.7109375"/>
    <col min="14981" max="14981" customWidth="1" width="8.7109375"/>
    <col min="14982" max="14982" customWidth="1" width="8.7109375"/>
    <col min="14983" max="14983" customWidth="1" width="8.7109375"/>
    <col min="14984" max="14984" customWidth="1" width="8.7109375"/>
    <col min="14985" max="14985" customWidth="1" width="8.7109375"/>
    <col min="14986" max="14986" customWidth="1" width="8.7109375"/>
    <col min="14987" max="14987" customWidth="1" width="8.7109375"/>
    <col min="14988" max="14988" customWidth="1" width="8.7109375"/>
    <col min="14989" max="14989" customWidth="1" width="8.7109375"/>
    <col min="14990" max="14990" customWidth="1" width="8.7109375"/>
    <col min="14991" max="14991" customWidth="1" width="8.7109375"/>
    <col min="14992" max="14992" customWidth="1" width="8.7109375"/>
    <col min="14993" max="14993" customWidth="1" width="8.7109375"/>
    <col min="14994" max="14994" customWidth="1" width="8.7109375"/>
    <col min="14995" max="14995" customWidth="1" width="8.7109375"/>
    <col min="14996" max="14996" customWidth="1" width="8.7109375"/>
    <col min="14997" max="14997" customWidth="1" width="8.7109375"/>
    <col min="14998" max="14998" customWidth="1" width="8.7109375"/>
    <col min="14999" max="14999" customWidth="1" width="8.7109375"/>
    <col min="15000" max="15000" customWidth="1" width="8.7109375"/>
    <col min="15001" max="15001" customWidth="1" width="8.7109375"/>
    <col min="15002" max="15002" customWidth="1" width="8.7109375"/>
    <col min="15003" max="15003" customWidth="1" width="8.7109375"/>
    <col min="15004" max="15004" customWidth="1" width="8.7109375"/>
    <col min="15005" max="15005" customWidth="1" width="8.7109375"/>
    <col min="15006" max="15006" customWidth="1" width="8.7109375"/>
    <col min="15007" max="15007" customWidth="1" width="8.7109375"/>
    <col min="15008" max="15008" customWidth="1" width="8.7109375"/>
    <col min="15009" max="15009" customWidth="1" width="8.7109375"/>
    <col min="15010" max="15010" customWidth="1" width="8.7109375"/>
    <col min="15011" max="15011" customWidth="1" width="8.7109375"/>
    <col min="15012" max="15012" customWidth="1" width="8.7109375"/>
    <col min="15013" max="15013" customWidth="1" width="8.7109375"/>
    <col min="15014" max="15014" customWidth="1" width="8.7109375"/>
    <col min="15015" max="15015" customWidth="1" width="8.7109375"/>
    <col min="15016" max="15016" customWidth="1" width="8.7109375"/>
    <col min="15017" max="15017" customWidth="1" width="8.7109375"/>
    <col min="15018" max="15018" customWidth="1" width="8.7109375"/>
    <col min="15019" max="15019" customWidth="1" width="8.7109375"/>
    <col min="15020" max="15020" customWidth="1" width="8.7109375"/>
    <col min="15021" max="15021" customWidth="1" width="8.7109375"/>
    <col min="15022" max="15022" customWidth="1" width="8.7109375"/>
    <col min="15023" max="15023" customWidth="1" width="8.7109375"/>
    <col min="15024" max="15024" customWidth="1" width="8.7109375"/>
    <col min="15025" max="15025" customWidth="1" width="8.7109375"/>
    <col min="15026" max="15026" customWidth="1" width="8.7109375"/>
    <col min="15027" max="15027" customWidth="1" width="8.7109375"/>
    <col min="15028" max="15028" customWidth="1" width="8.7109375"/>
    <col min="15029" max="15029" customWidth="1" width="8.7109375"/>
    <col min="15030" max="15030" customWidth="1" width="8.7109375"/>
    <col min="15031" max="15031" customWidth="1" width="8.7109375"/>
    <col min="15032" max="15032" customWidth="1" width="8.7109375"/>
    <col min="15033" max="15033" customWidth="1" width="8.7109375"/>
    <col min="15034" max="15034" customWidth="1" width="8.7109375"/>
    <col min="15035" max="15035" customWidth="1" width="8.7109375"/>
    <col min="15036" max="15036" customWidth="1" width="8.7109375"/>
    <col min="15037" max="15037" customWidth="1" width="8.7109375"/>
    <col min="15038" max="15038" customWidth="1" width="8.7109375"/>
    <col min="15039" max="15039" customWidth="1" width="8.7109375"/>
    <col min="15040" max="15040" customWidth="1" width="8.7109375"/>
    <col min="15041" max="15041" customWidth="1" width="8.7109375"/>
    <col min="15042" max="15042" customWidth="1" width="8.7109375"/>
    <col min="15043" max="15043" customWidth="1" width="8.7109375"/>
    <col min="15044" max="15044" customWidth="1" width="8.7109375"/>
    <col min="15045" max="15045" customWidth="1" width="8.7109375"/>
    <col min="15046" max="15046" customWidth="1" width="8.7109375"/>
    <col min="15047" max="15047" customWidth="1" width="8.7109375"/>
    <col min="15048" max="15048" customWidth="1" width="8.7109375"/>
    <col min="15049" max="15049" customWidth="1" width="8.7109375"/>
    <col min="15050" max="15050" customWidth="1" width="8.7109375"/>
    <col min="15051" max="15051" customWidth="1" width="8.7109375"/>
    <col min="15052" max="15052" customWidth="1" width="8.7109375"/>
    <col min="15053" max="15053" customWidth="1" width="8.7109375"/>
    <col min="15054" max="15054" customWidth="1" width="8.7109375"/>
    <col min="15055" max="15055" customWidth="1" width="8.7109375"/>
    <col min="15056" max="15056" customWidth="1" width="8.7109375"/>
    <col min="15057" max="15057" customWidth="1" width="8.7109375"/>
    <col min="15058" max="15058" customWidth="1" width="8.7109375"/>
    <col min="15059" max="15059" customWidth="1" width="8.7109375"/>
    <col min="15060" max="15060" customWidth="1" width="8.7109375"/>
    <col min="15061" max="15061" customWidth="1" width="8.7109375"/>
    <col min="15062" max="15062" customWidth="1" width="8.7109375"/>
    <col min="15063" max="15063" customWidth="1" width="8.7109375"/>
    <col min="15064" max="15064" customWidth="1" width="8.7109375"/>
    <col min="15065" max="15065" customWidth="1" width="8.7109375"/>
    <col min="15066" max="15066" customWidth="1" width="8.7109375"/>
    <col min="15067" max="15067" customWidth="1" width="8.7109375"/>
    <col min="15068" max="15068" customWidth="1" width="8.7109375"/>
    <col min="15069" max="15069" customWidth="1" width="8.7109375"/>
    <col min="15070" max="15070" customWidth="1" width="8.7109375"/>
    <col min="15071" max="15071" customWidth="1" width="8.7109375"/>
    <col min="15072" max="15072" customWidth="1" width="8.7109375"/>
    <col min="15073" max="15073" customWidth="1" width="8.7109375"/>
    <col min="15074" max="15074" customWidth="1" width="8.7109375"/>
    <col min="15075" max="15075" customWidth="1" width="8.7109375"/>
    <col min="15076" max="15076" customWidth="1" width="8.7109375"/>
    <col min="15077" max="15077" customWidth="1" width="8.7109375"/>
    <col min="15078" max="15078" customWidth="1" width="8.7109375"/>
    <col min="15079" max="15079" customWidth="1" width="8.7109375"/>
    <col min="15080" max="15080" customWidth="1" width="8.7109375"/>
    <col min="15081" max="15081" customWidth="1" width="8.7109375"/>
    <col min="15082" max="15082" customWidth="1" width="8.7109375"/>
    <col min="15083" max="15083" customWidth="1" width="8.7109375"/>
    <col min="15084" max="15084" customWidth="1" width="8.7109375"/>
    <col min="15085" max="15085" customWidth="1" width="8.7109375"/>
    <col min="15086" max="15086" customWidth="1" width="8.7109375"/>
    <col min="15087" max="15087" customWidth="1" width="8.7109375"/>
    <col min="15088" max="15088" customWidth="1" width="8.7109375"/>
    <col min="15089" max="15089" customWidth="1" width="8.7109375"/>
    <col min="15090" max="15090" customWidth="1" width="8.7109375"/>
    <col min="15091" max="15091" customWidth="1" width="8.7109375"/>
    <col min="15092" max="15092" customWidth="1" width="8.7109375"/>
    <col min="15093" max="15093" customWidth="1" width="8.7109375"/>
    <col min="15094" max="15094" customWidth="1" width="8.7109375"/>
    <col min="15095" max="15095" customWidth="1" width="8.7109375"/>
    <col min="15096" max="15096" customWidth="1" width="8.7109375"/>
    <col min="15097" max="15097" customWidth="1" width="8.7109375"/>
    <col min="15098" max="15098" customWidth="1" width="8.7109375"/>
    <col min="15099" max="15099" customWidth="1" width="8.7109375"/>
    <col min="15100" max="15100" customWidth="1" width="8.7109375"/>
    <col min="15101" max="15101" customWidth="1" width="8.7109375"/>
    <col min="15102" max="15102" customWidth="1" width="8.7109375"/>
    <col min="15103" max="15103" customWidth="1" width="8.7109375"/>
    <col min="15104" max="15104" customWidth="1" width="8.7109375"/>
    <col min="15105" max="15105" customWidth="1" width="8.7109375"/>
    <col min="15106" max="15106" customWidth="1" width="8.7109375"/>
    <col min="15107" max="15107" customWidth="1" width="8.7109375"/>
    <col min="15108" max="15108" customWidth="1" width="8.7109375"/>
    <col min="15109" max="15109" customWidth="1" width="8.7109375"/>
    <col min="15110" max="15110" customWidth="1" width="8.7109375"/>
    <col min="15111" max="15111" customWidth="1" width="8.7109375"/>
    <col min="15112" max="15112" customWidth="1" width="8.7109375"/>
    <col min="15113" max="15113" customWidth="1" width="8.7109375"/>
    <col min="15114" max="15114" customWidth="1" width="8.7109375"/>
    <col min="15115" max="15115" customWidth="1" width="8.7109375"/>
    <col min="15116" max="15116" customWidth="1" width="8.7109375"/>
    <col min="15117" max="15117" customWidth="1" width="8.7109375"/>
    <col min="15118" max="15118" customWidth="1" width="8.7109375"/>
    <col min="15119" max="15119" customWidth="1" width="8.7109375"/>
    <col min="15120" max="15120" customWidth="1" width="8.7109375"/>
    <col min="15121" max="15121" customWidth="1" width="8.7109375"/>
    <col min="15122" max="15122" customWidth="1" width="8.7109375"/>
    <col min="15123" max="15123" customWidth="1" width="8.7109375"/>
    <col min="15124" max="15124" customWidth="1" width="8.7109375"/>
    <col min="15125" max="15125" customWidth="1" width="8.7109375"/>
    <col min="15126" max="15126" customWidth="1" width="8.7109375"/>
    <col min="15127" max="15127" customWidth="1" width="8.7109375"/>
    <col min="15128" max="15128" customWidth="1" width="8.7109375"/>
    <col min="15129" max="15129" customWidth="1" width="8.7109375"/>
    <col min="15130" max="15130" customWidth="1" width="8.7109375"/>
    <col min="15131" max="15131" customWidth="1" width="8.7109375"/>
    <col min="15132" max="15132" customWidth="1" width="8.7109375"/>
    <col min="15133" max="15133" customWidth="1" width="8.7109375"/>
    <col min="15134" max="15134" customWidth="1" width="8.7109375"/>
    <col min="15135" max="15135" customWidth="1" width="8.7109375"/>
    <col min="15136" max="15136" customWidth="1" width="8.7109375"/>
    <col min="15137" max="15137" customWidth="1" width="8.7109375"/>
    <col min="15138" max="15138" customWidth="1" width="8.7109375"/>
    <col min="15139" max="15139" customWidth="1" width="8.7109375"/>
    <col min="15140" max="15140" customWidth="1" width="8.7109375"/>
    <col min="15141" max="15141" customWidth="1" width="8.7109375"/>
    <col min="15142" max="15142" customWidth="1" width="8.7109375"/>
    <col min="15143" max="15143" customWidth="1" width="8.7109375"/>
    <col min="15144" max="15144" customWidth="1" width="8.7109375"/>
    <col min="15145" max="15145" customWidth="1" width="8.7109375"/>
    <col min="15146" max="15146" customWidth="1" width="8.7109375"/>
    <col min="15147" max="15147" customWidth="1" width="8.7109375"/>
    <col min="15148" max="15148" customWidth="1" width="8.7109375"/>
    <col min="15149" max="15149" customWidth="1" width="8.7109375"/>
    <col min="15150" max="15150" customWidth="1" width="8.7109375"/>
    <col min="15151" max="15151" customWidth="1" width="8.7109375"/>
    <col min="15152" max="15152" customWidth="1" width="8.7109375"/>
    <col min="15153" max="15153" customWidth="1" width="8.7109375"/>
    <col min="15154" max="15154" customWidth="1" width="8.7109375"/>
    <col min="15155" max="15155" customWidth="1" width="8.7109375"/>
    <col min="15156" max="15156" customWidth="1" width="8.7109375"/>
    <col min="15157" max="15157" customWidth="1" width="8.7109375"/>
    <col min="15158" max="15158" customWidth="1" width="8.7109375"/>
    <col min="15159" max="15159" customWidth="1" width="8.7109375"/>
    <col min="15160" max="15160" customWidth="1" width="8.7109375"/>
    <col min="15161" max="15161" customWidth="1" width="8.7109375"/>
    <col min="15162" max="15162" customWidth="1" width="8.7109375"/>
    <col min="15163" max="15163" customWidth="1" width="8.7109375"/>
    <col min="15164" max="15164" customWidth="1" width="8.7109375"/>
    <col min="15165" max="15165" customWidth="1" width="8.7109375"/>
    <col min="15166" max="15166" customWidth="1" width="8.7109375"/>
    <col min="15167" max="15167" customWidth="1" width="8.7109375"/>
    <col min="15168" max="15168" customWidth="1" width="8.7109375"/>
    <col min="15169" max="15169" customWidth="1" width="8.7109375"/>
    <col min="15170" max="15170" customWidth="1" width="8.7109375"/>
    <col min="15171" max="15171" customWidth="1" width="8.7109375"/>
    <col min="15172" max="15172" customWidth="1" width="8.7109375"/>
    <col min="15173" max="15173" customWidth="1" width="8.7109375"/>
    <col min="15174" max="15174" customWidth="1" width="8.7109375"/>
    <col min="15175" max="15175" customWidth="1" width="8.7109375"/>
    <col min="15176" max="15176" customWidth="1" width="8.7109375"/>
    <col min="15177" max="15177" customWidth="1" width="8.7109375"/>
    <col min="15178" max="15178" customWidth="1" width="8.7109375"/>
    <col min="15179" max="15179" customWidth="1" width="8.7109375"/>
    <col min="15180" max="15180" customWidth="1" width="8.7109375"/>
    <col min="15181" max="15181" customWidth="1" width="8.7109375"/>
    <col min="15182" max="15182" customWidth="1" width="8.7109375"/>
    <col min="15183" max="15183" customWidth="1" width="8.7109375"/>
    <col min="15184" max="15184" customWidth="1" width="8.7109375"/>
    <col min="15185" max="15185" customWidth="1" width="8.7109375"/>
    <col min="15186" max="15186" customWidth="1" width="8.7109375"/>
    <col min="15187" max="15187" customWidth="1" width="8.7109375"/>
    <col min="15188" max="15188" customWidth="1" width="8.7109375"/>
    <col min="15189" max="15189" customWidth="1" width="8.7109375"/>
    <col min="15190" max="15190" customWidth="1" width="8.7109375"/>
    <col min="15191" max="15191" customWidth="1" width="8.7109375"/>
    <col min="15192" max="15192" customWidth="1" width="8.7109375"/>
    <col min="15193" max="15193" customWidth="1" width="8.7109375"/>
    <col min="15194" max="15194" customWidth="1" width="8.7109375"/>
    <col min="15195" max="15195" customWidth="1" width="8.7109375"/>
    <col min="15196" max="15196" customWidth="1" width="8.7109375"/>
    <col min="15197" max="15197" customWidth="1" width="8.7109375"/>
    <col min="15198" max="15198" customWidth="1" width="8.7109375"/>
    <col min="15199" max="15199" customWidth="1" width="8.7109375"/>
    <col min="15200" max="15200" customWidth="1" width="8.7109375"/>
    <col min="15201" max="15201" customWidth="1" width="8.7109375"/>
    <col min="15202" max="15202" customWidth="1" width="8.7109375"/>
    <col min="15203" max="15203" customWidth="1" width="8.7109375"/>
    <col min="15204" max="15204" customWidth="1" width="8.7109375"/>
    <col min="15205" max="15205" customWidth="1" width="8.7109375"/>
    <col min="15206" max="15206" customWidth="1" width="8.7109375"/>
    <col min="15207" max="15207" customWidth="1" width="8.7109375"/>
    <col min="15208" max="15208" customWidth="1" width="8.7109375"/>
    <col min="15209" max="15209" customWidth="1" width="8.7109375"/>
    <col min="15210" max="15210" customWidth="1" width="8.7109375"/>
    <col min="15211" max="15211" customWidth="1" width="8.7109375"/>
    <col min="15212" max="15212" customWidth="1" width="8.7109375"/>
    <col min="15213" max="15213" customWidth="1" width="8.7109375"/>
    <col min="15214" max="15214" customWidth="1" width="8.7109375"/>
    <col min="15215" max="15215" customWidth="1" width="8.7109375"/>
    <col min="15216" max="15216" customWidth="1" width="8.7109375"/>
    <col min="15217" max="15217" customWidth="1" width="8.7109375"/>
    <col min="15218" max="15218" customWidth="1" width="8.7109375"/>
    <col min="15219" max="15219" customWidth="1" width="8.7109375"/>
    <col min="15220" max="15220" customWidth="1" width="8.7109375"/>
    <col min="15221" max="15221" customWidth="1" width="8.7109375"/>
    <col min="15222" max="15222" customWidth="1" width="8.7109375"/>
    <col min="15223" max="15223" customWidth="1" width="8.7109375"/>
    <col min="15224" max="15224" customWidth="1" width="8.7109375"/>
    <col min="15225" max="15225" customWidth="1" width="8.7109375"/>
    <col min="15226" max="15226" customWidth="1" width="8.7109375"/>
    <col min="15227" max="15227" customWidth="1" width="8.7109375"/>
    <col min="15228" max="15228" customWidth="1" width="8.7109375"/>
    <col min="15229" max="15229" customWidth="1" width="8.7109375"/>
    <col min="15230" max="15230" customWidth="1" width="8.7109375"/>
    <col min="15231" max="15231" customWidth="1" width="8.7109375"/>
    <col min="15232" max="15232" customWidth="1" width="8.7109375"/>
    <col min="15233" max="15233" customWidth="1" width="8.7109375"/>
    <col min="15234" max="15234" customWidth="1" width="8.7109375"/>
    <col min="15235" max="15235" customWidth="1" width="8.7109375"/>
    <col min="15236" max="15236" customWidth="1" width="8.7109375"/>
    <col min="15237" max="15237" customWidth="1" width="8.7109375"/>
    <col min="15238" max="15238" customWidth="1" width="8.7109375"/>
    <col min="15239" max="15239" customWidth="1" width="8.7109375"/>
    <col min="15240" max="15240" customWidth="1" width="8.7109375"/>
    <col min="15241" max="15241" customWidth="1" width="8.7109375"/>
    <col min="15242" max="15242" customWidth="1" width="8.7109375"/>
    <col min="15243" max="15243" customWidth="1" width="8.7109375"/>
    <col min="15244" max="15244" customWidth="1" width="8.7109375"/>
    <col min="15245" max="15245" customWidth="1" width="8.7109375"/>
    <col min="15246" max="15246" customWidth="1" width="8.7109375"/>
    <col min="15247" max="15247" customWidth="1" width="8.7109375"/>
    <col min="15248" max="15248" customWidth="1" width="8.7109375"/>
    <col min="15249" max="15249" customWidth="1" width="8.7109375"/>
    <col min="15250" max="15250" customWidth="1" width="8.7109375"/>
    <col min="15251" max="15251" customWidth="1" width="8.7109375"/>
    <col min="15252" max="15252" customWidth="1" width="8.7109375"/>
    <col min="15253" max="15253" customWidth="1" width="8.7109375"/>
    <col min="15254" max="15254" customWidth="1" width="8.7109375"/>
    <col min="15255" max="15255" customWidth="1" width="8.7109375"/>
    <col min="15256" max="15256" customWidth="1" width="8.7109375"/>
    <col min="15257" max="15257" customWidth="1" width="8.7109375"/>
    <col min="15258" max="15258" customWidth="1" width="8.7109375"/>
    <col min="15259" max="15259" customWidth="1" width="8.7109375"/>
    <col min="15260" max="15260" customWidth="1" width="8.7109375"/>
    <col min="15261" max="15261" customWidth="1" width="8.7109375"/>
    <col min="15262" max="15262" customWidth="1" width="8.7109375"/>
    <col min="15263" max="15263" customWidth="1" width="8.7109375"/>
    <col min="15264" max="15264" customWidth="1" width="8.7109375"/>
    <col min="15265" max="15265" customWidth="1" width="8.7109375"/>
    <col min="15266" max="15266" customWidth="1" width="8.7109375"/>
    <col min="15267" max="15267" customWidth="1" width="8.7109375"/>
    <col min="15268" max="15268" customWidth="1" width="8.7109375"/>
    <col min="15269" max="15269" customWidth="1" width="8.7109375"/>
    <col min="15270" max="15270" customWidth="1" width="8.7109375"/>
    <col min="15271" max="15271" customWidth="1" width="8.7109375"/>
    <col min="15272" max="15272" customWidth="1" width="8.7109375"/>
    <col min="15273" max="15273" customWidth="1" width="8.7109375"/>
    <col min="15274" max="15274" customWidth="1" width="8.7109375"/>
    <col min="15275" max="15275" customWidth="1" width="8.7109375"/>
    <col min="15276" max="15276" customWidth="1" width="8.7109375"/>
    <col min="15277" max="15277" customWidth="1" width="8.7109375"/>
    <col min="15278" max="15278" customWidth="1" width="8.7109375"/>
    <col min="15279" max="15279" customWidth="1" width="8.7109375"/>
    <col min="15280" max="15280" customWidth="1" width="8.7109375"/>
    <col min="15281" max="15281" customWidth="1" width="8.7109375"/>
    <col min="15282" max="15282" customWidth="1" width="8.7109375"/>
    <col min="15283" max="15283" customWidth="1" width="8.7109375"/>
    <col min="15284" max="15284" customWidth="1" width="8.7109375"/>
    <col min="15285" max="15285" customWidth="1" width="8.7109375"/>
    <col min="15286" max="15286" customWidth="1" width="8.7109375"/>
    <col min="15287" max="15287" customWidth="1" width="8.7109375"/>
    <col min="15288" max="15288" customWidth="1" width="8.7109375"/>
    <col min="15289" max="15289" customWidth="1" width="8.7109375"/>
    <col min="15290" max="15290" customWidth="1" width="8.7109375"/>
    <col min="15291" max="15291" customWidth="1" width="8.7109375"/>
    <col min="15292" max="15292" customWidth="1" width="8.7109375"/>
    <col min="15293" max="15293" customWidth="1" width="8.7109375"/>
    <col min="15294" max="15294" customWidth="1" width="8.7109375"/>
    <col min="15295" max="15295" customWidth="1" width="8.7109375"/>
    <col min="15296" max="15296" customWidth="1" width="8.7109375"/>
    <col min="15297" max="15297" customWidth="1" width="8.7109375"/>
    <col min="15298" max="15298" customWidth="1" width="8.7109375"/>
    <col min="15299" max="15299" customWidth="1" width="8.7109375"/>
    <col min="15300" max="15300" customWidth="1" width="8.7109375"/>
    <col min="15301" max="15301" customWidth="1" width="8.7109375"/>
    <col min="15302" max="15302" customWidth="1" width="8.7109375"/>
    <col min="15303" max="15303" customWidth="1" width="8.7109375"/>
    <col min="15304" max="15304" customWidth="1" width="8.7109375"/>
    <col min="15305" max="15305" customWidth="1" width="8.7109375"/>
    <col min="15306" max="15306" customWidth="1" width="8.7109375"/>
    <col min="15307" max="15307" customWidth="1" width="8.7109375"/>
    <col min="15308" max="15308" customWidth="1" width="8.7109375"/>
    <col min="15309" max="15309" customWidth="1" width="8.7109375"/>
    <col min="15310" max="15310" customWidth="1" width="8.7109375"/>
    <col min="15311" max="15311" customWidth="1" width="8.7109375"/>
    <col min="15312" max="15312" customWidth="1" width="8.7109375"/>
    <col min="15313" max="15313" customWidth="1" width="8.7109375"/>
    <col min="15314" max="15314" customWidth="1" width="8.7109375"/>
    <col min="15315" max="15315" customWidth="1" width="8.7109375"/>
    <col min="15316" max="15316" customWidth="1" width="8.7109375"/>
    <col min="15317" max="15317" customWidth="1" width="8.7109375"/>
    <col min="15318" max="15318" customWidth="1" width="8.7109375"/>
    <col min="15319" max="15319" customWidth="1" width="8.7109375"/>
    <col min="15320" max="15320" customWidth="1" width="8.7109375"/>
    <col min="15321" max="15321" customWidth="1" width="8.7109375"/>
    <col min="15322" max="15322" customWidth="1" width="8.7109375"/>
    <col min="15323" max="15323" customWidth="1" width="8.7109375"/>
    <col min="15324" max="15324" customWidth="1" width="8.7109375"/>
    <col min="15325" max="15325" customWidth="1" width="8.7109375"/>
    <col min="15326" max="15326" customWidth="1" width="8.7109375"/>
    <col min="15327" max="15327" customWidth="1" width="8.7109375"/>
    <col min="15328" max="15328" customWidth="1" width="8.7109375"/>
    <col min="15329" max="15329" customWidth="1" width="8.7109375"/>
    <col min="15330" max="15330" customWidth="1" width="8.7109375"/>
    <col min="15331" max="15331" customWidth="1" width="8.7109375"/>
    <col min="15332" max="15332" customWidth="1" width="8.7109375"/>
    <col min="15333" max="15333" customWidth="1" width="8.7109375"/>
    <col min="15334" max="15334" customWidth="1" width="8.7109375"/>
    <col min="15335" max="15335" customWidth="1" width="8.7109375"/>
    <col min="15336" max="15336" customWidth="1" width="8.7109375"/>
    <col min="15337" max="15337" customWidth="1" width="8.7109375"/>
    <col min="15338" max="15338" customWidth="1" width="8.7109375"/>
    <col min="15339" max="15339" customWidth="1" width="8.7109375"/>
    <col min="15340" max="15340" customWidth="1" width="8.7109375"/>
    <col min="15341" max="15341" customWidth="1" width="8.7109375"/>
    <col min="15342" max="15342" customWidth="1" width="8.7109375"/>
    <col min="15343" max="15343" customWidth="1" width="8.7109375"/>
    <col min="15344" max="15344" customWidth="1" width="8.7109375"/>
    <col min="15345" max="15345" customWidth="1" width="8.7109375"/>
    <col min="15346" max="15346" customWidth="1" width="8.7109375"/>
    <col min="15347" max="15347" customWidth="1" width="8.7109375"/>
    <col min="15348" max="15348" customWidth="1" width="8.7109375"/>
    <col min="15349" max="15349" customWidth="1" width="8.7109375"/>
    <col min="15350" max="15350" customWidth="1" width="8.7109375"/>
    <col min="15351" max="15351" customWidth="1" width="8.7109375"/>
    <col min="15352" max="15352" customWidth="1" width="8.7109375"/>
    <col min="15353" max="15353" customWidth="1" width="8.7109375"/>
    <col min="15354" max="15354" customWidth="1" width="8.7109375"/>
    <col min="15355" max="15355" customWidth="1" width="8.7109375"/>
    <col min="15356" max="15356" customWidth="1" width="8.7109375"/>
    <col min="15357" max="15357" customWidth="1" width="8.7109375"/>
    <col min="15358" max="15358" customWidth="1" width="8.7109375"/>
    <col min="15359" max="15359" customWidth="1" width="8.7109375"/>
    <col min="15360" max="15360" customWidth="1" width="8.7109375"/>
    <col min="15361" max="15361" customWidth="1" width="8.7109375"/>
    <col min="15362" max="15362" customWidth="1" width="8.7109375"/>
    <col min="15363" max="15363" customWidth="1" width="8.7109375"/>
    <col min="15364" max="15364" customWidth="1" width="8.7109375"/>
    <col min="15365" max="15365" customWidth="1" width="8.7109375"/>
    <col min="15366" max="15366" customWidth="1" width="8.7109375"/>
    <col min="15367" max="15367" customWidth="1" width="8.7109375"/>
    <col min="15368" max="15368" customWidth="1" width="8.7109375"/>
    <col min="15369" max="15369" customWidth="1" width="8.7109375"/>
    <col min="15370" max="15370" customWidth="1" width="8.7109375"/>
    <col min="15371" max="15371" customWidth="1" width="8.7109375"/>
    <col min="15372" max="15372" customWidth="1" width="8.7109375"/>
    <col min="15373" max="15373" customWidth="1" width="8.7109375"/>
    <col min="15374" max="15374" customWidth="1" width="8.7109375"/>
    <col min="15375" max="15375" customWidth="1" width="8.7109375"/>
    <col min="15376" max="15376" customWidth="1" width="8.7109375"/>
    <col min="15377" max="15377" customWidth="1" width="8.7109375"/>
    <col min="15378" max="15378" customWidth="1" width="8.7109375"/>
    <col min="15379" max="15379" customWidth="1" width="8.7109375"/>
    <col min="15380" max="15380" customWidth="1" width="8.7109375"/>
    <col min="15381" max="15381" customWidth="1" width="8.7109375"/>
    <col min="15382" max="15382" customWidth="1" width="8.7109375"/>
    <col min="15383" max="15383" customWidth="1" width="8.7109375"/>
    <col min="15384" max="15384" customWidth="1" width="8.7109375"/>
    <col min="15385" max="15385" customWidth="1" width="8.7109375"/>
    <col min="15386" max="15386" customWidth="1" width="8.7109375"/>
    <col min="15387" max="15387" customWidth="1" width="8.7109375"/>
    <col min="15388" max="15388" customWidth="1" width="8.7109375"/>
    <col min="15389" max="15389" customWidth="1" width="8.7109375"/>
    <col min="15390" max="15390" customWidth="1" width="8.7109375"/>
    <col min="15391" max="15391" customWidth="1" width="8.7109375"/>
    <col min="15392" max="15392" customWidth="1" width="8.7109375"/>
    <col min="15393" max="15393" customWidth="1" width="8.7109375"/>
    <col min="15394" max="15394" customWidth="1" width="8.7109375"/>
    <col min="15395" max="15395" customWidth="1" width="8.7109375"/>
    <col min="15396" max="15396" customWidth="1" width="8.7109375"/>
    <col min="15397" max="15397" customWidth="1" width="8.7109375"/>
    <col min="15398" max="15398" customWidth="1" width="8.7109375"/>
    <col min="15399" max="15399" customWidth="1" width="8.7109375"/>
    <col min="15400" max="15400" customWidth="1" width="8.7109375"/>
    <col min="15401" max="15401" customWidth="1" width="8.7109375"/>
    <col min="15402" max="15402" customWidth="1" width="8.7109375"/>
    <col min="15403" max="15403" customWidth="1" width="8.7109375"/>
    <col min="15404" max="15404" customWidth="1" width="8.7109375"/>
    <col min="15405" max="15405" customWidth="1" width="8.7109375"/>
    <col min="15406" max="15406" customWidth="1" width="8.7109375"/>
    <col min="15407" max="15407" customWidth="1" width="8.7109375"/>
    <col min="15408" max="15408" customWidth="1" width="8.7109375"/>
    <col min="15409" max="15409" customWidth="1" width="8.7109375"/>
    <col min="15410" max="15410" customWidth="1" width="8.7109375"/>
    <col min="15411" max="15411" customWidth="1" width="8.7109375"/>
    <col min="15412" max="15412" customWidth="1" width="8.7109375"/>
    <col min="15413" max="15413" customWidth="1" width="8.7109375"/>
    <col min="15414" max="15414" customWidth="1" width="8.7109375"/>
    <col min="15415" max="15415" customWidth="1" width="8.7109375"/>
    <col min="15416" max="15416" customWidth="1" width="8.7109375"/>
    <col min="15417" max="15417" customWidth="1" width="8.7109375"/>
    <col min="15418" max="15418" customWidth="1" width="8.7109375"/>
    <col min="15419" max="15419" customWidth="1" width="8.7109375"/>
    <col min="15420" max="15420" customWidth="1" width="8.7109375"/>
    <col min="15421" max="15421" customWidth="1" width="8.7109375"/>
    <col min="15422" max="15422" customWidth="1" width="8.7109375"/>
    <col min="15423" max="15423" customWidth="1" width="8.7109375"/>
    <col min="15424" max="15424" customWidth="1" width="8.7109375"/>
    <col min="15425" max="15425" customWidth="1" width="8.7109375"/>
    <col min="15426" max="15426" customWidth="1" width="8.7109375"/>
    <col min="15427" max="15427" customWidth="1" width="8.7109375"/>
    <col min="15428" max="15428" customWidth="1" width="8.7109375"/>
    <col min="15429" max="15429" customWidth="1" width="8.7109375"/>
    <col min="15430" max="15430" customWidth="1" width="8.7109375"/>
    <col min="15431" max="15431" customWidth="1" width="8.7109375"/>
    <col min="15432" max="15432" customWidth="1" width="8.7109375"/>
    <col min="15433" max="15433" customWidth="1" width="8.7109375"/>
    <col min="15434" max="15434" customWidth="1" width="8.7109375"/>
    <col min="15435" max="15435" customWidth="1" width="8.7109375"/>
    <col min="15436" max="15436" customWidth="1" width="8.7109375"/>
    <col min="15437" max="15437" customWidth="1" width="8.7109375"/>
    <col min="15438" max="15438" customWidth="1" width="8.7109375"/>
    <col min="15439" max="15439" customWidth="1" width="8.7109375"/>
    <col min="15440" max="15440" customWidth="1" width="8.7109375"/>
    <col min="15441" max="15441" customWidth="1" width="8.7109375"/>
    <col min="15442" max="15442" customWidth="1" width="8.7109375"/>
    <col min="15443" max="15443" customWidth="1" width="8.7109375"/>
    <col min="15444" max="15444" customWidth="1" width="8.7109375"/>
    <col min="15445" max="15445" customWidth="1" width="8.7109375"/>
    <col min="15446" max="15446" customWidth="1" width="8.7109375"/>
    <col min="15447" max="15447" customWidth="1" width="8.7109375"/>
    <col min="15448" max="15448" customWidth="1" width="8.7109375"/>
    <col min="15449" max="15449" customWidth="1" width="8.7109375"/>
    <col min="15450" max="15450" customWidth="1" width="8.7109375"/>
    <col min="15451" max="15451" customWidth="1" width="8.7109375"/>
    <col min="15452" max="15452" customWidth="1" width="8.7109375"/>
    <col min="15453" max="15453" customWidth="1" width="8.7109375"/>
    <col min="15454" max="15454" customWidth="1" width="8.7109375"/>
    <col min="15455" max="15455" customWidth="1" width="8.7109375"/>
    <col min="15456" max="15456" customWidth="1" width="8.7109375"/>
    <col min="15457" max="15457" customWidth="1" width="8.7109375"/>
    <col min="15458" max="15458" customWidth="1" width="8.7109375"/>
    <col min="15459" max="15459" customWidth="1" width="8.7109375"/>
    <col min="15460" max="15460" customWidth="1" width="8.7109375"/>
    <col min="15461" max="15461" customWidth="1" width="8.7109375"/>
    <col min="15462" max="15462" customWidth="1" width="8.7109375"/>
    <col min="15463" max="15463" customWidth="1" width="8.7109375"/>
    <col min="15464" max="15464" customWidth="1" width="8.7109375"/>
    <col min="15465" max="15465" customWidth="1" width="8.7109375"/>
    <col min="15466" max="15466" customWidth="1" width="8.7109375"/>
    <col min="15467" max="15467" customWidth="1" width="8.7109375"/>
    <col min="15468" max="15468" customWidth="1" width="8.7109375"/>
    <col min="15469" max="15469" customWidth="1" width="8.7109375"/>
    <col min="15470" max="15470" customWidth="1" width="8.7109375"/>
    <col min="15471" max="15471" customWidth="1" width="8.7109375"/>
    <col min="15472" max="15472" customWidth="1" width="8.7109375"/>
    <col min="15473" max="15473" customWidth="1" width="8.7109375"/>
    <col min="15474" max="15474" customWidth="1" width="8.7109375"/>
    <col min="15475" max="15475" customWidth="1" width="8.7109375"/>
    <col min="15476" max="15476" customWidth="1" width="8.7109375"/>
    <col min="15477" max="15477" customWidth="1" width="8.7109375"/>
    <col min="15478" max="15478" customWidth="1" width="8.7109375"/>
    <col min="15479" max="15479" customWidth="1" width="8.7109375"/>
    <col min="15480" max="15480" customWidth="1" width="8.7109375"/>
    <col min="15481" max="15481" customWidth="1" width="8.7109375"/>
    <col min="15482" max="15482" customWidth="1" width="8.7109375"/>
    <col min="15483" max="15483" customWidth="1" width="8.7109375"/>
    <col min="15484" max="15484" customWidth="1" width="8.7109375"/>
    <col min="15485" max="15485" customWidth="1" width="8.7109375"/>
    <col min="15486" max="15486" customWidth="1" width="8.7109375"/>
    <col min="15487" max="15487" customWidth="1" width="8.7109375"/>
    <col min="15488" max="15488" customWidth="1" width="8.7109375"/>
    <col min="15489" max="15489" customWidth="1" width="8.7109375"/>
    <col min="15490" max="15490" customWidth="1" width="8.7109375"/>
    <col min="15491" max="15491" customWidth="1" width="8.7109375"/>
    <col min="15492" max="15492" customWidth="1" width="8.7109375"/>
    <col min="15493" max="15493" customWidth="1" width="8.7109375"/>
    <col min="15494" max="15494" customWidth="1" width="8.7109375"/>
    <col min="15495" max="15495" customWidth="1" width="8.7109375"/>
    <col min="15496" max="15496" customWidth="1" width="8.7109375"/>
    <col min="15497" max="15497" customWidth="1" width="8.7109375"/>
    <col min="15498" max="15498" customWidth="1" width="8.7109375"/>
    <col min="15499" max="15499" customWidth="1" width="8.7109375"/>
    <col min="15500" max="15500" customWidth="1" width="8.7109375"/>
    <col min="15501" max="15501" customWidth="1" width="8.7109375"/>
    <col min="15502" max="15502" customWidth="1" width="8.7109375"/>
    <col min="15503" max="15503" customWidth="1" width="8.7109375"/>
    <col min="15504" max="15504" customWidth="1" width="8.7109375"/>
    <col min="15505" max="15505" customWidth="1" width="8.7109375"/>
    <col min="15506" max="15506" customWidth="1" width="8.7109375"/>
    <col min="15507" max="15507" customWidth="1" width="8.7109375"/>
    <col min="15508" max="15508" customWidth="1" width="8.7109375"/>
    <col min="15509" max="15509" customWidth="1" width="8.7109375"/>
    <col min="15510" max="15510" customWidth="1" width="8.7109375"/>
    <col min="15511" max="15511" customWidth="1" width="8.7109375"/>
    <col min="15512" max="15512" customWidth="1" width="8.7109375"/>
    <col min="15513" max="15513" customWidth="1" width="8.7109375"/>
    <col min="15514" max="15514" customWidth="1" width="8.7109375"/>
    <col min="15515" max="15515" customWidth="1" width="8.7109375"/>
    <col min="15516" max="15516" customWidth="1" width="8.7109375"/>
    <col min="15517" max="15517" customWidth="1" width="8.7109375"/>
    <col min="15518" max="15518" customWidth="1" width="8.7109375"/>
    <col min="15519" max="15519" customWidth="1" width="8.7109375"/>
    <col min="15520" max="15520" customWidth="1" width="8.7109375"/>
    <col min="15521" max="15521" customWidth="1" width="8.7109375"/>
    <col min="15522" max="15522" customWidth="1" width="8.7109375"/>
    <col min="15523" max="15523" customWidth="1" width="8.7109375"/>
    <col min="15524" max="15524" customWidth="1" width="8.7109375"/>
    <col min="15525" max="15525" customWidth="1" width="8.7109375"/>
    <col min="15526" max="15526" customWidth="1" width="8.7109375"/>
    <col min="15527" max="15527" customWidth="1" width="8.7109375"/>
    <col min="15528" max="15528" customWidth="1" width="8.7109375"/>
    <col min="15529" max="15529" customWidth="1" width="8.7109375"/>
    <col min="15530" max="15530" customWidth="1" width="8.7109375"/>
    <col min="15531" max="15531" customWidth="1" width="8.7109375"/>
    <col min="15532" max="15532" customWidth="1" width="8.7109375"/>
    <col min="15533" max="15533" customWidth="1" width="8.7109375"/>
    <col min="15534" max="15534" customWidth="1" width="8.7109375"/>
    <col min="15535" max="15535" customWidth="1" width="8.7109375"/>
    <col min="15536" max="15536" customWidth="1" width="8.7109375"/>
    <col min="15537" max="15537" customWidth="1" width="8.7109375"/>
    <col min="15538" max="15538" customWidth="1" width="8.7109375"/>
    <col min="15539" max="15539" customWidth="1" width="8.7109375"/>
    <col min="15540" max="15540" customWidth="1" width="8.7109375"/>
    <col min="15541" max="15541" customWidth="1" width="8.7109375"/>
    <col min="15542" max="15542" customWidth="1" width="8.7109375"/>
    <col min="15543" max="15543" customWidth="1" width="8.7109375"/>
    <col min="15544" max="15544" customWidth="1" width="8.7109375"/>
    <col min="15545" max="15545" customWidth="1" width="8.7109375"/>
    <col min="15546" max="15546" customWidth="1" width="8.7109375"/>
    <col min="15547" max="15547" customWidth="1" width="8.7109375"/>
    <col min="15548" max="15548" customWidth="1" width="8.7109375"/>
    <col min="15549" max="15549" customWidth="1" width="8.7109375"/>
    <col min="15550" max="15550" customWidth="1" width="8.7109375"/>
    <col min="15551" max="15551" customWidth="1" width="8.7109375"/>
    <col min="15552" max="15552" customWidth="1" width="8.7109375"/>
    <col min="15553" max="15553" customWidth="1" width="8.7109375"/>
    <col min="15554" max="15554" customWidth="1" width="8.7109375"/>
    <col min="15555" max="15555" customWidth="1" width="8.7109375"/>
    <col min="15556" max="15556" customWidth="1" width="8.7109375"/>
    <col min="15557" max="15557" customWidth="1" width="8.7109375"/>
    <col min="15558" max="15558" customWidth="1" width="8.7109375"/>
    <col min="15559" max="15559" customWidth="1" width="8.7109375"/>
    <col min="15560" max="15560" customWidth="1" width="8.7109375"/>
    <col min="15561" max="15561" customWidth="1" width="8.7109375"/>
    <col min="15562" max="15562" customWidth="1" width="8.7109375"/>
    <col min="15563" max="15563" customWidth="1" width="8.7109375"/>
    <col min="15564" max="15564" customWidth="1" width="8.7109375"/>
    <col min="15565" max="15565" customWidth="1" width="8.7109375"/>
    <col min="15566" max="15566" customWidth="1" width="8.7109375"/>
    <col min="15567" max="15567" customWidth="1" width="8.7109375"/>
    <col min="15568" max="15568" customWidth="1" width="8.7109375"/>
    <col min="15569" max="15569" customWidth="1" width="8.7109375"/>
    <col min="15570" max="15570" customWidth="1" width="8.7109375"/>
    <col min="15571" max="15571" customWidth="1" width="8.7109375"/>
    <col min="15572" max="15572" customWidth="1" width="8.7109375"/>
    <col min="15573" max="15573" customWidth="1" width="8.7109375"/>
    <col min="15574" max="15574" customWidth="1" width="8.7109375"/>
    <col min="15575" max="15575" customWidth="1" width="8.7109375"/>
    <col min="15576" max="15576" customWidth="1" width="8.7109375"/>
    <col min="15577" max="15577" customWidth="1" width="8.7109375"/>
    <col min="15578" max="15578" customWidth="1" width="8.7109375"/>
    <col min="15579" max="15579" customWidth="1" width="8.7109375"/>
    <col min="15580" max="15580" customWidth="1" width="8.7109375"/>
    <col min="15581" max="15581" customWidth="1" width="8.7109375"/>
    <col min="15582" max="15582" customWidth="1" width="8.7109375"/>
    <col min="15583" max="15583" customWidth="1" width="8.7109375"/>
    <col min="15584" max="15584" customWidth="1" width="8.7109375"/>
    <col min="15585" max="15585" customWidth="1" width="8.7109375"/>
    <col min="15586" max="15586" customWidth="1" width="8.7109375"/>
    <col min="15587" max="15587" customWidth="1" width="8.7109375"/>
    <col min="15588" max="15588" customWidth="1" width="8.7109375"/>
    <col min="15589" max="15589" customWidth="1" width="8.7109375"/>
    <col min="15590" max="15590" customWidth="1" width="8.7109375"/>
    <col min="15591" max="15591" customWidth="1" width="8.7109375"/>
    <col min="15592" max="15592" customWidth="1" width="8.7109375"/>
    <col min="15593" max="15593" customWidth="1" width="8.7109375"/>
    <col min="15594" max="15594" customWidth="1" width="8.7109375"/>
    <col min="15595" max="15595" customWidth="1" width="8.7109375"/>
    <col min="15596" max="15596" customWidth="1" width="8.7109375"/>
    <col min="15597" max="15597" customWidth="1" width="8.7109375"/>
    <col min="15598" max="15598" customWidth="1" width="8.7109375"/>
    <col min="15599" max="15599" customWidth="1" width="8.7109375"/>
    <col min="15600" max="15600" customWidth="1" width="8.7109375"/>
    <col min="15601" max="15601" customWidth="1" width="8.7109375"/>
    <col min="15602" max="15602" customWidth="1" width="8.7109375"/>
    <col min="15603" max="15603" customWidth="1" width="8.7109375"/>
    <col min="15604" max="15604" customWidth="1" width="8.7109375"/>
    <col min="15605" max="15605" customWidth="1" width="8.7109375"/>
    <col min="15606" max="15606" customWidth="1" width="8.7109375"/>
    <col min="15607" max="15607" customWidth="1" width="8.7109375"/>
    <col min="15608" max="15608" customWidth="1" width="8.7109375"/>
    <col min="15609" max="15609" customWidth="1" width="8.7109375"/>
    <col min="15610" max="15610" customWidth="1" width="8.7109375"/>
    <col min="15611" max="15611" customWidth="1" width="8.7109375"/>
    <col min="15612" max="15612" customWidth="1" width="8.7109375"/>
    <col min="15613" max="15613" customWidth="1" width="8.7109375"/>
    <col min="15614" max="15614" customWidth="1" width="8.7109375"/>
    <col min="15615" max="15615" customWidth="1" width="8.7109375"/>
    <col min="15616" max="15616" customWidth="1" width="8.7109375"/>
    <col min="15617" max="15617" customWidth="1" width="8.7109375"/>
    <col min="15618" max="15618" customWidth="1" width="8.7109375"/>
    <col min="15619" max="15619" customWidth="1" width="8.7109375"/>
    <col min="15620" max="15620" customWidth="1" width="8.7109375"/>
    <col min="15621" max="15621" customWidth="1" width="8.7109375"/>
    <col min="15622" max="15622" customWidth="1" width="8.7109375"/>
    <col min="15623" max="15623" customWidth="1" width="8.7109375"/>
    <col min="15624" max="15624" customWidth="1" width="8.7109375"/>
    <col min="15625" max="15625" customWidth="1" width="8.7109375"/>
    <col min="15626" max="15626" customWidth="1" width="8.7109375"/>
    <col min="15627" max="15627" customWidth="1" width="8.7109375"/>
    <col min="15628" max="15628" customWidth="1" width="8.7109375"/>
    <col min="15629" max="15629" customWidth="1" width="8.7109375"/>
    <col min="15630" max="15630" customWidth="1" width="8.7109375"/>
    <col min="15631" max="15631" customWidth="1" width="8.7109375"/>
    <col min="15632" max="15632" customWidth="1" width="8.7109375"/>
    <col min="15633" max="15633" customWidth="1" width="8.7109375"/>
    <col min="15634" max="15634" customWidth="1" width="8.7109375"/>
    <col min="15635" max="15635" customWidth="1" width="8.7109375"/>
    <col min="15636" max="15636" customWidth="1" width="8.7109375"/>
    <col min="15637" max="15637" customWidth="1" width="8.7109375"/>
    <col min="15638" max="15638" customWidth="1" width="8.7109375"/>
    <col min="15639" max="15639" customWidth="1" width="8.7109375"/>
    <col min="15640" max="15640" customWidth="1" width="8.7109375"/>
    <col min="15641" max="15641" customWidth="1" width="8.7109375"/>
    <col min="15642" max="15642" customWidth="1" width="8.7109375"/>
    <col min="15643" max="15643" customWidth="1" width="8.7109375"/>
    <col min="15644" max="15644" customWidth="1" width="8.7109375"/>
    <col min="15645" max="15645" customWidth="1" width="8.7109375"/>
    <col min="15646" max="15646" customWidth="1" width="8.7109375"/>
    <col min="15647" max="15647" customWidth="1" width="8.7109375"/>
    <col min="15648" max="15648" customWidth="1" width="8.7109375"/>
    <col min="15649" max="15649" customWidth="1" width="8.7109375"/>
    <col min="15650" max="15650" customWidth="1" width="8.7109375"/>
    <col min="15651" max="15651" customWidth="1" width="8.7109375"/>
    <col min="15652" max="15652" customWidth="1" width="8.7109375"/>
    <col min="15653" max="15653" customWidth="1" width="8.7109375"/>
    <col min="15654" max="15654" customWidth="1" width="8.7109375"/>
    <col min="15655" max="15655" customWidth="1" width="8.7109375"/>
    <col min="15656" max="15656" customWidth="1" width="8.7109375"/>
    <col min="15657" max="15657" customWidth="1" width="8.7109375"/>
    <col min="15658" max="15658" customWidth="1" width="8.7109375"/>
    <col min="15659" max="15659" customWidth="1" width="8.7109375"/>
    <col min="15660" max="15660" customWidth="1" width="8.7109375"/>
    <col min="15661" max="15661" customWidth="1" width="8.7109375"/>
    <col min="15662" max="15662" customWidth="1" width="8.7109375"/>
    <col min="15663" max="15663" customWidth="1" width="8.7109375"/>
    <col min="15664" max="15664" customWidth="1" width="8.7109375"/>
    <col min="15665" max="15665" customWidth="1" width="8.7109375"/>
    <col min="15666" max="15666" customWidth="1" width="8.7109375"/>
    <col min="15667" max="15667" customWidth="1" width="8.7109375"/>
    <col min="15668" max="15668" customWidth="1" width="8.7109375"/>
    <col min="15669" max="15669" customWidth="1" width="8.7109375"/>
    <col min="15670" max="15670" customWidth="1" width="8.7109375"/>
    <col min="15671" max="15671" customWidth="1" width="8.7109375"/>
    <col min="15672" max="15672" customWidth="1" width="8.7109375"/>
    <col min="15673" max="15673" customWidth="1" width="8.7109375"/>
    <col min="15674" max="15674" customWidth="1" width="8.7109375"/>
    <col min="15675" max="15675" customWidth="1" width="8.7109375"/>
    <col min="15676" max="15676" customWidth="1" width="8.7109375"/>
    <col min="15677" max="15677" customWidth="1" width="8.7109375"/>
    <col min="15678" max="15678" customWidth="1" width="8.7109375"/>
    <col min="15679" max="15679" customWidth="1" width="8.7109375"/>
    <col min="15680" max="15680" customWidth="1" width="8.7109375"/>
    <col min="15681" max="15681" customWidth="1" width="8.7109375"/>
    <col min="15682" max="15682" customWidth="1" width="8.7109375"/>
    <col min="15683" max="15683" customWidth="1" width="8.7109375"/>
    <col min="15684" max="15684" customWidth="1" width="8.7109375"/>
    <col min="15685" max="15685" customWidth="1" width="8.7109375"/>
    <col min="15686" max="15686" customWidth="1" width="8.7109375"/>
    <col min="15687" max="15687" customWidth="1" width="8.7109375"/>
    <col min="15688" max="15688" customWidth="1" width="8.7109375"/>
    <col min="15689" max="15689" customWidth="1" width="8.7109375"/>
    <col min="15690" max="15690" customWidth="1" width="8.7109375"/>
    <col min="15691" max="15691" customWidth="1" width="8.7109375"/>
    <col min="15692" max="15692" customWidth="1" width="8.7109375"/>
    <col min="15693" max="15693" customWidth="1" width="8.7109375"/>
    <col min="15694" max="15694" customWidth="1" width="8.7109375"/>
    <col min="15695" max="15695" customWidth="1" width="8.7109375"/>
    <col min="15696" max="15696" customWidth="1" width="8.7109375"/>
    <col min="15697" max="15697" customWidth="1" width="8.7109375"/>
    <col min="15698" max="15698" customWidth="1" width="8.7109375"/>
    <col min="15699" max="15699" customWidth="1" width="8.7109375"/>
    <col min="15700" max="15700" customWidth="1" width="8.7109375"/>
    <col min="15701" max="15701" customWidth="1" width="8.7109375"/>
    <col min="15702" max="15702" customWidth="1" width="8.7109375"/>
    <col min="15703" max="15703" customWidth="1" width="8.7109375"/>
    <col min="15704" max="15704" customWidth="1" width="8.7109375"/>
    <col min="15705" max="15705" customWidth="1" width="8.7109375"/>
    <col min="15706" max="15706" customWidth="1" width="8.7109375"/>
    <col min="15707" max="15707" customWidth="1" width="8.7109375"/>
    <col min="15708" max="15708" customWidth="1" width="8.7109375"/>
    <col min="15709" max="15709" customWidth="1" width="8.7109375"/>
    <col min="15710" max="15710" customWidth="1" width="8.7109375"/>
    <col min="15711" max="15711" customWidth="1" width="8.7109375"/>
    <col min="15712" max="15712" customWidth="1" width="8.7109375"/>
    <col min="15713" max="15713" customWidth="1" width="8.7109375"/>
    <col min="15714" max="15714" customWidth="1" width="8.7109375"/>
    <col min="15715" max="15715" customWidth="1" width="8.7109375"/>
    <col min="15716" max="15716" customWidth="1" width="8.7109375"/>
    <col min="15717" max="15717" customWidth="1" width="8.7109375"/>
    <col min="15718" max="15718" customWidth="1" width="8.7109375"/>
    <col min="15719" max="15719" customWidth="1" width="8.7109375"/>
    <col min="15720" max="15720" customWidth="1" width="8.7109375"/>
    <col min="15721" max="15721" customWidth="1" width="8.7109375"/>
    <col min="15722" max="15722" customWidth="1" width="8.7109375"/>
    <col min="15723" max="15723" customWidth="1" width="8.7109375"/>
    <col min="15724" max="15724" customWidth="1" width="8.7109375"/>
    <col min="15725" max="15725" customWidth="1" width="8.7109375"/>
    <col min="15726" max="15726" customWidth="1" width="8.7109375"/>
    <col min="15727" max="15727" customWidth="1" width="8.7109375"/>
    <col min="15728" max="15728" customWidth="1" width="8.7109375"/>
    <col min="15729" max="15729" customWidth="1" width="8.7109375"/>
    <col min="15730" max="15730" customWidth="1" width="8.7109375"/>
    <col min="15731" max="15731" customWidth="1" width="8.7109375"/>
    <col min="15732" max="15732" customWidth="1" width="8.7109375"/>
    <col min="15733" max="15733" customWidth="1" width="8.7109375"/>
    <col min="15734" max="15734" customWidth="1" width="8.7109375"/>
    <col min="15735" max="15735" customWidth="1" width="8.7109375"/>
    <col min="15736" max="15736" customWidth="1" width="8.7109375"/>
    <col min="15737" max="15737" customWidth="1" width="8.7109375"/>
    <col min="15738" max="15738" customWidth="1" width="8.7109375"/>
    <col min="15739" max="15739" customWidth="1" width="8.7109375"/>
    <col min="15740" max="15740" customWidth="1" width="8.7109375"/>
    <col min="15741" max="15741" customWidth="1" width="8.7109375"/>
    <col min="15742" max="15742" customWidth="1" width="8.7109375"/>
    <col min="15743" max="15743" customWidth="1" width="8.7109375"/>
    <col min="15744" max="15744" customWidth="1" width="8.7109375"/>
    <col min="15745" max="15745" customWidth="1" width="8.7109375"/>
    <col min="15746" max="15746" customWidth="1" width="8.7109375"/>
    <col min="15747" max="15747" customWidth="1" width="8.7109375"/>
    <col min="15748" max="15748" customWidth="1" width="8.7109375"/>
    <col min="15749" max="15749" customWidth="1" width="8.7109375"/>
    <col min="15750" max="15750" customWidth="1" width="8.7109375"/>
    <col min="15751" max="15751" customWidth="1" width="8.7109375"/>
    <col min="15752" max="15752" customWidth="1" width="8.7109375"/>
    <col min="15753" max="15753" customWidth="1" width="8.7109375"/>
    <col min="15754" max="15754" customWidth="1" width="8.7109375"/>
    <col min="15755" max="15755" customWidth="1" width="8.7109375"/>
    <col min="15756" max="15756" customWidth="1" width="8.7109375"/>
    <col min="15757" max="15757" customWidth="1" width="8.7109375"/>
    <col min="15758" max="15758" customWidth="1" width="8.7109375"/>
    <col min="15759" max="15759" customWidth="1" width="8.7109375"/>
    <col min="15760" max="15760" customWidth="1" width="8.7109375"/>
    <col min="15761" max="15761" customWidth="1" width="8.7109375"/>
    <col min="15762" max="15762" customWidth="1" width="8.7109375"/>
    <col min="15763" max="15763" customWidth="1" width="8.7109375"/>
    <col min="15764" max="15764" customWidth="1" width="8.7109375"/>
    <col min="15765" max="15765" customWidth="1" width="8.7109375"/>
    <col min="15766" max="15766" customWidth="1" width="8.7109375"/>
    <col min="15767" max="15767" customWidth="1" width="8.7109375"/>
    <col min="15768" max="15768" customWidth="1" width="8.7109375"/>
    <col min="15769" max="15769" customWidth="1" width="8.7109375"/>
    <col min="15770" max="15770" customWidth="1" width="8.7109375"/>
    <col min="15771" max="15771" customWidth="1" width="8.7109375"/>
    <col min="15772" max="15772" customWidth="1" width="8.7109375"/>
    <col min="15773" max="15773" customWidth="1" width="8.7109375"/>
    <col min="15774" max="15774" customWidth="1" width="8.7109375"/>
    <col min="15775" max="15775" customWidth="1" width="8.7109375"/>
    <col min="15776" max="15776" customWidth="1" width="8.7109375"/>
    <col min="15777" max="15777" customWidth="1" width="8.7109375"/>
    <col min="15778" max="15778" customWidth="1" width="8.7109375"/>
    <col min="15779" max="15779" customWidth="1" width="8.7109375"/>
    <col min="15780" max="15780" customWidth="1" width="8.7109375"/>
    <col min="15781" max="15781" customWidth="1" width="8.7109375"/>
    <col min="15782" max="15782" customWidth="1" width="8.7109375"/>
    <col min="15783" max="15783" customWidth="1" width="8.7109375"/>
    <col min="15784" max="15784" customWidth="1" width="8.7109375"/>
    <col min="15785" max="15785" customWidth="1" width="8.7109375"/>
    <col min="15786" max="15786" customWidth="1" width="8.7109375"/>
    <col min="15787" max="15787" customWidth="1" width="8.7109375"/>
    <col min="15788" max="15788" customWidth="1" width="8.7109375"/>
    <col min="15789" max="15789" customWidth="1" width="8.7109375"/>
    <col min="15790" max="15790" customWidth="1" width="8.7109375"/>
    <col min="15791" max="15791" customWidth="1" width="8.7109375"/>
    <col min="15792" max="15792" customWidth="1" width="8.7109375"/>
    <col min="15793" max="15793" customWidth="1" width="8.7109375"/>
    <col min="15794" max="15794" customWidth="1" width="8.7109375"/>
    <col min="15795" max="15795" customWidth="1" width="8.7109375"/>
    <col min="15796" max="15796" customWidth="1" width="8.7109375"/>
    <col min="15797" max="15797" customWidth="1" width="8.7109375"/>
    <col min="15798" max="15798" customWidth="1" width="8.7109375"/>
    <col min="15799" max="15799" customWidth="1" width="8.7109375"/>
    <col min="15800" max="15800" customWidth="1" width="8.7109375"/>
    <col min="15801" max="15801" customWidth="1" width="8.7109375"/>
    <col min="15802" max="15802" customWidth="1" width="8.7109375"/>
    <col min="15803" max="15803" customWidth="1" width="8.7109375"/>
    <col min="15804" max="15804" customWidth="1" width="8.7109375"/>
    <col min="15805" max="15805" customWidth="1" width="8.7109375"/>
    <col min="15806" max="15806" customWidth="1" width="8.7109375"/>
    <col min="15807" max="15807" customWidth="1" width="8.7109375"/>
    <col min="15808" max="15808" customWidth="1" width="8.7109375"/>
    <col min="15809" max="15809" customWidth="1" width="8.7109375"/>
    <col min="15810" max="15810" customWidth="1" width="8.7109375"/>
    <col min="15811" max="15811" customWidth="1" width="8.7109375"/>
    <col min="15812" max="15812" customWidth="1" width="8.7109375"/>
    <col min="15813" max="15813" customWidth="1" width="8.7109375"/>
    <col min="15814" max="15814" customWidth="1" width="8.7109375"/>
    <col min="15815" max="15815" customWidth="1" width="8.7109375"/>
    <col min="15816" max="15816" customWidth="1" width="8.7109375"/>
    <col min="15817" max="15817" customWidth="1" width="8.7109375"/>
    <col min="15818" max="15818" customWidth="1" width="8.7109375"/>
    <col min="15819" max="15819" customWidth="1" width="8.7109375"/>
    <col min="15820" max="15820" customWidth="1" width="8.7109375"/>
    <col min="15821" max="15821" customWidth="1" width="8.7109375"/>
    <col min="15822" max="15822" customWidth="1" width="8.7109375"/>
    <col min="15823" max="15823" customWidth="1" width="8.7109375"/>
    <col min="15824" max="15824" customWidth="1" width="8.7109375"/>
    <col min="15825" max="15825" customWidth="1" width="8.7109375"/>
    <col min="15826" max="15826" customWidth="1" width="8.7109375"/>
    <col min="15827" max="15827" customWidth="1" width="8.7109375"/>
    <col min="15828" max="15828" customWidth="1" width="8.7109375"/>
    <col min="15829" max="15829" customWidth="1" width="8.7109375"/>
    <col min="15830" max="15830" customWidth="1" width="8.7109375"/>
    <col min="15831" max="15831" customWidth="1" width="8.7109375"/>
    <col min="15832" max="15832" customWidth="1" width="8.7109375"/>
    <col min="15833" max="15833" customWidth="1" width="8.7109375"/>
    <col min="15834" max="15834" customWidth="1" width="8.7109375"/>
    <col min="15835" max="15835" customWidth="1" width="8.7109375"/>
    <col min="15836" max="15836" customWidth="1" width="8.7109375"/>
    <col min="15837" max="15837" customWidth="1" width="8.7109375"/>
    <col min="15838" max="15838" customWidth="1" width="8.7109375"/>
    <col min="15839" max="15839" customWidth="1" width="8.7109375"/>
    <col min="15840" max="15840" customWidth="1" width="8.7109375"/>
    <col min="15841" max="15841" customWidth="1" width="8.7109375"/>
    <col min="15842" max="15842" customWidth="1" width="8.7109375"/>
    <col min="15843" max="15843" customWidth="1" width="8.7109375"/>
    <col min="15844" max="15844" customWidth="1" width="8.7109375"/>
    <col min="15845" max="15845" customWidth="1" width="8.7109375"/>
    <col min="15846" max="15846" customWidth="1" width="8.7109375"/>
    <col min="15847" max="15847" customWidth="1" width="8.7109375"/>
    <col min="15848" max="15848" customWidth="1" width="8.7109375"/>
    <col min="15849" max="15849" customWidth="1" width="8.7109375"/>
    <col min="15850" max="15850" customWidth="1" width="8.7109375"/>
    <col min="15851" max="15851" customWidth="1" width="8.7109375"/>
    <col min="15852" max="15852" customWidth="1" width="8.7109375"/>
    <col min="15853" max="15853" customWidth="1" width="8.7109375"/>
    <col min="15854" max="15854" customWidth="1" width="8.7109375"/>
    <col min="15855" max="15855" customWidth="1" width="8.7109375"/>
    <col min="15856" max="15856" customWidth="1" width="8.7109375"/>
    <col min="15857" max="15857" customWidth="1" width="8.7109375"/>
    <col min="15858" max="15858" customWidth="1" width="8.7109375"/>
    <col min="15859" max="15859" customWidth="1" width="8.7109375"/>
    <col min="15860" max="15860" customWidth="1" width="8.7109375"/>
    <col min="15861" max="15861" customWidth="1" width="8.7109375"/>
    <col min="15862" max="15862" customWidth="1" width="8.7109375"/>
    <col min="15863" max="15863" customWidth="1" width="8.7109375"/>
    <col min="15864" max="15864" customWidth="1" width="8.7109375"/>
    <col min="15865" max="15865" customWidth="1" width="8.7109375"/>
    <col min="15866" max="15866" customWidth="1" width="8.7109375"/>
    <col min="15867" max="15867" customWidth="1" width="8.7109375"/>
    <col min="15868" max="15868" customWidth="1" width="8.7109375"/>
    <col min="15869" max="15869" customWidth="1" width="8.7109375"/>
    <col min="15870" max="15870" customWidth="1" width="8.7109375"/>
    <col min="15871" max="15871" customWidth="1" width="8.7109375"/>
    <col min="15872" max="15872" customWidth="1" width="8.7109375"/>
    <col min="15873" max="15873" customWidth="1" width="8.7109375"/>
    <col min="15874" max="15874" customWidth="1" width="8.7109375"/>
    <col min="15875" max="15875" customWidth="1" width="8.7109375"/>
    <col min="15876" max="15876" customWidth="1" width="8.7109375"/>
    <col min="15877" max="15877" customWidth="1" width="8.7109375"/>
    <col min="15878" max="15878" customWidth="1" width="8.7109375"/>
    <col min="15879" max="15879" customWidth="1" width="8.7109375"/>
    <col min="15880" max="15880" customWidth="1" width="8.7109375"/>
    <col min="15881" max="15881" customWidth="1" width="8.7109375"/>
    <col min="15882" max="15882" customWidth="1" width="8.7109375"/>
    <col min="15883" max="15883" customWidth="1" width="8.7109375"/>
    <col min="15884" max="15884" customWidth="1" width="8.7109375"/>
    <col min="15885" max="15885" customWidth="1" width="8.7109375"/>
    <col min="15886" max="15886" customWidth="1" width="8.7109375"/>
    <col min="15887" max="15887" customWidth="1" width="8.7109375"/>
    <col min="15888" max="15888" customWidth="1" width="8.7109375"/>
    <col min="15889" max="15889" customWidth="1" width="8.7109375"/>
    <col min="15890" max="15890" customWidth="1" width="8.7109375"/>
    <col min="15891" max="15891" customWidth="1" width="8.7109375"/>
    <col min="15892" max="15892" customWidth="1" width="8.7109375"/>
    <col min="15893" max="15893" customWidth="1" width="8.7109375"/>
    <col min="15894" max="15894" customWidth="1" width="8.7109375"/>
    <col min="15895" max="15895" customWidth="1" width="8.7109375"/>
    <col min="15896" max="15896" customWidth="1" width="8.7109375"/>
    <col min="15897" max="15897" customWidth="1" width="8.7109375"/>
    <col min="15898" max="15898" customWidth="1" width="8.7109375"/>
    <col min="15899" max="15899" customWidth="1" width="8.7109375"/>
    <col min="15900" max="15900" customWidth="1" width="8.7109375"/>
    <col min="15901" max="15901" customWidth="1" width="8.7109375"/>
    <col min="15902" max="15902" customWidth="1" width="8.7109375"/>
    <col min="15903" max="15903" customWidth="1" width="8.7109375"/>
    <col min="15904" max="15904" customWidth="1" width="8.7109375"/>
    <col min="15905" max="15905" customWidth="1" width="8.7109375"/>
    <col min="15906" max="15906" customWidth="1" width="8.7109375"/>
    <col min="15907" max="15907" customWidth="1" width="8.7109375"/>
    <col min="15908" max="15908" customWidth="1" width="8.7109375"/>
    <col min="15909" max="15909" customWidth="1" width="8.7109375"/>
    <col min="15910" max="15910" customWidth="1" width="8.7109375"/>
    <col min="15911" max="15911" customWidth="1" width="8.7109375"/>
    <col min="15912" max="15912" customWidth="1" width="8.7109375"/>
    <col min="15913" max="15913" customWidth="1" width="8.7109375"/>
    <col min="15914" max="15914" customWidth="1" width="8.7109375"/>
    <col min="15915" max="15915" customWidth="1" width="8.7109375"/>
    <col min="15916" max="15916" customWidth="1" width="8.7109375"/>
    <col min="15917" max="15917" customWidth="1" width="8.7109375"/>
    <col min="15918" max="15918" customWidth="1" width="8.7109375"/>
    <col min="15919" max="15919" customWidth="1" width="8.7109375"/>
    <col min="15920" max="15920" customWidth="1" width="8.7109375"/>
    <col min="15921" max="15921" customWidth="1" width="8.7109375"/>
    <col min="15922" max="15922" customWidth="1" width="8.7109375"/>
    <col min="15923" max="15923" customWidth="1" width="8.7109375"/>
    <col min="15924" max="15924" customWidth="1" width="8.7109375"/>
    <col min="15925" max="15925" customWidth="1" width="8.7109375"/>
    <col min="15926" max="15926" customWidth="1" width="8.7109375"/>
    <col min="15927" max="15927" customWidth="1" width="8.7109375"/>
    <col min="15928" max="15928" customWidth="1" width="8.7109375"/>
    <col min="15929" max="15929" customWidth="1" width="8.7109375"/>
    <col min="15930" max="15930" customWidth="1" width="8.7109375"/>
    <col min="15931" max="15931" customWidth="1" width="8.7109375"/>
    <col min="15932" max="15932" customWidth="1" width="8.7109375"/>
    <col min="15933" max="15933" customWidth="1" width="8.7109375"/>
    <col min="15934" max="15934" customWidth="1" width="8.7109375"/>
    <col min="15935" max="15935" customWidth="1" width="8.7109375"/>
    <col min="15936" max="15936" customWidth="1" width="8.7109375"/>
    <col min="15937" max="15937" customWidth="1" width="8.7109375"/>
    <col min="15938" max="15938" customWidth="1" width="8.7109375"/>
    <col min="15939" max="15939" customWidth="1" width="8.7109375"/>
    <col min="15940" max="15940" customWidth="1" width="8.7109375"/>
    <col min="15941" max="15941" customWidth="1" width="8.7109375"/>
    <col min="15942" max="15942" customWidth="1" width="8.7109375"/>
    <col min="15943" max="15943" customWidth="1" width="8.7109375"/>
    <col min="15944" max="15944" customWidth="1" width="8.7109375"/>
    <col min="15945" max="15945" customWidth="1" width="8.7109375"/>
    <col min="15946" max="15946" customWidth="1" width="8.7109375"/>
    <col min="15947" max="15947" customWidth="1" width="8.7109375"/>
    <col min="15948" max="15948" customWidth="1" width="8.7109375"/>
    <col min="15949" max="15949" customWidth="1" width="8.7109375"/>
    <col min="15950" max="15950" customWidth="1" width="8.7109375"/>
    <col min="15951" max="15951" customWidth="1" width="8.7109375"/>
    <col min="15952" max="15952" customWidth="1" width="8.7109375"/>
    <col min="15953" max="15953" customWidth="1" width="8.7109375"/>
    <col min="15954" max="15954" customWidth="1" width="8.7109375"/>
    <col min="15955" max="15955" customWidth="1" width="8.7109375"/>
    <col min="15956" max="15956" customWidth="1" width="8.7109375"/>
    <col min="15957" max="15957" customWidth="1" width="8.7109375"/>
    <col min="15958" max="15958" customWidth="1" width="8.7109375"/>
    <col min="15959" max="15959" customWidth="1" width="8.7109375"/>
    <col min="15960" max="15960" customWidth="1" width="8.7109375"/>
    <col min="15961" max="15961" customWidth="1" width="8.7109375"/>
    <col min="15962" max="15962" customWidth="1" width="8.7109375"/>
    <col min="15963" max="15963" customWidth="1" width="8.7109375"/>
    <col min="15964" max="15964" customWidth="1" width="8.7109375"/>
    <col min="15965" max="15965" customWidth="1" width="8.7109375"/>
    <col min="15966" max="15966" customWidth="1" width="8.7109375"/>
    <col min="15967" max="15967" customWidth="1" width="8.7109375"/>
    <col min="15968" max="15968" customWidth="1" width="8.7109375"/>
    <col min="15969" max="15969" customWidth="1" width="8.7109375"/>
    <col min="15970" max="15970" customWidth="1" width="8.7109375"/>
    <col min="15971" max="15971" customWidth="1" width="8.7109375"/>
    <col min="15972" max="15972" customWidth="1" width="8.7109375"/>
    <col min="15973" max="15973" customWidth="1" width="8.7109375"/>
    <col min="15974" max="15974" customWidth="1" width="8.7109375"/>
    <col min="15975" max="15975" customWidth="1" width="8.7109375"/>
    <col min="15976" max="15976" customWidth="1" width="8.7109375"/>
    <col min="15977" max="15977" customWidth="1" width="8.7109375"/>
    <col min="15978" max="15978" customWidth="1" width="8.7109375"/>
    <col min="15979" max="15979" customWidth="1" width="8.7109375"/>
    <col min="15980" max="15980" customWidth="1" width="8.7109375"/>
    <col min="15981" max="15981" customWidth="1" width="8.7109375"/>
    <col min="15982" max="15982" customWidth="1" width="8.7109375"/>
    <col min="15983" max="15983" customWidth="1" width="8.7109375"/>
    <col min="15984" max="15984" customWidth="1" width="8.7109375"/>
    <col min="15985" max="15985" customWidth="1" width="8.7109375"/>
    <col min="15986" max="15986" customWidth="1" width="8.7109375"/>
    <col min="15987" max="15987" customWidth="1" width="8.7109375"/>
    <col min="15988" max="15988" customWidth="1" width="8.7109375"/>
    <col min="15989" max="15989" customWidth="1" width="8.7109375"/>
    <col min="15990" max="15990" customWidth="1" width="8.7109375"/>
    <col min="15991" max="15991" customWidth="1" width="8.7109375"/>
    <col min="15992" max="15992" customWidth="1" width="8.7109375"/>
    <col min="15993" max="15993" customWidth="1" width="8.7109375"/>
    <col min="15994" max="15994" customWidth="1" width="8.7109375"/>
    <col min="15995" max="15995" customWidth="1" width="8.7109375"/>
    <col min="15996" max="15996" customWidth="1" width="8.7109375"/>
    <col min="15997" max="15997" customWidth="1" width="8.7109375"/>
    <col min="15998" max="15998" customWidth="1" width="8.7109375"/>
    <col min="15999" max="15999" customWidth="1" width="8.7109375"/>
    <col min="16000" max="16000" customWidth="1" width="8.7109375"/>
    <col min="16001" max="16001" customWidth="1" width="8.7109375"/>
    <col min="16002" max="16002" customWidth="1" width="8.7109375"/>
    <col min="16003" max="16003" customWidth="1" width="8.7109375"/>
    <col min="16004" max="16004" customWidth="1" width="8.7109375"/>
    <col min="16005" max="16005" customWidth="1" width="8.7109375"/>
    <col min="16006" max="16006" customWidth="1" width="8.7109375"/>
    <col min="16007" max="16007" customWidth="1" width="8.7109375"/>
    <col min="16008" max="16008" customWidth="1" width="8.7109375"/>
    <col min="16009" max="16009" customWidth="1" width="8.7109375"/>
    <col min="16010" max="16010" customWidth="1" width="8.7109375"/>
    <col min="16011" max="16011" customWidth="1" width="8.7109375"/>
    <col min="16012" max="16012" customWidth="1" width="8.7109375"/>
    <col min="16013" max="16013" customWidth="1" width="8.7109375"/>
    <col min="16014" max="16014" customWidth="1" width="8.7109375"/>
    <col min="16015" max="16015" customWidth="1" width="8.7109375"/>
    <col min="16016" max="16016" customWidth="1" width="8.7109375"/>
    <col min="16017" max="16017" customWidth="1" width="8.7109375"/>
    <col min="16018" max="16018" customWidth="1" width="8.7109375"/>
    <col min="16019" max="16019" customWidth="1" width="8.7109375"/>
    <col min="16020" max="16020" customWidth="1" width="8.7109375"/>
    <col min="16021" max="16021" customWidth="1" width="8.7109375"/>
    <col min="16022" max="16022" customWidth="1" width="8.7109375"/>
    <col min="16023" max="16023" customWidth="1" width="8.7109375"/>
    <col min="16024" max="16024" customWidth="1" width="8.7109375"/>
    <col min="16025" max="16025" customWidth="1" width="8.7109375"/>
    <col min="16026" max="16026" customWidth="1" width="8.7109375"/>
    <col min="16027" max="16027" customWidth="1" width="8.7109375"/>
    <col min="16028" max="16028" customWidth="1" width="8.7109375"/>
    <col min="16029" max="16029" customWidth="1" width="8.7109375"/>
    <col min="16030" max="16030" customWidth="1" width="8.7109375"/>
    <col min="16031" max="16031" customWidth="1" width="8.7109375"/>
    <col min="16032" max="16032" customWidth="1" width="8.7109375"/>
    <col min="16033" max="16033" customWidth="1" width="8.7109375"/>
    <col min="16034" max="16034" customWidth="1" width="8.7109375"/>
    <col min="16035" max="16035" customWidth="1" width="8.7109375"/>
    <col min="16036" max="16036" customWidth="1" width="8.7109375"/>
    <col min="16037" max="16037" customWidth="1" width="8.7109375"/>
    <col min="16038" max="16038" customWidth="1" width="8.7109375"/>
    <col min="16039" max="16039" customWidth="1" width="8.7109375"/>
    <col min="16040" max="16040" customWidth="1" width="8.7109375"/>
    <col min="16041" max="16041" customWidth="1" width="8.7109375"/>
    <col min="16042" max="16042" customWidth="1" width="8.7109375"/>
    <col min="16043" max="16043" customWidth="1" width="8.7109375"/>
    <col min="16044" max="16044" customWidth="1" width="8.7109375"/>
    <col min="16045" max="16045" customWidth="1" width="8.7109375"/>
    <col min="16046" max="16046" customWidth="1" width="8.7109375"/>
    <col min="16047" max="16047" customWidth="1" width="8.7109375"/>
    <col min="16048" max="16048" customWidth="1" width="8.7109375"/>
    <col min="16049" max="16049" customWidth="1" width="8.7109375"/>
    <col min="16050" max="16050" customWidth="1" width="8.7109375"/>
    <col min="16051" max="16051" customWidth="1" width="8.7109375"/>
    <col min="16052" max="16052" customWidth="1" width="8.7109375"/>
    <col min="16053" max="16053" customWidth="1" width="8.7109375"/>
    <col min="16054" max="16054" customWidth="1" width="8.7109375"/>
    <col min="16055" max="16055" customWidth="1" width="8.7109375"/>
    <col min="16056" max="16056" customWidth="1" width="8.7109375"/>
    <col min="16057" max="16057" customWidth="1" width="8.7109375"/>
    <col min="16058" max="16058" customWidth="1" width="8.7109375"/>
    <col min="16059" max="16059" customWidth="1" width="8.7109375"/>
    <col min="16060" max="16060" customWidth="1" width="8.7109375"/>
    <col min="16061" max="16061" customWidth="1" width="8.7109375"/>
    <col min="16062" max="16062" customWidth="1" width="8.7109375"/>
    <col min="16063" max="16063" customWidth="1" width="8.7109375"/>
    <col min="16064" max="16064" customWidth="1" width="8.7109375"/>
    <col min="16065" max="16065" customWidth="1" width="8.7109375"/>
    <col min="16066" max="16066" customWidth="1" width="8.7109375"/>
    <col min="16067" max="16067" customWidth="1" width="8.7109375"/>
    <col min="16068" max="16068" customWidth="1" width="8.7109375"/>
    <col min="16069" max="16069" customWidth="1" width="8.7109375"/>
    <col min="16070" max="16070" customWidth="1" width="8.7109375"/>
    <col min="16071" max="16071" customWidth="1" width="8.7109375"/>
    <col min="16072" max="16072" customWidth="1" width="8.7109375"/>
    <col min="16073" max="16073" customWidth="1" width="8.7109375"/>
    <col min="16074" max="16074" customWidth="1" width="8.7109375"/>
    <col min="16075" max="16075" customWidth="1" width="8.7109375"/>
    <col min="16076" max="16076" customWidth="1" width="8.7109375"/>
    <col min="16077" max="16077" customWidth="1" width="8.7109375"/>
    <col min="16078" max="16078" customWidth="1" width="8.7109375"/>
    <col min="16079" max="16079" customWidth="1" width="8.7109375"/>
    <col min="16080" max="16080" customWidth="1" width="8.7109375"/>
    <col min="16081" max="16081" customWidth="1" width="8.7109375"/>
    <col min="16082" max="16082" customWidth="1" width="8.7109375"/>
    <col min="16083" max="16083" customWidth="1" width="8.7109375"/>
    <col min="16084" max="16084" customWidth="1" width="8.7109375"/>
    <col min="16085" max="16085" customWidth="1" width="8.7109375"/>
    <col min="16086" max="16086" customWidth="1" width="8.7109375"/>
    <col min="16087" max="16087" customWidth="1" width="8.7109375"/>
    <col min="16088" max="16088" customWidth="1" width="8.7109375"/>
    <col min="16089" max="16089" customWidth="1" width="8.7109375"/>
    <col min="16090" max="16090" customWidth="1" width="8.7109375"/>
    <col min="16091" max="16091" customWidth="1" width="8.7109375"/>
    <col min="16092" max="16092" customWidth="1" width="8.7109375"/>
    <col min="16093" max="16093" customWidth="1" width="8.7109375"/>
    <col min="16094" max="16094" customWidth="1" width="8.7109375"/>
    <col min="16095" max="16095" customWidth="1" width="8.7109375"/>
    <col min="16096" max="16096" customWidth="1" width="8.7109375"/>
    <col min="16097" max="16097" customWidth="1" width="8.7109375"/>
    <col min="16098" max="16098" customWidth="1" width="8.7109375"/>
    <col min="16099" max="16099" customWidth="1" width="8.7109375"/>
    <col min="16100" max="16100" customWidth="1" width="8.7109375"/>
    <col min="16101" max="16101" customWidth="1" width="8.7109375"/>
    <col min="16102" max="16102" customWidth="1" width="8.7109375"/>
    <col min="16103" max="16103" customWidth="1" width="8.7109375"/>
    <col min="16104" max="16104" customWidth="1" width="8.7109375"/>
    <col min="16105" max="16105" customWidth="1" width="8.7109375"/>
    <col min="16106" max="16106" customWidth="1" width="8.7109375"/>
    <col min="16107" max="16107" customWidth="1" width="8.7109375"/>
    <col min="16108" max="16108" customWidth="1" width="8.7109375"/>
    <col min="16109" max="16109" customWidth="1" width="8.7109375"/>
    <col min="16110" max="16110" customWidth="1" width="8.7109375"/>
    <col min="16111" max="16111" customWidth="1" width="8.7109375"/>
    <col min="16112" max="16112" customWidth="1" width="8.7109375"/>
    <col min="16113" max="16113" customWidth="1" width="8.7109375"/>
    <col min="16114" max="16114" customWidth="1" width="8.7109375"/>
    <col min="16115" max="16115" customWidth="1" width="8.7109375"/>
    <col min="16116" max="16116" customWidth="1" width="8.7109375"/>
    <col min="16117" max="16117" customWidth="1" width="8.7109375"/>
    <col min="16118" max="16118" customWidth="1" width="8.7109375"/>
    <col min="16119" max="16119" customWidth="1" width="8.7109375"/>
    <col min="16120" max="16120" customWidth="1" width="8.7109375"/>
    <col min="16121" max="16121" customWidth="1" width="8.7109375"/>
    <col min="16122" max="16122" customWidth="1" width="8.7109375"/>
    <col min="16123" max="16123" customWidth="1" width="8.7109375"/>
    <col min="16124" max="16124" customWidth="1" width="8.7109375"/>
    <col min="16125" max="16125" customWidth="1" width="8.7109375"/>
    <col min="16126" max="16126" customWidth="1" width="8.7109375"/>
    <col min="16127" max="16127" customWidth="1" width="8.7109375"/>
    <col min="16128" max="16128" customWidth="1" width="8.7109375"/>
    <col min="16129" max="16129" customWidth="1" width="8.7109375"/>
    <col min="16130" max="16130" customWidth="1" width="8.7109375"/>
    <col min="16131" max="16131" customWidth="1" width="8.7109375"/>
    <col min="16132" max="16132" customWidth="1" width="8.7109375"/>
    <col min="16133" max="16133" customWidth="1" width="8.7109375"/>
    <col min="16134" max="16134" customWidth="1" width="8.7109375"/>
    <col min="16135" max="16135" customWidth="1" width="8.7109375"/>
    <col min="16136" max="16136" customWidth="1" width="8.7109375"/>
    <col min="16137" max="16137" customWidth="1" width="8.7109375"/>
    <col min="16138" max="16138" customWidth="1" width="8.7109375"/>
    <col min="16139" max="16139" customWidth="1" width="8.7109375"/>
    <col min="16140" max="16140" customWidth="1" width="8.7109375"/>
    <col min="16141" max="16141" customWidth="1" width="8.7109375"/>
    <col min="16142" max="16142" customWidth="1" width="8.7109375"/>
    <col min="16143" max="16143" customWidth="1" width="8.7109375"/>
    <col min="16144" max="16144" customWidth="1" width="8.7109375"/>
    <col min="16145" max="16145" customWidth="1" width="8.7109375"/>
    <col min="16146" max="16146" customWidth="1" width="8.7109375"/>
    <col min="16147" max="16147" customWidth="1" width="8.7109375"/>
    <col min="16148" max="16148" customWidth="1" width="8.7109375"/>
    <col min="16149" max="16149" customWidth="1" width="8.7109375"/>
    <col min="16150" max="16150" customWidth="1" width="8.7109375"/>
    <col min="16151" max="16151" customWidth="1" width="8.7109375"/>
    <col min="16152" max="16152" customWidth="1" width="8.7109375"/>
    <col min="16153" max="16153" customWidth="1" width="8.7109375"/>
    <col min="16154" max="16154" customWidth="1" width="8.7109375"/>
    <col min="16155" max="16155" customWidth="1" width="8.7109375"/>
    <col min="16156" max="16156" customWidth="1" width="8.7109375"/>
    <col min="16157" max="16157" customWidth="1" width="8.7109375"/>
    <col min="16158" max="16158" customWidth="1" width="8.7109375"/>
    <col min="16159" max="16159" customWidth="1" width="8.7109375"/>
    <col min="16160" max="16160" customWidth="1" width="8.7109375"/>
    <col min="16161" max="16161" customWidth="1" width="8.7109375"/>
    <col min="16162" max="16162" customWidth="1" width="8.7109375"/>
    <col min="16163" max="16163" customWidth="1" width="8.7109375"/>
    <col min="16164" max="16164" customWidth="1" width="8.7109375"/>
    <col min="16165" max="16165" customWidth="1" width="8.7109375"/>
    <col min="16166" max="16166" customWidth="1" width="8.7109375"/>
    <col min="16167" max="16167" customWidth="1" width="8.7109375"/>
    <col min="16168" max="16168" customWidth="1" width="8.7109375"/>
    <col min="16169" max="16169" customWidth="1" width="8.7109375"/>
    <col min="16170" max="16170" customWidth="1" width="8.7109375"/>
    <col min="16171" max="16171" customWidth="1" width="8.7109375"/>
    <col min="16172" max="16172" customWidth="1" width="8.7109375"/>
    <col min="16173" max="16173" customWidth="1" width="8.7109375"/>
    <col min="16174" max="16174" customWidth="1" width="8.7109375"/>
    <col min="16175" max="16175" customWidth="1" width="8.7109375"/>
    <col min="16176" max="16176" customWidth="1" width="8.7109375"/>
    <col min="16177" max="16177" customWidth="1" width="8.7109375"/>
    <col min="16178" max="16178" customWidth="1" width="8.7109375"/>
    <col min="16179" max="16179" customWidth="1" width="8.7109375"/>
    <col min="16180" max="16180" customWidth="1" width="8.7109375"/>
    <col min="16181" max="16181" customWidth="1" width="8.7109375"/>
    <col min="16182" max="16182" customWidth="1" width="8.7109375"/>
    <col min="16183" max="16183" customWidth="1" width="8.7109375"/>
    <col min="16184" max="16184" customWidth="1" width="8.7109375"/>
    <col min="16185" max="16185" customWidth="1" width="8.7109375"/>
    <col min="16186" max="16186" customWidth="1" width="8.7109375"/>
    <col min="16187" max="16187" customWidth="1" width="8.7109375"/>
    <col min="16188" max="16188" customWidth="1" width="8.7109375"/>
    <col min="16189" max="16189" customWidth="1" width="8.7109375"/>
    <col min="16190" max="16190" customWidth="1" width="8.7109375"/>
    <col min="16191" max="16191" customWidth="1" width="8.7109375"/>
    <col min="16192" max="16192" customWidth="1" width="8.7109375"/>
    <col min="16193" max="16193" customWidth="1" width="8.7109375"/>
    <col min="16194" max="16194" customWidth="1" width="8.7109375"/>
    <col min="16195" max="16195" customWidth="1" width="8.7109375"/>
    <col min="16196" max="16196" customWidth="1" width="8.7109375"/>
    <col min="16197" max="16197" customWidth="1" width="8.7109375"/>
    <col min="16198" max="16198" customWidth="1" width="8.7109375"/>
    <col min="16199" max="16199" customWidth="1" width="8.7109375"/>
    <col min="16200" max="16200" customWidth="1" width="8.7109375"/>
    <col min="16201" max="16201" customWidth="1" width="8.7109375"/>
    <col min="16202" max="16202" customWidth="1" width="8.7109375"/>
    <col min="16203" max="16203" customWidth="1" width="8.7109375"/>
    <col min="16204" max="16204" customWidth="1" width="8.7109375"/>
    <col min="16205" max="16205" customWidth="1" width="8.7109375"/>
    <col min="16206" max="16206" customWidth="1" width="8.7109375"/>
    <col min="16207" max="16207" customWidth="1" width="8.7109375"/>
    <col min="16208" max="16208" customWidth="1" width="8.7109375"/>
    <col min="16209" max="16209" customWidth="1" width="8.7109375"/>
    <col min="16210" max="16210" customWidth="1" width="8.7109375"/>
    <col min="16211" max="16211" customWidth="1" width="8.7109375"/>
    <col min="16212" max="16212" customWidth="1" width="8.7109375"/>
    <col min="16213" max="16213" customWidth="1" width="8.7109375"/>
    <col min="16214" max="16214" customWidth="1" width="8.7109375"/>
    <col min="16215" max="16215" customWidth="1" width="8.7109375"/>
    <col min="16216" max="16216" customWidth="1" width="8.7109375"/>
    <col min="16217" max="16217" customWidth="1" width="8.7109375"/>
    <col min="16218" max="16218" customWidth="1" width="8.7109375"/>
    <col min="16219" max="16219" customWidth="1" width="8.7109375"/>
    <col min="16220" max="16220" customWidth="1" width="8.7109375"/>
    <col min="16221" max="16221" customWidth="1" width="8.7109375"/>
    <col min="16222" max="16222" customWidth="1" width="8.7109375"/>
    <col min="16223" max="16223" customWidth="1" width="8.7109375"/>
    <col min="16224" max="16224" customWidth="1" width="8.7109375"/>
    <col min="16225" max="16225" customWidth="1" width="8.7109375"/>
    <col min="16226" max="16226" customWidth="1" width="8.7109375"/>
    <col min="16227" max="16227" customWidth="1" width="8.7109375"/>
    <col min="16228" max="16228" customWidth="1" width="8.7109375"/>
    <col min="16229" max="16229" customWidth="1" width="8.7109375"/>
    <col min="16230" max="16230" customWidth="1" width="8.7109375"/>
    <col min="16231" max="16231" customWidth="1" width="8.7109375"/>
    <col min="16232" max="16232" customWidth="1" width="8.7109375"/>
    <col min="16233" max="16233" customWidth="1" width="8.7109375"/>
    <col min="16234" max="16234" customWidth="1" width="8.7109375"/>
    <col min="16235" max="16235" customWidth="1" width="8.7109375"/>
    <col min="16236" max="16236" customWidth="1" width="8.7109375"/>
    <col min="16237" max="16237" customWidth="1" width="8.7109375"/>
    <col min="16238" max="16238" customWidth="1" width="8.7109375"/>
    <col min="16239" max="16239" customWidth="1" width="8.7109375"/>
    <col min="16240" max="16240" customWidth="1" width="8.7109375"/>
    <col min="16241" max="16241" customWidth="1" width="8.7109375"/>
    <col min="16242" max="16242" customWidth="1" width="8.7109375"/>
    <col min="16243" max="16243" customWidth="1" width="8.7109375"/>
    <col min="16244" max="16244" customWidth="1" width="8.7109375"/>
    <col min="16245" max="16245" customWidth="1" width="8.7109375"/>
    <col min="16246" max="16246" customWidth="1" width="8.7109375"/>
    <col min="16247" max="16247" customWidth="1" width="8.7109375"/>
    <col min="16248" max="16248" customWidth="1" width="8.7109375"/>
    <col min="16249" max="16249" customWidth="1" width="8.7109375"/>
    <col min="16250" max="16250" customWidth="1" width="8.7109375"/>
    <col min="16251" max="16251" customWidth="1" width="8.7109375"/>
    <col min="16252" max="16252" customWidth="1" width="8.7109375"/>
    <col min="16253" max="16253" customWidth="1" width="8.7109375"/>
    <col min="16254" max="16254" customWidth="1" width="8.7109375"/>
    <col min="16255" max="16255" customWidth="1" width="8.7109375"/>
    <col min="16256" max="16256" customWidth="1" width="8.7109375"/>
    <col min="16257" max="16257" customWidth="1" width="8.7109375"/>
    <col min="16258" max="16258" customWidth="1" width="8.7109375"/>
    <col min="16259" max="16259" customWidth="1" width="8.7109375"/>
    <col min="16260" max="16260" customWidth="1" width="8.7109375"/>
    <col min="16261" max="16261" customWidth="1" width="8.7109375"/>
    <col min="16262" max="16262" customWidth="1" width="8.7109375"/>
    <col min="16263" max="16263" customWidth="1" width="8.7109375"/>
    <col min="16264" max="16264" customWidth="1" width="8.7109375"/>
    <col min="16265" max="16265" customWidth="1" width="8.7109375"/>
    <col min="16266" max="16266" customWidth="1" width="8.7109375"/>
    <col min="16267" max="16267" customWidth="1" width="8.7109375"/>
    <col min="16268" max="16268" customWidth="1" width="8.7109375"/>
    <col min="16269" max="16269" customWidth="1" width="8.7109375"/>
    <col min="16270" max="16270" customWidth="1" width="8.7109375"/>
    <col min="16271" max="16271" customWidth="1" width="8.7109375"/>
    <col min="16272" max="16272" customWidth="1" width="8.7109375"/>
    <col min="16273" max="16273" customWidth="1" width="8.7109375"/>
    <col min="16274" max="16274" customWidth="1" width="8.7109375"/>
    <col min="16275" max="16275" customWidth="1" width="8.7109375"/>
    <col min="16276" max="16276" customWidth="1" width="8.7109375"/>
    <col min="16277" max="16277" customWidth="1" width="8.7109375"/>
    <col min="16278" max="16278" customWidth="1" width="8.7109375"/>
    <col min="16279" max="16279" customWidth="1" width="8.7109375"/>
    <col min="16280" max="16280" customWidth="1" width="8.7109375"/>
    <col min="16281" max="16281" customWidth="1" width="8.7109375"/>
    <col min="16282" max="16282" customWidth="1" width="8.7109375"/>
    <col min="16283" max="16283" customWidth="1" width="8.7109375"/>
    <col min="16284" max="16284" customWidth="1" width="8.7109375"/>
    <col min="16285" max="16285" customWidth="1" width="8.7109375"/>
    <col min="16286" max="16286" customWidth="1" width="8.7109375"/>
    <col min="16287" max="16287" customWidth="1" width="8.7109375"/>
    <col min="16288" max="16288" customWidth="1" width="8.7109375"/>
    <col min="16289" max="16289" customWidth="1" width="8.7109375"/>
    <col min="16290" max="16290" customWidth="1" width="8.7109375"/>
    <col min="16291" max="16291" customWidth="1" width="8.7109375"/>
    <col min="16292" max="16292" customWidth="1" width="8.7109375"/>
    <col min="16293" max="16293" customWidth="1" width="8.7109375"/>
    <col min="16294" max="16294" customWidth="1" width="8.7109375"/>
    <col min="16295" max="16295" customWidth="1" width="8.7109375"/>
    <col min="16296" max="16296" customWidth="1" width="8.7109375"/>
    <col min="16297" max="16297" customWidth="1" width="8.7109375"/>
    <col min="16298" max="16298" customWidth="1" width="8.7109375"/>
    <col min="16299" max="16299" customWidth="1" width="8.7109375"/>
    <col min="16300" max="16300" customWidth="1" width="8.7109375"/>
    <col min="16301" max="16301" customWidth="1" width="8.7109375"/>
    <col min="16302" max="16302" customWidth="1" width="8.7109375"/>
    <col min="16303" max="16303" customWidth="1" width="8.7109375"/>
    <col min="16304" max="16304" customWidth="1" width="8.7109375"/>
    <col min="16305" max="16305" customWidth="1" width="8.7109375"/>
    <col min="16306" max="16306" customWidth="1" width="8.7109375"/>
    <col min="16307" max="16307" customWidth="1" width="8.7109375"/>
    <col min="16308" max="16308" customWidth="1" width="8.7109375"/>
    <col min="16309" max="16309" customWidth="1" width="8.7109375"/>
    <col min="16310" max="16310" customWidth="1" width="8.7109375"/>
    <col min="16311" max="16311" customWidth="1" width="8.7109375"/>
    <col min="16312" max="16312" customWidth="1" width="8.7109375"/>
    <col min="16313" max="16313" customWidth="1" width="8.7109375"/>
    <col min="16314" max="16314" customWidth="1" width="8.7109375"/>
    <col min="16315" max="16315" customWidth="1" width="8.7109375"/>
    <col min="16316" max="16316" customWidth="1" width="8.7109375"/>
    <col min="16317" max="16317" customWidth="1" width="8.7109375"/>
    <col min="16318" max="16318" customWidth="1" width="8.7109375"/>
    <col min="16319" max="16319" customWidth="1" width="8.7109375"/>
    <col min="16320" max="16320" customWidth="1" width="8.7109375"/>
    <col min="16321" max="16321" customWidth="1" width="8.7109375"/>
    <col min="16322" max="16322" customWidth="1" width="8.7109375"/>
    <col min="16323" max="16323" customWidth="1" width="8.7109375"/>
    <col min="16324" max="16324" customWidth="1" width="8.7109375"/>
    <col min="16325" max="16325" customWidth="1" width="8.7109375"/>
    <col min="16326" max="16326" customWidth="1" width="8.7109375"/>
    <col min="16327" max="16327" customWidth="1" width="8.7109375"/>
    <col min="16328" max="16328" customWidth="1" width="8.7109375"/>
    <col min="16329" max="16329" customWidth="1" width="8.7109375"/>
    <col min="16330" max="16330" customWidth="1" width="8.7109375"/>
    <col min="16331" max="16331" customWidth="1" width="8.7109375"/>
    <col min="16332" max="16332" customWidth="1" width="8.7109375"/>
    <col min="16333" max="16333" customWidth="1" width="8.7109375"/>
    <col min="16334" max="16334" customWidth="1" width="8.7109375"/>
    <col min="16335" max="16335" customWidth="1" width="8.7109375"/>
    <col min="16336" max="16336" customWidth="1" width="8.7109375"/>
    <col min="16337" max="16337" customWidth="1" width="8.7109375"/>
    <col min="16338" max="16338" customWidth="1" width="8.7109375"/>
    <col min="16339" max="16339" customWidth="1" width="8.7109375"/>
    <col min="16340" max="16340" customWidth="1" width="8.7109375"/>
    <col min="16341" max="16341" customWidth="1" width="8.7109375"/>
    <col min="16342" max="16342" customWidth="1" width="8.7109375"/>
    <col min="16343" max="16343" customWidth="1" width="8.7109375"/>
    <col min="16344" max="16344" customWidth="1" width="8.7109375"/>
    <col min="16345" max="16345" customWidth="1" width="8.7109375"/>
    <col min="16346" max="16346" customWidth="1" width="8.7109375"/>
    <col min="16347" max="16347" customWidth="1" width="8.7109375"/>
    <col min="16348" max="16348" customWidth="1" width="8.7109375"/>
    <col min="16349" max="16349" customWidth="1" width="8.7109375"/>
    <col min="16350" max="16350" customWidth="1" width="8.7109375"/>
    <col min="16351" max="16351" customWidth="1" width="8.7109375"/>
    <col min="16352" max="16352" customWidth="1" width="8.7109375"/>
    <col min="16353" max="16353" customWidth="1" width="8.7109375"/>
    <col min="16354" max="16354" customWidth="1" width="8.7109375"/>
    <col min="16355" max="16355" customWidth="1" width="8.7109375"/>
    <col min="16356" max="16356" customWidth="1" width="8.7109375"/>
    <col min="16357" max="16357" customWidth="1" width="8.7109375"/>
    <col min="16358" max="16358" customWidth="1" width="8.7109375"/>
    <col min="16359" max="16359" customWidth="1" width="8.7109375"/>
    <col min="16360" max="16360" customWidth="1" width="8.7109375"/>
    <col min="16361" max="16361" customWidth="1" width="8.7109375"/>
    <col min="16362" max="16362" customWidth="1" width="8.7109375"/>
    <col min="16363" max="16363" customWidth="1" width="8.7109375"/>
    <col min="16364" max="16364" customWidth="1" width="8.7109375"/>
    <col min="16365" max="16365" customWidth="1" width="8.7109375"/>
    <col min="16366" max="16366" customWidth="1" width="8.7109375"/>
    <col min="16367" max="16367" customWidth="1" width="8.7109375"/>
    <col min="16368" max="16368" customWidth="1" width="8.7109375"/>
    <col min="16369" max="16369" customWidth="1" width="8.7109375"/>
    <col min="16370" max="16370" customWidth="1" width="8.7109375"/>
    <col min="16371" max="16371" customWidth="1" width="8.7109375"/>
    <col min="16372" max="16372" customWidth="1" width="8.7109375"/>
    <col min="16373" max="16373" customWidth="1" width="8.7109375"/>
    <col min="16374" max="16374" customWidth="1" width="8.7109375"/>
    <col min="16375" max="16375" customWidth="1" width="8.7109375"/>
    <col min="16376" max="16376" customWidth="1" width="8.7109375"/>
    <col min="16377" max="16377" customWidth="1" width="8.7109375"/>
    <col min="16378" max="16378" customWidth="1" width="8.7109375"/>
    <col min="16379" max="16379" customWidth="1" width="8.7109375"/>
    <col min="16380" max="16380" customWidth="1" width="8.7109375"/>
    <col min="16381" max="16381" customWidth="1" width="8.7109375"/>
    <col min="16382" max="16382" customWidth="1" width="8.7109375"/>
    <col min="16383" max="16383" customWidth="1" width="8.7109375"/>
    <col min="16384" max="16384" customWidth="1" width="8.7109375"/>
  </cols>
  <sheetData>
    <row r="1" ht="21" customHeight="1">
      <c r="A1" t="str">
        <f>LINK!C954</f>
        <v>Défini par l'utilisateur</v>
      </c>
    </row>
    <row r="4">
      <c r="A4" t="str">
        <f>LINK!C196</f>
        <v>Je dispose des résultats du nouveau DPE (1er juillet 2021)</v>
      </c>
    </row>
    <row r="6">
      <c r="A6" t="str">
        <f>LINK!C955</f>
        <v>Pondération des domaines</v>
      </c>
    </row>
    <row r="8" ht="60" customHeight="1">
      <c r="B8" t="str">
        <f>LINK!C966</f>
        <v>Efficacité énergétique</v>
      </c>
      <c r="C8" t="str">
        <f>LINK!C967</f>
        <v>Flexibilité énergétique et stockage de l’énergie</v>
      </c>
      <c r="D8" t="str">
        <f>LINK!C968</f>
        <v>Confort</v>
      </c>
      <c r="E8" t="str">
        <f>LINK!C969</f>
        <v>Caractère pratique</v>
      </c>
      <c r="F8" t="str">
        <f>LINK!C970</f>
        <v>Santé, bien-être et accessibilité</v>
      </c>
      <c r="G8" t="str">
        <f>LINK!C971</f>
        <v>Entretien et prédiction des pannes</v>
      </c>
      <c r="H8" t="str">
        <f>LINK!C972</f>
        <v>Information des occupants</v>
      </c>
      <c r="J8" t="str">
        <v>Efficacité énergétique</v>
      </c>
      <c r="K8" t="str">
        <v>Flexibilité énergétique et stockage de l’énergie</v>
      </c>
      <c r="L8" t="str">
        <v>Entretien et prédiction des pannes</v>
      </c>
    </row>
    <row r="9">
      <c r="A9" t="str">
        <f>LINK!C956</f>
        <v>Chauffage</v>
      </c>
      <c r="B9" s="5">
        <f>'Informations sur le bâtiment'!$J40*SUM(Weightings!L$33:L$37)</f>
        <v>0.2690901347815615</v>
      </c>
      <c r="C9" s="5">
        <f>(('Informations sur le bâtiment'!$J40/SUM('Informations sur le bâtiment'!$J$40:'Informations sur le bâtiment'!$J$42)))*SUM(Weightings!M$33:M$35)</f>
        <v>0.3003532144927932</v>
      </c>
      <c r="D9" s="5">
        <f>1/6</f>
        <v>0.16666666666666666</v>
      </c>
      <c r="E9" s="5">
        <f>1/9</f>
        <v>0.1111111111111111</v>
      </c>
      <c r="F9" s="5">
        <v>0</v>
      </c>
      <c r="G9" s="5">
        <f>(('Informations sur le bâtiment'!$J40/SUM('Informations sur le bâtiment'!$J$40:'Informations sur le bâtiment'!$J$44)))*SUM(Weightings!Q$33:Q$37)</f>
        <v>0.26815981143573603</v>
      </c>
      <c r="H9" s="5">
        <f>1/8</f>
        <v>0.125</v>
      </c>
    </row>
    <row r="10">
      <c r="A10" t="str">
        <f>LINK!C957</f>
        <v>Eau chaude sanitaire</v>
      </c>
      <c r="B10" s="5">
        <f>'Informations sur le bâtiment'!$J41*SUM(Weightings!L$33:L$37)</f>
        <v>0.06727253369539038</v>
      </c>
      <c r="C10" s="5">
        <f>(('Informations sur le bâtiment'!$J41/SUM('Informations sur le bâtiment'!$J$40:'Informations sur le bâtiment'!$J$42)))*SUM(Weightings!M$33:M$35)</f>
        <v>0.0750883036231983</v>
      </c>
      <c r="D10" s="5">
        <f>1/6</f>
        <v>0.16666666666666666</v>
      </c>
      <c r="E10" s="5">
        <f>1/9</f>
        <v>0.1111111111111111</v>
      </c>
      <c r="F10" s="5">
        <v>0</v>
      </c>
      <c r="G10" s="5">
        <f>(('Informations sur le bâtiment'!$J41/SUM('Informations sur le bâtiment'!$J$40:'Informations sur le bâtiment'!$J$44)))*SUM(Weightings!Q$33:Q$37)</f>
        <v>0.06703995285893401</v>
      </c>
      <c r="H10" s="5">
        <f>1/8</f>
        <v>0.125</v>
      </c>
    </row>
    <row r="11">
      <c r="A11" t="str">
        <f>LINK!C958</f>
        <v>Refroidissement</v>
      </c>
      <c r="B11" s="5">
        <f>'Informations sur le bâtiment'!$J42*SUM(Weightings!L$33:L$37)</f>
        <v>0.20181760108617114</v>
      </c>
      <c r="C11" s="5">
        <f>(('Informations sur le bâtiment'!$J42/SUM('Informations sur le bâtiment'!$J$40:'Informations sur le bâtiment'!$J$42)))*SUM(Weightings!M$33:M$35)</f>
        <v>0.22526491086959488</v>
      </c>
      <c r="D11" s="5">
        <f>1/6</f>
        <v>0.16666666666666666</v>
      </c>
      <c r="E11" s="5">
        <f>1/9</f>
        <v>0.1111111111111111</v>
      </c>
      <c r="F11" s="5">
        <v>0</v>
      </c>
      <c r="G11" s="5">
        <f>(('Informations sur le bâtiment'!$J42/SUM('Informations sur le bâtiment'!$J$40:'Informations sur le bâtiment'!$J$44)))*SUM(Weightings!Q$33:Q$37)</f>
        <v>0.20111985857680204</v>
      </c>
      <c r="H11" s="5">
        <f>1/8</f>
        <v>0.125</v>
      </c>
    </row>
    <row r="12">
      <c r="A12" t="str">
        <f>LINK!C959</f>
        <v>Ventilation</v>
      </c>
      <c r="B12" s="5">
        <f>'Informations sur le bâtiment'!$J43*SUM(Weightings!L$33:L$37)</f>
        <v>0.06727253369539038</v>
      </c>
      <c r="C12" s="5">
        <f>M36</f>
        <v>0</v>
      </c>
      <c r="D12" s="5">
        <f>1/6</f>
        <v>0.16666666666666666</v>
      </c>
      <c r="E12" s="5">
        <f>1/9</f>
        <v>0.1111111111111111</v>
      </c>
      <c r="F12" s="5">
        <v>0.4</v>
      </c>
      <c r="G12" s="5">
        <f>(('Informations sur le bâtiment'!$J43/SUM('Informations sur le bâtiment'!$J$40:'Informations sur le bâtiment'!$J$44)))*SUM(Weightings!Q$33:Q$37)</f>
        <v>0.06703995285893401</v>
      </c>
      <c r="H12" s="5">
        <f>1/8</f>
        <v>0.125</v>
      </c>
    </row>
    <row r="13">
      <c r="A13" t="str">
        <f>LINK!C960</f>
        <v>Eclairage</v>
      </c>
      <c r="B13" s="5">
        <f>'Informations sur le bâtiment'!$J44*SUM(Weightings!L$33:L$37)</f>
        <v>0.03363626684769519</v>
      </c>
      <c r="C13" s="5">
        <f>M37</f>
        <v>0</v>
      </c>
      <c r="D13" s="5">
        <f>1/6</f>
        <v>0.16666666666666666</v>
      </c>
      <c r="E13" s="5">
        <f>1/9</f>
        <v>0.1111111111111111</v>
      </c>
      <c r="F13" s="5">
        <v>0</v>
      </c>
      <c r="G13" s="5">
        <f>(('Informations sur le bâtiment'!$J44/SUM('Informations sur le bâtiment'!$J$40:'Informations sur le bâtiment'!$J$44)))*SUM(Weightings!Q$33:Q$37)</f>
        <v>0.033519976429467004</v>
      </c>
      <c r="H13" s="5">
        <v>0</v>
      </c>
    </row>
    <row r="14">
      <c r="A14" t="str">
        <f>LINK!C961</f>
        <v>Electricité</v>
      </c>
      <c r="B14" s="5">
        <f>L38</f>
        <v>0.11091092989379135</v>
      </c>
      <c r="C14" s="5">
        <f>M38</f>
        <v>0.1492935710144135</v>
      </c>
      <c r="D14" s="5">
        <v>0</v>
      </c>
      <c r="E14" s="5">
        <f>1/9</f>
        <v>0.1111111111111111</v>
      </c>
      <c r="F14" s="5">
        <v>0</v>
      </c>
      <c r="G14" s="5">
        <f>Q38</f>
        <v>0.1131204478401268</v>
      </c>
      <c r="H14" s="5">
        <f>1/8</f>
        <v>0.125</v>
      </c>
    </row>
    <row r="15">
      <c r="A15" t="str">
        <f>LINK!C962</f>
        <v>Enveloppe dynamique du bâtiment</v>
      </c>
      <c r="B15" s="5">
        <f>L39</f>
        <v>0.05</v>
      </c>
      <c r="C15" s="5">
        <f>M39</f>
        <v>0</v>
      </c>
      <c r="D15" s="5">
        <f>1/6</f>
        <v>0.16666666666666666</v>
      </c>
      <c r="E15" s="5">
        <f>1/9</f>
        <v>0.1111111111111111</v>
      </c>
      <c r="F15" s="5">
        <v>0.6</v>
      </c>
      <c r="G15" s="5">
        <f>Q39</f>
        <v>0.05</v>
      </c>
      <c r="H15" s="5">
        <f>1/8</f>
        <v>0.125</v>
      </c>
    </row>
    <row r="16">
      <c r="A16" t="str">
        <f>LINK!C963</f>
        <v>Recharge des véhicules électriques</v>
      </c>
      <c r="B16" s="5">
        <f>L40</f>
        <v>0</v>
      </c>
      <c r="C16" s="5">
        <f>M40</f>
        <v>0.05</v>
      </c>
      <c r="D16" s="5">
        <v>0</v>
      </c>
      <c r="E16" s="5">
        <f>1/9</f>
        <v>0.1111111111111111</v>
      </c>
      <c r="F16" s="5">
        <v>0</v>
      </c>
      <c r="G16" s="5">
        <f>Q40</f>
        <v>0</v>
      </c>
      <c r="H16" s="5">
        <f>1/8</f>
        <v>0.125</v>
      </c>
    </row>
    <row r="17">
      <c r="A17" t="str">
        <f>LINK!C964</f>
        <v>Suivi et contrôle</v>
      </c>
      <c r="B17" s="5">
        <f>L41</f>
        <v>0.2</v>
      </c>
      <c r="C17" s="5">
        <f>M41</f>
        <v>0.2</v>
      </c>
      <c r="D17" s="5">
        <v>0</v>
      </c>
      <c r="E17" s="5">
        <f>1/9</f>
        <v>0.1111111111111111</v>
      </c>
      <c r="F17" s="5">
        <v>0</v>
      </c>
      <c r="G17" s="5">
        <f>Q41</f>
        <v>0.2</v>
      </c>
      <c r="H17" s="5">
        <f>1/8</f>
        <v>0.125</v>
      </c>
    </row>
    <row r="18">
      <c r="B18" s="5">
        <f>SUM(B9:B17)</f>
        <v>1</v>
      </c>
      <c r="C18" s="5">
        <f>SUM(C9:C17)</f>
        <v>1</v>
      </c>
      <c r="D18" s="5">
        <f>SUM(D9:D17)</f>
        <v>0.9999999999999999</v>
      </c>
      <c r="E18" s="5">
        <f>SUM(E9:E17)</f>
        <v>1.0000000000000002</v>
      </c>
      <c r="F18" s="5">
        <f>SUM(F9:F17)</f>
        <v>1</v>
      </c>
      <c r="G18" s="5">
        <f>SUM(G9:G17)</f>
        <v>1</v>
      </c>
      <c r="H18" s="5">
        <f>SUM(H9:H17)</f>
        <v>1</v>
      </c>
      <c r="J18" t="str">
        <f>IF(NOT(SUM(B18:H18)=7),LINK!C974,"")</f>
        <v/>
      </c>
    </row>
    <row r="20">
      <c r="A20" t="str">
        <f>LINK!C975</f>
        <v>Pondération des impacts</v>
      </c>
    </row>
    <row r="21" ht="60" customHeight="1">
      <c r="B21" t="str">
        <f>LINK!C966</f>
        <v>Efficacité énergétique</v>
      </c>
      <c r="C21" t="str">
        <f>LINK!C967</f>
        <v>Flexibilité énergétique et stockage de l’énergie</v>
      </c>
      <c r="D21" t="str">
        <f>LINK!C968</f>
        <v>Confort</v>
      </c>
      <c r="E21" t="str">
        <f>LINK!C969</f>
        <v>Caractère pratique</v>
      </c>
      <c r="F21" t="str">
        <f>LINK!C970</f>
        <v>Santé, bien-être et accessibilité</v>
      </c>
      <c r="G21" t="str">
        <f>LINK!C971</f>
        <v>Entretien et prédiction des pannes</v>
      </c>
      <c r="H21" t="str">
        <f>LINK!C972</f>
        <v>Information des occupants</v>
      </c>
    </row>
    <row r="22">
      <c r="B22" s="5">
        <f>L46</f>
        <v>0.16666666666666666</v>
      </c>
      <c r="C22" s="5">
        <f>M46</f>
        <v>0.3333333333333333</v>
      </c>
      <c r="D22" s="5">
        <f>N46</f>
        <v>0.08333333333333333</v>
      </c>
      <c r="E22" s="5">
        <f>O46</f>
        <v>0.08333333333333333</v>
      </c>
      <c r="F22" s="5">
        <f>P46</f>
        <v>0.08333333333333333</v>
      </c>
      <c r="G22" s="5">
        <f>Q46</f>
        <v>0.16666666666666666</v>
      </c>
      <c r="H22" s="5">
        <f>R46</f>
        <v>0.08333333333333333</v>
      </c>
      <c r="I22" s="5">
        <f>SUM(B22:H22)</f>
        <v>1</v>
      </c>
      <c r="J22" t="str">
        <f>IF(NOT(I22=1),"please check values, impact weightings should add up to 100%","")</f>
        <v/>
      </c>
    </row>
    <row r="24">
      <c r="B24" t="str">
        <f>LINK!C976</f>
        <v>NOTE : certaines cellules sont mises à zéro et ne peuvent pas être modifiées. Cela signifie que pour ces domaines, les services n'ont aucun impact sur le critère d'impact donné.</v>
      </c>
    </row>
    <row r="25">
      <c r="B25" t="str">
        <f>LINK!C977</f>
        <v>=&gt; Aucune pondération n'est à attribuer</v>
      </c>
    </row>
    <row r="26" ht="21" customHeight="1" outlineLevel="1">
      <c r="A26" t="str">
        <v xml:space="preserve">DEFAULT WEIGHTING FACTORS </v>
      </c>
    </row>
    <row r="27" outlineLevel="1"/>
    <row r="28" outlineLevel="1">
      <c r="A28" t="str">
        <v>residential</v>
      </c>
    </row>
    <row r="29" outlineLevel="1"/>
    <row r="30" outlineLevel="1">
      <c r="A30" t="str">
        <v>DOMAIN WEIGHTINGS</v>
      </c>
    </row>
    <row r="31" outlineLevel="1">
      <c r="A31" t="str">
        <f>LINK!C830</f>
        <v>Europe du Nord</v>
      </c>
      <c r="K31" t="str">
        <f>LINK!C831</f>
        <v>Europe de l'Ouest</v>
      </c>
      <c r="U31" t="str">
        <f>LINK!C832</f>
        <v>Europe du Sud</v>
      </c>
      <c r="AD31" t="str">
        <f>LINK!C833</f>
        <v>Europe du Nord-Est</v>
      </c>
      <c r="AM31" t="str">
        <f>LINK!C834</f>
        <v>Europe du Sud-Est</v>
      </c>
    </row>
    <row r="32" ht="60" customHeight="1" outlineLevel="1">
      <c r="B32" t="str">
        <f>B8</f>
        <v>Efficacité énergétique</v>
      </c>
      <c r="C32" t="str">
        <f>C8</f>
        <v>Flexibilité énergétique et stockage de l’énergie</v>
      </c>
      <c r="D32" t="str">
        <f>D8</f>
        <v>Confort</v>
      </c>
      <c r="E32" t="str">
        <f>E8</f>
        <v>Caractère pratique</v>
      </c>
      <c r="F32" t="str">
        <f>F8</f>
        <v>Santé, bien-être et accessibilité</v>
      </c>
      <c r="G32" t="str">
        <f>G8</f>
        <v>Entretien et prédiction des pannes</v>
      </c>
      <c r="H32" t="str">
        <f>H8</f>
        <v>Information des occupants</v>
      </c>
      <c r="L32" t="str">
        <f>B32</f>
        <v>Efficacité énergétique</v>
      </c>
      <c r="M32" t="str">
        <f>C32</f>
        <v>Flexibilité énergétique et stockage de l’énergie</v>
      </c>
      <c r="N32" t="str">
        <f>D32</f>
        <v>Confort</v>
      </c>
      <c r="O32" t="str">
        <f>E32</f>
        <v>Caractère pratique</v>
      </c>
      <c r="P32" t="str">
        <f>F32</f>
        <v>Santé, bien-être et accessibilité</v>
      </c>
      <c r="Q32" t="str">
        <f>G32</f>
        <v>Entretien et prédiction des pannes</v>
      </c>
      <c r="R32" t="str">
        <f>H32</f>
        <v>Information des occupants</v>
      </c>
      <c r="V32" t="str">
        <f>L32</f>
        <v>Efficacité énergétique</v>
      </c>
      <c r="W32" t="str">
        <f>M32</f>
        <v>Flexibilité énergétique et stockage de l’énergie</v>
      </c>
      <c r="X32" t="str">
        <f>N32</f>
        <v>Confort</v>
      </c>
      <c r="Y32" t="str">
        <f>O32</f>
        <v>Caractère pratique</v>
      </c>
      <c r="Z32" t="str">
        <f>P32</f>
        <v>Santé, bien-être et accessibilité</v>
      </c>
      <c r="AA32" t="str">
        <f>Q32</f>
        <v>Entretien et prédiction des pannes</v>
      </c>
      <c r="AB32" t="str">
        <f>R32</f>
        <v>Information des occupants</v>
      </c>
      <c r="AE32" t="str">
        <f>V32</f>
        <v>Efficacité énergétique</v>
      </c>
      <c r="AF32" t="str">
        <f>W32</f>
        <v>Flexibilité énergétique et stockage de l’énergie</v>
      </c>
      <c r="AG32" t="str">
        <f>X32</f>
        <v>Confort</v>
      </c>
      <c r="AH32" t="str">
        <f>Y32</f>
        <v>Caractère pratique</v>
      </c>
      <c r="AI32" t="str">
        <f>Z32</f>
        <v>Santé, bien-être et accessibilité</v>
      </c>
      <c r="AJ32" t="str">
        <f>AA32</f>
        <v>Entretien et prédiction des pannes</v>
      </c>
      <c r="AK32" t="str">
        <f>AB32</f>
        <v>Information des occupants</v>
      </c>
      <c r="AN32" t="str">
        <f>AN45</f>
        <v>Efficacité énergétique</v>
      </c>
      <c r="AO32" t="str">
        <f>AO45</f>
        <v>Flexibilité énergétique et stockage de l’énergie</v>
      </c>
      <c r="AP32" t="str">
        <f>AP45</f>
        <v>Confort</v>
      </c>
      <c r="AQ32" t="str">
        <f>AQ45</f>
        <v>Caractère pratique</v>
      </c>
      <c r="AR32" t="str">
        <f>AR45</f>
        <v>Santé, bien-être et accessibilité</v>
      </c>
      <c r="AS32" t="str">
        <f>AS45</f>
        <v>Entretien et prédiction des pannes</v>
      </c>
      <c r="AT32" t="str">
        <f>AT45</f>
        <v>Information des occupants</v>
      </c>
    </row>
    <row r="33" outlineLevel="1">
      <c r="A33" t="str">
        <f>A9</f>
        <v>Chauffage</v>
      </c>
      <c r="B33" s="4">
        <v>0.2990905106082076</v>
      </c>
      <c r="C33" s="4">
        <v>0.42672888519379165</v>
      </c>
      <c r="D33" s="4">
        <v>0.16</v>
      </c>
      <c r="E33">
        <v>0.1</v>
      </c>
      <c r="F33">
        <v>0.2</v>
      </c>
      <c r="G33" s="4">
        <v>0.31459707154419003</v>
      </c>
      <c r="H33" s="4">
        <v>0.1142857142857143</v>
      </c>
      <c r="K33" t="str">
        <f>A33</f>
        <v>Chauffage</v>
      </c>
      <c r="L33" s="4">
        <v>0.3396680151862557</v>
      </c>
      <c r="M33" s="4">
        <v>0.4572159930053282</v>
      </c>
      <c r="N33" s="4">
        <v>0.16</v>
      </c>
      <c r="O33">
        <v>0.1</v>
      </c>
      <c r="P33">
        <v>0.2</v>
      </c>
      <c r="Q33" s="4">
        <v>0.34643472948635995</v>
      </c>
      <c r="R33" s="4">
        <v>0.1142857142857143</v>
      </c>
      <c r="U33" t="str">
        <f>K33</f>
        <v>Chauffage</v>
      </c>
      <c r="V33" s="4">
        <v>0.31666404132677284</v>
      </c>
      <c r="W33" s="4">
        <v>0.37624325614325616</v>
      </c>
      <c r="X33" s="4">
        <v>0.16</v>
      </c>
      <c r="Y33">
        <v>0.1</v>
      </c>
      <c r="Z33">
        <v>0.2</v>
      </c>
      <c r="AA33" s="4">
        <v>0.3284046520873072</v>
      </c>
      <c r="AB33" s="4">
        <v>0.1142857142857143</v>
      </c>
      <c r="AD33" t="str">
        <f>U33</f>
        <v>Chauffage</v>
      </c>
      <c r="AE33" s="4">
        <v>0.3038297583061224</v>
      </c>
      <c r="AF33" s="4">
        <v>0.4117192774372837</v>
      </c>
      <c r="AG33" s="4">
        <v>0.16</v>
      </c>
      <c r="AH33">
        <v>0.1</v>
      </c>
      <c r="AI33">
        <v>0.2</v>
      </c>
      <c r="AJ33" s="4">
        <v>0.30636313934144993</v>
      </c>
      <c r="AK33" s="4">
        <v>0.1142857142857143</v>
      </c>
      <c r="AM33" t="str">
        <f>AD33</f>
        <v>Chauffage</v>
      </c>
      <c r="AN33" s="4">
        <v>0.20620538931345136</v>
      </c>
      <c r="AO33" s="4">
        <v>0.24438245127558195</v>
      </c>
      <c r="AP33" s="4">
        <v>0.16</v>
      </c>
      <c r="AQ33">
        <v>0.1</v>
      </c>
      <c r="AR33">
        <v>0.2</v>
      </c>
      <c r="AS33" s="4">
        <v>0.208709733468151</v>
      </c>
      <c r="AT33" s="4">
        <v>0.1142857142857143</v>
      </c>
    </row>
    <row r="34" outlineLevel="1">
      <c r="A34" t="str">
        <f>A10</f>
        <v>Eau chaude sanitaire</v>
      </c>
      <c r="B34" s="4">
        <v>0.09280526496494701</v>
      </c>
      <c r="C34" s="4">
        <v>0.13241037697275412</v>
      </c>
      <c r="D34" s="4">
        <v>0</v>
      </c>
      <c r="E34">
        <v>0.1</v>
      </c>
      <c r="F34">
        <v>0</v>
      </c>
      <c r="G34" s="4">
        <v>0.09761682014746524</v>
      </c>
      <c r="H34" s="4">
        <v>0.1142857142857143</v>
      </c>
      <c r="K34" t="str">
        <f>A34</f>
        <v>Eau chaude sanitaire</v>
      </c>
      <c r="L34" s="4">
        <v>0.07621044003860007</v>
      </c>
      <c r="M34" s="4">
        <v>0.10258437786823887</v>
      </c>
      <c r="N34" s="4">
        <v>0</v>
      </c>
      <c r="O34">
        <v>0.1</v>
      </c>
      <c r="P34">
        <v>0</v>
      </c>
      <c r="Q34" s="4">
        <v>0.0777286703439871</v>
      </c>
      <c r="R34" s="4">
        <v>0.1142857142857143</v>
      </c>
      <c r="U34" t="str">
        <f>K34</f>
        <v>Eau chaude sanitaire</v>
      </c>
      <c r="V34" s="4">
        <v>0.099794349364438</v>
      </c>
      <c r="W34" s="4">
        <v>0.11857030180079171</v>
      </c>
      <c r="X34" s="4">
        <v>0</v>
      </c>
      <c r="Y34">
        <v>0.1</v>
      </c>
      <c r="Z34">
        <v>0</v>
      </c>
      <c r="AA34" s="4">
        <v>0.1034943167086291</v>
      </c>
      <c r="AB34" s="4">
        <v>0.1142857142857143</v>
      </c>
      <c r="AD34" t="str">
        <f>U34</f>
        <v>Eau chaude sanitaire</v>
      </c>
      <c r="AE34" s="4">
        <v>0.13927680230336117</v>
      </c>
      <c r="AF34" s="4">
        <v>0.18873379858446793</v>
      </c>
      <c r="AG34" s="4">
        <v>0</v>
      </c>
      <c r="AH34">
        <v>0.1</v>
      </c>
      <c r="AI34">
        <v>0</v>
      </c>
      <c r="AJ34" s="4">
        <v>0.14043811451841054</v>
      </c>
      <c r="AK34" s="4">
        <v>0.1142857142857143</v>
      </c>
      <c r="AM34" t="str">
        <f>AD34</f>
        <v>Eau chaude sanitaire</v>
      </c>
      <c r="AN34" s="4">
        <v>0.05803181164856125</v>
      </c>
      <c r="AO34" s="4">
        <v>0.06877587646887529</v>
      </c>
      <c r="AP34" s="4">
        <v>0</v>
      </c>
      <c r="AQ34">
        <v>0.1</v>
      </c>
      <c r="AR34">
        <v>0</v>
      </c>
      <c r="AS34" s="4">
        <v>0.058736602288478934</v>
      </c>
      <c r="AT34" s="4">
        <v>0.1142857142857143</v>
      </c>
    </row>
    <row r="35" outlineLevel="1">
      <c r="A35" t="str">
        <f>A11</f>
        <v>Refroidissement</v>
      </c>
      <c r="B35" s="4">
        <v>0</v>
      </c>
      <c r="C35" s="4">
        <v>0</v>
      </c>
      <c r="D35" s="4">
        <v>0.16</v>
      </c>
      <c r="E35">
        <v>0.1</v>
      </c>
      <c r="F35" s="4">
        <v>0.2</v>
      </c>
      <c r="G35" s="4">
        <v>0</v>
      </c>
      <c r="H35" s="4">
        <v>0.1142857142857143</v>
      </c>
      <c r="K35" t="str">
        <f>A35</f>
        <v>Refroidissement</v>
      </c>
      <c r="L35" s="4">
        <v>0.030389312230032446</v>
      </c>
      <c r="M35" s="4">
        <v>0.040906058112019354</v>
      </c>
      <c r="N35" s="4">
        <v>0.16</v>
      </c>
      <c r="O35">
        <v>0.1</v>
      </c>
      <c r="P35" s="4">
        <v>0.2</v>
      </c>
      <c r="Q35" s="4">
        <v>0.03099471451827714</v>
      </c>
      <c r="R35" s="4">
        <v>0.1142857142857143</v>
      </c>
      <c r="U35" t="str">
        <f>K35</f>
        <v>Refroidissement</v>
      </c>
      <c r="V35" s="4">
        <v>0.06880875453000866</v>
      </c>
      <c r="W35" s="4">
        <v>0.08175487733644254</v>
      </c>
      <c r="X35" s="4">
        <v>0.16</v>
      </c>
      <c r="Y35">
        <v>0.1</v>
      </c>
      <c r="Z35">
        <v>0.2</v>
      </c>
      <c r="AA35" s="4">
        <v>0.0713599024294329</v>
      </c>
      <c r="AB35" s="4">
        <v>0.1142857142857143</v>
      </c>
      <c r="AD35" t="str">
        <f>U35</f>
        <v>Refroidissement</v>
      </c>
      <c r="AE35" s="4">
        <v>0</v>
      </c>
      <c r="AF35" s="4">
        <v>0</v>
      </c>
      <c r="AG35" s="4">
        <v>0.16</v>
      </c>
      <c r="AH35">
        <v>0.1</v>
      </c>
      <c r="AI35" s="4">
        <v>0.2</v>
      </c>
      <c r="AJ35" s="4">
        <v>0</v>
      </c>
      <c r="AK35" s="4">
        <v>0.1142857142857143</v>
      </c>
      <c r="AM35" t="str">
        <f>AD35</f>
        <v>Refroidissement</v>
      </c>
      <c r="AN35" s="4">
        <v>0.14659273540492343</v>
      </c>
      <c r="AO35" s="4">
        <v>0.17373305390671004</v>
      </c>
      <c r="AP35" s="4">
        <v>0.16</v>
      </c>
      <c r="AQ35">
        <v>0.1</v>
      </c>
      <c r="AR35" s="4">
        <v>0.2</v>
      </c>
      <c r="AS35" s="4">
        <v>0.14837308974607352</v>
      </c>
      <c r="AT35" s="4">
        <v>0.1142857142857143</v>
      </c>
    </row>
    <row r="36" outlineLevel="1">
      <c r="A36" t="str">
        <f>A12</f>
        <v>Ventilation</v>
      </c>
      <c r="B36" s="4">
        <v>0.18736394731088063</v>
      </c>
      <c r="C36" s="4">
        <v>0</v>
      </c>
      <c r="D36" s="4">
        <v>0.16</v>
      </c>
      <c r="E36">
        <v>0.1</v>
      </c>
      <c r="F36" s="4">
        <v>0.2</v>
      </c>
      <c r="G36" s="4">
        <v>0.19707796485117043</v>
      </c>
      <c r="H36" s="4">
        <v>0.1142857142857143</v>
      </c>
      <c r="K36" t="str">
        <f>A36</f>
        <v>Ventilation</v>
      </c>
      <c r="L36" s="4">
        <v>0.17817197539535312</v>
      </c>
      <c r="M36" s="4">
        <v>0</v>
      </c>
      <c r="N36" s="4">
        <v>0.16</v>
      </c>
      <c r="O36">
        <v>0.1</v>
      </c>
      <c r="P36" s="4">
        <v>0.2</v>
      </c>
      <c r="Q36" s="4">
        <v>0.18172143781124897</v>
      </c>
      <c r="R36" s="4">
        <v>0.1142857142857143</v>
      </c>
      <c r="U36" t="str">
        <f>K36</f>
        <v>Ventilation</v>
      </c>
      <c r="V36" s="4">
        <v>0.09195185328776283</v>
      </c>
      <c r="W36" s="4">
        <v>0</v>
      </c>
      <c r="X36" s="4">
        <v>0.16</v>
      </c>
      <c r="Y36">
        <v>0.1</v>
      </c>
      <c r="Z36" s="4">
        <v>0.2</v>
      </c>
      <c r="AA36" s="4">
        <v>0.09536105287240196</v>
      </c>
      <c r="AB36" s="4">
        <v>0.1142857142857143</v>
      </c>
      <c r="AD36" t="str">
        <f>U36</f>
        <v>Ventilation</v>
      </c>
      <c r="AE36" s="4">
        <v>0.19033282838356866</v>
      </c>
      <c r="AF36" s="4">
        <v>0</v>
      </c>
      <c r="AG36" s="4">
        <v>0.16</v>
      </c>
      <c r="AH36">
        <v>0.1</v>
      </c>
      <c r="AI36" s="4">
        <v>0.2</v>
      </c>
      <c r="AJ36" s="4">
        <v>0.19191985389586674</v>
      </c>
      <c r="AK36" s="4">
        <v>0.1142857142857143</v>
      </c>
      <c r="AM36" t="str">
        <f>AD36</f>
        <v>Ventilation</v>
      </c>
      <c r="AN36" s="4">
        <v>0.10816450153836006</v>
      </c>
      <c r="AO36" s="4">
        <v>0</v>
      </c>
      <c r="AP36" s="4">
        <v>0.16</v>
      </c>
      <c r="AQ36">
        <v>0.1</v>
      </c>
      <c r="AR36" s="4">
        <v>0.2</v>
      </c>
      <c r="AS36" s="4">
        <v>0.10947814876201156</v>
      </c>
      <c r="AT36" s="4">
        <v>0.1142857142857143</v>
      </c>
    </row>
    <row r="37" outlineLevel="1">
      <c r="A37" t="str">
        <f>A13</f>
        <v>Eclairage</v>
      </c>
      <c r="B37" s="4">
        <v>0.036967669930624905</v>
      </c>
      <c r="C37" s="4">
        <v>0</v>
      </c>
      <c r="D37" s="4">
        <v>0.16</v>
      </c>
      <c r="E37">
        <v>0.1</v>
      </c>
      <c r="F37" s="4">
        <v>0</v>
      </c>
      <c r="G37" s="4">
        <v>0</v>
      </c>
      <c r="H37" s="4">
        <v>0</v>
      </c>
      <c r="K37" t="str">
        <f>A37</f>
        <v>Eclairage</v>
      </c>
      <c r="L37" s="4">
        <v>0.014649327255967298</v>
      </c>
      <c r="M37" s="4">
        <v>0</v>
      </c>
      <c r="N37" s="4">
        <v>0.16</v>
      </c>
      <c r="O37">
        <v>0.1</v>
      </c>
      <c r="P37" s="4">
        <v>0</v>
      </c>
      <c r="Q37" s="4">
        <v>0</v>
      </c>
      <c r="R37" s="4">
        <v>0</v>
      </c>
      <c r="U37" t="str">
        <f>K37</f>
        <v>Eclairage</v>
      </c>
      <c r="V37" s="4">
        <v>0.02681282988664787</v>
      </c>
      <c r="W37" s="4">
        <v>0</v>
      </c>
      <c r="X37" s="4">
        <v>0.16</v>
      </c>
      <c r="Y37">
        <v>0.1</v>
      </c>
      <c r="Z37" s="4">
        <v>0</v>
      </c>
      <c r="AA37" s="4">
        <v>0</v>
      </c>
      <c r="AB37" s="4">
        <v>0</v>
      </c>
      <c r="AD37" t="str">
        <f>U37</f>
        <v>Eclairage</v>
      </c>
      <c r="AE37" s="4">
        <v>0.006201907254834637</v>
      </c>
      <c r="AF37" s="4">
        <v>0</v>
      </c>
      <c r="AG37" s="4">
        <v>0.16</v>
      </c>
      <c r="AH37">
        <v>0.1</v>
      </c>
      <c r="AI37" s="4">
        <v>0</v>
      </c>
      <c r="AJ37" s="4">
        <v>0</v>
      </c>
      <c r="AK37" s="4">
        <v>0</v>
      </c>
      <c r="AM37" t="str">
        <f>AD37</f>
        <v>Eclairage</v>
      </c>
      <c r="AN37" s="4">
        <v>0.008999379591998494</v>
      </c>
      <c r="AO37" s="4">
        <v>0</v>
      </c>
      <c r="AP37" s="4">
        <v>0.16</v>
      </c>
      <c r="AQ37">
        <v>0.1</v>
      </c>
      <c r="AR37" s="4">
        <v>0</v>
      </c>
      <c r="AS37" s="4">
        <v>0</v>
      </c>
      <c r="AT37" s="4">
        <v>0</v>
      </c>
    </row>
    <row r="38" outlineLevel="1">
      <c r="A38" t="str">
        <f>A14</f>
        <v>Electricité</v>
      </c>
      <c r="B38" s="4">
        <v>0.13377260718533987</v>
      </c>
      <c r="C38" s="4">
        <v>0.19086073783345425</v>
      </c>
      <c r="D38" s="4">
        <v>0</v>
      </c>
      <c r="E38">
        <v>0.1</v>
      </c>
      <c r="F38" s="4">
        <v>0</v>
      </c>
      <c r="G38" s="4">
        <v>0.1407081434571743</v>
      </c>
      <c r="H38" s="4">
        <v>0.1142857142857143</v>
      </c>
      <c r="K38" t="str">
        <f>A38</f>
        <v>Electricité</v>
      </c>
      <c r="L38" s="4">
        <v>0.11091092989379135</v>
      </c>
      <c r="M38" s="4">
        <v>0.1492935710144135</v>
      </c>
      <c r="N38" s="4">
        <v>0</v>
      </c>
      <c r="O38">
        <v>0.1</v>
      </c>
      <c r="P38" s="4">
        <v>0</v>
      </c>
      <c r="Q38" s="4">
        <v>0.1131204478401268</v>
      </c>
      <c r="R38" s="4">
        <v>0.1142857142857143</v>
      </c>
      <c r="U38" t="str">
        <f>K38</f>
        <v>Electricité</v>
      </c>
      <c r="V38" s="4">
        <v>0.14596817160436978</v>
      </c>
      <c r="W38" s="4">
        <v>0.17343156471950957</v>
      </c>
      <c r="X38" s="4">
        <v>0</v>
      </c>
      <c r="Y38">
        <v>0.1</v>
      </c>
      <c r="Z38" s="4">
        <v>0</v>
      </c>
      <c r="AA38" s="4">
        <v>0.15138007590222885</v>
      </c>
      <c r="AB38" s="4">
        <v>0.1142857142857143</v>
      </c>
      <c r="AD38" t="str">
        <f>U38</f>
        <v>Electricité</v>
      </c>
      <c r="AE38" s="4">
        <v>0.11035870375211314</v>
      </c>
      <c r="AF38" s="4">
        <v>0.1495469239782484</v>
      </c>
      <c r="AG38" s="4">
        <v>0</v>
      </c>
      <c r="AH38">
        <v>0.1</v>
      </c>
      <c r="AI38" s="4">
        <v>0</v>
      </c>
      <c r="AJ38" s="4">
        <v>0.11127889224427276</v>
      </c>
      <c r="AK38" s="4">
        <v>0.1142857142857143</v>
      </c>
      <c r="AM38" t="str">
        <f>AD38</f>
        <v>Electricité</v>
      </c>
      <c r="AN38" s="4">
        <v>0.2220061825027054</v>
      </c>
      <c r="AO38" s="4">
        <v>0.26310861834883276</v>
      </c>
      <c r="AP38" s="4">
        <v>0</v>
      </c>
      <c r="AQ38">
        <v>0.1</v>
      </c>
      <c r="AR38" s="4">
        <v>0</v>
      </c>
      <c r="AS38" s="4">
        <v>0.22470242573528496</v>
      </c>
      <c r="AT38" s="4">
        <v>0.1142857142857143</v>
      </c>
    </row>
    <row r="39" outlineLevel="1">
      <c r="A39" t="str">
        <f>A15</f>
        <v>Enveloppe dynamique du bâtiment</v>
      </c>
      <c r="B39">
        <v>0.05</v>
      </c>
      <c r="C39">
        <v>0</v>
      </c>
      <c r="D39" s="4">
        <v>0.16</v>
      </c>
      <c r="E39">
        <v>0.1</v>
      </c>
      <c r="F39" s="4">
        <v>0.2</v>
      </c>
      <c r="G39">
        <v>0.05</v>
      </c>
      <c r="H39" s="4">
        <v>0.1142857142857143</v>
      </c>
      <c r="K39" t="str">
        <f>A39</f>
        <v>Enveloppe dynamique du bâtiment</v>
      </c>
      <c r="L39">
        <v>0.05</v>
      </c>
      <c r="M39">
        <v>0</v>
      </c>
      <c r="N39" s="4">
        <v>0.16</v>
      </c>
      <c r="O39">
        <v>0.1</v>
      </c>
      <c r="P39" s="4">
        <v>0.2</v>
      </c>
      <c r="Q39">
        <v>0.05</v>
      </c>
      <c r="R39" s="4">
        <v>0.1142857142857143</v>
      </c>
      <c r="U39" t="str">
        <f>K39</f>
        <v>Enveloppe dynamique du bâtiment</v>
      </c>
      <c r="V39">
        <v>0.05</v>
      </c>
      <c r="W39">
        <v>0</v>
      </c>
      <c r="X39" s="4">
        <v>0.16</v>
      </c>
      <c r="Y39">
        <v>0.1</v>
      </c>
      <c r="Z39" s="4">
        <v>0.2</v>
      </c>
      <c r="AA39">
        <v>0.05</v>
      </c>
      <c r="AB39" s="4">
        <v>0.1142857142857143</v>
      </c>
      <c r="AD39" t="str">
        <f>U39</f>
        <v>Enveloppe dynamique du bâtiment</v>
      </c>
      <c r="AE39">
        <v>0.05</v>
      </c>
      <c r="AF39">
        <v>0</v>
      </c>
      <c r="AG39" s="4">
        <v>0.16</v>
      </c>
      <c r="AH39">
        <v>0.1</v>
      </c>
      <c r="AI39" s="4">
        <v>0.2</v>
      </c>
      <c r="AJ39">
        <v>0.05</v>
      </c>
      <c r="AK39" s="4">
        <v>0.1142857142857143</v>
      </c>
      <c r="AM39" t="str">
        <f>AD39</f>
        <v>Enveloppe dynamique du bâtiment</v>
      </c>
      <c r="AN39">
        <v>0.05</v>
      </c>
      <c r="AO39">
        <v>0</v>
      </c>
      <c r="AP39" s="4">
        <v>0.16</v>
      </c>
      <c r="AQ39">
        <v>0.1</v>
      </c>
      <c r="AR39" s="4">
        <v>0.2</v>
      </c>
      <c r="AS39">
        <v>0.05</v>
      </c>
      <c r="AT39" s="4">
        <v>0.1142857142857143</v>
      </c>
    </row>
    <row r="40" outlineLevel="1">
      <c r="A40" t="str">
        <f>A16</f>
        <v>Recharge des véhicules électriques</v>
      </c>
      <c r="B40">
        <v>0</v>
      </c>
      <c r="C40">
        <v>0.05</v>
      </c>
      <c r="D40">
        <v>0</v>
      </c>
      <c r="E40">
        <v>0.1</v>
      </c>
      <c r="F40" s="4">
        <v>0</v>
      </c>
      <c r="G40">
        <v>0</v>
      </c>
      <c r="H40" s="4">
        <v>0.1142857142857143</v>
      </c>
      <c r="K40" t="str">
        <f>A40</f>
        <v>Recharge des véhicules électriques</v>
      </c>
      <c r="L40">
        <v>0</v>
      </c>
      <c r="M40">
        <v>0.05</v>
      </c>
      <c r="N40">
        <v>0</v>
      </c>
      <c r="O40">
        <v>0.1</v>
      </c>
      <c r="P40" s="4">
        <v>0</v>
      </c>
      <c r="Q40">
        <v>0</v>
      </c>
      <c r="R40" s="4">
        <v>0.1142857142857143</v>
      </c>
      <c r="U40" t="str">
        <f>K40</f>
        <v>Recharge des véhicules électriques</v>
      </c>
      <c r="V40">
        <v>0</v>
      </c>
      <c r="W40">
        <v>0.05</v>
      </c>
      <c r="X40">
        <v>0</v>
      </c>
      <c r="Y40">
        <v>0.1</v>
      </c>
      <c r="Z40">
        <v>0</v>
      </c>
      <c r="AA40">
        <v>0</v>
      </c>
      <c r="AB40" s="4">
        <v>0.1142857142857143</v>
      </c>
      <c r="AD40" t="str">
        <f>U40</f>
        <v>Recharge des véhicules électriques</v>
      </c>
      <c r="AE40">
        <v>0</v>
      </c>
      <c r="AF40">
        <v>0.05</v>
      </c>
      <c r="AG40">
        <v>0</v>
      </c>
      <c r="AH40">
        <v>0.1</v>
      </c>
      <c r="AI40" s="4">
        <v>0</v>
      </c>
      <c r="AJ40">
        <v>0</v>
      </c>
      <c r="AK40" s="4">
        <v>0.1142857142857143</v>
      </c>
      <c r="AM40" t="str">
        <f>AD40</f>
        <v>Recharge des véhicules électriques</v>
      </c>
      <c r="AN40">
        <v>0</v>
      </c>
      <c r="AO40">
        <v>0.05</v>
      </c>
      <c r="AP40">
        <v>0</v>
      </c>
      <c r="AQ40">
        <v>0.1</v>
      </c>
      <c r="AR40" s="4">
        <v>0</v>
      </c>
      <c r="AS40">
        <v>0</v>
      </c>
      <c r="AT40" s="4">
        <v>0.1142857142857143</v>
      </c>
    </row>
    <row r="41" outlineLevel="1">
      <c r="A41" t="str">
        <f>A17</f>
        <v>Suivi et contrôle</v>
      </c>
      <c r="B41">
        <v>0.2</v>
      </c>
      <c r="C41">
        <v>0.2</v>
      </c>
      <c r="D41">
        <v>0.2</v>
      </c>
      <c r="E41">
        <v>0.2</v>
      </c>
      <c r="F41" s="4">
        <v>0.2</v>
      </c>
      <c r="G41">
        <v>0.2</v>
      </c>
      <c r="H41">
        <v>0.2</v>
      </c>
      <c r="K41" t="str">
        <f>A41</f>
        <v>Suivi et contrôle</v>
      </c>
      <c r="L41">
        <v>0.2</v>
      </c>
      <c r="M41">
        <v>0.2</v>
      </c>
      <c r="N41">
        <v>0.2</v>
      </c>
      <c r="O41">
        <v>0.2</v>
      </c>
      <c r="P41">
        <v>0.2</v>
      </c>
      <c r="Q41">
        <v>0.2</v>
      </c>
      <c r="R41">
        <v>0.2</v>
      </c>
      <c r="U41" t="str">
        <f>K41</f>
        <v>Suivi et contrôle</v>
      </c>
      <c r="V41">
        <v>0.2</v>
      </c>
      <c r="W41">
        <v>0.2</v>
      </c>
      <c r="X41">
        <v>0.2</v>
      </c>
      <c r="Y41">
        <v>0.2</v>
      </c>
      <c r="Z41">
        <v>0.2</v>
      </c>
      <c r="AA41">
        <v>0.2</v>
      </c>
      <c r="AB41">
        <v>0.2</v>
      </c>
      <c r="AD41" t="str">
        <f>U41</f>
        <v>Suivi et contrôle</v>
      </c>
      <c r="AE41">
        <v>0.2</v>
      </c>
      <c r="AF41">
        <v>0.2</v>
      </c>
      <c r="AG41">
        <v>0.2</v>
      </c>
      <c r="AH41">
        <v>0.2</v>
      </c>
      <c r="AI41" s="4">
        <v>0.2</v>
      </c>
      <c r="AJ41">
        <v>0.2</v>
      </c>
      <c r="AK41">
        <v>0.2</v>
      </c>
      <c r="AM41" t="str">
        <f>AD41</f>
        <v>Suivi et contrôle</v>
      </c>
      <c r="AN41">
        <v>0.2</v>
      </c>
      <c r="AO41">
        <v>0.2</v>
      </c>
      <c r="AP41">
        <v>0.2</v>
      </c>
      <c r="AQ41">
        <v>0.2</v>
      </c>
      <c r="AR41">
        <v>0.2</v>
      </c>
      <c r="AS41">
        <v>0.2</v>
      </c>
      <c r="AT41">
        <v>0.2</v>
      </c>
    </row>
    <row r="42" outlineLevel="1">
      <c r="B42" s="4">
        <v>1.0000000000000002</v>
      </c>
      <c r="C42" s="4">
        <v>1</v>
      </c>
      <c r="D42" s="4">
        <v>1</v>
      </c>
      <c r="E42" s="4">
        <v>1</v>
      </c>
      <c r="F42" s="4">
        <v>1</v>
      </c>
      <c r="G42" s="4">
        <v>1</v>
      </c>
      <c r="H42" s="4">
        <v>1.0000000000000002</v>
      </c>
      <c r="L42" s="4">
        <v>1</v>
      </c>
      <c r="M42" s="4">
        <v>1</v>
      </c>
      <c r="N42" s="4">
        <v>1</v>
      </c>
      <c r="O42" s="4">
        <v>1</v>
      </c>
      <c r="P42" s="4">
        <v>1</v>
      </c>
      <c r="Q42" s="4">
        <v>1</v>
      </c>
      <c r="R42" s="4">
        <v>1.0000000000000002</v>
      </c>
      <c r="V42" s="4">
        <v>1</v>
      </c>
      <c r="W42" s="4">
        <v>1</v>
      </c>
      <c r="X42" s="4">
        <v>1</v>
      </c>
      <c r="Y42" s="4">
        <v>1</v>
      </c>
      <c r="Z42" s="4">
        <v>1</v>
      </c>
      <c r="AA42" s="4">
        <v>1</v>
      </c>
      <c r="AB42" s="4">
        <v>1.0000000000000002</v>
      </c>
      <c r="AE42" s="4">
        <v>1</v>
      </c>
      <c r="AF42" s="4">
        <v>1.0000000000000002</v>
      </c>
      <c r="AG42" s="4">
        <v>1</v>
      </c>
      <c r="AH42" s="4">
        <v>1</v>
      </c>
      <c r="AI42" s="4">
        <v>1</v>
      </c>
      <c r="AJ42" s="4">
        <v>1</v>
      </c>
      <c r="AK42" s="4">
        <v>1.0000000000000002</v>
      </c>
      <c r="AN42" s="4">
        <v>1.0000000000000002</v>
      </c>
      <c r="AO42" s="4">
        <v>1</v>
      </c>
      <c r="AP42" s="4">
        <v>1</v>
      </c>
      <c r="AQ42" s="4">
        <v>1</v>
      </c>
      <c r="AR42" s="4">
        <v>1</v>
      </c>
      <c r="AS42" s="4">
        <v>1</v>
      </c>
      <c r="AT42" s="4">
        <v>1.0000000000000002</v>
      </c>
    </row>
    <row r="43" outlineLevel="1"/>
    <row r="44" outlineLevel="1">
      <c r="A44" t="str">
        <v>IMPACT WEIGHTINGS</v>
      </c>
      <c r="K44" t="str">
        <v>IMPACT WEIGHTINGS</v>
      </c>
      <c r="U44" t="str">
        <v>IMPACT WEIGHTINGS</v>
      </c>
      <c r="AD44" t="str">
        <v>IMPACT WEIGHTINGS</v>
      </c>
      <c r="AM44" t="str">
        <v>IMPACT WEIGHTINGS</v>
      </c>
    </row>
    <row r="45" ht="60" customHeight="1" outlineLevel="1">
      <c r="B45" t="str">
        <f>B32</f>
        <v>Efficacité énergétique</v>
      </c>
      <c r="C45" t="str">
        <f>C32</f>
        <v>Flexibilité énergétique et stockage de l’énergie</v>
      </c>
      <c r="D45" t="str">
        <f>D32</f>
        <v>Confort</v>
      </c>
      <c r="E45" t="str">
        <f>E32</f>
        <v>Caractère pratique</v>
      </c>
      <c r="F45" t="str">
        <f>F32</f>
        <v>Santé, bien-être et accessibilité</v>
      </c>
      <c r="G45" t="str">
        <f>G32</f>
        <v>Entretien et prédiction des pannes</v>
      </c>
      <c r="H45" t="str">
        <f>H32</f>
        <v>Information des occupants</v>
      </c>
      <c r="L45" t="str">
        <f>L32</f>
        <v>Efficacité énergétique</v>
      </c>
      <c r="M45" t="str">
        <f>M32</f>
        <v>Flexibilité énergétique et stockage de l’énergie</v>
      </c>
      <c r="N45" t="str">
        <f>N32</f>
        <v>Confort</v>
      </c>
      <c r="O45" t="str">
        <f>O32</f>
        <v>Caractère pratique</v>
      </c>
      <c r="P45" t="str">
        <f>P32</f>
        <v>Santé, bien-être et accessibilité</v>
      </c>
      <c r="Q45" t="str">
        <f>Q32</f>
        <v>Entretien et prédiction des pannes</v>
      </c>
      <c r="R45" t="str">
        <f>R32</f>
        <v>Information des occupants</v>
      </c>
      <c r="V45" t="str">
        <f>V32</f>
        <v>Efficacité énergétique</v>
      </c>
      <c r="W45" t="str">
        <f>W32</f>
        <v>Flexibilité énergétique et stockage de l’énergie</v>
      </c>
      <c r="X45" t="str">
        <f>X32</f>
        <v>Confort</v>
      </c>
      <c r="Y45" t="str">
        <f>Y32</f>
        <v>Caractère pratique</v>
      </c>
      <c r="Z45" t="str">
        <f>Z32</f>
        <v>Santé, bien-être et accessibilité</v>
      </c>
      <c r="AA45" t="str">
        <f>AA32</f>
        <v>Entretien et prédiction des pannes</v>
      </c>
      <c r="AB45" t="str">
        <f>AB32</f>
        <v>Information des occupants</v>
      </c>
      <c r="AE45" t="str">
        <f>AE32</f>
        <v>Efficacité énergétique</v>
      </c>
      <c r="AF45" t="str">
        <f>AF32</f>
        <v>Flexibilité énergétique et stockage de l’énergie</v>
      </c>
      <c r="AG45" t="str">
        <f>AG32</f>
        <v>Confort</v>
      </c>
      <c r="AH45" t="str">
        <f>AH32</f>
        <v>Caractère pratique</v>
      </c>
      <c r="AI45" t="str">
        <f>AI32</f>
        <v>Santé, bien-être et accessibilité</v>
      </c>
      <c r="AJ45" t="str">
        <f>AJ32</f>
        <v>Entretien et prédiction des pannes</v>
      </c>
      <c r="AK45" t="str">
        <f>AK32</f>
        <v>Information des occupants</v>
      </c>
      <c r="AN45" t="str">
        <f>AN53</f>
        <v>Efficacité énergétique</v>
      </c>
      <c r="AO45" t="str">
        <f>AO53</f>
        <v>Flexibilité énergétique et stockage de l’énergie</v>
      </c>
      <c r="AP45" t="str">
        <f>AP53</f>
        <v>Confort</v>
      </c>
      <c r="AQ45" t="str">
        <f>AQ53</f>
        <v>Caractère pratique</v>
      </c>
      <c r="AR45" t="str">
        <f>AR53</f>
        <v>Santé, bien-être et accessibilité</v>
      </c>
      <c r="AS45" t="str">
        <f>AS53</f>
        <v>Entretien et prédiction des pannes</v>
      </c>
      <c r="AT45" t="str">
        <f>AT53</f>
        <v>Information des occupants</v>
      </c>
    </row>
    <row r="46" outlineLevel="1">
      <c r="B46" s="4">
        <v>0.16666666666666666</v>
      </c>
      <c r="C46" s="4">
        <v>0.3333333333333333</v>
      </c>
      <c r="D46" s="4">
        <v>0.08333333333333333</v>
      </c>
      <c r="E46" s="4">
        <v>0.08333333333333333</v>
      </c>
      <c r="F46" s="4">
        <v>0.08333333333333333</v>
      </c>
      <c r="G46" s="4">
        <v>0.16666666666666666</v>
      </c>
      <c r="H46" s="4">
        <v>0.08333333333333333</v>
      </c>
      <c r="I46" s="4">
        <v>1</v>
      </c>
      <c r="L46" s="4">
        <v>0.16666666666666666</v>
      </c>
      <c r="M46" s="4">
        <v>0.3333333333333333</v>
      </c>
      <c r="N46" s="4">
        <v>0.08333333333333333</v>
      </c>
      <c r="O46" s="4">
        <v>0.08333333333333333</v>
      </c>
      <c r="P46" s="4">
        <v>0.08333333333333333</v>
      </c>
      <c r="Q46" s="4">
        <v>0.16666666666666666</v>
      </c>
      <c r="R46" s="4">
        <v>0.08333333333333333</v>
      </c>
      <c r="S46" s="4">
        <v>1</v>
      </c>
      <c r="V46" s="4">
        <v>0.16666666666666666</v>
      </c>
      <c r="W46" s="4">
        <v>0.3333333333333333</v>
      </c>
      <c r="X46" s="4">
        <v>0.08333333333333333</v>
      </c>
      <c r="Y46" s="4">
        <v>0.08333333333333333</v>
      </c>
      <c r="Z46" s="4">
        <v>0.08333333333333333</v>
      </c>
      <c r="AA46" s="4">
        <v>0.16666666666666666</v>
      </c>
      <c r="AB46" s="4">
        <v>0.08333333333333333</v>
      </c>
      <c r="AC46" s="4">
        <v>1</v>
      </c>
      <c r="AE46" s="4">
        <v>0.16666666666666666</v>
      </c>
      <c r="AF46" s="4">
        <v>0.3333333333333333</v>
      </c>
      <c r="AG46" s="4">
        <v>0.08333333333333333</v>
      </c>
      <c r="AH46" s="4">
        <v>0.08333333333333333</v>
      </c>
      <c r="AI46" s="4">
        <v>0.08333333333333333</v>
      </c>
      <c r="AJ46" s="4">
        <v>0.16666666666666666</v>
      </c>
      <c r="AK46" s="4">
        <v>0.08333333333333333</v>
      </c>
      <c r="AL46" s="4">
        <v>1</v>
      </c>
      <c r="AN46" s="4">
        <v>0.16666666666666666</v>
      </c>
      <c r="AO46" s="4">
        <v>0.3333333333333333</v>
      </c>
      <c r="AP46" s="4">
        <v>0.08333333333333333</v>
      </c>
      <c r="AQ46" s="4">
        <v>0.08333333333333333</v>
      </c>
      <c r="AR46" s="4">
        <v>0.08333333333333333</v>
      </c>
      <c r="AS46" s="4">
        <v>0.16666666666666666</v>
      </c>
      <c r="AT46" s="4">
        <v>0.08333333333333333</v>
      </c>
      <c r="AU46" s="4">
        <v>1</v>
      </c>
    </row>
    <row r="47" outlineLevel="1"/>
    <row r="48" outlineLevel="1"/>
    <row r="49" outlineLevel="1">
      <c r="A49" t="str">
        <v>non-residential</v>
      </c>
    </row>
    <row r="50" outlineLevel="1"/>
    <row r="51" outlineLevel="1">
      <c r="A51" t="str">
        <v>DOMAIN WEIGHTINGS</v>
      </c>
    </row>
    <row r="52" outlineLevel="1">
      <c r="A52" t="str">
        <f>LINK!C830</f>
        <v>Europe du Nord</v>
      </c>
      <c r="K52" t="str">
        <f>LINK!C831</f>
        <v>Europe de l'Ouest</v>
      </c>
      <c r="U52" t="str">
        <f>LINK!C832</f>
        <v>Europe du Sud</v>
      </c>
      <c r="AD52" t="str">
        <f>LINK!C833</f>
        <v>Europe du Nord-Est</v>
      </c>
      <c r="AM52" t="str">
        <f>LINK!C834</f>
        <v>Europe du Sud-Est</v>
      </c>
    </row>
    <row r="53" ht="60" customHeight="1" outlineLevel="1">
      <c r="B53" t="str">
        <f>B32</f>
        <v>Efficacité énergétique</v>
      </c>
      <c r="C53" t="str">
        <f>C32</f>
        <v>Flexibilité énergétique et stockage de l’énergie</v>
      </c>
      <c r="D53" t="str">
        <f>D32</f>
        <v>Confort</v>
      </c>
      <c r="E53" t="str">
        <f>E32</f>
        <v>Caractère pratique</v>
      </c>
      <c r="F53" t="str">
        <f>F32</f>
        <v>Santé, bien-être et accessibilité</v>
      </c>
      <c r="G53" t="str">
        <f>G32</f>
        <v>Entretien et prédiction des pannes</v>
      </c>
      <c r="H53" t="str">
        <f>H32</f>
        <v>Information des occupants</v>
      </c>
      <c r="L53" t="str">
        <f>L45</f>
        <v>Efficacité énergétique</v>
      </c>
      <c r="M53" t="str">
        <f>M45</f>
        <v>Flexibilité énergétique et stockage de l’énergie</v>
      </c>
      <c r="N53" t="str">
        <f>N45</f>
        <v>Confort</v>
      </c>
      <c r="O53" t="str">
        <f>O45</f>
        <v>Caractère pratique</v>
      </c>
      <c r="P53" t="str">
        <f>P45</f>
        <v>Santé, bien-être et accessibilité</v>
      </c>
      <c r="Q53" t="str">
        <f>Q45</f>
        <v>Entretien et prédiction des pannes</v>
      </c>
      <c r="R53" t="str">
        <f>R45</f>
        <v>Information des occupants</v>
      </c>
      <c r="V53" t="str">
        <f>V45</f>
        <v>Efficacité énergétique</v>
      </c>
      <c r="W53" t="str">
        <f>W45</f>
        <v>Flexibilité énergétique et stockage de l’énergie</v>
      </c>
      <c r="X53" t="str">
        <f>X45</f>
        <v>Confort</v>
      </c>
      <c r="Y53" t="str">
        <f>Y45</f>
        <v>Caractère pratique</v>
      </c>
      <c r="Z53" t="str">
        <f>Z45</f>
        <v>Santé, bien-être et accessibilité</v>
      </c>
      <c r="AA53" t="str">
        <f>AA45</f>
        <v>Entretien et prédiction des pannes</v>
      </c>
      <c r="AB53" t="str">
        <f>AB45</f>
        <v>Information des occupants</v>
      </c>
      <c r="AE53" t="str">
        <f>AE45</f>
        <v>Efficacité énergétique</v>
      </c>
      <c r="AF53" t="str">
        <f>AF45</f>
        <v>Flexibilité énergétique et stockage de l’énergie</v>
      </c>
      <c r="AG53" t="str">
        <f>AG45</f>
        <v>Confort</v>
      </c>
      <c r="AH53" t="str">
        <f>AH45</f>
        <v>Caractère pratique</v>
      </c>
      <c r="AI53" t="str">
        <f>AI45</f>
        <v>Santé, bien-être et accessibilité</v>
      </c>
      <c r="AJ53" t="str">
        <f>AJ45</f>
        <v>Entretien et prédiction des pannes</v>
      </c>
      <c r="AK53" t="str">
        <f>AK45</f>
        <v>Information des occupants</v>
      </c>
      <c r="AN53" t="str">
        <f>AN66</f>
        <v>Efficacité énergétique</v>
      </c>
      <c r="AO53" t="str">
        <f>AO66</f>
        <v>Flexibilité énergétique et stockage de l’énergie</v>
      </c>
      <c r="AP53" t="str">
        <f>AP66</f>
        <v>Confort</v>
      </c>
      <c r="AQ53" t="str">
        <f>AQ66</f>
        <v>Caractère pratique</v>
      </c>
      <c r="AR53" t="str">
        <f>AR66</f>
        <v>Santé, bien-être et accessibilité</v>
      </c>
      <c r="AS53" t="str">
        <f>AS66</f>
        <v>Entretien et prédiction des pannes</v>
      </c>
      <c r="AT53" t="str">
        <f>AT66</f>
        <v>Information des occupants</v>
      </c>
    </row>
    <row r="54" outlineLevel="1">
      <c r="A54" t="str">
        <f>A33</f>
        <v>Chauffage</v>
      </c>
      <c r="B54" s="4">
        <v>0.31321893587190763</v>
      </c>
      <c r="C54" s="4">
        <v>0.49383724514638155</v>
      </c>
      <c r="D54" s="4">
        <v>0.16</v>
      </c>
      <c r="E54">
        <v>0.1</v>
      </c>
      <c r="F54">
        <v>0.2</v>
      </c>
      <c r="G54" s="4">
        <v>0.3496235160276565</v>
      </c>
      <c r="H54" s="4">
        <v>0.1142857142857143</v>
      </c>
      <c r="K54" t="str">
        <f>K33</f>
        <v>Chauffage</v>
      </c>
      <c r="L54" s="4">
        <v>0.27278087233869636</v>
      </c>
      <c r="M54" s="4">
        <v>0.40662223154885</v>
      </c>
      <c r="N54" s="4">
        <v>0.16</v>
      </c>
      <c r="O54">
        <v>0.1</v>
      </c>
      <c r="P54">
        <v>0.2</v>
      </c>
      <c r="Q54" s="4">
        <v>0.31658777649454906</v>
      </c>
      <c r="R54" s="4">
        <v>0.1142857142857143</v>
      </c>
      <c r="U54" t="str">
        <f>K54</f>
        <v>Chauffage</v>
      </c>
      <c r="V54" s="4">
        <v>0.30197742173978875</v>
      </c>
      <c r="W54" s="4">
        <v>0.4174601862457778</v>
      </c>
      <c r="X54" s="4">
        <v>0.16</v>
      </c>
      <c r="Y54">
        <v>0.1</v>
      </c>
      <c r="Z54">
        <v>0.2</v>
      </c>
      <c r="AA54" s="4">
        <v>0.3593752289158568</v>
      </c>
      <c r="AB54" s="4">
        <v>0.1142857142857143</v>
      </c>
      <c r="AD54" t="str">
        <f>AD33</f>
        <v>Chauffage</v>
      </c>
      <c r="AE54" s="4">
        <v>0.29247812776351995</v>
      </c>
      <c r="AF54" s="4">
        <v>0.4442771205859252</v>
      </c>
      <c r="AG54" s="4">
        <v>0.16</v>
      </c>
      <c r="AH54">
        <v>0.1</v>
      </c>
      <c r="AI54">
        <v>0.2</v>
      </c>
      <c r="AJ54" s="4">
        <v>0.3240327032559782</v>
      </c>
      <c r="AK54" s="4">
        <v>0.1142857142857143</v>
      </c>
      <c r="AM54" t="str">
        <f>AD54</f>
        <v>Chauffage</v>
      </c>
      <c r="AN54" s="4">
        <v>0.2870630862427378</v>
      </c>
      <c r="AO54" s="4">
        <v>0.42184324890474684</v>
      </c>
      <c r="AP54" s="4">
        <v>0.16</v>
      </c>
      <c r="AQ54">
        <v>0.1</v>
      </c>
      <c r="AR54">
        <v>0.2</v>
      </c>
      <c r="AS54" s="4">
        <v>0.32573870075995953</v>
      </c>
      <c r="AT54" s="4">
        <v>0.1142857142857143</v>
      </c>
    </row>
    <row r="55" outlineLevel="1">
      <c r="A55" t="str">
        <f>A34</f>
        <v>Eau chaude sanitaire</v>
      </c>
      <c r="B55" s="4">
        <v>0.05368629902368822</v>
      </c>
      <c r="C55" s="4">
        <v>0.08464460789434963</v>
      </c>
      <c r="D55" s="4">
        <v>0</v>
      </c>
      <c r="E55">
        <v>0.1</v>
      </c>
      <c r="F55">
        <v>0</v>
      </c>
      <c r="G55" s="4">
        <v>0.05992611070886881</v>
      </c>
      <c r="H55" s="4">
        <v>0.1142857142857143</v>
      </c>
      <c r="K55" t="str">
        <f>K34</f>
        <v>Eau chaude sanitaire</v>
      </c>
      <c r="L55" s="4">
        <v>0.08258497935350453</v>
      </c>
      <c r="M55" s="4">
        <v>0.12310573065197276</v>
      </c>
      <c r="N55" s="4">
        <v>0</v>
      </c>
      <c r="O55">
        <v>0.1</v>
      </c>
      <c r="P55">
        <v>0</v>
      </c>
      <c r="Q55" s="4">
        <v>0.09584761116575288</v>
      </c>
      <c r="R55" s="4">
        <v>0.1142857142857143</v>
      </c>
      <c r="U55" t="str">
        <f>K55</f>
        <v>Eau chaude sanitaire</v>
      </c>
      <c r="V55" s="4">
        <v>0.1072719794127088</v>
      </c>
      <c r="W55" s="4">
        <v>0.14829512831317143</v>
      </c>
      <c r="X55" s="4">
        <v>0</v>
      </c>
      <c r="Y55">
        <v>0.1</v>
      </c>
      <c r="Z55">
        <v>0</v>
      </c>
      <c r="AA55" s="4">
        <v>0.1276615050741054</v>
      </c>
      <c r="AB55" s="4">
        <v>0.1142857142857143</v>
      </c>
      <c r="AD55" t="str">
        <f>AD34</f>
        <v>Eau chaude sanitaire</v>
      </c>
      <c r="AE55" s="4">
        <v>0.09387830622174524</v>
      </c>
      <c r="AF55" s="4">
        <v>0.14260206016978907</v>
      </c>
      <c r="AG55" s="4">
        <v>0</v>
      </c>
      <c r="AH55">
        <v>0.1</v>
      </c>
      <c r="AI55">
        <v>0</v>
      </c>
      <c r="AJ55" s="4">
        <v>0.10400655110429353</v>
      </c>
      <c r="AK55" s="4">
        <v>0.1142857142857143</v>
      </c>
      <c r="AM55" t="str">
        <f>AD55</f>
        <v>Eau chaude sanitaire</v>
      </c>
      <c r="AN55" s="4">
        <v>0.11572272551924769</v>
      </c>
      <c r="AO55" s="4">
        <v>0.1700561752613244</v>
      </c>
      <c r="AP55" s="4">
        <v>0</v>
      </c>
      <c r="AQ55">
        <v>0.1</v>
      </c>
      <c r="AR55">
        <v>0</v>
      </c>
      <c r="AS55" s="4">
        <v>0.13131388905631117</v>
      </c>
      <c r="AT55" s="4">
        <v>0.1142857142857143</v>
      </c>
    </row>
    <row r="56" outlineLevel="1">
      <c r="A56" t="str">
        <f>A35</f>
        <v>Refroidissement</v>
      </c>
      <c r="B56" s="4">
        <v>0.09369618758330514</v>
      </c>
      <c r="C56" s="4">
        <v>0.147726276599639</v>
      </c>
      <c r="D56" s="4">
        <v>0.16</v>
      </c>
      <c r="E56">
        <v>0.1</v>
      </c>
      <c r="F56">
        <v>0.2</v>
      </c>
      <c r="G56" s="4">
        <v>0.10458623917507558</v>
      </c>
      <c r="H56" s="4">
        <v>0.1142857142857143</v>
      </c>
      <c r="K56" t="str">
        <f>K35</f>
        <v>Refroidissement</v>
      </c>
      <c r="L56" s="4">
        <v>0.1267015257941814</v>
      </c>
      <c r="M56" s="4">
        <v>0.188868290937589</v>
      </c>
      <c r="N56" s="4">
        <v>0.16</v>
      </c>
      <c r="O56">
        <v>0.1</v>
      </c>
      <c r="P56" s="4">
        <v>0.2</v>
      </c>
      <c r="Q56" s="4">
        <v>0.14704899938820376</v>
      </c>
      <c r="R56" s="4">
        <v>0.1142857142857143</v>
      </c>
      <c r="U56" t="str">
        <f>K56</f>
        <v>Refroidissement</v>
      </c>
      <c r="V56" s="4">
        <v>0.11743215291353842</v>
      </c>
      <c r="W56" s="4">
        <v>0.16234077416811413</v>
      </c>
      <c r="X56" s="4">
        <v>0.16</v>
      </c>
      <c r="Y56">
        <v>0.1</v>
      </c>
      <c r="Z56">
        <v>0.2</v>
      </c>
      <c r="AA56" s="4">
        <v>0.13975285500566342</v>
      </c>
      <c r="AB56" s="4">
        <v>0.1142857142857143</v>
      </c>
      <c r="AD56" t="str">
        <f>AD35</f>
        <v>Refroidissement</v>
      </c>
      <c r="AE56" s="4">
        <v>0.08387765155306866</v>
      </c>
      <c r="AF56" s="4">
        <v>0.12741096846611744</v>
      </c>
      <c r="AG56" s="4">
        <v>0.16</v>
      </c>
      <c r="AH56">
        <v>0.1</v>
      </c>
      <c r="AI56">
        <v>0.2</v>
      </c>
      <c r="AJ56" s="4">
        <v>0.09292695622518211</v>
      </c>
      <c r="AK56" s="4">
        <v>0.1142857142857143</v>
      </c>
      <c r="AM56" t="str">
        <f>AD56</f>
        <v>Refroidissement</v>
      </c>
      <c r="AN56" s="4">
        <v>0.07458572838307713</v>
      </c>
      <c r="AO56" s="4">
        <v>0.10960477849959092</v>
      </c>
      <c r="AP56" s="4">
        <v>0.16</v>
      </c>
      <c r="AQ56">
        <v>0.1</v>
      </c>
      <c r="AR56">
        <v>0.2</v>
      </c>
      <c r="AS56" s="4">
        <v>0.08463456091388488</v>
      </c>
      <c r="AT56" s="4">
        <v>0.1142857142857143</v>
      </c>
    </row>
    <row r="57" outlineLevel="1">
      <c r="A57" t="str">
        <f>A36</f>
        <v>Ventilation</v>
      </c>
      <c r="B57" s="4">
        <v>0.1962146377634482</v>
      </c>
      <c r="C57" s="4">
        <v>0</v>
      </c>
      <c r="D57" s="4">
        <v>0.16</v>
      </c>
      <c r="E57">
        <v>0.1</v>
      </c>
      <c r="F57" s="4">
        <v>0.2</v>
      </c>
      <c r="G57" s="4">
        <v>0.21902012839672166</v>
      </c>
      <c r="H57" s="4">
        <v>0.1142857142857143</v>
      </c>
      <c r="K57" t="str">
        <f>K36</f>
        <v>Ventilation</v>
      </c>
      <c r="L57" s="4">
        <v>0.1430864982915818</v>
      </c>
      <c r="M57" s="4">
        <v>0</v>
      </c>
      <c r="N57" s="4">
        <v>0.16</v>
      </c>
      <c r="O57">
        <v>0.1</v>
      </c>
      <c r="P57" s="4">
        <v>0.2</v>
      </c>
      <c r="Q57" s="4">
        <v>0.1660652961189935</v>
      </c>
      <c r="R57" s="4">
        <v>0.1142857142857143</v>
      </c>
      <c r="U57" t="str">
        <f>K57</f>
        <v>Ventilation</v>
      </c>
      <c r="V57" s="4">
        <v>0.0876872014381328</v>
      </c>
      <c r="W57" s="4">
        <v>0</v>
      </c>
      <c r="X57" s="4">
        <v>0.16</v>
      </c>
      <c r="Y57">
        <v>0.1</v>
      </c>
      <c r="Z57" s="4">
        <v>0.2</v>
      </c>
      <c r="AA57" s="4">
        <v>0.10435418617811087</v>
      </c>
      <c r="AB57" s="4">
        <v>0.1142857142857143</v>
      </c>
      <c r="AD57" t="str">
        <f>AD36</f>
        <v>Ventilation</v>
      </c>
      <c r="AE57" s="4">
        <v>0.18322164888625977</v>
      </c>
      <c r="AF57" s="4">
        <v>0</v>
      </c>
      <c r="AG57" s="4">
        <v>0.16</v>
      </c>
      <c r="AH57">
        <v>0.1</v>
      </c>
      <c r="AI57" s="4">
        <v>0.2</v>
      </c>
      <c r="AJ57" s="4">
        <v>0.20298887522842485</v>
      </c>
      <c r="AK57" s="4">
        <v>0.1142857142857143</v>
      </c>
      <c r="AM57" t="str">
        <f>AD57</f>
        <v>Ventilation</v>
      </c>
      <c r="AN57" s="4">
        <v>0.15057819651022825</v>
      </c>
      <c r="AO57" s="4">
        <v>0</v>
      </c>
      <c r="AP57" s="4">
        <v>0.16</v>
      </c>
      <c r="AQ57">
        <v>0.1</v>
      </c>
      <c r="AR57" s="4">
        <v>0.2</v>
      </c>
      <c r="AS57" s="4">
        <v>0.17086538968143097</v>
      </c>
      <c r="AT57" s="4">
        <v>0.1142857142857143</v>
      </c>
    </row>
    <row r="58" outlineLevel="1">
      <c r="A58" t="str">
        <f>A37</f>
        <v>Eclairage</v>
      </c>
      <c r="B58" s="4">
        <v>0.07809381767859072</v>
      </c>
      <c r="C58" s="4">
        <v>0</v>
      </c>
      <c r="D58" s="4">
        <v>0.16</v>
      </c>
      <c r="E58">
        <v>0.1</v>
      </c>
      <c r="F58" s="4">
        <v>0</v>
      </c>
      <c r="G58" s="4">
        <v>0</v>
      </c>
      <c r="H58" s="4">
        <v>0</v>
      </c>
      <c r="K58" t="str">
        <f>K37</f>
        <v>Eclairage</v>
      </c>
      <c r="L58" s="4">
        <v>0.10377904820167695</v>
      </c>
      <c r="M58" s="4">
        <v>0</v>
      </c>
      <c r="N58" s="4">
        <v>0.16</v>
      </c>
      <c r="O58">
        <v>0.1</v>
      </c>
      <c r="P58" s="4">
        <v>0</v>
      </c>
      <c r="Q58" s="4">
        <v>0</v>
      </c>
      <c r="R58" s="4">
        <v>0</v>
      </c>
      <c r="U58" t="str">
        <f>K58</f>
        <v>Eclairage</v>
      </c>
      <c r="V58" s="4">
        <v>0.11978665171752916</v>
      </c>
      <c r="W58" s="4">
        <v>0</v>
      </c>
      <c r="X58" s="4">
        <v>0.16</v>
      </c>
      <c r="Y58">
        <v>0.1</v>
      </c>
      <c r="Z58" s="4">
        <v>0</v>
      </c>
      <c r="AA58" s="4">
        <v>0</v>
      </c>
      <c r="AB58" s="4">
        <v>0</v>
      </c>
      <c r="AD58" t="str">
        <f>AD37</f>
        <v>Eclairage</v>
      </c>
      <c r="AE58" s="4">
        <v>0.07303562690290609</v>
      </c>
      <c r="AF58" s="4">
        <v>0</v>
      </c>
      <c r="AG58" s="4">
        <v>0.16</v>
      </c>
      <c r="AH58">
        <v>0.1</v>
      </c>
      <c r="AI58" s="4">
        <v>0</v>
      </c>
      <c r="AJ58" s="4">
        <v>0</v>
      </c>
      <c r="AK58" s="4">
        <v>0</v>
      </c>
      <c r="AM58" t="str">
        <f>AD58</f>
        <v>Eclairage</v>
      </c>
      <c r="AN58" s="4">
        <v>0.08904901634421296</v>
      </c>
      <c r="AO58" s="4">
        <v>0</v>
      </c>
      <c r="AP58" s="4">
        <v>0.16</v>
      </c>
      <c r="AQ58">
        <v>0.1</v>
      </c>
      <c r="AR58" s="4">
        <v>0</v>
      </c>
      <c r="AS58" s="4">
        <v>0</v>
      </c>
      <c r="AT58" s="4">
        <v>0</v>
      </c>
    </row>
    <row r="59" outlineLevel="1">
      <c r="A59" t="str">
        <f>A38</f>
        <v>Electricité</v>
      </c>
      <c r="B59" s="4">
        <v>0.015090122079060148</v>
      </c>
      <c r="C59" s="4">
        <v>0.02379187035962988</v>
      </c>
      <c r="D59" s="4">
        <v>0</v>
      </c>
      <c r="E59">
        <v>0.1</v>
      </c>
      <c r="F59" s="4">
        <v>0</v>
      </c>
      <c r="G59" s="4">
        <v>0.01684400569167749</v>
      </c>
      <c r="H59" s="4">
        <v>0.1142857142857143</v>
      </c>
      <c r="K59" t="str">
        <f>K38</f>
        <v>Electricité</v>
      </c>
      <c r="L59" s="4">
        <v>0.021067076020359055</v>
      </c>
      <c r="M59" s="4">
        <v>0.03140374686158834</v>
      </c>
      <c r="N59" s="4">
        <v>0</v>
      </c>
      <c r="O59">
        <v>0.1</v>
      </c>
      <c r="P59" s="4">
        <v>0</v>
      </c>
      <c r="Q59" s="4">
        <v>0.0244503168325009</v>
      </c>
      <c r="R59" s="4">
        <v>0.1142857142857143</v>
      </c>
      <c r="U59" t="str">
        <f>K59</f>
        <v>Electricité</v>
      </c>
      <c r="V59" s="4">
        <v>0.015844592778302143</v>
      </c>
      <c r="W59" s="4">
        <v>0.0219039112729367</v>
      </c>
      <c r="X59" s="4">
        <v>0</v>
      </c>
      <c r="Y59">
        <v>0.1</v>
      </c>
      <c r="Z59" s="4">
        <v>0</v>
      </c>
      <c r="AA59" s="4">
        <v>0.018856224826263555</v>
      </c>
      <c r="AB59" s="4">
        <v>0.1142857142857143</v>
      </c>
      <c r="AD59" t="str">
        <f>AD38</f>
        <v>Electricité</v>
      </c>
      <c r="AE59" s="4">
        <v>0.023508638672500255</v>
      </c>
      <c r="AF59" s="4">
        <v>0.03570985077816831</v>
      </c>
      <c r="AG59" s="4">
        <v>0</v>
      </c>
      <c r="AH59">
        <v>0.1</v>
      </c>
      <c r="AI59" s="4">
        <v>0</v>
      </c>
      <c r="AJ59" s="4">
        <v>0.026044914186121267</v>
      </c>
      <c r="AK59" s="4">
        <v>0.1142857142857143</v>
      </c>
      <c r="AM59" t="str">
        <f>AD59</f>
        <v>Electricité</v>
      </c>
      <c r="AN59" s="4">
        <v>0.03300124700049623</v>
      </c>
      <c r="AO59" s="4">
        <v>0.048495797334337856</v>
      </c>
      <c r="AP59" s="4">
        <v>0</v>
      </c>
      <c r="AQ59">
        <v>0.1</v>
      </c>
      <c r="AR59" s="4">
        <v>0</v>
      </c>
      <c r="AS59" s="4">
        <v>0.0374474595884134</v>
      </c>
      <c r="AT59" s="4">
        <v>0.1142857142857143</v>
      </c>
    </row>
    <row r="60" outlineLevel="1">
      <c r="A60" t="str">
        <f>A39</f>
        <v>Enveloppe dynamique du bâtiment</v>
      </c>
      <c r="B60">
        <v>0.05</v>
      </c>
      <c r="C60">
        <v>0</v>
      </c>
      <c r="D60" s="4">
        <v>0.16</v>
      </c>
      <c r="E60">
        <v>0.1</v>
      </c>
      <c r="F60" s="4">
        <v>0.2</v>
      </c>
      <c r="G60">
        <v>0.05</v>
      </c>
      <c r="H60" s="4">
        <v>0.1142857142857143</v>
      </c>
      <c r="K60" t="str">
        <f>K39</f>
        <v>Enveloppe dynamique du bâtiment</v>
      </c>
      <c r="L60">
        <v>0.05</v>
      </c>
      <c r="M60">
        <v>0</v>
      </c>
      <c r="N60" s="4">
        <v>0.16</v>
      </c>
      <c r="O60">
        <v>0.1</v>
      </c>
      <c r="P60" s="4">
        <v>0.2</v>
      </c>
      <c r="Q60">
        <v>0.05</v>
      </c>
      <c r="R60" s="4">
        <v>0.1142857142857143</v>
      </c>
      <c r="U60" t="str">
        <f>K60</f>
        <v>Enveloppe dynamique du bâtiment</v>
      </c>
      <c r="V60">
        <v>0.05</v>
      </c>
      <c r="W60">
        <v>0</v>
      </c>
      <c r="X60" s="4">
        <v>0.16</v>
      </c>
      <c r="Y60">
        <v>0.1</v>
      </c>
      <c r="Z60" s="4">
        <v>0.2</v>
      </c>
      <c r="AA60">
        <v>0.05</v>
      </c>
      <c r="AB60" s="4">
        <v>0.1142857142857143</v>
      </c>
      <c r="AD60" t="str">
        <f>AD39</f>
        <v>Enveloppe dynamique du bâtiment</v>
      </c>
      <c r="AE60">
        <v>0.05</v>
      </c>
      <c r="AF60">
        <v>0</v>
      </c>
      <c r="AG60" s="4">
        <v>0.16</v>
      </c>
      <c r="AH60">
        <v>0.1</v>
      </c>
      <c r="AI60" s="4">
        <v>0.2</v>
      </c>
      <c r="AJ60">
        <v>0.05</v>
      </c>
      <c r="AK60" s="4">
        <v>0.1142857142857143</v>
      </c>
      <c r="AM60" t="str">
        <f>AD60</f>
        <v>Enveloppe dynamique du bâtiment</v>
      </c>
      <c r="AN60">
        <v>0.05</v>
      </c>
      <c r="AO60">
        <v>0</v>
      </c>
      <c r="AP60" s="4">
        <v>0.16</v>
      </c>
      <c r="AQ60">
        <v>0.1</v>
      </c>
      <c r="AR60" s="4">
        <v>0.2</v>
      </c>
      <c r="AS60">
        <v>0.05</v>
      </c>
      <c r="AT60" s="4">
        <v>0.1142857142857143</v>
      </c>
    </row>
    <row r="61" outlineLevel="1">
      <c r="A61" t="str">
        <f>A40</f>
        <v>Recharge des véhicules électriques</v>
      </c>
      <c r="B61">
        <v>0</v>
      </c>
      <c r="C61">
        <v>0.05</v>
      </c>
      <c r="D61">
        <v>0</v>
      </c>
      <c r="E61">
        <v>0.1</v>
      </c>
      <c r="F61" s="4">
        <v>0</v>
      </c>
      <c r="G61">
        <v>0</v>
      </c>
      <c r="H61" s="4">
        <v>0.1142857142857143</v>
      </c>
      <c r="K61" t="str">
        <f>K40</f>
        <v>Recharge des véhicules électriques</v>
      </c>
      <c r="L61">
        <v>0</v>
      </c>
      <c r="M61">
        <v>0.05</v>
      </c>
      <c r="N61">
        <v>0</v>
      </c>
      <c r="O61">
        <v>0.1</v>
      </c>
      <c r="P61">
        <v>0</v>
      </c>
      <c r="Q61">
        <v>0</v>
      </c>
      <c r="R61" s="4">
        <v>0.1142857142857143</v>
      </c>
      <c r="U61" t="str">
        <f>K61</f>
        <v>Recharge des véhicules électriques</v>
      </c>
      <c r="V61">
        <v>0</v>
      </c>
      <c r="W61">
        <v>0.05</v>
      </c>
      <c r="X61">
        <v>0</v>
      </c>
      <c r="Y61">
        <v>0.1</v>
      </c>
      <c r="Z61">
        <v>0</v>
      </c>
      <c r="AA61">
        <v>0</v>
      </c>
      <c r="AB61" s="4">
        <v>0.1142857142857143</v>
      </c>
      <c r="AD61" t="str">
        <f>AD40</f>
        <v>Recharge des véhicules électriques</v>
      </c>
      <c r="AE61">
        <v>0</v>
      </c>
      <c r="AF61">
        <v>0.05</v>
      </c>
      <c r="AG61">
        <v>0</v>
      </c>
      <c r="AH61">
        <v>0.1</v>
      </c>
      <c r="AI61">
        <v>0</v>
      </c>
      <c r="AJ61">
        <v>0</v>
      </c>
      <c r="AK61" s="4">
        <v>0.1142857142857143</v>
      </c>
      <c r="AM61" t="str">
        <f>AD61</f>
        <v>Recharge des véhicules électriques</v>
      </c>
      <c r="AN61">
        <v>0</v>
      </c>
      <c r="AO61">
        <v>0.05</v>
      </c>
      <c r="AP61">
        <v>0</v>
      </c>
      <c r="AQ61">
        <v>0.1</v>
      </c>
      <c r="AR61">
        <v>0</v>
      </c>
      <c r="AS61">
        <v>0</v>
      </c>
      <c r="AT61" s="4">
        <v>0.1142857142857143</v>
      </c>
    </row>
    <row r="62" outlineLevel="1">
      <c r="A62" t="str">
        <f>A41</f>
        <v>Suivi et contrôle</v>
      </c>
      <c r="B62">
        <v>0.2</v>
      </c>
      <c r="C62">
        <v>0.2</v>
      </c>
      <c r="D62">
        <v>0.2</v>
      </c>
      <c r="E62">
        <v>0.2</v>
      </c>
      <c r="F62">
        <v>0.2</v>
      </c>
      <c r="G62">
        <v>0.2</v>
      </c>
      <c r="H62">
        <v>0.2</v>
      </c>
      <c r="K62" t="str">
        <f>K41</f>
        <v>Suivi et contrôle</v>
      </c>
      <c r="L62">
        <v>0.2</v>
      </c>
      <c r="M62">
        <v>0.2</v>
      </c>
      <c r="N62">
        <v>0.2</v>
      </c>
      <c r="O62">
        <v>0.2</v>
      </c>
      <c r="P62">
        <v>0.2</v>
      </c>
      <c r="Q62">
        <v>0.2</v>
      </c>
      <c r="R62">
        <v>0.2</v>
      </c>
      <c r="U62" t="str">
        <f>K62</f>
        <v>Suivi et contrôle</v>
      </c>
      <c r="V62">
        <v>0.2</v>
      </c>
      <c r="W62">
        <v>0.2</v>
      </c>
      <c r="X62">
        <v>0.2</v>
      </c>
      <c r="Y62">
        <v>0.2</v>
      </c>
      <c r="Z62">
        <v>0.2</v>
      </c>
      <c r="AA62">
        <v>0.2</v>
      </c>
      <c r="AB62">
        <v>0.2</v>
      </c>
      <c r="AD62" t="str">
        <f>AD41</f>
        <v>Suivi et contrôle</v>
      </c>
      <c r="AE62">
        <v>0.2</v>
      </c>
      <c r="AF62">
        <v>0.2</v>
      </c>
      <c r="AG62">
        <v>0.2</v>
      </c>
      <c r="AH62">
        <v>0.2</v>
      </c>
      <c r="AI62">
        <v>0.2</v>
      </c>
      <c r="AJ62">
        <v>0.2</v>
      </c>
      <c r="AK62">
        <v>0.2</v>
      </c>
      <c r="AM62" t="str">
        <f>AD62</f>
        <v>Suivi et contrôle</v>
      </c>
      <c r="AN62">
        <v>0.2</v>
      </c>
      <c r="AO62">
        <v>0.2</v>
      </c>
      <c r="AP62">
        <v>0.2</v>
      </c>
      <c r="AQ62">
        <v>0.2</v>
      </c>
      <c r="AR62">
        <v>0.2</v>
      </c>
      <c r="AS62">
        <v>0.2</v>
      </c>
      <c r="AT62">
        <v>0.2</v>
      </c>
    </row>
    <row r="63" outlineLevel="1">
      <c r="B63" s="4">
        <v>1</v>
      </c>
      <c r="C63" s="4">
        <v>1.0000000000000002</v>
      </c>
      <c r="D63" s="4">
        <v>1</v>
      </c>
      <c r="E63" s="4">
        <v>1</v>
      </c>
      <c r="F63" s="4">
        <v>1</v>
      </c>
      <c r="G63" s="4">
        <v>1</v>
      </c>
      <c r="H63" s="4">
        <v>1.0000000000000002</v>
      </c>
      <c r="L63" s="4">
        <v>1.0000000000000002</v>
      </c>
      <c r="M63" s="4">
        <v>1.0000000000000002</v>
      </c>
      <c r="N63" s="4">
        <v>1</v>
      </c>
      <c r="O63" s="4">
        <v>1</v>
      </c>
      <c r="P63" s="4">
        <v>1</v>
      </c>
      <c r="Q63" s="4">
        <v>1.0000000000000002</v>
      </c>
      <c r="R63" s="4">
        <v>1.0000000000000002</v>
      </c>
      <c r="V63" s="4">
        <v>1</v>
      </c>
      <c r="W63" s="4">
        <v>1</v>
      </c>
      <c r="X63" s="4">
        <v>1</v>
      </c>
      <c r="Y63" s="4">
        <v>1</v>
      </c>
      <c r="Z63" s="4">
        <v>1</v>
      </c>
      <c r="AA63" s="4">
        <v>1.0000000000000002</v>
      </c>
      <c r="AB63" s="4">
        <v>1.0000000000000002</v>
      </c>
      <c r="AE63" s="4">
        <v>1</v>
      </c>
      <c r="AF63" s="4">
        <v>1.0000000000000002</v>
      </c>
      <c r="AG63" s="4">
        <v>1</v>
      </c>
      <c r="AH63" s="4">
        <v>1</v>
      </c>
      <c r="AI63" s="4">
        <v>1</v>
      </c>
      <c r="AJ63" s="4">
        <v>1.0000000000000002</v>
      </c>
      <c r="AK63" s="4">
        <v>1.0000000000000002</v>
      </c>
      <c r="AN63" s="4">
        <v>1</v>
      </c>
      <c r="AO63" s="4">
        <v>1</v>
      </c>
      <c r="AP63" s="4">
        <v>1</v>
      </c>
      <c r="AQ63" s="4">
        <v>1</v>
      </c>
      <c r="AR63" s="4">
        <v>1</v>
      </c>
      <c r="AS63" s="4">
        <v>1</v>
      </c>
      <c r="AT63" s="4">
        <v>1.0000000000000002</v>
      </c>
    </row>
    <row r="64" outlineLevel="1"/>
    <row r="65" outlineLevel="1">
      <c r="A65" t="str">
        <v>IMPACT WEIGHTINGS</v>
      </c>
      <c r="K65" t="str">
        <v>IMPACT WEIGHTINGS</v>
      </c>
      <c r="U65" t="str">
        <v>IMPACT WEIGHTINGS</v>
      </c>
      <c r="AD65" t="str">
        <v>IMPACT WEIGHTINGS</v>
      </c>
      <c r="AM65" t="str">
        <v>IMPACT WEIGHTINGS</v>
      </c>
    </row>
    <row r="66" ht="60" customHeight="1" outlineLevel="1">
      <c r="B66" t="str">
        <f>B53</f>
        <v>Efficacité énergétique</v>
      </c>
      <c r="C66" t="str">
        <f>C53</f>
        <v>Flexibilité énergétique et stockage de l’énergie</v>
      </c>
      <c r="D66" t="str">
        <f>D53</f>
        <v>Confort</v>
      </c>
      <c r="E66" t="str">
        <f>E53</f>
        <v>Caractère pratique</v>
      </c>
      <c r="F66" t="str">
        <f>F53</f>
        <v>Santé, bien-être et accessibilité</v>
      </c>
      <c r="G66" t="str">
        <f>G53</f>
        <v>Entretien et prédiction des pannes</v>
      </c>
      <c r="H66" t="str">
        <f>H53</f>
        <v>Information des occupants</v>
      </c>
      <c r="L66" t="str">
        <f>L53</f>
        <v>Efficacité énergétique</v>
      </c>
      <c r="M66" t="str">
        <f>M53</f>
        <v>Flexibilité énergétique et stockage de l’énergie</v>
      </c>
      <c r="N66" t="str">
        <f>N53</f>
        <v>Confort</v>
      </c>
      <c r="O66" t="str">
        <f>O53</f>
        <v>Caractère pratique</v>
      </c>
      <c r="P66" t="str">
        <f>P53</f>
        <v>Santé, bien-être et accessibilité</v>
      </c>
      <c r="Q66" t="str">
        <f>Q53</f>
        <v>Entretien et prédiction des pannes</v>
      </c>
      <c r="R66" t="str">
        <f>R53</f>
        <v>Information des occupants</v>
      </c>
      <c r="V66" t="str">
        <f>V53</f>
        <v>Efficacité énergétique</v>
      </c>
      <c r="W66" t="str">
        <f>W53</f>
        <v>Flexibilité énergétique et stockage de l’énergie</v>
      </c>
      <c r="X66" t="str">
        <f>X53</f>
        <v>Confort</v>
      </c>
      <c r="Y66" t="str">
        <f>Y53</f>
        <v>Caractère pratique</v>
      </c>
      <c r="Z66" t="str">
        <f>Z53</f>
        <v>Santé, bien-être et accessibilité</v>
      </c>
      <c r="AA66" t="str">
        <f>AA53</f>
        <v>Entretien et prédiction des pannes</v>
      </c>
      <c r="AB66" t="str">
        <f>AB53</f>
        <v>Information des occupants</v>
      </c>
      <c r="AE66" t="str">
        <f>AE53</f>
        <v>Efficacité énergétique</v>
      </c>
      <c r="AF66" t="str">
        <f>AF53</f>
        <v>Flexibilité énergétique et stockage de l’énergie</v>
      </c>
      <c r="AG66" t="str">
        <f>AG53</f>
        <v>Confort</v>
      </c>
      <c r="AH66" t="str">
        <f>AH53</f>
        <v>Caractère pratique</v>
      </c>
      <c r="AI66" t="str">
        <f>AI53</f>
        <v>Santé, bien-être et accessibilité</v>
      </c>
      <c r="AJ66" t="str">
        <f>AJ53</f>
        <v>Entretien et prédiction des pannes</v>
      </c>
      <c r="AK66" t="str">
        <f>AK53</f>
        <v>Information des occupants</v>
      </c>
      <c r="AN66" t="str">
        <f>AE66</f>
        <v>Efficacité énergétique</v>
      </c>
      <c r="AO66" t="str">
        <f>AF66</f>
        <v>Flexibilité énergétique et stockage de l’énergie</v>
      </c>
      <c r="AP66" t="str">
        <f>AG66</f>
        <v>Confort</v>
      </c>
      <c r="AQ66" t="str">
        <f>AH66</f>
        <v>Caractère pratique</v>
      </c>
      <c r="AR66" t="str">
        <f>AI66</f>
        <v>Santé, bien-être et accessibilité</v>
      </c>
      <c r="AS66" t="str">
        <f>AJ66</f>
        <v>Entretien et prédiction des pannes</v>
      </c>
      <c r="AT66" t="str">
        <f>AK66</f>
        <v>Information des occupants</v>
      </c>
    </row>
    <row r="67" outlineLevel="1">
      <c r="B67" s="4">
        <v>0.16666666666666666</v>
      </c>
      <c r="C67" s="4">
        <v>0.3333333333333333</v>
      </c>
      <c r="D67" s="4">
        <v>0.08333333333333333</v>
      </c>
      <c r="E67" s="4">
        <v>0.08333333333333333</v>
      </c>
      <c r="F67" s="4">
        <v>0.08333333333333333</v>
      </c>
      <c r="G67" s="4">
        <v>0.16666666666666666</v>
      </c>
      <c r="H67" s="4">
        <v>0.08333333333333333</v>
      </c>
      <c r="I67" s="4">
        <v>1</v>
      </c>
      <c r="L67" s="4">
        <v>0.16666666666666666</v>
      </c>
      <c r="M67" s="4">
        <v>0.3333333333333333</v>
      </c>
      <c r="N67" s="4">
        <v>0.08333333333333333</v>
      </c>
      <c r="O67" s="4">
        <v>0.08333333333333333</v>
      </c>
      <c r="P67" s="4">
        <v>0.08333333333333333</v>
      </c>
      <c r="Q67" s="4">
        <v>0.16666666666666666</v>
      </c>
      <c r="R67" s="4">
        <v>0.08333333333333333</v>
      </c>
      <c r="S67" s="4">
        <v>1</v>
      </c>
      <c r="V67" s="4">
        <v>0.16666666666666666</v>
      </c>
      <c r="W67" s="4">
        <v>0.3333333333333333</v>
      </c>
      <c r="X67" s="4">
        <v>0.08333333333333333</v>
      </c>
      <c r="Y67" s="4">
        <v>0.08333333333333333</v>
      </c>
      <c r="Z67" s="4">
        <v>0.08333333333333333</v>
      </c>
      <c r="AA67" s="4">
        <v>0.16666666666666666</v>
      </c>
      <c r="AB67" s="4">
        <v>0.08333333333333333</v>
      </c>
      <c r="AC67" s="4">
        <v>1</v>
      </c>
      <c r="AE67" s="4">
        <v>0.16666666666666666</v>
      </c>
      <c r="AF67" s="4">
        <v>0.3333333333333333</v>
      </c>
      <c r="AG67" s="4">
        <v>0.08333333333333333</v>
      </c>
      <c r="AH67" s="4">
        <v>0.08333333333333333</v>
      </c>
      <c r="AI67" s="4">
        <v>0.08333333333333333</v>
      </c>
      <c r="AJ67" s="4">
        <v>0.16666666666666666</v>
      </c>
      <c r="AK67" s="4">
        <v>0.08333333333333333</v>
      </c>
      <c r="AL67" s="4">
        <v>1</v>
      </c>
      <c r="AN67" s="4">
        <v>0.16666666666666666</v>
      </c>
      <c r="AO67" s="4">
        <v>0.3333333333333333</v>
      </c>
      <c r="AP67" s="4">
        <v>0.08333333333333333</v>
      </c>
      <c r="AQ67" s="4">
        <v>0.08333333333333333</v>
      </c>
      <c r="AR67" s="4">
        <v>0.08333333333333333</v>
      </c>
      <c r="AS67" s="4">
        <v>0.16666666666666666</v>
      </c>
      <c r="AT67" s="4">
        <v>0.08333333333333333</v>
      </c>
      <c r="AU67" s="4">
        <v>1</v>
      </c>
    </row>
    <row r="68" outlineLevel="1"/>
    <row r="69" outlineLevel="1"/>
    <row r="70" outlineLevel="1">
      <c r="A70" t="str">
        <v>RELEVANCE OF DOMAIN TO IMPACT CRITERION</v>
      </c>
    </row>
    <row r="71" outlineLevel="1">
      <c r="A71" t="str">
        <v>LEGEND</v>
      </c>
    </row>
    <row r="72" outlineLevel="1">
      <c r="A72">
        <v>0</v>
      </c>
      <c r="B72" t="str">
        <v>the services within this domain have no contribution to the given impact criterion</v>
      </c>
    </row>
    <row r="73" outlineLevel="1">
      <c r="A73">
        <v>1</v>
      </c>
      <c r="B73" t="str">
        <v>at least one service within this domain contributes to the given impact criterion</v>
      </c>
    </row>
    <row r="74" outlineLevel="1"/>
    <row r="75" ht="54" customHeight="1" outlineLevel="1">
      <c r="B75" t="str">
        <f>B66</f>
        <v>Efficacité énergétique</v>
      </c>
      <c r="C75" t="str">
        <f>C66</f>
        <v>Flexibilité énergétique et stockage de l’énergie</v>
      </c>
      <c r="D75" t="str">
        <f>D66</f>
        <v>Confort</v>
      </c>
      <c r="E75" t="str">
        <f>E66</f>
        <v>Caractère pratique</v>
      </c>
      <c r="F75" t="str">
        <f>F66</f>
        <v>Santé, bien-être et accessibilité</v>
      </c>
      <c r="G75" t="str">
        <f>G66</f>
        <v>Entretien et prédiction des pannes</v>
      </c>
      <c r="H75" t="str">
        <f>H66</f>
        <v>Information des occupants</v>
      </c>
    </row>
    <row r="76" outlineLevel="1">
      <c r="A76" t="str">
        <f>A54</f>
        <v>Chauffage</v>
      </c>
      <c r="B76">
        <v>1</v>
      </c>
      <c r="C76">
        <v>1</v>
      </c>
      <c r="D76">
        <v>1</v>
      </c>
      <c r="E76">
        <v>1</v>
      </c>
      <c r="F76">
        <v>1</v>
      </c>
      <c r="G76">
        <v>1</v>
      </c>
      <c r="H76">
        <v>1</v>
      </c>
    </row>
    <row r="77" outlineLevel="1">
      <c r="A77" t="str">
        <f>A55</f>
        <v>Eau chaude sanitaire</v>
      </c>
      <c r="B77">
        <v>1</v>
      </c>
      <c r="C77">
        <v>1</v>
      </c>
      <c r="D77">
        <v>0</v>
      </c>
      <c r="E77">
        <v>1</v>
      </c>
      <c r="F77">
        <v>0</v>
      </c>
      <c r="G77">
        <v>1</v>
      </c>
      <c r="H77">
        <v>1</v>
      </c>
    </row>
    <row r="78" outlineLevel="1">
      <c r="A78" t="str">
        <f>A56</f>
        <v>Refroidissement</v>
      </c>
      <c r="B78">
        <v>1</v>
      </c>
      <c r="C78">
        <v>1</v>
      </c>
      <c r="D78">
        <v>1</v>
      </c>
      <c r="E78">
        <v>1</v>
      </c>
      <c r="F78">
        <v>1</v>
      </c>
      <c r="G78">
        <v>1</v>
      </c>
      <c r="H78">
        <v>1</v>
      </c>
    </row>
    <row r="79" outlineLevel="1">
      <c r="A79" t="str">
        <f>A57</f>
        <v>Ventilation</v>
      </c>
      <c r="B79">
        <v>1</v>
      </c>
      <c r="C79">
        <v>0</v>
      </c>
      <c r="D79">
        <v>1</v>
      </c>
      <c r="E79">
        <v>1</v>
      </c>
      <c r="F79">
        <v>1</v>
      </c>
      <c r="G79">
        <v>1</v>
      </c>
      <c r="H79">
        <v>1</v>
      </c>
    </row>
    <row r="80" outlineLevel="1">
      <c r="A80" t="str">
        <f>A58</f>
        <v>Eclairage</v>
      </c>
      <c r="B80">
        <v>1</v>
      </c>
      <c r="C80">
        <v>0</v>
      </c>
      <c r="D80">
        <v>1</v>
      </c>
      <c r="E80">
        <v>1</v>
      </c>
      <c r="F80">
        <v>0</v>
      </c>
      <c r="G80">
        <v>0</v>
      </c>
      <c r="H80">
        <v>0</v>
      </c>
    </row>
    <row r="81" outlineLevel="1">
      <c r="A81" t="str">
        <f>A59</f>
        <v>Electricité</v>
      </c>
      <c r="B81">
        <v>1</v>
      </c>
      <c r="C81">
        <v>1</v>
      </c>
      <c r="D81">
        <v>0</v>
      </c>
      <c r="E81">
        <v>1</v>
      </c>
      <c r="F81">
        <v>0</v>
      </c>
      <c r="G81">
        <v>1</v>
      </c>
      <c r="H81">
        <v>1</v>
      </c>
    </row>
    <row r="82" outlineLevel="1">
      <c r="A82" t="str">
        <f>A60</f>
        <v>Enveloppe dynamique du bâtiment</v>
      </c>
      <c r="B82">
        <v>1</v>
      </c>
      <c r="C82">
        <v>0</v>
      </c>
      <c r="D82">
        <v>1</v>
      </c>
      <c r="E82">
        <v>1</v>
      </c>
      <c r="F82">
        <v>1</v>
      </c>
      <c r="G82">
        <v>1</v>
      </c>
      <c r="H82">
        <v>1</v>
      </c>
    </row>
    <row r="83" outlineLevel="1">
      <c r="A83" t="str">
        <f>A61</f>
        <v>Recharge des véhicules électriques</v>
      </c>
      <c r="B83">
        <v>0</v>
      </c>
      <c r="C83">
        <v>1</v>
      </c>
      <c r="D83">
        <v>0</v>
      </c>
      <c r="E83">
        <v>1</v>
      </c>
      <c r="F83">
        <v>0</v>
      </c>
      <c r="G83">
        <v>0</v>
      </c>
      <c r="H83">
        <v>1</v>
      </c>
    </row>
    <row r="84" outlineLevel="1">
      <c r="A84" t="str">
        <f>A62</f>
        <v>Suivi et contrôle</v>
      </c>
      <c r="B84">
        <v>1</v>
      </c>
      <c r="C84">
        <v>1</v>
      </c>
      <c r="D84">
        <v>0</v>
      </c>
      <c r="E84">
        <v>1</v>
      </c>
      <c r="F84">
        <v>0</v>
      </c>
      <c r="G84">
        <v>1</v>
      </c>
      <c r="H84">
        <v>1</v>
      </c>
    </row>
    <row r="85" outlineLevel="1"/>
    <row r="86" outlineLevel="1"/>
    <row r="87" outlineLevel="1">
      <c r="A87" t="str">
        <v>ENERGY BALANCE DATA</v>
      </c>
    </row>
    <row r="88" outlineLevel="1"/>
    <row r="89" outlineLevel="1">
      <c r="A89" t="str">
        <v>RESIDENTIAL</v>
      </c>
      <c r="B89" t="str">
        <v>WEIGHTINGS</v>
      </c>
      <c r="C89" s="6" t="str">
        <v>North</v>
      </c>
      <c r="D89" s="6" t="str">
        <v>West</v>
      </c>
      <c r="E89" s="6" t="str">
        <v>South</v>
      </c>
      <c r="F89" s="6" t="str">
        <v>North-East</v>
      </c>
      <c r="G89" s="6" t="str">
        <v>South-East</v>
      </c>
    </row>
    <row r="90" outlineLevel="1">
      <c r="B90" t="str">
        <v>Heating</v>
      </c>
      <c r="C90" s="6">
        <v>39.878734747761015</v>
      </c>
      <c r="D90" s="6">
        <v>45.28906869150076</v>
      </c>
      <c r="E90" s="6">
        <v>42.22187217690305</v>
      </c>
      <c r="F90" s="6">
        <v>40.51063444081632</v>
      </c>
      <c r="G90" s="6">
        <v>27.49405190846018</v>
      </c>
    </row>
    <row r="91" outlineLevel="1">
      <c r="B91" t="str">
        <v>DHW</v>
      </c>
      <c r="C91" s="6">
        <v>12.374035328659602</v>
      </c>
      <c r="D91" s="6">
        <v>10.161392005146677</v>
      </c>
      <c r="E91" s="6">
        <v>13.305913248591734</v>
      </c>
      <c r="F91" s="6">
        <v>18.570240307114826</v>
      </c>
      <c r="G91" s="6">
        <v>7.737574886474832</v>
      </c>
    </row>
    <row r="92" outlineLevel="1">
      <c r="B92" t="str">
        <v>Cooling</v>
      </c>
      <c r="C92" s="6">
        <v>0</v>
      </c>
      <c r="D92" s="6">
        <v>4.0519082973376594</v>
      </c>
      <c r="E92" s="6">
        <v>9.174500604001155</v>
      </c>
      <c r="F92" s="6">
        <v>0</v>
      </c>
      <c r="G92" s="6">
        <v>19.54569805398979</v>
      </c>
    </row>
    <row r="93" outlineLevel="1">
      <c r="B93" t="str">
        <v>Ventilation</v>
      </c>
      <c r="C93" s="6">
        <v>24.98185964145075</v>
      </c>
      <c r="D93" s="6">
        <v>23.75626338604708</v>
      </c>
      <c r="E93" s="6">
        <v>12.260247105035045</v>
      </c>
      <c r="F93" s="6">
        <v>25.377710451142487</v>
      </c>
      <c r="G93" s="6">
        <v>14.421933538448005</v>
      </c>
    </row>
    <row r="94" outlineLevel="1">
      <c r="B94" t="str">
        <v>Lighting</v>
      </c>
      <c r="C94" s="6">
        <v>4.929022657416654</v>
      </c>
      <c r="D94" s="6">
        <v>1.953243634128973</v>
      </c>
      <c r="E94" s="6">
        <v>3.5750439848863826</v>
      </c>
      <c r="F94" s="6">
        <v>0.826920967311285</v>
      </c>
      <c r="G94" s="6">
        <v>1.1999172789331325</v>
      </c>
    </row>
    <row r="95" outlineLevel="1">
      <c r="B95" t="str">
        <v>Electricity</v>
      </c>
      <c r="C95" s="6">
        <v>17.83634762471198</v>
      </c>
      <c r="D95" s="6">
        <v>14.788123985838846</v>
      </c>
      <c r="E95" s="6">
        <v>19.462422880582636</v>
      </c>
      <c r="F95" s="6">
        <v>14.714493833615085</v>
      </c>
      <c r="G95" s="6">
        <v>29.60082433369405</v>
      </c>
    </row>
    <row r="96" outlineLevel="1"/>
    <row r="97" outlineLevel="1"/>
    <row r="98" outlineLevel="1">
      <c r="C98">
        <v>3</v>
      </c>
      <c r="D98">
        <v>4</v>
      </c>
      <c r="E98">
        <v>5</v>
      </c>
      <c r="F98">
        <v>6</v>
      </c>
      <c r="G98">
        <v>7</v>
      </c>
    </row>
    <row r="99" outlineLevel="1">
      <c r="A99" t="str">
        <v>NON RESIDENTIAL</v>
      </c>
      <c r="B99" t="str">
        <v xml:space="preserve">WEIGHTINGS </v>
      </c>
      <c r="C99" s="6" t="str">
        <v>North</v>
      </c>
      <c r="D99" s="6" t="str">
        <v>West</v>
      </c>
      <c r="E99" s="6" t="str">
        <v>South</v>
      </c>
      <c r="F99" s="6" t="str">
        <v>North-East</v>
      </c>
      <c r="G99" s="6" t="str">
        <v>South-East</v>
      </c>
    </row>
    <row r="100" outlineLevel="1">
      <c r="B100" t="str">
        <v>Heating</v>
      </c>
      <c r="C100" s="6">
        <v>41.76252478292102</v>
      </c>
      <c r="D100" s="6">
        <v>36.370782978492834</v>
      </c>
      <c r="E100" s="6">
        <v>40.26365623197183</v>
      </c>
      <c r="F100" s="6">
        <v>38.99708370180266</v>
      </c>
      <c r="G100" s="6">
        <v>38.27507816569837</v>
      </c>
    </row>
    <row r="101" outlineLevel="1">
      <c r="B101" t="str">
        <v>DHW</v>
      </c>
      <c r="C101" s="6">
        <v>7.158173203158428</v>
      </c>
      <c r="D101" s="6">
        <v>11.01133058046727</v>
      </c>
      <c r="E101" s="6">
        <v>14.302930588361173</v>
      </c>
      <c r="F101" s="6">
        <v>12.517107496232699</v>
      </c>
      <c r="G101" s="6">
        <v>15.42969673589969</v>
      </c>
    </row>
    <row r="102" outlineLevel="1">
      <c r="B102" t="str">
        <v>Cooling</v>
      </c>
      <c r="C102" s="6">
        <v>12.492825011107351</v>
      </c>
      <c r="D102" s="6">
        <v>16.893536772557514</v>
      </c>
      <c r="E102" s="6">
        <v>15.65762038847179</v>
      </c>
      <c r="F102" s="6">
        <v>11.183686873742488</v>
      </c>
      <c r="G102" s="6">
        <v>9.944763784410283</v>
      </c>
    </row>
    <row r="103" outlineLevel="1">
      <c r="B103" t="str">
        <v>Ventilation</v>
      </c>
      <c r="C103" s="6">
        <v>26.161951701793093</v>
      </c>
      <c r="D103" s="6">
        <v>19.078199772210898</v>
      </c>
      <c r="E103" s="6">
        <v>11.691626858417706</v>
      </c>
      <c r="F103" s="6">
        <v>24.429553184834635</v>
      </c>
      <c r="G103" s="6">
        <v>20.07709286803043</v>
      </c>
    </row>
    <row r="104" outlineLevel="1">
      <c r="B104" t="str">
        <v>Lighting</v>
      </c>
      <c r="C104" s="6">
        <v>10.412509023812095</v>
      </c>
      <c r="D104" s="6">
        <v>13.837206426890257</v>
      </c>
      <c r="E104" s="6">
        <v>15.97155356233722</v>
      </c>
      <c r="F104" s="6">
        <v>9.738083587054145</v>
      </c>
      <c r="G104" s="6">
        <v>11.873202179228393</v>
      </c>
    </row>
    <row r="105" outlineLevel="1">
      <c r="B105" t="str">
        <v>Electricity</v>
      </c>
      <c r="C105" s="6">
        <v>2.0120162772080197</v>
      </c>
      <c r="D105" s="6">
        <v>2.808943469381206</v>
      </c>
      <c r="E105" s="6">
        <v>2.1126123704402855</v>
      </c>
      <c r="F105" s="6">
        <v>3.1344851563333673</v>
      </c>
      <c r="G105" s="6">
        <v>4.40016626673283</v>
      </c>
    </row>
    <row r="106" outlineLevel="1"/>
    <row r="107" outlineLevel="1"/>
  </sheetData>
  <pageMargins left="0.7" right="0.7" top="0.75" bottom="0.75" header="0.3" footer="0.3"/>
  <ignoredErrors>
    <ignoredError numberStoredAsText="1" sqref="A1:AU107"/>
  </ignoredErrors>
</worksheet>
</file>

<file path=xl/worksheets/sheet8.xml><?xml version="1.0" encoding="utf-8"?>
<worksheet xmlns="http://schemas.openxmlformats.org/spreadsheetml/2006/main" xmlns:r="http://schemas.openxmlformats.org/officeDocument/2006/relationships">
  <dimension ref="B2:X100"/>
  <sheetViews>
    <sheetView workbookViewId="0" rightToLeft="0"/>
  </sheetViews>
  <cols>
    <col min="1" max="1" customWidth="1" width="8.7109375"/>
    <col min="2" max="2" customWidth="1" width="3.28515625"/>
    <col min="3" max="3" customWidth="1" width="8.42578125"/>
    <col min="4" max="4" customWidth="1" width="18"/>
    <col min="5" max="5" customWidth="1" width="12.42578125"/>
    <col min="6" max="6" customWidth="1" width="14.42578125"/>
    <col min="7" max="7" customWidth="1" width="13.7109375"/>
    <col min="8" max="8" customWidth="1" width="15.42578125"/>
    <col min="9" max="9" customWidth="1" width="15.140625"/>
    <col min="10" max="10" customWidth="1" width="13.7109375"/>
    <col min="11" max="11" customWidth="1" width="13.7109375"/>
    <col min="12" max="12" customWidth="1" width="17"/>
    <col min="13" max="13" customWidth="1" width="8.7109375"/>
    <col min="14" max="14" customWidth="1" width="15.28515625" hidden="true" level="1" outlineLevel="1"/>
    <col min="15" max="15" customWidth="1" width="18.7109375" hidden="true" level="1" outlineLevel="1"/>
    <col min="16" max="16" customWidth="1" width="15.7109375" hidden="true" level="1" outlineLevel="1"/>
    <col min="17" max="17" customWidth="1" width="15.7109375" hidden="true" level="1" outlineLevel="1"/>
    <col min="18" max="18" customWidth="1" width="15.7109375" hidden="true" level="1" outlineLevel="1"/>
    <col min="19" max="19" customWidth="1" width="17.42578125" hidden="true" level="1" outlineLevel="1"/>
    <col min="20" max="20" customWidth="1" width="15.7109375" hidden="true" level="1" outlineLevel="1"/>
    <col min="21" max="21" customWidth="1" width="15.7109375" hidden="true" level="1" outlineLevel="1"/>
    <col min="22" max="22" customWidth="1" width="19.28515625" hidden="true" level="1" outlineLevel="1"/>
    <col min="23" max="23" customWidth="1" width="8.7109375"/>
    <col min="24" max="24" customWidth="1" width="19.28515625"/>
    <col min="25" max="25" customWidth="1" width="8.7109375"/>
    <col min="26" max="26" customWidth="1" width="8.7109375"/>
    <col min="27" max="27" customWidth="1" width="8.7109375"/>
    <col min="28" max="28" customWidth="1" width="8.7109375"/>
    <col min="29" max="29" customWidth="1" width="8.7109375"/>
    <col min="30" max="30" customWidth="1" width="8.7109375"/>
    <col min="31" max="31" customWidth="1" width="8.7109375"/>
    <col min="32" max="32" customWidth="1" width="8.7109375"/>
    <col min="33" max="33" customWidth="1" width="8.7109375"/>
    <col min="34" max="34" customWidth="1" width="8.7109375"/>
    <col min="35" max="35" customWidth="1" width="8.7109375"/>
    <col min="36" max="36" customWidth="1" width="8.7109375"/>
    <col min="37" max="37" customWidth="1" width="8.7109375"/>
    <col min="38" max="38" customWidth="1" width="8.7109375"/>
    <col min="39" max="39" customWidth="1" width="8.7109375"/>
    <col min="40" max="40" customWidth="1" width="8.7109375"/>
    <col min="41" max="41" customWidth="1" width="8.7109375"/>
    <col min="42" max="42" customWidth="1" width="8.7109375"/>
    <col min="43" max="43" customWidth="1" width="8.7109375"/>
    <col min="44" max="44" customWidth="1" width="8.7109375"/>
    <col min="45" max="45" customWidth="1" width="8.7109375"/>
    <col min="46" max="46" customWidth="1" width="8.7109375"/>
    <col min="47" max="47" customWidth="1" width="8.7109375"/>
    <col min="48" max="48" customWidth="1" width="8.7109375"/>
    <col min="49" max="49" customWidth="1" width="8.7109375"/>
    <col min="50" max="50" customWidth="1" width="8.7109375"/>
    <col min="51" max="51" customWidth="1" width="8.7109375"/>
    <col min="52" max="52" customWidth="1" width="8.7109375"/>
    <col min="53" max="53" customWidth="1" width="8.7109375"/>
    <col min="54" max="54" customWidth="1" width="8.7109375"/>
    <col min="55" max="55" customWidth="1" width="8.7109375"/>
    <col min="56" max="56" customWidth="1" width="8.7109375"/>
    <col min="57" max="57" customWidth="1" width="8.7109375"/>
    <col min="58" max="58" customWidth="1" width="8.7109375"/>
    <col min="59" max="59" customWidth="1" width="8.7109375"/>
    <col min="60" max="60" customWidth="1" width="8.7109375"/>
    <col min="61" max="61" customWidth="1" width="8.7109375"/>
    <col min="62" max="62" customWidth="1" width="8.7109375"/>
    <col min="63" max="63" customWidth="1" width="8.7109375"/>
    <col min="64" max="64" customWidth="1" width="8.7109375"/>
    <col min="65" max="65" customWidth="1" width="8.7109375"/>
    <col min="66" max="66" customWidth="1" width="8.7109375"/>
    <col min="67" max="67" customWidth="1" width="8.7109375"/>
    <col min="68" max="68" customWidth="1" width="8.7109375"/>
    <col min="69" max="69" customWidth="1" width="8.7109375"/>
    <col min="70" max="70" customWidth="1" width="8.7109375"/>
    <col min="71" max="71" customWidth="1" width="8.7109375"/>
    <col min="72" max="72" customWidth="1" width="8.7109375"/>
    <col min="73" max="73" customWidth="1" width="8.7109375"/>
    <col min="74" max="74" customWidth="1" width="8.7109375"/>
    <col min="75" max="75" customWidth="1" width="8.7109375"/>
    <col min="76" max="76" customWidth="1" width="8.7109375"/>
    <col min="77" max="77" customWidth="1" width="8.7109375"/>
    <col min="78" max="78" customWidth="1" width="8.7109375"/>
    <col min="79" max="79" customWidth="1" width="8.7109375"/>
    <col min="80" max="80" customWidth="1" width="8.7109375"/>
    <col min="81" max="81" customWidth="1" width="8.7109375"/>
    <col min="82" max="82" customWidth="1" width="8.7109375"/>
    <col min="83" max="83" customWidth="1" width="8.7109375"/>
    <col min="84" max="84" customWidth="1" width="8.7109375"/>
    <col min="85" max="85" customWidth="1" width="8.7109375"/>
    <col min="86" max="86" customWidth="1" width="8.7109375"/>
    <col min="87" max="87" customWidth="1" width="8.7109375"/>
    <col min="88" max="88" customWidth="1" width="8.7109375"/>
    <col min="89" max="89" customWidth="1" width="8.7109375"/>
    <col min="90" max="90" customWidth="1" width="8.7109375"/>
    <col min="91" max="91" customWidth="1" width="8.7109375"/>
    <col min="92" max="92" customWidth="1" width="8.7109375"/>
    <col min="93" max="93" customWidth="1" width="8.7109375"/>
    <col min="94" max="94" customWidth="1" width="8.7109375"/>
    <col min="95" max="95" customWidth="1" width="8.7109375"/>
    <col min="96" max="96" customWidth="1" width="8.7109375"/>
    <col min="97" max="97" customWidth="1" width="8.7109375"/>
    <col min="98" max="98" customWidth="1" width="8.7109375"/>
    <col min="99" max="99" customWidth="1" width="8.7109375"/>
    <col min="100" max="100" customWidth="1" width="8.7109375"/>
    <col min="101" max="101" customWidth="1" width="8.7109375"/>
    <col min="102" max="102" customWidth="1" width="8.7109375"/>
    <col min="103" max="103" customWidth="1" width="8.7109375"/>
    <col min="104" max="104" customWidth="1" width="8.7109375"/>
    <col min="105" max="105" customWidth="1" width="8.7109375"/>
    <col min="106" max="106" customWidth="1" width="8.7109375"/>
    <col min="107" max="107" customWidth="1" width="8.7109375"/>
    <col min="108" max="108" customWidth="1" width="8.7109375"/>
    <col min="109" max="109" customWidth="1" width="8.7109375"/>
    <col min="110" max="110" customWidth="1" width="8.7109375"/>
    <col min="111" max="111" customWidth="1" width="8.7109375"/>
    <col min="112" max="112" customWidth="1" width="8.7109375"/>
    <col min="113" max="113" customWidth="1" width="8.7109375"/>
    <col min="114" max="114" customWidth="1" width="8.7109375"/>
    <col min="115" max="115" customWidth="1" width="8.7109375"/>
    <col min="116" max="116" customWidth="1" width="8.7109375"/>
    <col min="117" max="117" customWidth="1" width="8.7109375"/>
    <col min="118" max="118" customWidth="1" width="8.7109375"/>
    <col min="119" max="119" customWidth="1" width="8.7109375"/>
    <col min="120" max="120" customWidth="1" width="8.7109375"/>
    <col min="121" max="121" customWidth="1" width="8.7109375"/>
    <col min="122" max="122" customWidth="1" width="8.7109375"/>
    <col min="123" max="123" customWidth="1" width="8.7109375"/>
    <col min="124" max="124" customWidth="1" width="8.7109375"/>
    <col min="125" max="125" customWidth="1" width="8.7109375"/>
    <col min="126" max="126" customWidth="1" width="8.7109375"/>
    <col min="127" max="127" customWidth="1" width="8.7109375"/>
    <col min="128" max="128" customWidth="1" width="8.7109375"/>
    <col min="129" max="129" customWidth="1" width="8.7109375"/>
    <col min="130" max="130" customWidth="1" width="8.7109375"/>
    <col min="131" max="131" customWidth="1" width="8.7109375"/>
    <col min="132" max="132" customWidth="1" width="8.7109375"/>
    <col min="133" max="133" customWidth="1" width="8.7109375"/>
    <col min="134" max="134" customWidth="1" width="8.7109375"/>
    <col min="135" max="135" customWidth="1" width="8.7109375"/>
    <col min="136" max="136" customWidth="1" width="8.7109375"/>
    <col min="137" max="137" customWidth="1" width="8.7109375"/>
    <col min="138" max="138" customWidth="1" width="8.7109375"/>
    <col min="139" max="139" customWidth="1" width="8.7109375"/>
    <col min="140" max="140" customWidth="1" width="8.7109375"/>
    <col min="141" max="141" customWidth="1" width="8.7109375"/>
    <col min="142" max="142" customWidth="1" width="8.7109375"/>
    <col min="143" max="143" customWidth="1" width="8.7109375"/>
    <col min="144" max="144" customWidth="1" width="8.7109375"/>
    <col min="145" max="145" customWidth="1" width="8.7109375"/>
    <col min="146" max="146" customWidth="1" width="8.7109375"/>
    <col min="147" max="147" customWidth="1" width="8.7109375"/>
    <col min="148" max="148" customWidth="1" width="8.7109375"/>
    <col min="149" max="149" customWidth="1" width="8.7109375"/>
    <col min="150" max="150" customWidth="1" width="8.7109375"/>
    <col min="151" max="151" customWidth="1" width="8.7109375"/>
    <col min="152" max="152" customWidth="1" width="8.7109375"/>
    <col min="153" max="153" customWidth="1" width="8.7109375"/>
    <col min="154" max="154" customWidth="1" width="8.7109375"/>
    <col min="155" max="155" customWidth="1" width="8.7109375"/>
    <col min="156" max="156" customWidth="1" width="8.7109375"/>
    <col min="157" max="157" customWidth="1" width="8.7109375"/>
    <col min="158" max="158" customWidth="1" width="8.7109375"/>
    <col min="159" max="159" customWidth="1" width="8.7109375"/>
    <col min="160" max="160" customWidth="1" width="8.7109375"/>
    <col min="161" max="161" customWidth="1" width="8.7109375"/>
    <col min="162" max="162" customWidth="1" width="8.7109375"/>
    <col min="163" max="163" customWidth="1" width="8.7109375"/>
    <col min="164" max="164" customWidth="1" width="8.7109375"/>
    <col min="165" max="165" customWidth="1" width="8.7109375"/>
    <col min="166" max="166" customWidth="1" width="8.7109375"/>
    <col min="167" max="167" customWidth="1" width="8.7109375"/>
    <col min="168" max="168" customWidth="1" width="8.7109375"/>
    <col min="169" max="169" customWidth="1" width="8.7109375"/>
    <col min="170" max="170" customWidth="1" width="8.7109375"/>
    <col min="171" max="171" customWidth="1" width="8.7109375"/>
    <col min="172" max="172" customWidth="1" width="8.7109375"/>
    <col min="173" max="173" customWidth="1" width="8.7109375"/>
    <col min="174" max="174" customWidth="1" width="8.7109375"/>
    <col min="175" max="175" customWidth="1" width="8.7109375"/>
    <col min="176" max="176" customWidth="1" width="8.7109375"/>
    <col min="177" max="177" customWidth="1" width="8.7109375"/>
    <col min="178" max="178" customWidth="1" width="8.7109375"/>
    <col min="179" max="179" customWidth="1" width="8.7109375"/>
    <col min="180" max="180" customWidth="1" width="8.7109375"/>
    <col min="181" max="181" customWidth="1" width="8.7109375"/>
    <col min="182" max="182" customWidth="1" width="8.7109375"/>
    <col min="183" max="183" customWidth="1" width="8.7109375"/>
    <col min="184" max="184" customWidth="1" width="8.7109375"/>
    <col min="185" max="185" customWidth="1" width="8.7109375"/>
    <col min="186" max="186" customWidth="1" width="8.7109375"/>
    <col min="187" max="187" customWidth="1" width="8.7109375"/>
    <col min="188" max="188" customWidth="1" width="8.7109375"/>
    <col min="189" max="189" customWidth="1" width="8.7109375"/>
    <col min="190" max="190" customWidth="1" width="8.7109375"/>
    <col min="191" max="191" customWidth="1" width="8.7109375"/>
    <col min="192" max="192" customWidth="1" width="8.7109375"/>
    <col min="193" max="193" customWidth="1" width="8.7109375"/>
    <col min="194" max="194" customWidth="1" width="8.7109375"/>
    <col min="195" max="195" customWidth="1" width="8.7109375"/>
    <col min="196" max="196" customWidth="1" width="8.7109375"/>
    <col min="197" max="197" customWidth="1" width="8.7109375"/>
    <col min="198" max="198" customWidth="1" width="8.7109375"/>
    <col min="199" max="199" customWidth="1" width="8.7109375"/>
    <col min="200" max="200" customWidth="1" width="8.7109375"/>
    <col min="201" max="201" customWidth="1" width="8.7109375"/>
    <col min="202" max="202" customWidth="1" width="8.7109375"/>
    <col min="203" max="203" customWidth="1" width="8.7109375"/>
    <col min="204" max="204" customWidth="1" width="8.7109375"/>
    <col min="205" max="205" customWidth="1" width="8.7109375"/>
    <col min="206" max="206" customWidth="1" width="8.7109375"/>
    <col min="207" max="207" customWidth="1" width="8.7109375"/>
    <col min="208" max="208" customWidth="1" width="8.7109375"/>
    <col min="209" max="209" customWidth="1" width="8.7109375"/>
    <col min="210" max="210" customWidth="1" width="8.7109375"/>
    <col min="211" max="211" customWidth="1" width="8.7109375"/>
    <col min="212" max="212" customWidth="1" width="8.7109375"/>
    <col min="213" max="213" customWidth="1" width="8.7109375"/>
    <col min="214" max="214" customWidth="1" width="8.7109375"/>
    <col min="215" max="215" customWidth="1" width="8.7109375"/>
    <col min="216" max="216" customWidth="1" width="8.7109375"/>
    <col min="217" max="217" customWidth="1" width="8.7109375"/>
    <col min="218" max="218" customWidth="1" width="8.7109375"/>
    <col min="219" max="219" customWidth="1" width="8.7109375"/>
    <col min="220" max="220" customWidth="1" width="8.7109375"/>
    <col min="221" max="221" customWidth="1" width="8.7109375"/>
    <col min="222" max="222" customWidth="1" width="8.7109375"/>
    <col min="223" max="223" customWidth="1" width="8.7109375"/>
    <col min="224" max="224" customWidth="1" width="8.7109375"/>
    <col min="225" max="225" customWidth="1" width="8.7109375"/>
    <col min="226" max="226" customWidth="1" width="8.7109375"/>
    <col min="227" max="227" customWidth="1" width="8.7109375"/>
    <col min="228" max="228" customWidth="1" width="8.7109375"/>
    <col min="229" max="229" customWidth="1" width="8.7109375"/>
    <col min="230" max="230" customWidth="1" width="8.7109375"/>
    <col min="231" max="231" customWidth="1" width="8.7109375"/>
    <col min="232" max="232" customWidth="1" width="8.7109375"/>
    <col min="233" max="233" customWidth="1" width="8.7109375"/>
    <col min="234" max="234" customWidth="1" width="8.7109375"/>
    <col min="235" max="235" customWidth="1" width="8.7109375"/>
    <col min="236" max="236" customWidth="1" width="8.7109375"/>
    <col min="237" max="237" customWidth="1" width="8.7109375"/>
    <col min="238" max="238" customWidth="1" width="8.7109375"/>
    <col min="239" max="239" customWidth="1" width="8.7109375"/>
    <col min="240" max="240" customWidth="1" width="8.7109375"/>
    <col min="241" max="241" customWidth="1" width="8.7109375"/>
    <col min="242" max="242" customWidth="1" width="8.7109375"/>
    <col min="243" max="243" customWidth="1" width="8.7109375"/>
    <col min="244" max="244" customWidth="1" width="8.7109375"/>
    <col min="245" max="245" customWidth="1" width="8.7109375"/>
    <col min="246" max="246" customWidth="1" width="8.7109375"/>
    <col min="247" max="247" customWidth="1" width="8.7109375"/>
    <col min="248" max="248" customWidth="1" width="8.7109375"/>
    <col min="249" max="249" customWidth="1" width="8.7109375"/>
    <col min="250" max="250" customWidth="1" width="8.7109375"/>
    <col min="251" max="251" customWidth="1" width="8.7109375"/>
    <col min="252" max="252" customWidth="1" width="8.7109375"/>
    <col min="253" max="253" customWidth="1" width="8.7109375"/>
    <col min="254" max="254" customWidth="1" width="8.7109375"/>
    <col min="255" max="255" customWidth="1" width="8.7109375"/>
    <col min="256" max="256" customWidth="1" width="8.7109375"/>
    <col min="257" max="257" customWidth="1" width="8.7109375"/>
    <col min="258" max="258" customWidth="1" width="8.7109375"/>
    <col min="259" max="259" customWidth="1" width="8.7109375"/>
    <col min="260" max="260" customWidth="1" width="8.7109375"/>
    <col min="261" max="261" customWidth="1" width="8.7109375"/>
    <col min="262" max="262" customWidth="1" width="8.7109375"/>
    <col min="263" max="263" customWidth="1" width="8.7109375"/>
    <col min="264" max="264" customWidth="1" width="8.7109375"/>
    <col min="265" max="265" customWidth="1" width="8.7109375"/>
    <col min="266" max="266" customWidth="1" width="8.7109375"/>
    <col min="267" max="267" customWidth="1" width="8.7109375"/>
    <col min="268" max="268" customWidth="1" width="8.7109375"/>
    <col min="269" max="269" customWidth="1" width="8.7109375"/>
    <col min="270" max="270" customWidth="1" width="8.7109375"/>
    <col min="271" max="271" customWidth="1" width="8.7109375"/>
    <col min="272" max="272" customWidth="1" width="8.7109375"/>
    <col min="273" max="273" customWidth="1" width="8.7109375"/>
    <col min="274" max="274" customWidth="1" width="8.7109375"/>
    <col min="275" max="275" customWidth="1" width="8.7109375"/>
    <col min="276" max="276" customWidth="1" width="8.7109375"/>
    <col min="277" max="277" customWidth="1" width="8.7109375"/>
    <col min="278" max="278" customWidth="1" width="8.7109375"/>
    <col min="279" max="279" customWidth="1" width="8.7109375"/>
    <col min="280" max="280" customWidth="1" width="8.7109375"/>
    <col min="281" max="281" customWidth="1" width="8.7109375"/>
    <col min="282" max="282" customWidth="1" width="8.7109375"/>
    <col min="283" max="283" customWidth="1" width="8.7109375"/>
    <col min="284" max="284" customWidth="1" width="8.7109375"/>
    <col min="285" max="285" customWidth="1" width="8.7109375"/>
    <col min="286" max="286" customWidth="1" width="8.7109375"/>
    <col min="287" max="287" customWidth="1" width="8.7109375"/>
    <col min="288" max="288" customWidth="1" width="8.7109375"/>
    <col min="289" max="289" customWidth="1" width="8.7109375"/>
    <col min="290" max="290" customWidth="1" width="8.7109375"/>
    <col min="291" max="291" customWidth="1" width="8.7109375"/>
    <col min="292" max="292" customWidth="1" width="8.7109375"/>
    <col min="293" max="293" customWidth="1" width="8.7109375"/>
    <col min="294" max="294" customWidth="1" width="8.7109375"/>
    <col min="295" max="295" customWidth="1" width="8.7109375"/>
    <col min="296" max="296" customWidth="1" width="8.7109375"/>
    <col min="297" max="297" customWidth="1" width="8.7109375"/>
    <col min="298" max="298" customWidth="1" width="8.7109375"/>
    <col min="299" max="299" customWidth="1" width="8.7109375"/>
    <col min="300" max="300" customWidth="1" width="8.7109375"/>
    <col min="301" max="301" customWidth="1" width="8.7109375"/>
    <col min="302" max="302" customWidth="1" width="8.7109375"/>
    <col min="303" max="303" customWidth="1" width="8.7109375"/>
    <col min="304" max="304" customWidth="1" width="8.7109375"/>
    <col min="305" max="305" customWidth="1" width="8.7109375"/>
    <col min="306" max="306" customWidth="1" width="8.7109375"/>
    <col min="307" max="307" customWidth="1" width="8.7109375"/>
    <col min="308" max="308" customWidth="1" width="8.7109375"/>
    <col min="309" max="309" customWidth="1" width="8.7109375"/>
    <col min="310" max="310" customWidth="1" width="8.7109375"/>
    <col min="311" max="311" customWidth="1" width="8.7109375"/>
    <col min="312" max="312" customWidth="1" width="8.7109375"/>
    <col min="313" max="313" customWidth="1" width="8.7109375"/>
    <col min="314" max="314" customWidth="1" width="8.7109375"/>
    <col min="315" max="315" customWidth="1" width="8.7109375"/>
    <col min="316" max="316" customWidth="1" width="8.7109375"/>
    <col min="317" max="317" customWidth="1" width="8.7109375"/>
    <col min="318" max="318" customWidth="1" width="8.7109375"/>
    <col min="319" max="319" customWidth="1" width="8.7109375"/>
    <col min="320" max="320" customWidth="1" width="8.7109375"/>
    <col min="321" max="321" customWidth="1" width="8.7109375"/>
    <col min="322" max="322" customWidth="1" width="8.7109375"/>
    <col min="323" max="323" customWidth="1" width="8.7109375"/>
    <col min="324" max="324" customWidth="1" width="8.7109375"/>
    <col min="325" max="325" customWidth="1" width="8.7109375"/>
    <col min="326" max="326" customWidth="1" width="8.7109375"/>
    <col min="327" max="327" customWidth="1" width="8.7109375"/>
    <col min="328" max="328" customWidth="1" width="8.7109375"/>
    <col min="329" max="329" customWidth="1" width="8.7109375"/>
    <col min="330" max="330" customWidth="1" width="8.7109375"/>
    <col min="331" max="331" customWidth="1" width="8.7109375"/>
    <col min="332" max="332" customWidth="1" width="8.7109375"/>
    <col min="333" max="333" customWidth="1" width="8.7109375"/>
    <col min="334" max="334" customWidth="1" width="8.7109375"/>
    <col min="335" max="335" customWidth="1" width="8.7109375"/>
    <col min="336" max="336" customWidth="1" width="8.7109375"/>
    <col min="337" max="337" customWidth="1" width="8.7109375"/>
    <col min="338" max="338" customWidth="1" width="8.7109375"/>
    <col min="339" max="339" customWidth="1" width="8.7109375"/>
    <col min="340" max="340" customWidth="1" width="8.7109375"/>
    <col min="341" max="341" customWidth="1" width="8.7109375"/>
    <col min="342" max="342" customWidth="1" width="8.7109375"/>
    <col min="343" max="343" customWidth="1" width="8.7109375"/>
    <col min="344" max="344" customWidth="1" width="8.7109375"/>
    <col min="345" max="345" customWidth="1" width="8.7109375"/>
    <col min="346" max="346" customWidth="1" width="8.7109375"/>
    <col min="347" max="347" customWidth="1" width="8.7109375"/>
    <col min="348" max="348" customWidth="1" width="8.7109375"/>
    <col min="349" max="349" customWidth="1" width="8.7109375"/>
    <col min="350" max="350" customWidth="1" width="8.7109375"/>
    <col min="351" max="351" customWidth="1" width="8.7109375"/>
    <col min="352" max="352" customWidth="1" width="8.7109375"/>
    <col min="353" max="353" customWidth="1" width="8.7109375"/>
    <col min="354" max="354" customWidth="1" width="8.7109375"/>
    <col min="355" max="355" customWidth="1" width="8.7109375"/>
    <col min="356" max="356" customWidth="1" width="8.7109375"/>
    <col min="357" max="357" customWidth="1" width="8.7109375"/>
    <col min="358" max="358" customWidth="1" width="8.7109375"/>
    <col min="359" max="359" customWidth="1" width="8.7109375"/>
    <col min="360" max="360" customWidth="1" width="8.7109375"/>
    <col min="361" max="361" customWidth="1" width="8.7109375"/>
    <col min="362" max="362" customWidth="1" width="8.7109375"/>
    <col min="363" max="363" customWidth="1" width="8.7109375"/>
    <col min="364" max="364" customWidth="1" width="8.7109375"/>
    <col min="365" max="365" customWidth="1" width="8.7109375"/>
    <col min="366" max="366" customWidth="1" width="8.7109375"/>
    <col min="367" max="367" customWidth="1" width="8.7109375"/>
    <col min="368" max="368" customWidth="1" width="8.7109375"/>
    <col min="369" max="369" customWidth="1" width="8.7109375"/>
    <col min="370" max="370" customWidth="1" width="8.7109375"/>
    <col min="371" max="371" customWidth="1" width="8.7109375"/>
    <col min="372" max="372" customWidth="1" width="8.7109375"/>
    <col min="373" max="373" customWidth="1" width="8.7109375"/>
    <col min="374" max="374" customWidth="1" width="8.7109375"/>
    <col min="375" max="375" customWidth="1" width="8.7109375"/>
    <col min="376" max="376" customWidth="1" width="8.7109375"/>
    <col min="377" max="377" customWidth="1" width="8.7109375"/>
    <col min="378" max="378" customWidth="1" width="8.7109375"/>
    <col min="379" max="379" customWidth="1" width="8.7109375"/>
    <col min="380" max="380" customWidth="1" width="8.7109375"/>
    <col min="381" max="381" customWidth="1" width="8.7109375"/>
    <col min="382" max="382" customWidth="1" width="8.7109375"/>
    <col min="383" max="383" customWidth="1" width="8.7109375"/>
    <col min="384" max="384" customWidth="1" width="8.7109375"/>
    <col min="385" max="385" customWidth="1" width="8.7109375"/>
    <col min="386" max="386" customWidth="1" width="8.7109375"/>
    <col min="387" max="387" customWidth="1" width="8.7109375"/>
    <col min="388" max="388" customWidth="1" width="8.7109375"/>
    <col min="389" max="389" customWidth="1" width="8.7109375"/>
    <col min="390" max="390" customWidth="1" width="8.7109375"/>
    <col min="391" max="391" customWidth="1" width="8.7109375"/>
    <col min="392" max="392" customWidth="1" width="8.7109375"/>
    <col min="393" max="393" customWidth="1" width="8.7109375"/>
    <col min="394" max="394" customWidth="1" width="8.7109375"/>
    <col min="395" max="395" customWidth="1" width="8.7109375"/>
    <col min="396" max="396" customWidth="1" width="8.7109375"/>
    <col min="397" max="397" customWidth="1" width="8.7109375"/>
    <col min="398" max="398" customWidth="1" width="8.7109375"/>
    <col min="399" max="399" customWidth="1" width="8.7109375"/>
    <col min="400" max="400" customWidth="1" width="8.7109375"/>
    <col min="401" max="401" customWidth="1" width="8.7109375"/>
    <col min="402" max="402" customWidth="1" width="8.7109375"/>
    <col min="403" max="403" customWidth="1" width="8.7109375"/>
    <col min="404" max="404" customWidth="1" width="8.7109375"/>
    <col min="405" max="405" customWidth="1" width="8.7109375"/>
    <col min="406" max="406" customWidth="1" width="8.7109375"/>
    <col min="407" max="407" customWidth="1" width="8.7109375"/>
    <col min="408" max="408" customWidth="1" width="8.7109375"/>
    <col min="409" max="409" customWidth="1" width="8.7109375"/>
    <col min="410" max="410" customWidth="1" width="8.7109375"/>
    <col min="411" max="411" customWidth="1" width="8.7109375"/>
    <col min="412" max="412" customWidth="1" width="8.7109375"/>
    <col min="413" max="413" customWidth="1" width="8.7109375"/>
    <col min="414" max="414" customWidth="1" width="8.7109375"/>
    <col min="415" max="415" customWidth="1" width="8.7109375"/>
    <col min="416" max="416" customWidth="1" width="8.7109375"/>
    <col min="417" max="417" customWidth="1" width="8.7109375"/>
    <col min="418" max="418" customWidth="1" width="8.7109375"/>
    <col min="419" max="419" customWidth="1" width="8.7109375"/>
    <col min="420" max="420" customWidth="1" width="8.7109375"/>
    <col min="421" max="421" customWidth="1" width="8.7109375"/>
    <col min="422" max="422" customWidth="1" width="8.7109375"/>
    <col min="423" max="423" customWidth="1" width="8.7109375"/>
    <col min="424" max="424" customWidth="1" width="8.7109375"/>
    <col min="425" max="425" customWidth="1" width="8.7109375"/>
    <col min="426" max="426" customWidth="1" width="8.7109375"/>
    <col min="427" max="427" customWidth="1" width="8.7109375"/>
    <col min="428" max="428" customWidth="1" width="8.7109375"/>
    <col min="429" max="429" customWidth="1" width="8.7109375"/>
    <col min="430" max="430" customWidth="1" width="8.7109375"/>
    <col min="431" max="431" customWidth="1" width="8.7109375"/>
    <col min="432" max="432" customWidth="1" width="8.7109375"/>
    <col min="433" max="433" customWidth="1" width="8.7109375"/>
    <col min="434" max="434" customWidth="1" width="8.7109375"/>
    <col min="435" max="435" customWidth="1" width="8.7109375"/>
    <col min="436" max="436" customWidth="1" width="8.7109375"/>
    <col min="437" max="437" customWidth="1" width="8.7109375"/>
    <col min="438" max="438" customWidth="1" width="8.7109375"/>
    <col min="439" max="439" customWidth="1" width="8.7109375"/>
    <col min="440" max="440" customWidth="1" width="8.7109375"/>
    <col min="441" max="441" customWidth="1" width="8.7109375"/>
    <col min="442" max="442" customWidth="1" width="8.7109375"/>
    <col min="443" max="443" customWidth="1" width="8.7109375"/>
    <col min="444" max="444" customWidth="1" width="8.7109375"/>
    <col min="445" max="445" customWidth="1" width="8.7109375"/>
    <col min="446" max="446" customWidth="1" width="8.7109375"/>
    <col min="447" max="447" customWidth="1" width="8.7109375"/>
    <col min="448" max="448" customWidth="1" width="8.7109375"/>
    <col min="449" max="449" customWidth="1" width="8.7109375"/>
    <col min="450" max="450" customWidth="1" width="8.7109375"/>
    <col min="451" max="451" customWidth="1" width="8.7109375"/>
    <col min="452" max="452" customWidth="1" width="8.7109375"/>
    <col min="453" max="453" customWidth="1" width="8.7109375"/>
    <col min="454" max="454" customWidth="1" width="8.7109375"/>
    <col min="455" max="455" customWidth="1" width="8.7109375"/>
    <col min="456" max="456" customWidth="1" width="8.7109375"/>
    <col min="457" max="457" customWidth="1" width="8.7109375"/>
    <col min="458" max="458" customWidth="1" width="8.7109375"/>
    <col min="459" max="459" customWidth="1" width="8.7109375"/>
    <col min="460" max="460" customWidth="1" width="8.7109375"/>
    <col min="461" max="461" customWidth="1" width="8.7109375"/>
    <col min="462" max="462" customWidth="1" width="8.7109375"/>
    <col min="463" max="463" customWidth="1" width="8.7109375"/>
    <col min="464" max="464" customWidth="1" width="8.7109375"/>
    <col min="465" max="465" customWidth="1" width="8.7109375"/>
    <col min="466" max="466" customWidth="1" width="8.7109375"/>
    <col min="467" max="467" customWidth="1" width="8.7109375"/>
    <col min="468" max="468" customWidth="1" width="8.7109375"/>
    <col min="469" max="469" customWidth="1" width="8.7109375"/>
    <col min="470" max="470" customWidth="1" width="8.7109375"/>
    <col min="471" max="471" customWidth="1" width="8.7109375"/>
    <col min="472" max="472" customWidth="1" width="8.7109375"/>
    <col min="473" max="473" customWidth="1" width="8.7109375"/>
    <col min="474" max="474" customWidth="1" width="8.7109375"/>
    <col min="475" max="475" customWidth="1" width="8.7109375"/>
    <col min="476" max="476" customWidth="1" width="8.7109375"/>
    <col min="477" max="477" customWidth="1" width="8.7109375"/>
    <col min="478" max="478" customWidth="1" width="8.7109375"/>
    <col min="479" max="479" customWidth="1" width="8.7109375"/>
    <col min="480" max="480" customWidth="1" width="8.7109375"/>
    <col min="481" max="481" customWidth="1" width="8.7109375"/>
    <col min="482" max="482" customWidth="1" width="8.7109375"/>
    <col min="483" max="483" customWidth="1" width="8.7109375"/>
    <col min="484" max="484" customWidth="1" width="8.7109375"/>
    <col min="485" max="485" customWidth="1" width="8.7109375"/>
    <col min="486" max="486" customWidth="1" width="8.7109375"/>
    <col min="487" max="487" customWidth="1" width="8.7109375"/>
    <col min="488" max="488" customWidth="1" width="8.7109375"/>
    <col min="489" max="489" customWidth="1" width="8.7109375"/>
    <col min="490" max="490" customWidth="1" width="8.7109375"/>
    <col min="491" max="491" customWidth="1" width="8.7109375"/>
    <col min="492" max="492" customWidth="1" width="8.7109375"/>
    <col min="493" max="493" customWidth="1" width="8.7109375"/>
    <col min="494" max="494" customWidth="1" width="8.7109375"/>
    <col min="495" max="495" customWidth="1" width="8.7109375"/>
    <col min="496" max="496" customWidth="1" width="8.7109375"/>
    <col min="497" max="497" customWidth="1" width="8.7109375"/>
    <col min="498" max="498" customWidth="1" width="8.7109375"/>
    <col min="499" max="499" customWidth="1" width="8.7109375"/>
    <col min="500" max="500" customWidth="1" width="8.7109375"/>
    <col min="501" max="501" customWidth="1" width="8.7109375"/>
    <col min="502" max="502" customWidth="1" width="8.7109375"/>
    <col min="503" max="503" customWidth="1" width="8.7109375"/>
    <col min="504" max="504" customWidth="1" width="8.7109375"/>
    <col min="505" max="505" customWidth="1" width="8.7109375"/>
    <col min="506" max="506" customWidth="1" width="8.7109375"/>
    <col min="507" max="507" customWidth="1" width="8.7109375"/>
    <col min="508" max="508" customWidth="1" width="8.7109375"/>
    <col min="509" max="509" customWidth="1" width="8.7109375"/>
    <col min="510" max="510" customWidth="1" width="8.7109375"/>
    <col min="511" max="511" customWidth="1" width="8.7109375"/>
    <col min="512" max="512" customWidth="1" width="8.7109375"/>
    <col min="513" max="513" customWidth="1" width="8.7109375"/>
    <col min="514" max="514" customWidth="1" width="8.7109375"/>
    <col min="515" max="515" customWidth="1" width="8.7109375"/>
    <col min="516" max="516" customWidth="1" width="8.7109375"/>
    <col min="517" max="517" customWidth="1" width="8.7109375"/>
    <col min="518" max="518" customWidth="1" width="8.7109375"/>
    <col min="519" max="519" customWidth="1" width="8.7109375"/>
    <col min="520" max="520" customWidth="1" width="8.7109375"/>
    <col min="521" max="521" customWidth="1" width="8.7109375"/>
    <col min="522" max="522" customWidth="1" width="8.7109375"/>
    <col min="523" max="523" customWidth="1" width="8.7109375"/>
    <col min="524" max="524" customWidth="1" width="8.7109375"/>
    <col min="525" max="525" customWidth="1" width="8.7109375"/>
    <col min="526" max="526" customWidth="1" width="8.7109375"/>
    <col min="527" max="527" customWidth="1" width="8.7109375"/>
    <col min="528" max="528" customWidth="1" width="8.7109375"/>
    <col min="529" max="529" customWidth="1" width="8.7109375"/>
    <col min="530" max="530" customWidth="1" width="8.7109375"/>
    <col min="531" max="531" customWidth="1" width="8.7109375"/>
    <col min="532" max="532" customWidth="1" width="8.7109375"/>
    <col min="533" max="533" customWidth="1" width="8.7109375"/>
    <col min="534" max="534" customWidth="1" width="8.7109375"/>
    <col min="535" max="535" customWidth="1" width="8.7109375"/>
    <col min="536" max="536" customWidth="1" width="8.7109375"/>
    <col min="537" max="537" customWidth="1" width="8.7109375"/>
    <col min="538" max="538" customWidth="1" width="8.7109375"/>
    <col min="539" max="539" customWidth="1" width="8.7109375"/>
    <col min="540" max="540" customWidth="1" width="8.7109375"/>
    <col min="541" max="541" customWidth="1" width="8.7109375"/>
    <col min="542" max="542" customWidth="1" width="8.7109375"/>
    <col min="543" max="543" customWidth="1" width="8.7109375"/>
    <col min="544" max="544" customWidth="1" width="8.7109375"/>
    <col min="545" max="545" customWidth="1" width="8.7109375"/>
    <col min="546" max="546" customWidth="1" width="8.7109375"/>
    <col min="547" max="547" customWidth="1" width="8.7109375"/>
    <col min="548" max="548" customWidth="1" width="8.7109375"/>
    <col min="549" max="549" customWidth="1" width="8.7109375"/>
    <col min="550" max="550" customWidth="1" width="8.7109375"/>
    <col min="551" max="551" customWidth="1" width="8.7109375"/>
    <col min="552" max="552" customWidth="1" width="8.7109375"/>
    <col min="553" max="553" customWidth="1" width="8.7109375"/>
    <col min="554" max="554" customWidth="1" width="8.7109375"/>
    <col min="555" max="555" customWidth="1" width="8.7109375"/>
    <col min="556" max="556" customWidth="1" width="8.7109375"/>
    <col min="557" max="557" customWidth="1" width="8.7109375"/>
    <col min="558" max="558" customWidth="1" width="8.7109375"/>
    <col min="559" max="559" customWidth="1" width="8.7109375"/>
    <col min="560" max="560" customWidth="1" width="8.7109375"/>
    <col min="561" max="561" customWidth="1" width="8.7109375"/>
    <col min="562" max="562" customWidth="1" width="8.7109375"/>
    <col min="563" max="563" customWidth="1" width="8.7109375"/>
    <col min="564" max="564" customWidth="1" width="8.7109375"/>
    <col min="565" max="565" customWidth="1" width="8.7109375"/>
    <col min="566" max="566" customWidth="1" width="8.7109375"/>
    <col min="567" max="567" customWidth="1" width="8.7109375"/>
    <col min="568" max="568" customWidth="1" width="8.7109375"/>
    <col min="569" max="569" customWidth="1" width="8.7109375"/>
    <col min="570" max="570" customWidth="1" width="8.7109375"/>
    <col min="571" max="571" customWidth="1" width="8.7109375"/>
    <col min="572" max="572" customWidth="1" width="8.7109375"/>
    <col min="573" max="573" customWidth="1" width="8.7109375"/>
    <col min="574" max="574" customWidth="1" width="8.7109375"/>
    <col min="575" max="575" customWidth="1" width="8.7109375"/>
    <col min="576" max="576" customWidth="1" width="8.7109375"/>
    <col min="577" max="577" customWidth="1" width="8.7109375"/>
    <col min="578" max="578" customWidth="1" width="8.7109375"/>
    <col min="579" max="579" customWidth="1" width="8.7109375"/>
    <col min="580" max="580" customWidth="1" width="8.7109375"/>
    <col min="581" max="581" customWidth="1" width="8.7109375"/>
    <col min="582" max="582" customWidth="1" width="8.7109375"/>
    <col min="583" max="583" customWidth="1" width="8.7109375"/>
    <col min="584" max="584" customWidth="1" width="8.7109375"/>
    <col min="585" max="585" customWidth="1" width="8.7109375"/>
    <col min="586" max="586" customWidth="1" width="8.7109375"/>
    <col min="587" max="587" customWidth="1" width="8.7109375"/>
    <col min="588" max="588" customWidth="1" width="8.7109375"/>
    <col min="589" max="589" customWidth="1" width="8.7109375"/>
    <col min="590" max="590" customWidth="1" width="8.7109375"/>
    <col min="591" max="591" customWidth="1" width="8.7109375"/>
    <col min="592" max="592" customWidth="1" width="8.7109375"/>
    <col min="593" max="593" customWidth="1" width="8.7109375"/>
    <col min="594" max="594" customWidth="1" width="8.7109375"/>
    <col min="595" max="595" customWidth="1" width="8.7109375"/>
    <col min="596" max="596" customWidth="1" width="8.7109375"/>
    <col min="597" max="597" customWidth="1" width="8.7109375"/>
    <col min="598" max="598" customWidth="1" width="8.7109375"/>
    <col min="599" max="599" customWidth="1" width="8.7109375"/>
    <col min="600" max="600" customWidth="1" width="8.7109375"/>
    <col min="601" max="601" customWidth="1" width="8.7109375"/>
    <col min="602" max="602" customWidth="1" width="8.7109375"/>
    <col min="603" max="603" customWidth="1" width="8.7109375"/>
    <col min="604" max="604" customWidth="1" width="8.7109375"/>
    <col min="605" max="605" customWidth="1" width="8.7109375"/>
    <col min="606" max="606" customWidth="1" width="8.7109375"/>
    <col min="607" max="607" customWidth="1" width="8.7109375"/>
    <col min="608" max="608" customWidth="1" width="8.7109375"/>
    <col min="609" max="609" customWidth="1" width="8.7109375"/>
    <col min="610" max="610" customWidth="1" width="8.7109375"/>
    <col min="611" max="611" customWidth="1" width="8.7109375"/>
    <col min="612" max="612" customWidth="1" width="8.7109375"/>
    <col min="613" max="613" customWidth="1" width="8.7109375"/>
    <col min="614" max="614" customWidth="1" width="8.7109375"/>
    <col min="615" max="615" customWidth="1" width="8.7109375"/>
    <col min="616" max="616" customWidth="1" width="8.7109375"/>
    <col min="617" max="617" customWidth="1" width="8.7109375"/>
    <col min="618" max="618" customWidth="1" width="8.7109375"/>
    <col min="619" max="619" customWidth="1" width="8.7109375"/>
    <col min="620" max="620" customWidth="1" width="8.7109375"/>
    <col min="621" max="621" customWidth="1" width="8.7109375"/>
    <col min="622" max="622" customWidth="1" width="8.7109375"/>
    <col min="623" max="623" customWidth="1" width="8.7109375"/>
    <col min="624" max="624" customWidth="1" width="8.7109375"/>
    <col min="625" max="625" customWidth="1" width="8.7109375"/>
    <col min="626" max="626" customWidth="1" width="8.7109375"/>
    <col min="627" max="627" customWidth="1" width="8.7109375"/>
    <col min="628" max="628" customWidth="1" width="8.7109375"/>
    <col min="629" max="629" customWidth="1" width="8.7109375"/>
    <col min="630" max="630" customWidth="1" width="8.7109375"/>
    <col min="631" max="631" customWidth="1" width="8.7109375"/>
    <col min="632" max="632" customWidth="1" width="8.7109375"/>
    <col min="633" max="633" customWidth="1" width="8.7109375"/>
    <col min="634" max="634" customWidth="1" width="8.7109375"/>
    <col min="635" max="635" customWidth="1" width="8.7109375"/>
    <col min="636" max="636" customWidth="1" width="8.7109375"/>
    <col min="637" max="637" customWidth="1" width="8.7109375"/>
    <col min="638" max="638" customWidth="1" width="8.7109375"/>
    <col min="639" max="639" customWidth="1" width="8.7109375"/>
    <col min="640" max="640" customWidth="1" width="8.7109375"/>
    <col min="641" max="641" customWidth="1" width="8.7109375"/>
    <col min="642" max="642" customWidth="1" width="8.7109375"/>
    <col min="643" max="643" customWidth="1" width="8.7109375"/>
    <col min="644" max="644" customWidth="1" width="8.7109375"/>
    <col min="645" max="645" customWidth="1" width="8.7109375"/>
    <col min="646" max="646" customWidth="1" width="8.7109375"/>
    <col min="647" max="647" customWidth="1" width="8.7109375"/>
    <col min="648" max="648" customWidth="1" width="8.7109375"/>
    <col min="649" max="649" customWidth="1" width="8.7109375"/>
    <col min="650" max="650" customWidth="1" width="8.7109375"/>
    <col min="651" max="651" customWidth="1" width="8.7109375"/>
    <col min="652" max="652" customWidth="1" width="8.7109375"/>
    <col min="653" max="653" customWidth="1" width="8.7109375"/>
    <col min="654" max="654" customWidth="1" width="8.7109375"/>
    <col min="655" max="655" customWidth="1" width="8.7109375"/>
    <col min="656" max="656" customWidth="1" width="8.7109375"/>
    <col min="657" max="657" customWidth="1" width="8.7109375"/>
    <col min="658" max="658" customWidth="1" width="8.7109375"/>
    <col min="659" max="659" customWidth="1" width="8.7109375"/>
    <col min="660" max="660" customWidth="1" width="8.7109375"/>
    <col min="661" max="661" customWidth="1" width="8.7109375"/>
    <col min="662" max="662" customWidth="1" width="8.7109375"/>
    <col min="663" max="663" customWidth="1" width="8.7109375"/>
    <col min="664" max="664" customWidth="1" width="8.7109375"/>
    <col min="665" max="665" customWidth="1" width="8.7109375"/>
    <col min="666" max="666" customWidth="1" width="8.7109375"/>
    <col min="667" max="667" customWidth="1" width="8.7109375"/>
    <col min="668" max="668" customWidth="1" width="8.7109375"/>
    <col min="669" max="669" customWidth="1" width="8.7109375"/>
    <col min="670" max="670" customWidth="1" width="8.7109375"/>
    <col min="671" max="671" customWidth="1" width="8.7109375"/>
    <col min="672" max="672" customWidth="1" width="8.7109375"/>
    <col min="673" max="673" customWidth="1" width="8.7109375"/>
    <col min="674" max="674" customWidth="1" width="8.7109375"/>
    <col min="675" max="675" customWidth="1" width="8.7109375"/>
    <col min="676" max="676" customWidth="1" width="8.7109375"/>
    <col min="677" max="677" customWidth="1" width="8.7109375"/>
    <col min="678" max="678" customWidth="1" width="8.7109375"/>
    <col min="679" max="679" customWidth="1" width="8.7109375"/>
    <col min="680" max="680" customWidth="1" width="8.7109375"/>
    <col min="681" max="681" customWidth="1" width="8.7109375"/>
    <col min="682" max="682" customWidth="1" width="8.7109375"/>
    <col min="683" max="683" customWidth="1" width="8.7109375"/>
    <col min="684" max="684" customWidth="1" width="8.7109375"/>
    <col min="685" max="685" customWidth="1" width="8.7109375"/>
    <col min="686" max="686" customWidth="1" width="8.7109375"/>
    <col min="687" max="687" customWidth="1" width="8.7109375"/>
    <col min="688" max="688" customWidth="1" width="8.7109375"/>
    <col min="689" max="689" customWidth="1" width="8.7109375"/>
    <col min="690" max="690" customWidth="1" width="8.7109375"/>
    <col min="691" max="691" customWidth="1" width="8.7109375"/>
    <col min="692" max="692" customWidth="1" width="8.7109375"/>
    <col min="693" max="693" customWidth="1" width="8.7109375"/>
    <col min="694" max="694" customWidth="1" width="8.7109375"/>
    <col min="695" max="695" customWidth="1" width="8.7109375"/>
    <col min="696" max="696" customWidth="1" width="8.7109375"/>
    <col min="697" max="697" customWidth="1" width="8.7109375"/>
    <col min="698" max="698" customWidth="1" width="8.7109375"/>
    <col min="699" max="699" customWidth="1" width="8.7109375"/>
    <col min="700" max="700" customWidth="1" width="8.7109375"/>
    <col min="701" max="701" customWidth="1" width="8.7109375"/>
    <col min="702" max="702" customWidth="1" width="8.7109375"/>
    <col min="703" max="703" customWidth="1" width="8.7109375"/>
    <col min="704" max="704" customWidth="1" width="8.7109375"/>
    <col min="705" max="705" customWidth="1" width="8.7109375"/>
    <col min="706" max="706" customWidth="1" width="8.7109375"/>
    <col min="707" max="707" customWidth="1" width="8.7109375"/>
    <col min="708" max="708" customWidth="1" width="8.7109375"/>
    <col min="709" max="709" customWidth="1" width="8.7109375"/>
    <col min="710" max="710" customWidth="1" width="8.7109375"/>
    <col min="711" max="711" customWidth="1" width="8.7109375"/>
    <col min="712" max="712" customWidth="1" width="8.7109375"/>
    <col min="713" max="713" customWidth="1" width="8.7109375"/>
    <col min="714" max="714" customWidth="1" width="8.7109375"/>
    <col min="715" max="715" customWidth="1" width="8.7109375"/>
    <col min="716" max="716" customWidth="1" width="8.7109375"/>
    <col min="717" max="717" customWidth="1" width="8.7109375"/>
    <col min="718" max="718" customWidth="1" width="8.7109375"/>
    <col min="719" max="719" customWidth="1" width="8.7109375"/>
    <col min="720" max="720" customWidth="1" width="8.7109375"/>
    <col min="721" max="721" customWidth="1" width="8.7109375"/>
    <col min="722" max="722" customWidth="1" width="8.7109375"/>
    <col min="723" max="723" customWidth="1" width="8.7109375"/>
    <col min="724" max="724" customWidth="1" width="8.7109375"/>
    <col min="725" max="725" customWidth="1" width="8.7109375"/>
    <col min="726" max="726" customWidth="1" width="8.7109375"/>
    <col min="727" max="727" customWidth="1" width="8.7109375"/>
    <col min="728" max="728" customWidth="1" width="8.7109375"/>
    <col min="729" max="729" customWidth="1" width="8.7109375"/>
    <col min="730" max="730" customWidth="1" width="8.7109375"/>
    <col min="731" max="731" customWidth="1" width="8.7109375"/>
    <col min="732" max="732" customWidth="1" width="8.7109375"/>
    <col min="733" max="733" customWidth="1" width="8.7109375"/>
    <col min="734" max="734" customWidth="1" width="8.7109375"/>
    <col min="735" max="735" customWidth="1" width="8.7109375"/>
    <col min="736" max="736" customWidth="1" width="8.7109375"/>
    <col min="737" max="737" customWidth="1" width="8.7109375"/>
    <col min="738" max="738" customWidth="1" width="8.7109375"/>
    <col min="739" max="739" customWidth="1" width="8.7109375"/>
    <col min="740" max="740" customWidth="1" width="8.7109375"/>
    <col min="741" max="741" customWidth="1" width="8.7109375"/>
    <col min="742" max="742" customWidth="1" width="8.7109375"/>
    <col min="743" max="743" customWidth="1" width="8.7109375"/>
    <col min="744" max="744" customWidth="1" width="8.7109375"/>
    <col min="745" max="745" customWidth="1" width="8.7109375"/>
    <col min="746" max="746" customWidth="1" width="8.7109375"/>
    <col min="747" max="747" customWidth="1" width="8.7109375"/>
    <col min="748" max="748" customWidth="1" width="8.7109375"/>
    <col min="749" max="749" customWidth="1" width="8.7109375"/>
    <col min="750" max="750" customWidth="1" width="8.7109375"/>
    <col min="751" max="751" customWidth="1" width="8.7109375"/>
    <col min="752" max="752" customWidth="1" width="8.7109375"/>
    <col min="753" max="753" customWidth="1" width="8.7109375"/>
    <col min="754" max="754" customWidth="1" width="8.7109375"/>
    <col min="755" max="755" customWidth="1" width="8.7109375"/>
    <col min="756" max="756" customWidth="1" width="8.7109375"/>
    <col min="757" max="757" customWidth="1" width="8.7109375"/>
    <col min="758" max="758" customWidth="1" width="8.7109375"/>
    <col min="759" max="759" customWidth="1" width="8.7109375"/>
    <col min="760" max="760" customWidth="1" width="8.7109375"/>
    <col min="761" max="761" customWidth="1" width="8.7109375"/>
    <col min="762" max="762" customWidth="1" width="8.7109375"/>
    <col min="763" max="763" customWidth="1" width="8.7109375"/>
    <col min="764" max="764" customWidth="1" width="8.7109375"/>
    <col min="765" max="765" customWidth="1" width="8.7109375"/>
    <col min="766" max="766" customWidth="1" width="8.7109375"/>
    <col min="767" max="767" customWidth="1" width="8.7109375"/>
    <col min="768" max="768" customWidth="1" width="8.7109375"/>
    <col min="769" max="769" customWidth="1" width="8.7109375"/>
    <col min="770" max="770" customWidth="1" width="8.7109375"/>
    <col min="771" max="771" customWidth="1" width="8.7109375"/>
    <col min="772" max="772" customWidth="1" width="8.7109375"/>
    <col min="773" max="773" customWidth="1" width="8.7109375"/>
    <col min="774" max="774" customWidth="1" width="8.7109375"/>
    <col min="775" max="775" customWidth="1" width="8.7109375"/>
    <col min="776" max="776" customWidth="1" width="8.7109375"/>
    <col min="777" max="777" customWidth="1" width="8.7109375"/>
    <col min="778" max="778" customWidth="1" width="8.7109375"/>
    <col min="779" max="779" customWidth="1" width="8.7109375"/>
    <col min="780" max="780" customWidth="1" width="8.7109375"/>
    <col min="781" max="781" customWidth="1" width="8.7109375"/>
    <col min="782" max="782" customWidth="1" width="8.7109375"/>
    <col min="783" max="783" customWidth="1" width="8.7109375"/>
    <col min="784" max="784" customWidth="1" width="8.7109375"/>
    <col min="785" max="785" customWidth="1" width="8.7109375"/>
    <col min="786" max="786" customWidth="1" width="8.7109375"/>
    <col min="787" max="787" customWidth="1" width="8.7109375"/>
    <col min="788" max="788" customWidth="1" width="8.7109375"/>
    <col min="789" max="789" customWidth="1" width="8.7109375"/>
    <col min="790" max="790" customWidth="1" width="8.7109375"/>
    <col min="791" max="791" customWidth="1" width="8.7109375"/>
    <col min="792" max="792" customWidth="1" width="8.7109375"/>
    <col min="793" max="793" customWidth="1" width="8.7109375"/>
    <col min="794" max="794" customWidth="1" width="8.7109375"/>
    <col min="795" max="795" customWidth="1" width="8.7109375"/>
    <col min="796" max="796" customWidth="1" width="8.7109375"/>
    <col min="797" max="797" customWidth="1" width="8.7109375"/>
    <col min="798" max="798" customWidth="1" width="8.7109375"/>
    <col min="799" max="799" customWidth="1" width="8.7109375"/>
    <col min="800" max="800" customWidth="1" width="8.7109375"/>
    <col min="801" max="801" customWidth="1" width="8.7109375"/>
    <col min="802" max="802" customWidth="1" width="8.7109375"/>
    <col min="803" max="803" customWidth="1" width="8.7109375"/>
    <col min="804" max="804" customWidth="1" width="8.7109375"/>
    <col min="805" max="805" customWidth="1" width="8.7109375"/>
    <col min="806" max="806" customWidth="1" width="8.7109375"/>
    <col min="807" max="807" customWidth="1" width="8.7109375"/>
    <col min="808" max="808" customWidth="1" width="8.7109375"/>
    <col min="809" max="809" customWidth="1" width="8.7109375"/>
    <col min="810" max="810" customWidth="1" width="8.7109375"/>
    <col min="811" max="811" customWidth="1" width="8.7109375"/>
    <col min="812" max="812" customWidth="1" width="8.7109375"/>
    <col min="813" max="813" customWidth="1" width="8.7109375"/>
    <col min="814" max="814" customWidth="1" width="8.7109375"/>
    <col min="815" max="815" customWidth="1" width="8.7109375"/>
    <col min="816" max="816" customWidth="1" width="8.7109375"/>
    <col min="817" max="817" customWidth="1" width="8.7109375"/>
    <col min="818" max="818" customWidth="1" width="8.7109375"/>
    <col min="819" max="819" customWidth="1" width="8.7109375"/>
    <col min="820" max="820" customWidth="1" width="8.7109375"/>
    <col min="821" max="821" customWidth="1" width="8.7109375"/>
    <col min="822" max="822" customWidth="1" width="8.7109375"/>
    <col min="823" max="823" customWidth="1" width="8.7109375"/>
    <col min="824" max="824" customWidth="1" width="8.7109375"/>
    <col min="825" max="825" customWidth="1" width="8.7109375"/>
    <col min="826" max="826" customWidth="1" width="8.7109375"/>
    <col min="827" max="827" customWidth="1" width="8.7109375"/>
    <col min="828" max="828" customWidth="1" width="8.7109375"/>
    <col min="829" max="829" customWidth="1" width="8.7109375"/>
    <col min="830" max="830" customWidth="1" width="8.7109375"/>
    <col min="831" max="831" customWidth="1" width="8.7109375"/>
    <col min="832" max="832" customWidth="1" width="8.7109375"/>
    <col min="833" max="833" customWidth="1" width="8.7109375"/>
    <col min="834" max="834" customWidth="1" width="8.7109375"/>
    <col min="835" max="835" customWidth="1" width="8.7109375"/>
    <col min="836" max="836" customWidth="1" width="8.7109375"/>
    <col min="837" max="837" customWidth="1" width="8.7109375"/>
    <col min="838" max="838" customWidth="1" width="8.7109375"/>
    <col min="839" max="839" customWidth="1" width="8.7109375"/>
    <col min="840" max="840" customWidth="1" width="8.7109375"/>
    <col min="841" max="841" customWidth="1" width="8.7109375"/>
    <col min="842" max="842" customWidth="1" width="8.7109375"/>
    <col min="843" max="843" customWidth="1" width="8.7109375"/>
    <col min="844" max="844" customWidth="1" width="8.7109375"/>
    <col min="845" max="845" customWidth="1" width="8.7109375"/>
    <col min="846" max="846" customWidth="1" width="8.7109375"/>
    <col min="847" max="847" customWidth="1" width="8.7109375"/>
    <col min="848" max="848" customWidth="1" width="8.7109375"/>
    <col min="849" max="849" customWidth="1" width="8.7109375"/>
    <col min="850" max="850" customWidth="1" width="8.7109375"/>
    <col min="851" max="851" customWidth="1" width="8.7109375"/>
    <col min="852" max="852" customWidth="1" width="8.7109375"/>
    <col min="853" max="853" customWidth="1" width="8.7109375"/>
    <col min="854" max="854" customWidth="1" width="8.7109375"/>
    <col min="855" max="855" customWidth="1" width="8.7109375"/>
    <col min="856" max="856" customWidth="1" width="8.7109375"/>
    <col min="857" max="857" customWidth="1" width="8.7109375"/>
    <col min="858" max="858" customWidth="1" width="8.7109375"/>
    <col min="859" max="859" customWidth="1" width="8.7109375"/>
    <col min="860" max="860" customWidth="1" width="8.7109375"/>
    <col min="861" max="861" customWidth="1" width="8.7109375"/>
    <col min="862" max="862" customWidth="1" width="8.7109375"/>
    <col min="863" max="863" customWidth="1" width="8.7109375"/>
    <col min="864" max="864" customWidth="1" width="8.7109375"/>
    <col min="865" max="865" customWidth="1" width="8.7109375"/>
    <col min="866" max="866" customWidth="1" width="8.7109375"/>
    <col min="867" max="867" customWidth="1" width="8.7109375"/>
    <col min="868" max="868" customWidth="1" width="8.7109375"/>
    <col min="869" max="869" customWidth="1" width="8.7109375"/>
    <col min="870" max="870" customWidth="1" width="8.7109375"/>
    <col min="871" max="871" customWidth="1" width="8.7109375"/>
    <col min="872" max="872" customWidth="1" width="8.7109375"/>
    <col min="873" max="873" customWidth="1" width="8.7109375"/>
    <col min="874" max="874" customWidth="1" width="8.7109375"/>
    <col min="875" max="875" customWidth="1" width="8.7109375"/>
    <col min="876" max="876" customWidth="1" width="8.7109375"/>
    <col min="877" max="877" customWidth="1" width="8.7109375"/>
    <col min="878" max="878" customWidth="1" width="8.7109375"/>
    <col min="879" max="879" customWidth="1" width="8.7109375"/>
    <col min="880" max="880" customWidth="1" width="8.7109375"/>
    <col min="881" max="881" customWidth="1" width="8.7109375"/>
    <col min="882" max="882" customWidth="1" width="8.7109375"/>
    <col min="883" max="883" customWidth="1" width="8.7109375"/>
    <col min="884" max="884" customWidth="1" width="8.7109375"/>
    <col min="885" max="885" customWidth="1" width="8.7109375"/>
    <col min="886" max="886" customWidth="1" width="8.7109375"/>
    <col min="887" max="887" customWidth="1" width="8.7109375"/>
    <col min="888" max="888" customWidth="1" width="8.7109375"/>
    <col min="889" max="889" customWidth="1" width="8.7109375"/>
    <col min="890" max="890" customWidth="1" width="8.7109375"/>
    <col min="891" max="891" customWidth="1" width="8.7109375"/>
    <col min="892" max="892" customWidth="1" width="8.7109375"/>
    <col min="893" max="893" customWidth="1" width="8.7109375"/>
    <col min="894" max="894" customWidth="1" width="8.7109375"/>
    <col min="895" max="895" customWidth="1" width="8.7109375"/>
    <col min="896" max="896" customWidth="1" width="8.7109375"/>
    <col min="897" max="897" customWidth="1" width="8.7109375"/>
    <col min="898" max="898" customWidth="1" width="8.7109375"/>
    <col min="899" max="899" customWidth="1" width="8.7109375"/>
    <col min="900" max="900" customWidth="1" width="8.7109375"/>
    <col min="901" max="901" customWidth="1" width="8.7109375"/>
    <col min="902" max="902" customWidth="1" width="8.7109375"/>
    <col min="903" max="903" customWidth="1" width="8.7109375"/>
    <col min="904" max="904" customWidth="1" width="8.7109375"/>
    <col min="905" max="905" customWidth="1" width="8.7109375"/>
    <col min="906" max="906" customWidth="1" width="8.7109375"/>
    <col min="907" max="907" customWidth="1" width="8.7109375"/>
    <col min="908" max="908" customWidth="1" width="8.7109375"/>
    <col min="909" max="909" customWidth="1" width="8.7109375"/>
    <col min="910" max="910" customWidth="1" width="8.7109375"/>
    <col min="911" max="911" customWidth="1" width="8.7109375"/>
    <col min="912" max="912" customWidth="1" width="8.7109375"/>
    <col min="913" max="913" customWidth="1" width="8.7109375"/>
    <col min="914" max="914" customWidth="1" width="8.7109375"/>
    <col min="915" max="915" customWidth="1" width="8.7109375"/>
    <col min="916" max="916" customWidth="1" width="8.7109375"/>
    <col min="917" max="917" customWidth="1" width="8.7109375"/>
    <col min="918" max="918" customWidth="1" width="8.7109375"/>
    <col min="919" max="919" customWidth="1" width="8.7109375"/>
    <col min="920" max="920" customWidth="1" width="8.7109375"/>
    <col min="921" max="921" customWidth="1" width="8.7109375"/>
    <col min="922" max="922" customWidth="1" width="8.7109375"/>
    <col min="923" max="923" customWidth="1" width="8.7109375"/>
    <col min="924" max="924" customWidth="1" width="8.7109375"/>
    <col min="925" max="925" customWidth="1" width="8.7109375"/>
    <col min="926" max="926" customWidth="1" width="8.7109375"/>
    <col min="927" max="927" customWidth="1" width="8.7109375"/>
    <col min="928" max="928" customWidth="1" width="8.7109375"/>
    <col min="929" max="929" customWidth="1" width="8.7109375"/>
    <col min="930" max="930" customWidth="1" width="8.7109375"/>
    <col min="931" max="931" customWidth="1" width="8.7109375"/>
    <col min="932" max="932" customWidth="1" width="8.7109375"/>
    <col min="933" max="933" customWidth="1" width="8.7109375"/>
    <col min="934" max="934" customWidth="1" width="8.7109375"/>
    <col min="935" max="935" customWidth="1" width="8.7109375"/>
    <col min="936" max="936" customWidth="1" width="8.7109375"/>
    <col min="937" max="937" customWidth="1" width="8.7109375"/>
    <col min="938" max="938" customWidth="1" width="8.7109375"/>
    <col min="939" max="939" customWidth="1" width="8.7109375"/>
    <col min="940" max="940" customWidth="1" width="8.7109375"/>
    <col min="941" max="941" customWidth="1" width="8.7109375"/>
    <col min="942" max="942" customWidth="1" width="8.7109375"/>
    <col min="943" max="943" customWidth="1" width="8.7109375"/>
    <col min="944" max="944" customWidth="1" width="8.7109375"/>
    <col min="945" max="945" customWidth="1" width="8.7109375"/>
    <col min="946" max="946" customWidth="1" width="8.7109375"/>
    <col min="947" max="947" customWidth="1" width="8.7109375"/>
    <col min="948" max="948" customWidth="1" width="8.7109375"/>
    <col min="949" max="949" customWidth="1" width="8.7109375"/>
    <col min="950" max="950" customWidth="1" width="8.7109375"/>
    <col min="951" max="951" customWidth="1" width="8.7109375"/>
    <col min="952" max="952" customWidth="1" width="8.7109375"/>
    <col min="953" max="953" customWidth="1" width="8.7109375"/>
    <col min="954" max="954" customWidth="1" width="8.7109375"/>
    <col min="955" max="955" customWidth="1" width="8.7109375"/>
    <col min="956" max="956" customWidth="1" width="8.7109375"/>
    <col min="957" max="957" customWidth="1" width="8.7109375"/>
    <col min="958" max="958" customWidth="1" width="8.7109375"/>
    <col min="959" max="959" customWidth="1" width="8.7109375"/>
    <col min="960" max="960" customWidth="1" width="8.7109375"/>
    <col min="961" max="961" customWidth="1" width="8.7109375"/>
    <col min="962" max="962" customWidth="1" width="8.7109375"/>
    <col min="963" max="963" customWidth="1" width="8.7109375"/>
    <col min="964" max="964" customWidth="1" width="8.7109375"/>
    <col min="965" max="965" customWidth="1" width="8.7109375"/>
    <col min="966" max="966" customWidth="1" width="8.7109375"/>
    <col min="967" max="967" customWidth="1" width="8.7109375"/>
    <col min="968" max="968" customWidth="1" width="8.7109375"/>
    <col min="969" max="969" customWidth="1" width="8.7109375"/>
    <col min="970" max="970" customWidth="1" width="8.7109375"/>
    <col min="971" max="971" customWidth="1" width="8.7109375"/>
    <col min="972" max="972" customWidth="1" width="8.7109375"/>
    <col min="973" max="973" customWidth="1" width="8.7109375"/>
    <col min="974" max="974" customWidth="1" width="8.7109375"/>
    <col min="975" max="975" customWidth="1" width="8.7109375"/>
    <col min="976" max="976" customWidth="1" width="8.7109375"/>
    <col min="977" max="977" customWidth="1" width="8.7109375"/>
    <col min="978" max="978" customWidth="1" width="8.7109375"/>
    <col min="979" max="979" customWidth="1" width="8.7109375"/>
    <col min="980" max="980" customWidth="1" width="8.7109375"/>
    <col min="981" max="981" customWidth="1" width="8.7109375"/>
    <col min="982" max="982" customWidth="1" width="8.7109375"/>
    <col min="983" max="983" customWidth="1" width="8.7109375"/>
    <col min="984" max="984" customWidth="1" width="8.7109375"/>
    <col min="985" max="985" customWidth="1" width="8.7109375"/>
    <col min="986" max="986" customWidth="1" width="8.7109375"/>
    <col min="987" max="987" customWidth="1" width="8.7109375"/>
    <col min="988" max="988" customWidth="1" width="8.7109375"/>
    <col min="989" max="989" customWidth="1" width="8.7109375"/>
    <col min="990" max="990" customWidth="1" width="8.7109375"/>
    <col min="991" max="991" customWidth="1" width="8.7109375"/>
    <col min="992" max="992" customWidth="1" width="8.7109375"/>
    <col min="993" max="993" customWidth="1" width="8.7109375"/>
    <col min="994" max="994" customWidth="1" width="8.7109375"/>
    <col min="995" max="995" customWidth="1" width="8.7109375"/>
    <col min="996" max="996" customWidth="1" width="8.7109375"/>
    <col min="997" max="997" customWidth="1" width="8.7109375"/>
    <col min="998" max="998" customWidth="1" width="8.7109375"/>
    <col min="999" max="999" customWidth="1" width="8.7109375"/>
    <col min="1000" max="1000" customWidth="1" width="8.7109375"/>
    <col min="1001" max="1001" customWidth="1" width="8.7109375"/>
    <col min="1002" max="1002" customWidth="1" width="8.7109375"/>
    <col min="1003" max="1003" customWidth="1" width="8.7109375"/>
    <col min="1004" max="1004" customWidth="1" width="8.7109375"/>
    <col min="1005" max="1005" customWidth="1" width="8.7109375"/>
    <col min="1006" max="1006" customWidth="1" width="8.7109375"/>
    <col min="1007" max="1007" customWidth="1" width="8.7109375"/>
    <col min="1008" max="1008" customWidth="1" width="8.7109375"/>
    <col min="1009" max="1009" customWidth="1" width="8.7109375"/>
    <col min="1010" max="1010" customWidth="1" width="8.7109375"/>
    <col min="1011" max="1011" customWidth="1" width="8.7109375"/>
    <col min="1012" max="1012" customWidth="1" width="8.7109375"/>
    <col min="1013" max="1013" customWidth="1" width="8.7109375"/>
    <col min="1014" max="1014" customWidth="1" width="8.7109375"/>
    <col min="1015" max="1015" customWidth="1" width="8.7109375"/>
    <col min="1016" max="1016" customWidth="1" width="8.7109375"/>
    <col min="1017" max="1017" customWidth="1" width="8.7109375"/>
    <col min="1018" max="1018" customWidth="1" width="8.7109375"/>
    <col min="1019" max="1019" customWidth="1" width="8.7109375"/>
    <col min="1020" max="1020" customWidth="1" width="8.7109375"/>
    <col min="1021" max="1021" customWidth="1" width="8.7109375"/>
    <col min="1022" max="1022" customWidth="1" width="8.7109375"/>
    <col min="1023" max="1023" customWidth="1" width="8.7109375"/>
    <col min="1024" max="1024" customWidth="1" width="8.7109375"/>
    <col min="1025" max="1025" customWidth="1" width="8.7109375"/>
    <col min="1026" max="1026" customWidth="1" width="8.7109375"/>
    <col min="1027" max="1027" customWidth="1" width="8.7109375"/>
    <col min="1028" max="1028" customWidth="1" width="8.7109375"/>
    <col min="1029" max="1029" customWidth="1" width="8.7109375"/>
    <col min="1030" max="1030" customWidth="1" width="8.7109375"/>
    <col min="1031" max="1031" customWidth="1" width="8.7109375"/>
    <col min="1032" max="1032" customWidth="1" width="8.7109375"/>
    <col min="1033" max="1033" customWidth="1" width="8.7109375"/>
    <col min="1034" max="1034" customWidth="1" width="8.7109375"/>
    <col min="1035" max="1035" customWidth="1" width="8.7109375"/>
    <col min="1036" max="1036" customWidth="1" width="8.7109375"/>
    <col min="1037" max="1037" customWidth="1" width="8.7109375"/>
    <col min="1038" max="1038" customWidth="1" width="8.7109375"/>
    <col min="1039" max="1039" customWidth="1" width="8.7109375"/>
    <col min="1040" max="1040" customWidth="1" width="8.7109375"/>
    <col min="1041" max="1041" customWidth="1" width="8.7109375"/>
    <col min="1042" max="1042" customWidth="1" width="8.7109375"/>
    <col min="1043" max="1043" customWidth="1" width="8.7109375"/>
    <col min="1044" max="1044" customWidth="1" width="8.7109375"/>
    <col min="1045" max="1045" customWidth="1" width="8.7109375"/>
    <col min="1046" max="1046" customWidth="1" width="8.7109375"/>
    <col min="1047" max="1047" customWidth="1" width="8.7109375"/>
    <col min="1048" max="1048" customWidth="1" width="8.7109375"/>
    <col min="1049" max="1049" customWidth="1" width="8.7109375"/>
    <col min="1050" max="1050" customWidth="1" width="8.7109375"/>
    <col min="1051" max="1051" customWidth="1" width="8.7109375"/>
    <col min="1052" max="1052" customWidth="1" width="8.7109375"/>
    <col min="1053" max="1053" customWidth="1" width="8.7109375"/>
    <col min="1054" max="1054" customWidth="1" width="8.7109375"/>
    <col min="1055" max="1055" customWidth="1" width="8.7109375"/>
    <col min="1056" max="1056" customWidth="1" width="8.7109375"/>
    <col min="1057" max="1057" customWidth="1" width="8.7109375"/>
    <col min="1058" max="1058" customWidth="1" width="8.7109375"/>
    <col min="1059" max="1059" customWidth="1" width="8.7109375"/>
    <col min="1060" max="1060" customWidth="1" width="8.7109375"/>
    <col min="1061" max="1061" customWidth="1" width="8.7109375"/>
    <col min="1062" max="1062" customWidth="1" width="8.7109375"/>
    <col min="1063" max="1063" customWidth="1" width="8.7109375"/>
    <col min="1064" max="1064" customWidth="1" width="8.7109375"/>
    <col min="1065" max="1065" customWidth="1" width="8.7109375"/>
    <col min="1066" max="1066" customWidth="1" width="8.7109375"/>
    <col min="1067" max="1067" customWidth="1" width="8.7109375"/>
    <col min="1068" max="1068" customWidth="1" width="8.7109375"/>
    <col min="1069" max="1069" customWidth="1" width="8.7109375"/>
    <col min="1070" max="1070" customWidth="1" width="8.7109375"/>
    <col min="1071" max="1071" customWidth="1" width="8.7109375"/>
    <col min="1072" max="1072" customWidth="1" width="8.7109375"/>
    <col min="1073" max="1073" customWidth="1" width="8.7109375"/>
    <col min="1074" max="1074" customWidth="1" width="8.7109375"/>
    <col min="1075" max="1075" customWidth="1" width="8.7109375"/>
    <col min="1076" max="1076" customWidth="1" width="8.7109375"/>
    <col min="1077" max="1077" customWidth="1" width="8.7109375"/>
    <col min="1078" max="1078" customWidth="1" width="8.7109375"/>
    <col min="1079" max="1079" customWidth="1" width="8.7109375"/>
    <col min="1080" max="1080" customWidth="1" width="8.7109375"/>
    <col min="1081" max="1081" customWidth="1" width="8.7109375"/>
    <col min="1082" max="1082" customWidth="1" width="8.7109375"/>
    <col min="1083" max="1083" customWidth="1" width="8.7109375"/>
    <col min="1084" max="1084" customWidth="1" width="8.7109375"/>
    <col min="1085" max="1085" customWidth="1" width="8.7109375"/>
    <col min="1086" max="1086" customWidth="1" width="8.7109375"/>
    <col min="1087" max="1087" customWidth="1" width="8.7109375"/>
    <col min="1088" max="1088" customWidth="1" width="8.7109375"/>
    <col min="1089" max="1089" customWidth="1" width="8.7109375"/>
    <col min="1090" max="1090" customWidth="1" width="8.7109375"/>
    <col min="1091" max="1091" customWidth="1" width="8.7109375"/>
    <col min="1092" max="1092" customWidth="1" width="8.7109375"/>
    <col min="1093" max="1093" customWidth="1" width="8.7109375"/>
    <col min="1094" max="1094" customWidth="1" width="8.7109375"/>
    <col min="1095" max="1095" customWidth="1" width="8.7109375"/>
    <col min="1096" max="1096" customWidth="1" width="8.7109375"/>
    <col min="1097" max="1097" customWidth="1" width="8.7109375"/>
    <col min="1098" max="1098" customWidth="1" width="8.7109375"/>
    <col min="1099" max="1099" customWidth="1" width="8.7109375"/>
    <col min="1100" max="1100" customWidth="1" width="8.7109375"/>
    <col min="1101" max="1101" customWidth="1" width="8.7109375"/>
    <col min="1102" max="1102" customWidth="1" width="8.7109375"/>
    <col min="1103" max="1103" customWidth="1" width="8.7109375"/>
    <col min="1104" max="1104" customWidth="1" width="8.7109375"/>
    <col min="1105" max="1105" customWidth="1" width="8.7109375"/>
    <col min="1106" max="1106" customWidth="1" width="8.7109375"/>
    <col min="1107" max="1107" customWidth="1" width="8.7109375"/>
    <col min="1108" max="1108" customWidth="1" width="8.7109375"/>
    <col min="1109" max="1109" customWidth="1" width="8.7109375"/>
    <col min="1110" max="1110" customWidth="1" width="8.7109375"/>
    <col min="1111" max="1111" customWidth="1" width="8.7109375"/>
    <col min="1112" max="1112" customWidth="1" width="8.7109375"/>
    <col min="1113" max="1113" customWidth="1" width="8.7109375"/>
    <col min="1114" max="1114" customWidth="1" width="8.7109375"/>
    <col min="1115" max="1115" customWidth="1" width="8.7109375"/>
    <col min="1116" max="1116" customWidth="1" width="8.7109375"/>
    <col min="1117" max="1117" customWidth="1" width="8.7109375"/>
    <col min="1118" max="1118" customWidth="1" width="8.7109375"/>
    <col min="1119" max="1119" customWidth="1" width="8.7109375"/>
    <col min="1120" max="1120" customWidth="1" width="8.7109375"/>
    <col min="1121" max="1121" customWidth="1" width="8.7109375"/>
    <col min="1122" max="1122" customWidth="1" width="8.7109375"/>
    <col min="1123" max="1123" customWidth="1" width="8.7109375"/>
    <col min="1124" max="1124" customWidth="1" width="8.7109375"/>
    <col min="1125" max="1125" customWidth="1" width="8.7109375"/>
    <col min="1126" max="1126" customWidth="1" width="8.7109375"/>
    <col min="1127" max="1127" customWidth="1" width="8.7109375"/>
    <col min="1128" max="1128" customWidth="1" width="8.7109375"/>
    <col min="1129" max="1129" customWidth="1" width="8.7109375"/>
    <col min="1130" max="1130" customWidth="1" width="8.7109375"/>
    <col min="1131" max="1131" customWidth="1" width="8.7109375"/>
    <col min="1132" max="1132" customWidth="1" width="8.7109375"/>
    <col min="1133" max="1133" customWidth="1" width="8.7109375"/>
    <col min="1134" max="1134" customWidth="1" width="8.7109375"/>
    <col min="1135" max="1135" customWidth="1" width="8.7109375"/>
    <col min="1136" max="1136" customWidth="1" width="8.7109375"/>
    <col min="1137" max="1137" customWidth="1" width="8.7109375"/>
    <col min="1138" max="1138" customWidth="1" width="8.7109375"/>
    <col min="1139" max="1139" customWidth="1" width="8.7109375"/>
    <col min="1140" max="1140" customWidth="1" width="8.7109375"/>
    <col min="1141" max="1141" customWidth="1" width="8.7109375"/>
    <col min="1142" max="1142" customWidth="1" width="8.7109375"/>
    <col min="1143" max="1143" customWidth="1" width="8.7109375"/>
    <col min="1144" max="1144" customWidth="1" width="8.7109375"/>
    <col min="1145" max="1145" customWidth="1" width="8.7109375"/>
    <col min="1146" max="1146" customWidth="1" width="8.7109375"/>
    <col min="1147" max="1147" customWidth="1" width="8.7109375"/>
    <col min="1148" max="1148" customWidth="1" width="8.7109375"/>
    <col min="1149" max="1149" customWidth="1" width="8.7109375"/>
    <col min="1150" max="1150" customWidth="1" width="8.7109375"/>
    <col min="1151" max="1151" customWidth="1" width="8.7109375"/>
    <col min="1152" max="1152" customWidth="1" width="8.7109375"/>
    <col min="1153" max="1153" customWidth="1" width="8.7109375"/>
    <col min="1154" max="1154" customWidth="1" width="8.7109375"/>
    <col min="1155" max="1155" customWidth="1" width="8.7109375"/>
    <col min="1156" max="1156" customWidth="1" width="8.7109375"/>
    <col min="1157" max="1157" customWidth="1" width="8.7109375"/>
    <col min="1158" max="1158" customWidth="1" width="8.7109375"/>
    <col min="1159" max="1159" customWidth="1" width="8.7109375"/>
    <col min="1160" max="1160" customWidth="1" width="8.7109375"/>
    <col min="1161" max="1161" customWidth="1" width="8.7109375"/>
    <col min="1162" max="1162" customWidth="1" width="8.7109375"/>
    <col min="1163" max="1163" customWidth="1" width="8.7109375"/>
    <col min="1164" max="1164" customWidth="1" width="8.7109375"/>
    <col min="1165" max="1165" customWidth="1" width="8.7109375"/>
    <col min="1166" max="1166" customWidth="1" width="8.7109375"/>
    <col min="1167" max="1167" customWidth="1" width="8.7109375"/>
    <col min="1168" max="1168" customWidth="1" width="8.7109375"/>
    <col min="1169" max="1169" customWidth="1" width="8.7109375"/>
    <col min="1170" max="1170" customWidth="1" width="8.7109375"/>
    <col min="1171" max="1171" customWidth="1" width="8.7109375"/>
    <col min="1172" max="1172" customWidth="1" width="8.7109375"/>
    <col min="1173" max="1173" customWidth="1" width="8.7109375"/>
    <col min="1174" max="1174" customWidth="1" width="8.7109375"/>
    <col min="1175" max="1175" customWidth="1" width="8.7109375"/>
    <col min="1176" max="1176" customWidth="1" width="8.7109375"/>
    <col min="1177" max="1177" customWidth="1" width="8.7109375"/>
    <col min="1178" max="1178" customWidth="1" width="8.7109375"/>
    <col min="1179" max="1179" customWidth="1" width="8.7109375"/>
    <col min="1180" max="1180" customWidth="1" width="8.7109375"/>
    <col min="1181" max="1181" customWidth="1" width="8.7109375"/>
    <col min="1182" max="1182" customWidth="1" width="8.7109375"/>
    <col min="1183" max="1183" customWidth="1" width="8.7109375"/>
    <col min="1184" max="1184" customWidth="1" width="8.7109375"/>
    <col min="1185" max="1185" customWidth="1" width="8.7109375"/>
    <col min="1186" max="1186" customWidth="1" width="8.7109375"/>
    <col min="1187" max="1187" customWidth="1" width="8.7109375"/>
    <col min="1188" max="1188" customWidth="1" width="8.7109375"/>
    <col min="1189" max="1189" customWidth="1" width="8.7109375"/>
    <col min="1190" max="1190" customWidth="1" width="8.7109375"/>
    <col min="1191" max="1191" customWidth="1" width="8.7109375"/>
    <col min="1192" max="1192" customWidth="1" width="8.7109375"/>
    <col min="1193" max="1193" customWidth="1" width="8.7109375"/>
    <col min="1194" max="1194" customWidth="1" width="8.7109375"/>
    <col min="1195" max="1195" customWidth="1" width="8.7109375"/>
    <col min="1196" max="1196" customWidth="1" width="8.7109375"/>
    <col min="1197" max="1197" customWidth="1" width="8.7109375"/>
    <col min="1198" max="1198" customWidth="1" width="8.7109375"/>
    <col min="1199" max="1199" customWidth="1" width="8.7109375"/>
    <col min="1200" max="1200" customWidth="1" width="8.7109375"/>
    <col min="1201" max="1201" customWidth="1" width="8.7109375"/>
    <col min="1202" max="1202" customWidth="1" width="8.7109375"/>
    <col min="1203" max="1203" customWidth="1" width="8.7109375"/>
    <col min="1204" max="1204" customWidth="1" width="8.7109375"/>
    <col min="1205" max="1205" customWidth="1" width="8.7109375"/>
    <col min="1206" max="1206" customWidth="1" width="8.7109375"/>
    <col min="1207" max="1207" customWidth="1" width="8.7109375"/>
    <col min="1208" max="1208" customWidth="1" width="8.7109375"/>
    <col min="1209" max="1209" customWidth="1" width="8.7109375"/>
    <col min="1210" max="1210" customWidth="1" width="8.7109375"/>
    <col min="1211" max="1211" customWidth="1" width="8.7109375"/>
    <col min="1212" max="1212" customWidth="1" width="8.7109375"/>
    <col min="1213" max="1213" customWidth="1" width="8.7109375"/>
    <col min="1214" max="1214" customWidth="1" width="8.7109375"/>
    <col min="1215" max="1215" customWidth="1" width="8.7109375"/>
    <col min="1216" max="1216" customWidth="1" width="8.7109375"/>
    <col min="1217" max="1217" customWidth="1" width="8.7109375"/>
    <col min="1218" max="1218" customWidth="1" width="8.7109375"/>
    <col min="1219" max="1219" customWidth="1" width="8.7109375"/>
    <col min="1220" max="1220" customWidth="1" width="8.7109375"/>
    <col min="1221" max="1221" customWidth="1" width="8.7109375"/>
    <col min="1222" max="1222" customWidth="1" width="8.7109375"/>
    <col min="1223" max="1223" customWidth="1" width="8.7109375"/>
    <col min="1224" max="1224" customWidth="1" width="8.7109375"/>
    <col min="1225" max="1225" customWidth="1" width="8.7109375"/>
    <col min="1226" max="1226" customWidth="1" width="8.7109375"/>
    <col min="1227" max="1227" customWidth="1" width="8.7109375"/>
    <col min="1228" max="1228" customWidth="1" width="8.7109375"/>
    <col min="1229" max="1229" customWidth="1" width="8.7109375"/>
    <col min="1230" max="1230" customWidth="1" width="8.7109375"/>
    <col min="1231" max="1231" customWidth="1" width="8.7109375"/>
    <col min="1232" max="1232" customWidth="1" width="8.7109375"/>
    <col min="1233" max="1233" customWidth="1" width="8.7109375"/>
    <col min="1234" max="1234" customWidth="1" width="8.7109375"/>
    <col min="1235" max="1235" customWidth="1" width="8.7109375"/>
    <col min="1236" max="1236" customWidth="1" width="8.7109375"/>
    <col min="1237" max="1237" customWidth="1" width="8.7109375"/>
    <col min="1238" max="1238" customWidth="1" width="8.7109375"/>
    <col min="1239" max="1239" customWidth="1" width="8.7109375"/>
    <col min="1240" max="1240" customWidth="1" width="8.7109375"/>
    <col min="1241" max="1241" customWidth="1" width="8.7109375"/>
    <col min="1242" max="1242" customWidth="1" width="8.7109375"/>
    <col min="1243" max="1243" customWidth="1" width="8.7109375"/>
    <col min="1244" max="1244" customWidth="1" width="8.7109375"/>
    <col min="1245" max="1245" customWidth="1" width="8.7109375"/>
    <col min="1246" max="1246" customWidth="1" width="8.7109375"/>
    <col min="1247" max="1247" customWidth="1" width="8.7109375"/>
    <col min="1248" max="1248" customWidth="1" width="8.7109375"/>
    <col min="1249" max="1249" customWidth="1" width="8.7109375"/>
    <col min="1250" max="1250" customWidth="1" width="8.7109375"/>
    <col min="1251" max="1251" customWidth="1" width="8.7109375"/>
    <col min="1252" max="1252" customWidth="1" width="8.7109375"/>
    <col min="1253" max="1253" customWidth="1" width="8.7109375"/>
    <col min="1254" max="1254" customWidth="1" width="8.7109375"/>
    <col min="1255" max="1255" customWidth="1" width="8.7109375"/>
    <col min="1256" max="1256" customWidth="1" width="8.7109375"/>
    <col min="1257" max="1257" customWidth="1" width="8.7109375"/>
    <col min="1258" max="1258" customWidth="1" width="8.7109375"/>
    <col min="1259" max="1259" customWidth="1" width="8.7109375"/>
    <col min="1260" max="1260" customWidth="1" width="8.7109375"/>
    <col min="1261" max="1261" customWidth="1" width="8.7109375"/>
    <col min="1262" max="1262" customWidth="1" width="8.7109375"/>
    <col min="1263" max="1263" customWidth="1" width="8.7109375"/>
    <col min="1264" max="1264" customWidth="1" width="8.7109375"/>
    <col min="1265" max="1265" customWidth="1" width="8.7109375"/>
    <col min="1266" max="1266" customWidth="1" width="8.7109375"/>
    <col min="1267" max="1267" customWidth="1" width="8.7109375"/>
    <col min="1268" max="1268" customWidth="1" width="8.7109375"/>
    <col min="1269" max="1269" customWidth="1" width="8.7109375"/>
    <col min="1270" max="1270" customWidth="1" width="8.7109375"/>
    <col min="1271" max="1271" customWidth="1" width="8.7109375"/>
    <col min="1272" max="1272" customWidth="1" width="8.7109375"/>
    <col min="1273" max="1273" customWidth="1" width="8.7109375"/>
    <col min="1274" max="1274" customWidth="1" width="8.7109375"/>
    <col min="1275" max="1275" customWidth="1" width="8.7109375"/>
    <col min="1276" max="1276" customWidth="1" width="8.7109375"/>
    <col min="1277" max="1277" customWidth="1" width="8.7109375"/>
    <col min="1278" max="1278" customWidth="1" width="8.7109375"/>
    <col min="1279" max="1279" customWidth="1" width="8.7109375"/>
    <col min="1280" max="1280" customWidth="1" width="8.7109375"/>
    <col min="1281" max="1281" customWidth="1" width="8.7109375"/>
    <col min="1282" max="1282" customWidth="1" width="8.7109375"/>
    <col min="1283" max="1283" customWidth="1" width="8.7109375"/>
    <col min="1284" max="1284" customWidth="1" width="8.7109375"/>
    <col min="1285" max="1285" customWidth="1" width="8.7109375"/>
    <col min="1286" max="1286" customWidth="1" width="8.7109375"/>
    <col min="1287" max="1287" customWidth="1" width="8.7109375"/>
    <col min="1288" max="1288" customWidth="1" width="8.7109375"/>
    <col min="1289" max="1289" customWidth="1" width="8.7109375"/>
    <col min="1290" max="1290" customWidth="1" width="8.7109375"/>
    <col min="1291" max="1291" customWidth="1" width="8.7109375"/>
    <col min="1292" max="1292" customWidth="1" width="8.7109375"/>
    <col min="1293" max="1293" customWidth="1" width="8.7109375"/>
    <col min="1294" max="1294" customWidth="1" width="8.7109375"/>
    <col min="1295" max="1295" customWidth="1" width="8.7109375"/>
    <col min="1296" max="1296" customWidth="1" width="8.7109375"/>
    <col min="1297" max="1297" customWidth="1" width="8.7109375"/>
    <col min="1298" max="1298" customWidth="1" width="8.7109375"/>
    <col min="1299" max="1299" customWidth="1" width="8.7109375"/>
    <col min="1300" max="1300" customWidth="1" width="8.7109375"/>
    <col min="1301" max="1301" customWidth="1" width="8.7109375"/>
    <col min="1302" max="1302" customWidth="1" width="8.7109375"/>
    <col min="1303" max="1303" customWidth="1" width="8.7109375"/>
    <col min="1304" max="1304" customWidth="1" width="8.7109375"/>
    <col min="1305" max="1305" customWidth="1" width="8.7109375"/>
    <col min="1306" max="1306" customWidth="1" width="8.7109375"/>
    <col min="1307" max="1307" customWidth="1" width="8.7109375"/>
    <col min="1308" max="1308" customWidth="1" width="8.7109375"/>
    <col min="1309" max="1309" customWidth="1" width="8.7109375"/>
    <col min="1310" max="1310" customWidth="1" width="8.7109375"/>
    <col min="1311" max="1311" customWidth="1" width="8.7109375"/>
    <col min="1312" max="1312" customWidth="1" width="8.7109375"/>
    <col min="1313" max="1313" customWidth="1" width="8.7109375"/>
    <col min="1314" max="1314" customWidth="1" width="8.7109375"/>
    <col min="1315" max="1315" customWidth="1" width="8.7109375"/>
    <col min="1316" max="1316" customWidth="1" width="8.7109375"/>
    <col min="1317" max="1317" customWidth="1" width="8.7109375"/>
    <col min="1318" max="1318" customWidth="1" width="8.7109375"/>
    <col min="1319" max="1319" customWidth="1" width="8.7109375"/>
    <col min="1320" max="1320" customWidth="1" width="8.7109375"/>
    <col min="1321" max="1321" customWidth="1" width="8.7109375"/>
    <col min="1322" max="1322" customWidth="1" width="8.7109375"/>
    <col min="1323" max="1323" customWidth="1" width="8.7109375"/>
    <col min="1324" max="1324" customWidth="1" width="8.7109375"/>
    <col min="1325" max="1325" customWidth="1" width="8.7109375"/>
    <col min="1326" max="1326" customWidth="1" width="8.7109375"/>
    <col min="1327" max="1327" customWidth="1" width="8.7109375"/>
    <col min="1328" max="1328" customWidth="1" width="8.7109375"/>
    <col min="1329" max="1329" customWidth="1" width="8.7109375"/>
    <col min="1330" max="1330" customWidth="1" width="8.7109375"/>
    <col min="1331" max="1331" customWidth="1" width="8.7109375"/>
    <col min="1332" max="1332" customWidth="1" width="8.7109375"/>
    <col min="1333" max="1333" customWidth="1" width="8.7109375"/>
    <col min="1334" max="1334" customWidth="1" width="8.7109375"/>
    <col min="1335" max="1335" customWidth="1" width="8.7109375"/>
    <col min="1336" max="1336" customWidth="1" width="8.7109375"/>
    <col min="1337" max="1337" customWidth="1" width="8.7109375"/>
    <col min="1338" max="1338" customWidth="1" width="8.7109375"/>
    <col min="1339" max="1339" customWidth="1" width="8.7109375"/>
    <col min="1340" max="1340" customWidth="1" width="8.7109375"/>
    <col min="1341" max="1341" customWidth="1" width="8.7109375"/>
    <col min="1342" max="1342" customWidth="1" width="8.7109375"/>
    <col min="1343" max="1343" customWidth="1" width="8.7109375"/>
    <col min="1344" max="1344" customWidth="1" width="8.7109375"/>
    <col min="1345" max="1345" customWidth="1" width="8.7109375"/>
    <col min="1346" max="1346" customWidth="1" width="8.7109375"/>
    <col min="1347" max="1347" customWidth="1" width="8.7109375"/>
    <col min="1348" max="1348" customWidth="1" width="8.7109375"/>
    <col min="1349" max="1349" customWidth="1" width="8.7109375"/>
    <col min="1350" max="1350" customWidth="1" width="8.7109375"/>
    <col min="1351" max="1351" customWidth="1" width="8.7109375"/>
    <col min="1352" max="1352" customWidth="1" width="8.7109375"/>
    <col min="1353" max="1353" customWidth="1" width="8.7109375"/>
    <col min="1354" max="1354" customWidth="1" width="8.7109375"/>
    <col min="1355" max="1355" customWidth="1" width="8.7109375"/>
    <col min="1356" max="1356" customWidth="1" width="8.7109375"/>
    <col min="1357" max="1357" customWidth="1" width="8.7109375"/>
    <col min="1358" max="1358" customWidth="1" width="8.7109375"/>
    <col min="1359" max="1359" customWidth="1" width="8.7109375"/>
    <col min="1360" max="1360" customWidth="1" width="8.7109375"/>
    <col min="1361" max="1361" customWidth="1" width="8.7109375"/>
    <col min="1362" max="1362" customWidth="1" width="8.7109375"/>
    <col min="1363" max="1363" customWidth="1" width="8.7109375"/>
    <col min="1364" max="1364" customWidth="1" width="8.7109375"/>
    <col min="1365" max="1365" customWidth="1" width="8.7109375"/>
    <col min="1366" max="1366" customWidth="1" width="8.7109375"/>
    <col min="1367" max="1367" customWidth="1" width="8.7109375"/>
    <col min="1368" max="1368" customWidth="1" width="8.7109375"/>
    <col min="1369" max="1369" customWidth="1" width="8.7109375"/>
    <col min="1370" max="1370" customWidth="1" width="8.7109375"/>
    <col min="1371" max="1371" customWidth="1" width="8.7109375"/>
    <col min="1372" max="1372" customWidth="1" width="8.7109375"/>
    <col min="1373" max="1373" customWidth="1" width="8.7109375"/>
    <col min="1374" max="1374" customWidth="1" width="8.7109375"/>
    <col min="1375" max="1375" customWidth="1" width="8.7109375"/>
    <col min="1376" max="1376" customWidth="1" width="8.7109375"/>
    <col min="1377" max="1377" customWidth="1" width="8.7109375"/>
    <col min="1378" max="1378" customWidth="1" width="8.7109375"/>
    <col min="1379" max="1379" customWidth="1" width="8.7109375"/>
    <col min="1380" max="1380" customWidth="1" width="8.7109375"/>
    <col min="1381" max="1381" customWidth="1" width="8.7109375"/>
    <col min="1382" max="1382" customWidth="1" width="8.7109375"/>
    <col min="1383" max="1383" customWidth="1" width="8.7109375"/>
    <col min="1384" max="1384" customWidth="1" width="8.7109375"/>
    <col min="1385" max="1385" customWidth="1" width="8.7109375"/>
    <col min="1386" max="1386" customWidth="1" width="8.7109375"/>
    <col min="1387" max="1387" customWidth="1" width="8.7109375"/>
    <col min="1388" max="1388" customWidth="1" width="8.7109375"/>
    <col min="1389" max="1389" customWidth="1" width="8.7109375"/>
    <col min="1390" max="1390" customWidth="1" width="8.7109375"/>
    <col min="1391" max="1391" customWidth="1" width="8.7109375"/>
    <col min="1392" max="1392" customWidth="1" width="8.7109375"/>
    <col min="1393" max="1393" customWidth="1" width="8.7109375"/>
    <col min="1394" max="1394" customWidth="1" width="8.7109375"/>
    <col min="1395" max="1395" customWidth="1" width="8.7109375"/>
    <col min="1396" max="1396" customWidth="1" width="8.7109375"/>
    <col min="1397" max="1397" customWidth="1" width="8.7109375"/>
    <col min="1398" max="1398" customWidth="1" width="8.7109375"/>
    <col min="1399" max="1399" customWidth="1" width="8.7109375"/>
    <col min="1400" max="1400" customWidth="1" width="8.7109375"/>
    <col min="1401" max="1401" customWidth="1" width="8.7109375"/>
    <col min="1402" max="1402" customWidth="1" width="8.7109375"/>
    <col min="1403" max="1403" customWidth="1" width="8.7109375"/>
    <col min="1404" max="1404" customWidth="1" width="8.7109375"/>
    <col min="1405" max="1405" customWidth="1" width="8.7109375"/>
    <col min="1406" max="1406" customWidth="1" width="8.7109375"/>
    <col min="1407" max="1407" customWidth="1" width="8.7109375"/>
    <col min="1408" max="1408" customWidth="1" width="8.7109375"/>
    <col min="1409" max="1409" customWidth="1" width="8.7109375"/>
    <col min="1410" max="1410" customWidth="1" width="8.7109375"/>
    <col min="1411" max="1411" customWidth="1" width="8.7109375"/>
    <col min="1412" max="1412" customWidth="1" width="8.7109375"/>
    <col min="1413" max="1413" customWidth="1" width="8.7109375"/>
    <col min="1414" max="1414" customWidth="1" width="8.7109375"/>
    <col min="1415" max="1415" customWidth="1" width="8.7109375"/>
    <col min="1416" max="1416" customWidth="1" width="8.7109375"/>
    <col min="1417" max="1417" customWidth="1" width="8.7109375"/>
    <col min="1418" max="1418" customWidth="1" width="8.7109375"/>
    <col min="1419" max="1419" customWidth="1" width="8.7109375"/>
    <col min="1420" max="1420" customWidth="1" width="8.7109375"/>
    <col min="1421" max="1421" customWidth="1" width="8.7109375"/>
    <col min="1422" max="1422" customWidth="1" width="8.7109375"/>
    <col min="1423" max="1423" customWidth="1" width="8.7109375"/>
    <col min="1424" max="1424" customWidth="1" width="8.7109375"/>
    <col min="1425" max="1425" customWidth="1" width="8.7109375"/>
    <col min="1426" max="1426" customWidth="1" width="8.7109375"/>
    <col min="1427" max="1427" customWidth="1" width="8.7109375"/>
    <col min="1428" max="1428" customWidth="1" width="8.7109375"/>
    <col min="1429" max="1429" customWidth="1" width="8.7109375"/>
    <col min="1430" max="1430" customWidth="1" width="8.7109375"/>
    <col min="1431" max="1431" customWidth="1" width="8.7109375"/>
    <col min="1432" max="1432" customWidth="1" width="8.7109375"/>
    <col min="1433" max="1433" customWidth="1" width="8.7109375"/>
    <col min="1434" max="1434" customWidth="1" width="8.7109375"/>
    <col min="1435" max="1435" customWidth="1" width="8.7109375"/>
    <col min="1436" max="1436" customWidth="1" width="8.7109375"/>
    <col min="1437" max="1437" customWidth="1" width="8.7109375"/>
    <col min="1438" max="1438" customWidth="1" width="8.7109375"/>
    <col min="1439" max="1439" customWidth="1" width="8.7109375"/>
    <col min="1440" max="1440" customWidth="1" width="8.7109375"/>
    <col min="1441" max="1441" customWidth="1" width="8.7109375"/>
    <col min="1442" max="1442" customWidth="1" width="8.7109375"/>
    <col min="1443" max="1443" customWidth="1" width="8.7109375"/>
    <col min="1444" max="1444" customWidth="1" width="8.7109375"/>
    <col min="1445" max="1445" customWidth="1" width="8.7109375"/>
    <col min="1446" max="1446" customWidth="1" width="8.7109375"/>
    <col min="1447" max="1447" customWidth="1" width="8.7109375"/>
    <col min="1448" max="1448" customWidth="1" width="8.7109375"/>
    <col min="1449" max="1449" customWidth="1" width="8.7109375"/>
    <col min="1450" max="1450" customWidth="1" width="8.7109375"/>
    <col min="1451" max="1451" customWidth="1" width="8.7109375"/>
    <col min="1452" max="1452" customWidth="1" width="8.7109375"/>
    <col min="1453" max="1453" customWidth="1" width="8.7109375"/>
    <col min="1454" max="1454" customWidth="1" width="8.7109375"/>
    <col min="1455" max="1455" customWidth="1" width="8.7109375"/>
    <col min="1456" max="1456" customWidth="1" width="8.7109375"/>
    <col min="1457" max="1457" customWidth="1" width="8.7109375"/>
    <col min="1458" max="1458" customWidth="1" width="8.7109375"/>
    <col min="1459" max="1459" customWidth="1" width="8.7109375"/>
    <col min="1460" max="1460" customWidth="1" width="8.7109375"/>
    <col min="1461" max="1461" customWidth="1" width="8.7109375"/>
    <col min="1462" max="1462" customWidth="1" width="8.7109375"/>
    <col min="1463" max="1463" customWidth="1" width="8.7109375"/>
    <col min="1464" max="1464" customWidth="1" width="8.7109375"/>
    <col min="1465" max="1465" customWidth="1" width="8.7109375"/>
    <col min="1466" max="1466" customWidth="1" width="8.7109375"/>
    <col min="1467" max="1467" customWidth="1" width="8.7109375"/>
    <col min="1468" max="1468" customWidth="1" width="8.7109375"/>
    <col min="1469" max="1469" customWidth="1" width="8.7109375"/>
    <col min="1470" max="1470" customWidth="1" width="8.7109375"/>
    <col min="1471" max="1471" customWidth="1" width="8.7109375"/>
    <col min="1472" max="1472" customWidth="1" width="8.7109375"/>
    <col min="1473" max="1473" customWidth="1" width="8.7109375"/>
    <col min="1474" max="1474" customWidth="1" width="8.7109375"/>
    <col min="1475" max="1475" customWidth="1" width="8.7109375"/>
    <col min="1476" max="1476" customWidth="1" width="8.7109375"/>
    <col min="1477" max="1477" customWidth="1" width="8.7109375"/>
    <col min="1478" max="1478" customWidth="1" width="8.7109375"/>
    <col min="1479" max="1479" customWidth="1" width="8.7109375"/>
    <col min="1480" max="1480" customWidth="1" width="8.7109375"/>
    <col min="1481" max="1481" customWidth="1" width="8.7109375"/>
    <col min="1482" max="1482" customWidth="1" width="8.7109375"/>
    <col min="1483" max="1483" customWidth="1" width="8.7109375"/>
    <col min="1484" max="1484" customWidth="1" width="8.7109375"/>
    <col min="1485" max="1485" customWidth="1" width="8.7109375"/>
    <col min="1486" max="1486" customWidth="1" width="8.7109375"/>
    <col min="1487" max="1487" customWidth="1" width="8.7109375"/>
    <col min="1488" max="1488" customWidth="1" width="8.7109375"/>
    <col min="1489" max="1489" customWidth="1" width="8.7109375"/>
    <col min="1490" max="1490" customWidth="1" width="8.7109375"/>
    <col min="1491" max="1491" customWidth="1" width="8.7109375"/>
    <col min="1492" max="1492" customWidth="1" width="8.7109375"/>
    <col min="1493" max="1493" customWidth="1" width="8.7109375"/>
    <col min="1494" max="1494" customWidth="1" width="8.7109375"/>
    <col min="1495" max="1495" customWidth="1" width="8.7109375"/>
    <col min="1496" max="1496" customWidth="1" width="8.7109375"/>
    <col min="1497" max="1497" customWidth="1" width="8.7109375"/>
    <col min="1498" max="1498" customWidth="1" width="8.7109375"/>
    <col min="1499" max="1499" customWidth="1" width="8.7109375"/>
    <col min="1500" max="1500" customWidth="1" width="8.7109375"/>
    <col min="1501" max="1501" customWidth="1" width="8.7109375"/>
    <col min="1502" max="1502" customWidth="1" width="8.7109375"/>
    <col min="1503" max="1503" customWidth="1" width="8.7109375"/>
    <col min="1504" max="1504" customWidth="1" width="8.7109375"/>
    <col min="1505" max="1505" customWidth="1" width="8.7109375"/>
    <col min="1506" max="1506" customWidth="1" width="8.7109375"/>
    <col min="1507" max="1507" customWidth="1" width="8.7109375"/>
    <col min="1508" max="1508" customWidth="1" width="8.7109375"/>
    <col min="1509" max="1509" customWidth="1" width="8.7109375"/>
    <col min="1510" max="1510" customWidth="1" width="8.7109375"/>
    <col min="1511" max="1511" customWidth="1" width="8.7109375"/>
    <col min="1512" max="1512" customWidth="1" width="8.7109375"/>
    <col min="1513" max="1513" customWidth="1" width="8.7109375"/>
    <col min="1514" max="1514" customWidth="1" width="8.7109375"/>
    <col min="1515" max="1515" customWidth="1" width="8.7109375"/>
    <col min="1516" max="1516" customWidth="1" width="8.7109375"/>
    <col min="1517" max="1517" customWidth="1" width="8.7109375"/>
    <col min="1518" max="1518" customWidth="1" width="8.7109375"/>
    <col min="1519" max="1519" customWidth="1" width="8.7109375"/>
    <col min="1520" max="1520" customWidth="1" width="8.7109375"/>
    <col min="1521" max="1521" customWidth="1" width="8.7109375"/>
    <col min="1522" max="1522" customWidth="1" width="8.7109375"/>
    <col min="1523" max="1523" customWidth="1" width="8.7109375"/>
    <col min="1524" max="1524" customWidth="1" width="8.7109375"/>
    <col min="1525" max="1525" customWidth="1" width="8.7109375"/>
    <col min="1526" max="1526" customWidth="1" width="8.7109375"/>
    <col min="1527" max="1527" customWidth="1" width="8.7109375"/>
    <col min="1528" max="1528" customWidth="1" width="8.7109375"/>
    <col min="1529" max="1529" customWidth="1" width="8.7109375"/>
    <col min="1530" max="1530" customWidth="1" width="8.7109375"/>
    <col min="1531" max="1531" customWidth="1" width="8.7109375"/>
    <col min="1532" max="1532" customWidth="1" width="8.7109375"/>
    <col min="1533" max="1533" customWidth="1" width="8.7109375"/>
    <col min="1534" max="1534" customWidth="1" width="8.7109375"/>
    <col min="1535" max="1535" customWidth="1" width="8.7109375"/>
    <col min="1536" max="1536" customWidth="1" width="8.7109375"/>
    <col min="1537" max="1537" customWidth="1" width="8.7109375"/>
    <col min="1538" max="1538" customWidth="1" width="8.7109375"/>
    <col min="1539" max="1539" customWidth="1" width="8.7109375"/>
    <col min="1540" max="1540" customWidth="1" width="8.7109375"/>
    <col min="1541" max="1541" customWidth="1" width="8.7109375"/>
    <col min="1542" max="1542" customWidth="1" width="8.7109375"/>
    <col min="1543" max="1543" customWidth="1" width="8.7109375"/>
    <col min="1544" max="1544" customWidth="1" width="8.7109375"/>
    <col min="1545" max="1545" customWidth="1" width="8.7109375"/>
    <col min="1546" max="1546" customWidth="1" width="8.7109375"/>
    <col min="1547" max="1547" customWidth="1" width="8.7109375"/>
    <col min="1548" max="1548" customWidth="1" width="8.7109375"/>
    <col min="1549" max="1549" customWidth="1" width="8.7109375"/>
    <col min="1550" max="1550" customWidth="1" width="8.7109375"/>
    <col min="1551" max="1551" customWidth="1" width="8.7109375"/>
    <col min="1552" max="1552" customWidth="1" width="8.7109375"/>
    <col min="1553" max="1553" customWidth="1" width="8.7109375"/>
    <col min="1554" max="1554" customWidth="1" width="8.7109375"/>
    <col min="1555" max="1555" customWidth="1" width="8.7109375"/>
    <col min="1556" max="1556" customWidth="1" width="8.7109375"/>
    <col min="1557" max="1557" customWidth="1" width="8.7109375"/>
    <col min="1558" max="1558" customWidth="1" width="8.7109375"/>
    <col min="1559" max="1559" customWidth="1" width="8.7109375"/>
    <col min="1560" max="1560" customWidth="1" width="8.7109375"/>
    <col min="1561" max="1561" customWidth="1" width="8.7109375"/>
    <col min="1562" max="1562" customWidth="1" width="8.7109375"/>
    <col min="1563" max="1563" customWidth="1" width="8.7109375"/>
    <col min="1564" max="1564" customWidth="1" width="8.7109375"/>
    <col min="1565" max="1565" customWidth="1" width="8.7109375"/>
    <col min="1566" max="1566" customWidth="1" width="8.7109375"/>
    <col min="1567" max="1567" customWidth="1" width="8.7109375"/>
    <col min="1568" max="1568" customWidth="1" width="8.7109375"/>
    <col min="1569" max="1569" customWidth="1" width="8.7109375"/>
    <col min="1570" max="1570" customWidth="1" width="8.7109375"/>
    <col min="1571" max="1571" customWidth="1" width="8.7109375"/>
    <col min="1572" max="1572" customWidth="1" width="8.7109375"/>
    <col min="1573" max="1573" customWidth="1" width="8.7109375"/>
    <col min="1574" max="1574" customWidth="1" width="8.7109375"/>
    <col min="1575" max="1575" customWidth="1" width="8.7109375"/>
    <col min="1576" max="1576" customWidth="1" width="8.7109375"/>
    <col min="1577" max="1577" customWidth="1" width="8.7109375"/>
    <col min="1578" max="1578" customWidth="1" width="8.7109375"/>
    <col min="1579" max="1579" customWidth="1" width="8.7109375"/>
    <col min="1580" max="1580" customWidth="1" width="8.7109375"/>
    <col min="1581" max="1581" customWidth="1" width="8.7109375"/>
    <col min="1582" max="1582" customWidth="1" width="8.7109375"/>
    <col min="1583" max="1583" customWidth="1" width="8.7109375"/>
    <col min="1584" max="1584" customWidth="1" width="8.7109375"/>
    <col min="1585" max="1585" customWidth="1" width="8.7109375"/>
    <col min="1586" max="1586" customWidth="1" width="8.7109375"/>
    <col min="1587" max="1587" customWidth="1" width="8.7109375"/>
    <col min="1588" max="1588" customWidth="1" width="8.7109375"/>
    <col min="1589" max="1589" customWidth="1" width="8.7109375"/>
    <col min="1590" max="1590" customWidth="1" width="8.7109375"/>
    <col min="1591" max="1591" customWidth="1" width="8.7109375"/>
    <col min="1592" max="1592" customWidth="1" width="8.7109375"/>
    <col min="1593" max="1593" customWidth="1" width="8.7109375"/>
    <col min="1594" max="1594" customWidth="1" width="8.7109375"/>
    <col min="1595" max="1595" customWidth="1" width="8.7109375"/>
    <col min="1596" max="1596" customWidth="1" width="8.7109375"/>
    <col min="1597" max="1597" customWidth="1" width="8.7109375"/>
    <col min="1598" max="1598" customWidth="1" width="8.7109375"/>
    <col min="1599" max="1599" customWidth="1" width="8.7109375"/>
    <col min="1600" max="1600" customWidth="1" width="8.7109375"/>
    <col min="1601" max="1601" customWidth="1" width="8.7109375"/>
    <col min="1602" max="1602" customWidth="1" width="8.7109375"/>
    <col min="1603" max="1603" customWidth="1" width="8.7109375"/>
    <col min="1604" max="1604" customWidth="1" width="8.7109375"/>
    <col min="1605" max="1605" customWidth="1" width="8.7109375"/>
    <col min="1606" max="1606" customWidth="1" width="8.7109375"/>
    <col min="1607" max="1607" customWidth="1" width="8.7109375"/>
    <col min="1608" max="1608" customWidth="1" width="8.7109375"/>
    <col min="1609" max="1609" customWidth="1" width="8.7109375"/>
    <col min="1610" max="1610" customWidth="1" width="8.7109375"/>
    <col min="1611" max="1611" customWidth="1" width="8.7109375"/>
    <col min="1612" max="1612" customWidth="1" width="8.7109375"/>
    <col min="1613" max="1613" customWidth="1" width="8.7109375"/>
    <col min="1614" max="1614" customWidth="1" width="8.7109375"/>
    <col min="1615" max="1615" customWidth="1" width="8.7109375"/>
    <col min="1616" max="1616" customWidth="1" width="8.7109375"/>
    <col min="1617" max="1617" customWidth="1" width="8.7109375"/>
    <col min="1618" max="1618" customWidth="1" width="8.7109375"/>
    <col min="1619" max="1619" customWidth="1" width="8.7109375"/>
    <col min="1620" max="1620" customWidth="1" width="8.7109375"/>
    <col min="1621" max="1621" customWidth="1" width="8.7109375"/>
    <col min="1622" max="1622" customWidth="1" width="8.7109375"/>
    <col min="1623" max="1623" customWidth="1" width="8.7109375"/>
    <col min="1624" max="1624" customWidth="1" width="8.7109375"/>
    <col min="1625" max="1625" customWidth="1" width="8.7109375"/>
    <col min="1626" max="1626" customWidth="1" width="8.7109375"/>
    <col min="1627" max="1627" customWidth="1" width="8.7109375"/>
    <col min="1628" max="1628" customWidth="1" width="8.7109375"/>
    <col min="1629" max="1629" customWidth="1" width="8.7109375"/>
    <col min="1630" max="1630" customWidth="1" width="8.7109375"/>
    <col min="1631" max="1631" customWidth="1" width="8.7109375"/>
    <col min="1632" max="1632" customWidth="1" width="8.7109375"/>
    <col min="1633" max="1633" customWidth="1" width="8.7109375"/>
    <col min="1634" max="1634" customWidth="1" width="8.7109375"/>
    <col min="1635" max="1635" customWidth="1" width="8.7109375"/>
    <col min="1636" max="1636" customWidth="1" width="8.7109375"/>
    <col min="1637" max="1637" customWidth="1" width="8.7109375"/>
    <col min="1638" max="1638" customWidth="1" width="8.7109375"/>
    <col min="1639" max="1639" customWidth="1" width="8.7109375"/>
    <col min="1640" max="1640" customWidth="1" width="8.7109375"/>
    <col min="1641" max="1641" customWidth="1" width="8.7109375"/>
    <col min="1642" max="1642" customWidth="1" width="8.7109375"/>
    <col min="1643" max="1643" customWidth="1" width="8.7109375"/>
    <col min="1644" max="1644" customWidth="1" width="8.7109375"/>
    <col min="1645" max="1645" customWidth="1" width="8.7109375"/>
    <col min="1646" max="1646" customWidth="1" width="8.7109375"/>
    <col min="1647" max="1647" customWidth="1" width="8.7109375"/>
    <col min="1648" max="1648" customWidth="1" width="8.7109375"/>
    <col min="1649" max="1649" customWidth="1" width="8.7109375"/>
    <col min="1650" max="1650" customWidth="1" width="8.7109375"/>
    <col min="1651" max="1651" customWidth="1" width="8.7109375"/>
    <col min="1652" max="1652" customWidth="1" width="8.7109375"/>
    <col min="1653" max="1653" customWidth="1" width="8.7109375"/>
    <col min="1654" max="1654" customWidth="1" width="8.7109375"/>
    <col min="1655" max="1655" customWidth="1" width="8.7109375"/>
    <col min="1656" max="1656" customWidth="1" width="8.7109375"/>
    <col min="1657" max="1657" customWidth="1" width="8.7109375"/>
    <col min="1658" max="1658" customWidth="1" width="8.7109375"/>
    <col min="1659" max="1659" customWidth="1" width="8.7109375"/>
    <col min="1660" max="1660" customWidth="1" width="8.7109375"/>
    <col min="1661" max="1661" customWidth="1" width="8.7109375"/>
    <col min="1662" max="1662" customWidth="1" width="8.7109375"/>
    <col min="1663" max="1663" customWidth="1" width="8.7109375"/>
    <col min="1664" max="1664" customWidth="1" width="8.7109375"/>
    <col min="1665" max="1665" customWidth="1" width="8.7109375"/>
    <col min="1666" max="1666" customWidth="1" width="8.7109375"/>
    <col min="1667" max="1667" customWidth="1" width="8.7109375"/>
    <col min="1668" max="1668" customWidth="1" width="8.7109375"/>
    <col min="1669" max="1669" customWidth="1" width="8.7109375"/>
    <col min="1670" max="1670" customWidth="1" width="8.7109375"/>
    <col min="1671" max="1671" customWidth="1" width="8.7109375"/>
    <col min="1672" max="1672" customWidth="1" width="8.7109375"/>
    <col min="1673" max="1673" customWidth="1" width="8.7109375"/>
    <col min="1674" max="1674" customWidth="1" width="8.7109375"/>
    <col min="1675" max="1675" customWidth="1" width="8.7109375"/>
    <col min="1676" max="1676" customWidth="1" width="8.7109375"/>
    <col min="1677" max="1677" customWidth="1" width="8.7109375"/>
    <col min="1678" max="1678" customWidth="1" width="8.7109375"/>
    <col min="1679" max="1679" customWidth="1" width="8.7109375"/>
    <col min="1680" max="1680" customWidth="1" width="8.7109375"/>
    <col min="1681" max="1681" customWidth="1" width="8.7109375"/>
    <col min="1682" max="1682" customWidth="1" width="8.7109375"/>
    <col min="1683" max="1683" customWidth="1" width="8.7109375"/>
    <col min="1684" max="1684" customWidth="1" width="8.7109375"/>
    <col min="1685" max="1685" customWidth="1" width="8.7109375"/>
    <col min="1686" max="1686" customWidth="1" width="8.7109375"/>
    <col min="1687" max="1687" customWidth="1" width="8.7109375"/>
    <col min="1688" max="1688" customWidth="1" width="8.7109375"/>
    <col min="1689" max="1689" customWidth="1" width="8.7109375"/>
    <col min="1690" max="1690" customWidth="1" width="8.7109375"/>
    <col min="1691" max="1691" customWidth="1" width="8.7109375"/>
    <col min="1692" max="1692" customWidth="1" width="8.7109375"/>
    <col min="1693" max="1693" customWidth="1" width="8.7109375"/>
    <col min="1694" max="1694" customWidth="1" width="8.7109375"/>
    <col min="1695" max="1695" customWidth="1" width="8.7109375"/>
    <col min="1696" max="1696" customWidth="1" width="8.7109375"/>
    <col min="1697" max="1697" customWidth="1" width="8.7109375"/>
    <col min="1698" max="1698" customWidth="1" width="8.7109375"/>
    <col min="1699" max="1699" customWidth="1" width="8.7109375"/>
    <col min="1700" max="1700" customWidth="1" width="8.7109375"/>
    <col min="1701" max="1701" customWidth="1" width="8.7109375"/>
    <col min="1702" max="1702" customWidth="1" width="8.7109375"/>
    <col min="1703" max="1703" customWidth="1" width="8.7109375"/>
    <col min="1704" max="1704" customWidth="1" width="8.7109375"/>
    <col min="1705" max="1705" customWidth="1" width="8.7109375"/>
    <col min="1706" max="1706" customWidth="1" width="8.7109375"/>
    <col min="1707" max="1707" customWidth="1" width="8.7109375"/>
    <col min="1708" max="1708" customWidth="1" width="8.7109375"/>
    <col min="1709" max="1709" customWidth="1" width="8.7109375"/>
    <col min="1710" max="1710" customWidth="1" width="8.7109375"/>
    <col min="1711" max="1711" customWidth="1" width="8.7109375"/>
    <col min="1712" max="1712" customWidth="1" width="8.7109375"/>
    <col min="1713" max="1713" customWidth="1" width="8.7109375"/>
    <col min="1714" max="1714" customWidth="1" width="8.7109375"/>
    <col min="1715" max="1715" customWidth="1" width="8.7109375"/>
    <col min="1716" max="1716" customWidth="1" width="8.7109375"/>
    <col min="1717" max="1717" customWidth="1" width="8.7109375"/>
    <col min="1718" max="1718" customWidth="1" width="8.7109375"/>
    <col min="1719" max="1719" customWidth="1" width="8.7109375"/>
    <col min="1720" max="1720" customWidth="1" width="8.7109375"/>
    <col min="1721" max="1721" customWidth="1" width="8.7109375"/>
    <col min="1722" max="1722" customWidth="1" width="8.7109375"/>
    <col min="1723" max="1723" customWidth="1" width="8.7109375"/>
    <col min="1724" max="1724" customWidth="1" width="8.7109375"/>
    <col min="1725" max="1725" customWidth="1" width="8.7109375"/>
    <col min="1726" max="1726" customWidth="1" width="8.7109375"/>
    <col min="1727" max="1727" customWidth="1" width="8.7109375"/>
    <col min="1728" max="1728" customWidth="1" width="8.7109375"/>
    <col min="1729" max="1729" customWidth="1" width="8.7109375"/>
    <col min="1730" max="1730" customWidth="1" width="8.7109375"/>
    <col min="1731" max="1731" customWidth="1" width="8.7109375"/>
    <col min="1732" max="1732" customWidth="1" width="8.7109375"/>
    <col min="1733" max="1733" customWidth="1" width="8.7109375"/>
    <col min="1734" max="1734" customWidth="1" width="8.7109375"/>
    <col min="1735" max="1735" customWidth="1" width="8.7109375"/>
    <col min="1736" max="1736" customWidth="1" width="8.7109375"/>
    <col min="1737" max="1737" customWidth="1" width="8.7109375"/>
    <col min="1738" max="1738" customWidth="1" width="8.7109375"/>
    <col min="1739" max="1739" customWidth="1" width="8.7109375"/>
    <col min="1740" max="1740" customWidth="1" width="8.7109375"/>
    <col min="1741" max="1741" customWidth="1" width="8.7109375"/>
    <col min="1742" max="1742" customWidth="1" width="8.7109375"/>
    <col min="1743" max="1743" customWidth="1" width="8.7109375"/>
    <col min="1744" max="1744" customWidth="1" width="8.7109375"/>
    <col min="1745" max="1745" customWidth="1" width="8.7109375"/>
    <col min="1746" max="1746" customWidth="1" width="8.7109375"/>
    <col min="1747" max="1747" customWidth="1" width="8.7109375"/>
    <col min="1748" max="1748" customWidth="1" width="8.7109375"/>
    <col min="1749" max="1749" customWidth="1" width="8.7109375"/>
    <col min="1750" max="1750" customWidth="1" width="8.7109375"/>
    <col min="1751" max="1751" customWidth="1" width="8.7109375"/>
    <col min="1752" max="1752" customWidth="1" width="8.7109375"/>
    <col min="1753" max="1753" customWidth="1" width="8.7109375"/>
    <col min="1754" max="1754" customWidth="1" width="8.7109375"/>
    <col min="1755" max="1755" customWidth="1" width="8.7109375"/>
    <col min="1756" max="1756" customWidth="1" width="8.7109375"/>
    <col min="1757" max="1757" customWidth="1" width="8.7109375"/>
    <col min="1758" max="1758" customWidth="1" width="8.7109375"/>
    <col min="1759" max="1759" customWidth="1" width="8.7109375"/>
    <col min="1760" max="1760" customWidth="1" width="8.7109375"/>
    <col min="1761" max="1761" customWidth="1" width="8.7109375"/>
    <col min="1762" max="1762" customWidth="1" width="8.7109375"/>
    <col min="1763" max="1763" customWidth="1" width="8.7109375"/>
    <col min="1764" max="1764" customWidth="1" width="8.7109375"/>
    <col min="1765" max="1765" customWidth="1" width="8.7109375"/>
    <col min="1766" max="1766" customWidth="1" width="8.7109375"/>
    <col min="1767" max="1767" customWidth="1" width="8.7109375"/>
    <col min="1768" max="1768" customWidth="1" width="8.7109375"/>
    <col min="1769" max="1769" customWidth="1" width="8.7109375"/>
    <col min="1770" max="1770" customWidth="1" width="8.7109375"/>
    <col min="1771" max="1771" customWidth="1" width="8.7109375"/>
    <col min="1772" max="1772" customWidth="1" width="8.7109375"/>
    <col min="1773" max="1773" customWidth="1" width="8.7109375"/>
    <col min="1774" max="1774" customWidth="1" width="8.7109375"/>
    <col min="1775" max="1775" customWidth="1" width="8.7109375"/>
    <col min="1776" max="1776" customWidth="1" width="8.7109375"/>
    <col min="1777" max="1777" customWidth="1" width="8.7109375"/>
    <col min="1778" max="1778" customWidth="1" width="8.7109375"/>
    <col min="1779" max="1779" customWidth="1" width="8.7109375"/>
    <col min="1780" max="1780" customWidth="1" width="8.7109375"/>
    <col min="1781" max="1781" customWidth="1" width="8.7109375"/>
    <col min="1782" max="1782" customWidth="1" width="8.7109375"/>
    <col min="1783" max="1783" customWidth="1" width="8.7109375"/>
    <col min="1784" max="1784" customWidth="1" width="8.7109375"/>
    <col min="1785" max="1785" customWidth="1" width="8.7109375"/>
    <col min="1786" max="1786" customWidth="1" width="8.7109375"/>
    <col min="1787" max="1787" customWidth="1" width="8.7109375"/>
    <col min="1788" max="1788" customWidth="1" width="8.7109375"/>
    <col min="1789" max="1789" customWidth="1" width="8.7109375"/>
    <col min="1790" max="1790" customWidth="1" width="8.7109375"/>
    <col min="1791" max="1791" customWidth="1" width="8.7109375"/>
    <col min="1792" max="1792" customWidth="1" width="8.7109375"/>
    <col min="1793" max="1793" customWidth="1" width="8.7109375"/>
    <col min="1794" max="1794" customWidth="1" width="8.7109375"/>
    <col min="1795" max="1795" customWidth="1" width="8.7109375"/>
    <col min="1796" max="1796" customWidth="1" width="8.7109375"/>
    <col min="1797" max="1797" customWidth="1" width="8.7109375"/>
    <col min="1798" max="1798" customWidth="1" width="8.7109375"/>
    <col min="1799" max="1799" customWidth="1" width="8.7109375"/>
    <col min="1800" max="1800" customWidth="1" width="8.7109375"/>
    <col min="1801" max="1801" customWidth="1" width="8.7109375"/>
    <col min="1802" max="1802" customWidth="1" width="8.7109375"/>
    <col min="1803" max="1803" customWidth="1" width="8.7109375"/>
    <col min="1804" max="1804" customWidth="1" width="8.7109375"/>
    <col min="1805" max="1805" customWidth="1" width="8.7109375"/>
    <col min="1806" max="1806" customWidth="1" width="8.7109375"/>
    <col min="1807" max="1807" customWidth="1" width="8.7109375"/>
    <col min="1808" max="1808" customWidth="1" width="8.7109375"/>
    <col min="1809" max="1809" customWidth="1" width="8.7109375"/>
    <col min="1810" max="1810" customWidth="1" width="8.7109375"/>
    <col min="1811" max="1811" customWidth="1" width="8.7109375"/>
    <col min="1812" max="1812" customWidth="1" width="8.7109375"/>
    <col min="1813" max="1813" customWidth="1" width="8.7109375"/>
    <col min="1814" max="1814" customWidth="1" width="8.7109375"/>
    <col min="1815" max="1815" customWidth="1" width="8.7109375"/>
    <col min="1816" max="1816" customWidth="1" width="8.7109375"/>
    <col min="1817" max="1817" customWidth="1" width="8.7109375"/>
    <col min="1818" max="1818" customWidth="1" width="8.7109375"/>
    <col min="1819" max="1819" customWidth="1" width="8.7109375"/>
    <col min="1820" max="1820" customWidth="1" width="8.7109375"/>
    <col min="1821" max="1821" customWidth="1" width="8.7109375"/>
    <col min="1822" max="1822" customWidth="1" width="8.7109375"/>
    <col min="1823" max="1823" customWidth="1" width="8.7109375"/>
    <col min="1824" max="1824" customWidth="1" width="8.7109375"/>
    <col min="1825" max="1825" customWidth="1" width="8.7109375"/>
    <col min="1826" max="1826" customWidth="1" width="8.7109375"/>
    <col min="1827" max="1827" customWidth="1" width="8.7109375"/>
    <col min="1828" max="1828" customWidth="1" width="8.7109375"/>
    <col min="1829" max="1829" customWidth="1" width="8.7109375"/>
    <col min="1830" max="1830" customWidth="1" width="8.7109375"/>
    <col min="1831" max="1831" customWidth="1" width="8.7109375"/>
    <col min="1832" max="1832" customWidth="1" width="8.7109375"/>
    <col min="1833" max="1833" customWidth="1" width="8.7109375"/>
    <col min="1834" max="1834" customWidth="1" width="8.7109375"/>
    <col min="1835" max="1835" customWidth="1" width="8.7109375"/>
    <col min="1836" max="1836" customWidth="1" width="8.7109375"/>
    <col min="1837" max="1837" customWidth="1" width="8.7109375"/>
    <col min="1838" max="1838" customWidth="1" width="8.7109375"/>
    <col min="1839" max="1839" customWidth="1" width="8.7109375"/>
    <col min="1840" max="1840" customWidth="1" width="8.7109375"/>
    <col min="1841" max="1841" customWidth="1" width="8.7109375"/>
    <col min="1842" max="1842" customWidth="1" width="8.7109375"/>
    <col min="1843" max="1843" customWidth="1" width="8.7109375"/>
    <col min="1844" max="1844" customWidth="1" width="8.7109375"/>
    <col min="1845" max="1845" customWidth="1" width="8.7109375"/>
    <col min="1846" max="1846" customWidth="1" width="8.7109375"/>
    <col min="1847" max="1847" customWidth="1" width="8.7109375"/>
    <col min="1848" max="1848" customWidth="1" width="8.7109375"/>
    <col min="1849" max="1849" customWidth="1" width="8.7109375"/>
    <col min="1850" max="1850" customWidth="1" width="8.7109375"/>
    <col min="1851" max="1851" customWidth="1" width="8.7109375"/>
    <col min="1852" max="1852" customWidth="1" width="8.7109375"/>
    <col min="1853" max="1853" customWidth="1" width="8.7109375"/>
    <col min="1854" max="1854" customWidth="1" width="8.7109375"/>
    <col min="1855" max="1855" customWidth="1" width="8.7109375"/>
    <col min="1856" max="1856" customWidth="1" width="8.7109375"/>
    <col min="1857" max="1857" customWidth="1" width="8.7109375"/>
    <col min="1858" max="1858" customWidth="1" width="8.7109375"/>
    <col min="1859" max="1859" customWidth="1" width="8.7109375"/>
    <col min="1860" max="1860" customWidth="1" width="8.7109375"/>
    <col min="1861" max="1861" customWidth="1" width="8.7109375"/>
    <col min="1862" max="1862" customWidth="1" width="8.7109375"/>
    <col min="1863" max="1863" customWidth="1" width="8.7109375"/>
    <col min="1864" max="1864" customWidth="1" width="8.7109375"/>
    <col min="1865" max="1865" customWidth="1" width="8.7109375"/>
    <col min="1866" max="1866" customWidth="1" width="8.7109375"/>
    <col min="1867" max="1867" customWidth="1" width="8.7109375"/>
    <col min="1868" max="1868" customWidth="1" width="8.7109375"/>
    <col min="1869" max="1869" customWidth="1" width="8.7109375"/>
    <col min="1870" max="1870" customWidth="1" width="8.7109375"/>
    <col min="1871" max="1871" customWidth="1" width="8.7109375"/>
    <col min="1872" max="1872" customWidth="1" width="8.7109375"/>
    <col min="1873" max="1873" customWidth="1" width="8.7109375"/>
    <col min="1874" max="1874" customWidth="1" width="8.7109375"/>
    <col min="1875" max="1875" customWidth="1" width="8.7109375"/>
    <col min="1876" max="1876" customWidth="1" width="8.7109375"/>
    <col min="1877" max="1877" customWidth="1" width="8.7109375"/>
    <col min="1878" max="1878" customWidth="1" width="8.7109375"/>
    <col min="1879" max="1879" customWidth="1" width="8.7109375"/>
    <col min="1880" max="1880" customWidth="1" width="8.7109375"/>
    <col min="1881" max="1881" customWidth="1" width="8.7109375"/>
    <col min="1882" max="1882" customWidth="1" width="8.7109375"/>
    <col min="1883" max="1883" customWidth="1" width="8.7109375"/>
    <col min="1884" max="1884" customWidth="1" width="8.7109375"/>
    <col min="1885" max="1885" customWidth="1" width="8.7109375"/>
    <col min="1886" max="1886" customWidth="1" width="8.7109375"/>
    <col min="1887" max="1887" customWidth="1" width="8.7109375"/>
    <col min="1888" max="1888" customWidth="1" width="8.7109375"/>
    <col min="1889" max="1889" customWidth="1" width="8.7109375"/>
    <col min="1890" max="1890" customWidth="1" width="8.7109375"/>
    <col min="1891" max="1891" customWidth="1" width="8.7109375"/>
    <col min="1892" max="1892" customWidth="1" width="8.7109375"/>
    <col min="1893" max="1893" customWidth="1" width="8.7109375"/>
    <col min="1894" max="1894" customWidth="1" width="8.7109375"/>
    <col min="1895" max="1895" customWidth="1" width="8.7109375"/>
    <col min="1896" max="1896" customWidth="1" width="8.7109375"/>
    <col min="1897" max="1897" customWidth="1" width="8.7109375"/>
    <col min="1898" max="1898" customWidth="1" width="8.7109375"/>
    <col min="1899" max="1899" customWidth="1" width="8.7109375"/>
    <col min="1900" max="1900" customWidth="1" width="8.7109375"/>
    <col min="1901" max="1901" customWidth="1" width="8.7109375"/>
    <col min="1902" max="1902" customWidth="1" width="8.7109375"/>
    <col min="1903" max="1903" customWidth="1" width="8.7109375"/>
    <col min="1904" max="1904" customWidth="1" width="8.7109375"/>
    <col min="1905" max="1905" customWidth="1" width="8.7109375"/>
    <col min="1906" max="1906" customWidth="1" width="8.7109375"/>
    <col min="1907" max="1907" customWidth="1" width="8.7109375"/>
    <col min="1908" max="1908" customWidth="1" width="8.7109375"/>
    <col min="1909" max="1909" customWidth="1" width="8.7109375"/>
    <col min="1910" max="1910" customWidth="1" width="8.7109375"/>
    <col min="1911" max="1911" customWidth="1" width="8.7109375"/>
    <col min="1912" max="1912" customWidth="1" width="8.7109375"/>
    <col min="1913" max="1913" customWidth="1" width="8.7109375"/>
    <col min="1914" max="1914" customWidth="1" width="8.7109375"/>
    <col min="1915" max="1915" customWidth="1" width="8.7109375"/>
    <col min="1916" max="1916" customWidth="1" width="8.7109375"/>
    <col min="1917" max="1917" customWidth="1" width="8.7109375"/>
    <col min="1918" max="1918" customWidth="1" width="8.7109375"/>
    <col min="1919" max="1919" customWidth="1" width="8.7109375"/>
    <col min="1920" max="1920" customWidth="1" width="8.7109375"/>
    <col min="1921" max="1921" customWidth="1" width="8.7109375"/>
    <col min="1922" max="1922" customWidth="1" width="8.7109375"/>
    <col min="1923" max="1923" customWidth="1" width="8.7109375"/>
    <col min="1924" max="1924" customWidth="1" width="8.7109375"/>
    <col min="1925" max="1925" customWidth="1" width="8.7109375"/>
    <col min="1926" max="1926" customWidth="1" width="8.7109375"/>
    <col min="1927" max="1927" customWidth="1" width="8.7109375"/>
    <col min="1928" max="1928" customWidth="1" width="8.7109375"/>
    <col min="1929" max="1929" customWidth="1" width="8.7109375"/>
    <col min="1930" max="1930" customWidth="1" width="8.7109375"/>
    <col min="1931" max="1931" customWidth="1" width="8.7109375"/>
    <col min="1932" max="1932" customWidth="1" width="8.7109375"/>
    <col min="1933" max="1933" customWidth="1" width="8.7109375"/>
    <col min="1934" max="1934" customWidth="1" width="8.7109375"/>
    <col min="1935" max="1935" customWidth="1" width="8.7109375"/>
    <col min="1936" max="1936" customWidth="1" width="8.7109375"/>
    <col min="1937" max="1937" customWidth="1" width="8.7109375"/>
    <col min="1938" max="1938" customWidth="1" width="8.7109375"/>
    <col min="1939" max="1939" customWidth="1" width="8.7109375"/>
    <col min="1940" max="1940" customWidth="1" width="8.7109375"/>
    <col min="1941" max="1941" customWidth="1" width="8.7109375"/>
    <col min="1942" max="1942" customWidth="1" width="8.7109375"/>
    <col min="1943" max="1943" customWidth="1" width="8.7109375"/>
    <col min="1944" max="1944" customWidth="1" width="8.7109375"/>
    <col min="1945" max="1945" customWidth="1" width="8.7109375"/>
    <col min="1946" max="1946" customWidth="1" width="8.7109375"/>
    <col min="1947" max="1947" customWidth="1" width="8.7109375"/>
    <col min="1948" max="1948" customWidth="1" width="8.7109375"/>
    <col min="1949" max="1949" customWidth="1" width="8.7109375"/>
    <col min="1950" max="1950" customWidth="1" width="8.7109375"/>
    <col min="1951" max="1951" customWidth="1" width="8.7109375"/>
    <col min="1952" max="1952" customWidth="1" width="8.7109375"/>
    <col min="1953" max="1953" customWidth="1" width="8.7109375"/>
    <col min="1954" max="1954" customWidth="1" width="8.7109375"/>
    <col min="1955" max="1955" customWidth="1" width="8.7109375"/>
    <col min="1956" max="1956" customWidth="1" width="8.7109375"/>
    <col min="1957" max="1957" customWidth="1" width="8.7109375"/>
    <col min="1958" max="1958" customWidth="1" width="8.7109375"/>
    <col min="1959" max="1959" customWidth="1" width="8.7109375"/>
    <col min="1960" max="1960" customWidth="1" width="8.7109375"/>
    <col min="1961" max="1961" customWidth="1" width="8.7109375"/>
    <col min="1962" max="1962" customWidth="1" width="8.7109375"/>
    <col min="1963" max="1963" customWidth="1" width="8.7109375"/>
    <col min="1964" max="1964" customWidth="1" width="8.7109375"/>
    <col min="1965" max="1965" customWidth="1" width="8.7109375"/>
    <col min="1966" max="1966" customWidth="1" width="8.7109375"/>
    <col min="1967" max="1967" customWidth="1" width="8.7109375"/>
    <col min="1968" max="1968" customWidth="1" width="8.7109375"/>
    <col min="1969" max="1969" customWidth="1" width="8.7109375"/>
    <col min="1970" max="1970" customWidth="1" width="8.7109375"/>
    <col min="1971" max="1971" customWidth="1" width="8.7109375"/>
    <col min="1972" max="1972" customWidth="1" width="8.7109375"/>
    <col min="1973" max="1973" customWidth="1" width="8.7109375"/>
    <col min="1974" max="1974" customWidth="1" width="8.7109375"/>
    <col min="1975" max="1975" customWidth="1" width="8.7109375"/>
    <col min="1976" max="1976" customWidth="1" width="8.7109375"/>
    <col min="1977" max="1977" customWidth="1" width="8.7109375"/>
    <col min="1978" max="1978" customWidth="1" width="8.7109375"/>
    <col min="1979" max="1979" customWidth="1" width="8.7109375"/>
    <col min="1980" max="1980" customWidth="1" width="8.7109375"/>
    <col min="1981" max="1981" customWidth="1" width="8.7109375"/>
    <col min="1982" max="1982" customWidth="1" width="8.7109375"/>
    <col min="1983" max="1983" customWidth="1" width="8.7109375"/>
    <col min="1984" max="1984" customWidth="1" width="8.7109375"/>
    <col min="1985" max="1985" customWidth="1" width="8.7109375"/>
    <col min="1986" max="1986" customWidth="1" width="8.7109375"/>
    <col min="1987" max="1987" customWidth="1" width="8.7109375"/>
    <col min="1988" max="1988" customWidth="1" width="8.7109375"/>
    <col min="1989" max="1989" customWidth="1" width="8.7109375"/>
    <col min="1990" max="1990" customWidth="1" width="8.7109375"/>
    <col min="1991" max="1991" customWidth="1" width="8.7109375"/>
    <col min="1992" max="1992" customWidth="1" width="8.7109375"/>
    <col min="1993" max="1993" customWidth="1" width="8.7109375"/>
    <col min="1994" max="1994" customWidth="1" width="8.7109375"/>
    <col min="1995" max="1995" customWidth="1" width="8.7109375"/>
    <col min="1996" max="1996" customWidth="1" width="8.7109375"/>
    <col min="1997" max="1997" customWidth="1" width="8.7109375"/>
    <col min="1998" max="1998" customWidth="1" width="8.7109375"/>
    <col min="1999" max="1999" customWidth="1" width="8.7109375"/>
    <col min="2000" max="2000" customWidth="1" width="8.7109375"/>
    <col min="2001" max="2001" customWidth="1" width="8.7109375"/>
    <col min="2002" max="2002" customWidth="1" width="8.7109375"/>
    <col min="2003" max="2003" customWidth="1" width="8.7109375"/>
    <col min="2004" max="2004" customWidth="1" width="8.7109375"/>
    <col min="2005" max="2005" customWidth="1" width="8.7109375"/>
    <col min="2006" max="2006" customWidth="1" width="8.7109375"/>
    <col min="2007" max="2007" customWidth="1" width="8.7109375"/>
    <col min="2008" max="2008" customWidth="1" width="8.7109375"/>
    <col min="2009" max="2009" customWidth="1" width="8.7109375"/>
    <col min="2010" max="2010" customWidth="1" width="8.7109375"/>
    <col min="2011" max="2011" customWidth="1" width="8.7109375"/>
    <col min="2012" max="2012" customWidth="1" width="8.7109375"/>
    <col min="2013" max="2013" customWidth="1" width="8.7109375"/>
    <col min="2014" max="2014" customWidth="1" width="8.7109375"/>
    <col min="2015" max="2015" customWidth="1" width="8.7109375"/>
    <col min="2016" max="2016" customWidth="1" width="8.7109375"/>
    <col min="2017" max="2017" customWidth="1" width="8.7109375"/>
    <col min="2018" max="2018" customWidth="1" width="8.7109375"/>
    <col min="2019" max="2019" customWidth="1" width="8.7109375"/>
    <col min="2020" max="2020" customWidth="1" width="8.7109375"/>
    <col min="2021" max="2021" customWidth="1" width="8.7109375"/>
    <col min="2022" max="2022" customWidth="1" width="8.7109375"/>
    <col min="2023" max="2023" customWidth="1" width="8.7109375"/>
    <col min="2024" max="2024" customWidth="1" width="8.7109375"/>
    <col min="2025" max="2025" customWidth="1" width="8.7109375"/>
    <col min="2026" max="2026" customWidth="1" width="8.7109375"/>
    <col min="2027" max="2027" customWidth="1" width="8.7109375"/>
    <col min="2028" max="2028" customWidth="1" width="8.7109375"/>
    <col min="2029" max="2029" customWidth="1" width="8.7109375"/>
    <col min="2030" max="2030" customWidth="1" width="8.7109375"/>
    <col min="2031" max="2031" customWidth="1" width="8.7109375"/>
    <col min="2032" max="2032" customWidth="1" width="8.7109375"/>
    <col min="2033" max="2033" customWidth="1" width="8.7109375"/>
    <col min="2034" max="2034" customWidth="1" width="8.7109375"/>
    <col min="2035" max="2035" customWidth="1" width="8.7109375"/>
    <col min="2036" max="2036" customWidth="1" width="8.7109375"/>
    <col min="2037" max="2037" customWidth="1" width="8.7109375"/>
    <col min="2038" max="2038" customWidth="1" width="8.7109375"/>
    <col min="2039" max="2039" customWidth="1" width="8.7109375"/>
    <col min="2040" max="2040" customWidth="1" width="8.7109375"/>
    <col min="2041" max="2041" customWidth="1" width="8.7109375"/>
    <col min="2042" max="2042" customWidth="1" width="8.7109375"/>
    <col min="2043" max="2043" customWidth="1" width="8.7109375"/>
    <col min="2044" max="2044" customWidth="1" width="8.7109375"/>
    <col min="2045" max="2045" customWidth="1" width="8.7109375"/>
    <col min="2046" max="2046" customWidth="1" width="8.7109375"/>
    <col min="2047" max="2047" customWidth="1" width="8.7109375"/>
    <col min="2048" max="2048" customWidth="1" width="8.7109375"/>
    <col min="2049" max="2049" customWidth="1" width="8.7109375"/>
    <col min="2050" max="2050" customWidth="1" width="8.7109375"/>
    <col min="2051" max="2051" customWidth="1" width="8.7109375"/>
    <col min="2052" max="2052" customWidth="1" width="8.7109375"/>
    <col min="2053" max="2053" customWidth="1" width="8.7109375"/>
    <col min="2054" max="2054" customWidth="1" width="8.7109375"/>
    <col min="2055" max="2055" customWidth="1" width="8.7109375"/>
    <col min="2056" max="2056" customWidth="1" width="8.7109375"/>
    <col min="2057" max="2057" customWidth="1" width="8.7109375"/>
    <col min="2058" max="2058" customWidth="1" width="8.7109375"/>
    <col min="2059" max="2059" customWidth="1" width="8.7109375"/>
    <col min="2060" max="2060" customWidth="1" width="8.7109375"/>
    <col min="2061" max="2061" customWidth="1" width="8.7109375"/>
    <col min="2062" max="2062" customWidth="1" width="8.7109375"/>
    <col min="2063" max="2063" customWidth="1" width="8.7109375"/>
    <col min="2064" max="2064" customWidth="1" width="8.7109375"/>
    <col min="2065" max="2065" customWidth="1" width="8.7109375"/>
    <col min="2066" max="2066" customWidth="1" width="8.7109375"/>
    <col min="2067" max="2067" customWidth="1" width="8.7109375"/>
    <col min="2068" max="2068" customWidth="1" width="8.7109375"/>
    <col min="2069" max="2069" customWidth="1" width="8.7109375"/>
    <col min="2070" max="2070" customWidth="1" width="8.7109375"/>
    <col min="2071" max="2071" customWidth="1" width="8.7109375"/>
    <col min="2072" max="2072" customWidth="1" width="8.7109375"/>
    <col min="2073" max="2073" customWidth="1" width="8.7109375"/>
    <col min="2074" max="2074" customWidth="1" width="8.7109375"/>
    <col min="2075" max="2075" customWidth="1" width="8.7109375"/>
    <col min="2076" max="2076" customWidth="1" width="8.7109375"/>
    <col min="2077" max="2077" customWidth="1" width="8.7109375"/>
    <col min="2078" max="2078" customWidth="1" width="8.7109375"/>
    <col min="2079" max="2079" customWidth="1" width="8.7109375"/>
    <col min="2080" max="2080" customWidth="1" width="8.7109375"/>
    <col min="2081" max="2081" customWidth="1" width="8.7109375"/>
    <col min="2082" max="2082" customWidth="1" width="8.7109375"/>
    <col min="2083" max="2083" customWidth="1" width="8.7109375"/>
    <col min="2084" max="2084" customWidth="1" width="8.7109375"/>
    <col min="2085" max="2085" customWidth="1" width="8.7109375"/>
    <col min="2086" max="2086" customWidth="1" width="8.7109375"/>
    <col min="2087" max="2087" customWidth="1" width="8.7109375"/>
    <col min="2088" max="2088" customWidth="1" width="8.7109375"/>
    <col min="2089" max="2089" customWidth="1" width="8.7109375"/>
    <col min="2090" max="2090" customWidth="1" width="8.7109375"/>
    <col min="2091" max="2091" customWidth="1" width="8.7109375"/>
    <col min="2092" max="2092" customWidth="1" width="8.7109375"/>
    <col min="2093" max="2093" customWidth="1" width="8.7109375"/>
    <col min="2094" max="2094" customWidth="1" width="8.7109375"/>
    <col min="2095" max="2095" customWidth="1" width="8.7109375"/>
    <col min="2096" max="2096" customWidth="1" width="8.7109375"/>
    <col min="2097" max="2097" customWidth="1" width="8.7109375"/>
    <col min="2098" max="2098" customWidth="1" width="8.7109375"/>
    <col min="2099" max="2099" customWidth="1" width="8.7109375"/>
    <col min="2100" max="2100" customWidth="1" width="8.7109375"/>
    <col min="2101" max="2101" customWidth="1" width="8.7109375"/>
    <col min="2102" max="2102" customWidth="1" width="8.7109375"/>
    <col min="2103" max="2103" customWidth="1" width="8.7109375"/>
    <col min="2104" max="2104" customWidth="1" width="8.7109375"/>
    <col min="2105" max="2105" customWidth="1" width="8.7109375"/>
    <col min="2106" max="2106" customWidth="1" width="8.7109375"/>
    <col min="2107" max="2107" customWidth="1" width="8.7109375"/>
    <col min="2108" max="2108" customWidth="1" width="8.7109375"/>
    <col min="2109" max="2109" customWidth="1" width="8.7109375"/>
    <col min="2110" max="2110" customWidth="1" width="8.7109375"/>
    <col min="2111" max="2111" customWidth="1" width="8.7109375"/>
    <col min="2112" max="2112" customWidth="1" width="8.7109375"/>
    <col min="2113" max="2113" customWidth="1" width="8.7109375"/>
    <col min="2114" max="2114" customWidth="1" width="8.7109375"/>
    <col min="2115" max="2115" customWidth="1" width="8.7109375"/>
    <col min="2116" max="2116" customWidth="1" width="8.7109375"/>
    <col min="2117" max="2117" customWidth="1" width="8.7109375"/>
    <col min="2118" max="2118" customWidth="1" width="8.7109375"/>
    <col min="2119" max="2119" customWidth="1" width="8.7109375"/>
    <col min="2120" max="2120" customWidth="1" width="8.7109375"/>
    <col min="2121" max="2121" customWidth="1" width="8.7109375"/>
    <col min="2122" max="2122" customWidth="1" width="8.7109375"/>
    <col min="2123" max="2123" customWidth="1" width="8.7109375"/>
    <col min="2124" max="2124" customWidth="1" width="8.7109375"/>
    <col min="2125" max="2125" customWidth="1" width="8.7109375"/>
    <col min="2126" max="2126" customWidth="1" width="8.7109375"/>
    <col min="2127" max="2127" customWidth="1" width="8.7109375"/>
    <col min="2128" max="2128" customWidth="1" width="8.7109375"/>
    <col min="2129" max="2129" customWidth="1" width="8.7109375"/>
    <col min="2130" max="2130" customWidth="1" width="8.7109375"/>
    <col min="2131" max="2131" customWidth="1" width="8.7109375"/>
    <col min="2132" max="2132" customWidth="1" width="8.7109375"/>
    <col min="2133" max="2133" customWidth="1" width="8.7109375"/>
    <col min="2134" max="2134" customWidth="1" width="8.7109375"/>
    <col min="2135" max="2135" customWidth="1" width="8.7109375"/>
    <col min="2136" max="2136" customWidth="1" width="8.7109375"/>
    <col min="2137" max="2137" customWidth="1" width="8.7109375"/>
    <col min="2138" max="2138" customWidth="1" width="8.7109375"/>
    <col min="2139" max="2139" customWidth="1" width="8.7109375"/>
    <col min="2140" max="2140" customWidth="1" width="8.7109375"/>
    <col min="2141" max="2141" customWidth="1" width="8.7109375"/>
    <col min="2142" max="2142" customWidth="1" width="8.7109375"/>
    <col min="2143" max="2143" customWidth="1" width="8.7109375"/>
    <col min="2144" max="2144" customWidth="1" width="8.7109375"/>
    <col min="2145" max="2145" customWidth="1" width="8.7109375"/>
    <col min="2146" max="2146" customWidth="1" width="8.7109375"/>
    <col min="2147" max="2147" customWidth="1" width="8.7109375"/>
    <col min="2148" max="2148" customWidth="1" width="8.7109375"/>
    <col min="2149" max="2149" customWidth="1" width="8.7109375"/>
    <col min="2150" max="2150" customWidth="1" width="8.7109375"/>
    <col min="2151" max="2151" customWidth="1" width="8.7109375"/>
    <col min="2152" max="2152" customWidth="1" width="8.7109375"/>
    <col min="2153" max="2153" customWidth="1" width="8.7109375"/>
    <col min="2154" max="2154" customWidth="1" width="8.7109375"/>
    <col min="2155" max="2155" customWidth="1" width="8.7109375"/>
    <col min="2156" max="2156" customWidth="1" width="8.7109375"/>
    <col min="2157" max="2157" customWidth="1" width="8.7109375"/>
    <col min="2158" max="2158" customWidth="1" width="8.7109375"/>
    <col min="2159" max="2159" customWidth="1" width="8.7109375"/>
    <col min="2160" max="2160" customWidth="1" width="8.7109375"/>
    <col min="2161" max="2161" customWidth="1" width="8.7109375"/>
    <col min="2162" max="2162" customWidth="1" width="8.7109375"/>
    <col min="2163" max="2163" customWidth="1" width="8.7109375"/>
    <col min="2164" max="2164" customWidth="1" width="8.7109375"/>
    <col min="2165" max="2165" customWidth="1" width="8.7109375"/>
    <col min="2166" max="2166" customWidth="1" width="8.7109375"/>
    <col min="2167" max="2167" customWidth="1" width="8.7109375"/>
    <col min="2168" max="2168" customWidth="1" width="8.7109375"/>
    <col min="2169" max="2169" customWidth="1" width="8.7109375"/>
    <col min="2170" max="2170" customWidth="1" width="8.7109375"/>
    <col min="2171" max="2171" customWidth="1" width="8.7109375"/>
    <col min="2172" max="2172" customWidth="1" width="8.7109375"/>
    <col min="2173" max="2173" customWidth="1" width="8.7109375"/>
    <col min="2174" max="2174" customWidth="1" width="8.7109375"/>
    <col min="2175" max="2175" customWidth="1" width="8.7109375"/>
    <col min="2176" max="2176" customWidth="1" width="8.7109375"/>
    <col min="2177" max="2177" customWidth="1" width="8.7109375"/>
    <col min="2178" max="2178" customWidth="1" width="8.7109375"/>
    <col min="2179" max="2179" customWidth="1" width="8.7109375"/>
    <col min="2180" max="2180" customWidth="1" width="8.7109375"/>
    <col min="2181" max="2181" customWidth="1" width="8.7109375"/>
    <col min="2182" max="2182" customWidth="1" width="8.7109375"/>
    <col min="2183" max="2183" customWidth="1" width="8.7109375"/>
    <col min="2184" max="2184" customWidth="1" width="8.7109375"/>
    <col min="2185" max="2185" customWidth="1" width="8.7109375"/>
    <col min="2186" max="2186" customWidth="1" width="8.7109375"/>
    <col min="2187" max="2187" customWidth="1" width="8.7109375"/>
    <col min="2188" max="2188" customWidth="1" width="8.7109375"/>
    <col min="2189" max="2189" customWidth="1" width="8.7109375"/>
    <col min="2190" max="2190" customWidth="1" width="8.7109375"/>
    <col min="2191" max="2191" customWidth="1" width="8.7109375"/>
    <col min="2192" max="2192" customWidth="1" width="8.7109375"/>
    <col min="2193" max="2193" customWidth="1" width="8.7109375"/>
    <col min="2194" max="2194" customWidth="1" width="8.7109375"/>
    <col min="2195" max="2195" customWidth="1" width="8.7109375"/>
    <col min="2196" max="2196" customWidth="1" width="8.7109375"/>
    <col min="2197" max="2197" customWidth="1" width="8.7109375"/>
    <col min="2198" max="2198" customWidth="1" width="8.7109375"/>
    <col min="2199" max="2199" customWidth="1" width="8.7109375"/>
    <col min="2200" max="2200" customWidth="1" width="8.7109375"/>
    <col min="2201" max="2201" customWidth="1" width="8.7109375"/>
    <col min="2202" max="2202" customWidth="1" width="8.7109375"/>
    <col min="2203" max="2203" customWidth="1" width="8.7109375"/>
    <col min="2204" max="2204" customWidth="1" width="8.7109375"/>
    <col min="2205" max="2205" customWidth="1" width="8.7109375"/>
    <col min="2206" max="2206" customWidth="1" width="8.7109375"/>
    <col min="2207" max="2207" customWidth="1" width="8.7109375"/>
    <col min="2208" max="2208" customWidth="1" width="8.7109375"/>
    <col min="2209" max="2209" customWidth="1" width="8.7109375"/>
    <col min="2210" max="2210" customWidth="1" width="8.7109375"/>
    <col min="2211" max="2211" customWidth="1" width="8.7109375"/>
    <col min="2212" max="2212" customWidth="1" width="8.7109375"/>
    <col min="2213" max="2213" customWidth="1" width="8.7109375"/>
    <col min="2214" max="2214" customWidth="1" width="8.7109375"/>
    <col min="2215" max="2215" customWidth="1" width="8.7109375"/>
    <col min="2216" max="2216" customWidth="1" width="8.7109375"/>
    <col min="2217" max="2217" customWidth="1" width="8.7109375"/>
    <col min="2218" max="2218" customWidth="1" width="8.7109375"/>
    <col min="2219" max="2219" customWidth="1" width="8.7109375"/>
    <col min="2220" max="2220" customWidth="1" width="8.7109375"/>
    <col min="2221" max="2221" customWidth="1" width="8.7109375"/>
    <col min="2222" max="2222" customWidth="1" width="8.7109375"/>
    <col min="2223" max="2223" customWidth="1" width="8.7109375"/>
    <col min="2224" max="2224" customWidth="1" width="8.7109375"/>
    <col min="2225" max="2225" customWidth="1" width="8.7109375"/>
    <col min="2226" max="2226" customWidth="1" width="8.7109375"/>
    <col min="2227" max="2227" customWidth="1" width="8.7109375"/>
    <col min="2228" max="2228" customWidth="1" width="8.7109375"/>
    <col min="2229" max="2229" customWidth="1" width="8.7109375"/>
    <col min="2230" max="2230" customWidth="1" width="8.7109375"/>
    <col min="2231" max="2231" customWidth="1" width="8.7109375"/>
    <col min="2232" max="2232" customWidth="1" width="8.7109375"/>
    <col min="2233" max="2233" customWidth="1" width="8.7109375"/>
    <col min="2234" max="2234" customWidth="1" width="8.7109375"/>
    <col min="2235" max="2235" customWidth="1" width="8.7109375"/>
    <col min="2236" max="2236" customWidth="1" width="8.7109375"/>
    <col min="2237" max="2237" customWidth="1" width="8.7109375"/>
    <col min="2238" max="2238" customWidth="1" width="8.7109375"/>
    <col min="2239" max="2239" customWidth="1" width="8.7109375"/>
    <col min="2240" max="2240" customWidth="1" width="8.7109375"/>
    <col min="2241" max="2241" customWidth="1" width="8.7109375"/>
    <col min="2242" max="2242" customWidth="1" width="8.7109375"/>
    <col min="2243" max="2243" customWidth="1" width="8.7109375"/>
    <col min="2244" max="2244" customWidth="1" width="8.7109375"/>
    <col min="2245" max="2245" customWidth="1" width="8.7109375"/>
    <col min="2246" max="2246" customWidth="1" width="8.7109375"/>
    <col min="2247" max="2247" customWidth="1" width="8.7109375"/>
    <col min="2248" max="2248" customWidth="1" width="8.7109375"/>
    <col min="2249" max="2249" customWidth="1" width="8.7109375"/>
    <col min="2250" max="2250" customWidth="1" width="8.7109375"/>
    <col min="2251" max="2251" customWidth="1" width="8.7109375"/>
    <col min="2252" max="2252" customWidth="1" width="8.7109375"/>
    <col min="2253" max="2253" customWidth="1" width="8.7109375"/>
    <col min="2254" max="2254" customWidth="1" width="8.7109375"/>
    <col min="2255" max="2255" customWidth="1" width="8.7109375"/>
    <col min="2256" max="2256" customWidth="1" width="8.7109375"/>
    <col min="2257" max="2257" customWidth="1" width="8.7109375"/>
    <col min="2258" max="2258" customWidth="1" width="8.7109375"/>
    <col min="2259" max="2259" customWidth="1" width="8.7109375"/>
    <col min="2260" max="2260" customWidth="1" width="8.7109375"/>
    <col min="2261" max="2261" customWidth="1" width="8.7109375"/>
    <col min="2262" max="2262" customWidth="1" width="8.7109375"/>
    <col min="2263" max="2263" customWidth="1" width="8.7109375"/>
    <col min="2264" max="2264" customWidth="1" width="8.7109375"/>
    <col min="2265" max="2265" customWidth="1" width="8.7109375"/>
    <col min="2266" max="2266" customWidth="1" width="8.7109375"/>
    <col min="2267" max="2267" customWidth="1" width="8.7109375"/>
    <col min="2268" max="2268" customWidth="1" width="8.7109375"/>
    <col min="2269" max="2269" customWidth="1" width="8.7109375"/>
    <col min="2270" max="2270" customWidth="1" width="8.7109375"/>
    <col min="2271" max="2271" customWidth="1" width="8.7109375"/>
    <col min="2272" max="2272" customWidth="1" width="8.7109375"/>
    <col min="2273" max="2273" customWidth="1" width="8.7109375"/>
    <col min="2274" max="2274" customWidth="1" width="8.7109375"/>
    <col min="2275" max="2275" customWidth="1" width="8.7109375"/>
    <col min="2276" max="2276" customWidth="1" width="8.7109375"/>
    <col min="2277" max="2277" customWidth="1" width="8.7109375"/>
    <col min="2278" max="2278" customWidth="1" width="8.7109375"/>
    <col min="2279" max="2279" customWidth="1" width="8.7109375"/>
    <col min="2280" max="2280" customWidth="1" width="8.7109375"/>
    <col min="2281" max="2281" customWidth="1" width="8.7109375"/>
    <col min="2282" max="2282" customWidth="1" width="8.7109375"/>
    <col min="2283" max="2283" customWidth="1" width="8.7109375"/>
    <col min="2284" max="2284" customWidth="1" width="8.7109375"/>
    <col min="2285" max="2285" customWidth="1" width="8.7109375"/>
    <col min="2286" max="2286" customWidth="1" width="8.7109375"/>
    <col min="2287" max="2287" customWidth="1" width="8.7109375"/>
    <col min="2288" max="2288" customWidth="1" width="8.7109375"/>
    <col min="2289" max="2289" customWidth="1" width="8.7109375"/>
    <col min="2290" max="2290" customWidth="1" width="8.7109375"/>
    <col min="2291" max="2291" customWidth="1" width="8.7109375"/>
    <col min="2292" max="2292" customWidth="1" width="8.7109375"/>
    <col min="2293" max="2293" customWidth="1" width="8.7109375"/>
    <col min="2294" max="2294" customWidth="1" width="8.7109375"/>
    <col min="2295" max="2295" customWidth="1" width="8.7109375"/>
    <col min="2296" max="2296" customWidth="1" width="8.7109375"/>
    <col min="2297" max="2297" customWidth="1" width="8.7109375"/>
    <col min="2298" max="2298" customWidth="1" width="8.7109375"/>
    <col min="2299" max="2299" customWidth="1" width="8.7109375"/>
    <col min="2300" max="2300" customWidth="1" width="8.7109375"/>
    <col min="2301" max="2301" customWidth="1" width="8.7109375"/>
    <col min="2302" max="2302" customWidth="1" width="8.7109375"/>
    <col min="2303" max="2303" customWidth="1" width="8.7109375"/>
    <col min="2304" max="2304" customWidth="1" width="8.7109375"/>
    <col min="2305" max="2305" customWidth="1" width="8.7109375"/>
    <col min="2306" max="2306" customWidth="1" width="8.7109375"/>
    <col min="2307" max="2307" customWidth="1" width="8.7109375"/>
    <col min="2308" max="2308" customWidth="1" width="8.7109375"/>
    <col min="2309" max="2309" customWidth="1" width="8.7109375"/>
    <col min="2310" max="2310" customWidth="1" width="8.7109375"/>
    <col min="2311" max="2311" customWidth="1" width="8.7109375"/>
    <col min="2312" max="2312" customWidth="1" width="8.7109375"/>
    <col min="2313" max="2313" customWidth="1" width="8.7109375"/>
    <col min="2314" max="2314" customWidth="1" width="8.7109375"/>
    <col min="2315" max="2315" customWidth="1" width="8.7109375"/>
    <col min="2316" max="2316" customWidth="1" width="8.7109375"/>
    <col min="2317" max="2317" customWidth="1" width="8.7109375"/>
    <col min="2318" max="2318" customWidth="1" width="8.7109375"/>
    <col min="2319" max="2319" customWidth="1" width="8.7109375"/>
    <col min="2320" max="2320" customWidth="1" width="8.7109375"/>
    <col min="2321" max="2321" customWidth="1" width="8.7109375"/>
    <col min="2322" max="2322" customWidth="1" width="8.7109375"/>
    <col min="2323" max="2323" customWidth="1" width="8.7109375"/>
    <col min="2324" max="2324" customWidth="1" width="8.7109375"/>
    <col min="2325" max="2325" customWidth="1" width="8.7109375"/>
    <col min="2326" max="2326" customWidth="1" width="8.7109375"/>
    <col min="2327" max="2327" customWidth="1" width="8.7109375"/>
    <col min="2328" max="2328" customWidth="1" width="8.7109375"/>
    <col min="2329" max="2329" customWidth="1" width="8.7109375"/>
    <col min="2330" max="2330" customWidth="1" width="8.7109375"/>
    <col min="2331" max="2331" customWidth="1" width="8.7109375"/>
    <col min="2332" max="2332" customWidth="1" width="8.7109375"/>
    <col min="2333" max="2333" customWidth="1" width="8.7109375"/>
    <col min="2334" max="2334" customWidth="1" width="8.7109375"/>
    <col min="2335" max="2335" customWidth="1" width="8.7109375"/>
    <col min="2336" max="2336" customWidth="1" width="8.7109375"/>
    <col min="2337" max="2337" customWidth="1" width="8.7109375"/>
    <col min="2338" max="2338" customWidth="1" width="8.7109375"/>
    <col min="2339" max="2339" customWidth="1" width="8.7109375"/>
    <col min="2340" max="2340" customWidth="1" width="8.7109375"/>
    <col min="2341" max="2341" customWidth="1" width="8.7109375"/>
    <col min="2342" max="2342" customWidth="1" width="8.7109375"/>
    <col min="2343" max="2343" customWidth="1" width="8.7109375"/>
    <col min="2344" max="2344" customWidth="1" width="8.7109375"/>
    <col min="2345" max="2345" customWidth="1" width="8.7109375"/>
    <col min="2346" max="2346" customWidth="1" width="8.7109375"/>
    <col min="2347" max="2347" customWidth="1" width="8.7109375"/>
    <col min="2348" max="2348" customWidth="1" width="8.7109375"/>
    <col min="2349" max="2349" customWidth="1" width="8.7109375"/>
    <col min="2350" max="2350" customWidth="1" width="8.7109375"/>
    <col min="2351" max="2351" customWidth="1" width="8.7109375"/>
    <col min="2352" max="2352" customWidth="1" width="8.7109375"/>
    <col min="2353" max="2353" customWidth="1" width="8.7109375"/>
    <col min="2354" max="2354" customWidth="1" width="8.7109375"/>
    <col min="2355" max="2355" customWidth="1" width="8.7109375"/>
    <col min="2356" max="2356" customWidth="1" width="8.7109375"/>
    <col min="2357" max="2357" customWidth="1" width="8.7109375"/>
    <col min="2358" max="2358" customWidth="1" width="8.7109375"/>
    <col min="2359" max="2359" customWidth="1" width="8.7109375"/>
    <col min="2360" max="2360" customWidth="1" width="8.7109375"/>
    <col min="2361" max="2361" customWidth="1" width="8.7109375"/>
    <col min="2362" max="2362" customWidth="1" width="8.7109375"/>
    <col min="2363" max="2363" customWidth="1" width="8.7109375"/>
    <col min="2364" max="2364" customWidth="1" width="8.7109375"/>
    <col min="2365" max="2365" customWidth="1" width="8.7109375"/>
    <col min="2366" max="2366" customWidth="1" width="8.7109375"/>
    <col min="2367" max="2367" customWidth="1" width="8.7109375"/>
    <col min="2368" max="2368" customWidth="1" width="8.7109375"/>
    <col min="2369" max="2369" customWidth="1" width="8.7109375"/>
    <col min="2370" max="2370" customWidth="1" width="8.7109375"/>
    <col min="2371" max="2371" customWidth="1" width="8.7109375"/>
    <col min="2372" max="2372" customWidth="1" width="8.7109375"/>
    <col min="2373" max="2373" customWidth="1" width="8.7109375"/>
    <col min="2374" max="2374" customWidth="1" width="8.7109375"/>
    <col min="2375" max="2375" customWidth="1" width="8.7109375"/>
    <col min="2376" max="2376" customWidth="1" width="8.7109375"/>
    <col min="2377" max="2377" customWidth="1" width="8.7109375"/>
    <col min="2378" max="2378" customWidth="1" width="8.7109375"/>
    <col min="2379" max="2379" customWidth="1" width="8.7109375"/>
    <col min="2380" max="2380" customWidth="1" width="8.7109375"/>
    <col min="2381" max="2381" customWidth="1" width="8.7109375"/>
    <col min="2382" max="2382" customWidth="1" width="8.7109375"/>
    <col min="2383" max="2383" customWidth="1" width="8.7109375"/>
    <col min="2384" max="2384" customWidth="1" width="8.7109375"/>
    <col min="2385" max="2385" customWidth="1" width="8.7109375"/>
    <col min="2386" max="2386" customWidth="1" width="8.7109375"/>
    <col min="2387" max="2387" customWidth="1" width="8.7109375"/>
    <col min="2388" max="2388" customWidth="1" width="8.7109375"/>
    <col min="2389" max="2389" customWidth="1" width="8.7109375"/>
    <col min="2390" max="2390" customWidth="1" width="8.7109375"/>
    <col min="2391" max="2391" customWidth="1" width="8.7109375"/>
    <col min="2392" max="2392" customWidth="1" width="8.7109375"/>
    <col min="2393" max="2393" customWidth="1" width="8.7109375"/>
    <col min="2394" max="2394" customWidth="1" width="8.7109375"/>
    <col min="2395" max="2395" customWidth="1" width="8.7109375"/>
    <col min="2396" max="2396" customWidth="1" width="8.7109375"/>
    <col min="2397" max="2397" customWidth="1" width="8.7109375"/>
    <col min="2398" max="2398" customWidth="1" width="8.7109375"/>
    <col min="2399" max="2399" customWidth="1" width="8.7109375"/>
    <col min="2400" max="2400" customWidth="1" width="8.7109375"/>
    <col min="2401" max="2401" customWidth="1" width="8.7109375"/>
    <col min="2402" max="2402" customWidth="1" width="8.7109375"/>
    <col min="2403" max="2403" customWidth="1" width="8.7109375"/>
    <col min="2404" max="2404" customWidth="1" width="8.7109375"/>
    <col min="2405" max="2405" customWidth="1" width="8.7109375"/>
    <col min="2406" max="2406" customWidth="1" width="8.7109375"/>
    <col min="2407" max="2407" customWidth="1" width="8.7109375"/>
    <col min="2408" max="2408" customWidth="1" width="8.7109375"/>
    <col min="2409" max="2409" customWidth="1" width="8.7109375"/>
    <col min="2410" max="2410" customWidth="1" width="8.7109375"/>
    <col min="2411" max="2411" customWidth="1" width="8.7109375"/>
    <col min="2412" max="2412" customWidth="1" width="8.7109375"/>
    <col min="2413" max="2413" customWidth="1" width="8.7109375"/>
    <col min="2414" max="2414" customWidth="1" width="8.7109375"/>
    <col min="2415" max="2415" customWidth="1" width="8.7109375"/>
    <col min="2416" max="2416" customWidth="1" width="8.7109375"/>
    <col min="2417" max="2417" customWidth="1" width="8.7109375"/>
    <col min="2418" max="2418" customWidth="1" width="8.7109375"/>
    <col min="2419" max="2419" customWidth="1" width="8.7109375"/>
    <col min="2420" max="2420" customWidth="1" width="8.7109375"/>
    <col min="2421" max="2421" customWidth="1" width="8.7109375"/>
    <col min="2422" max="2422" customWidth="1" width="8.7109375"/>
    <col min="2423" max="2423" customWidth="1" width="8.7109375"/>
    <col min="2424" max="2424" customWidth="1" width="8.7109375"/>
    <col min="2425" max="2425" customWidth="1" width="8.7109375"/>
    <col min="2426" max="2426" customWidth="1" width="8.7109375"/>
    <col min="2427" max="2427" customWidth="1" width="8.7109375"/>
    <col min="2428" max="2428" customWidth="1" width="8.7109375"/>
    <col min="2429" max="2429" customWidth="1" width="8.7109375"/>
    <col min="2430" max="2430" customWidth="1" width="8.7109375"/>
    <col min="2431" max="2431" customWidth="1" width="8.7109375"/>
    <col min="2432" max="2432" customWidth="1" width="8.7109375"/>
    <col min="2433" max="2433" customWidth="1" width="8.7109375"/>
    <col min="2434" max="2434" customWidth="1" width="8.7109375"/>
    <col min="2435" max="2435" customWidth="1" width="8.7109375"/>
    <col min="2436" max="2436" customWidth="1" width="8.7109375"/>
    <col min="2437" max="2437" customWidth="1" width="8.7109375"/>
    <col min="2438" max="2438" customWidth="1" width="8.7109375"/>
    <col min="2439" max="2439" customWidth="1" width="8.7109375"/>
    <col min="2440" max="2440" customWidth="1" width="8.7109375"/>
    <col min="2441" max="2441" customWidth="1" width="8.7109375"/>
    <col min="2442" max="2442" customWidth="1" width="8.7109375"/>
    <col min="2443" max="2443" customWidth="1" width="8.7109375"/>
    <col min="2444" max="2444" customWidth="1" width="8.7109375"/>
    <col min="2445" max="2445" customWidth="1" width="8.7109375"/>
    <col min="2446" max="2446" customWidth="1" width="8.7109375"/>
    <col min="2447" max="2447" customWidth="1" width="8.7109375"/>
    <col min="2448" max="2448" customWidth="1" width="8.7109375"/>
    <col min="2449" max="2449" customWidth="1" width="8.7109375"/>
    <col min="2450" max="2450" customWidth="1" width="8.7109375"/>
    <col min="2451" max="2451" customWidth="1" width="8.7109375"/>
    <col min="2452" max="2452" customWidth="1" width="8.7109375"/>
    <col min="2453" max="2453" customWidth="1" width="8.7109375"/>
    <col min="2454" max="2454" customWidth="1" width="8.7109375"/>
    <col min="2455" max="2455" customWidth="1" width="8.7109375"/>
    <col min="2456" max="2456" customWidth="1" width="8.7109375"/>
    <col min="2457" max="2457" customWidth="1" width="8.7109375"/>
    <col min="2458" max="2458" customWidth="1" width="8.7109375"/>
    <col min="2459" max="2459" customWidth="1" width="8.7109375"/>
    <col min="2460" max="2460" customWidth="1" width="8.7109375"/>
    <col min="2461" max="2461" customWidth="1" width="8.7109375"/>
    <col min="2462" max="2462" customWidth="1" width="8.7109375"/>
    <col min="2463" max="2463" customWidth="1" width="8.7109375"/>
    <col min="2464" max="2464" customWidth="1" width="8.7109375"/>
    <col min="2465" max="2465" customWidth="1" width="8.7109375"/>
    <col min="2466" max="2466" customWidth="1" width="8.7109375"/>
    <col min="2467" max="2467" customWidth="1" width="8.7109375"/>
    <col min="2468" max="2468" customWidth="1" width="8.7109375"/>
    <col min="2469" max="2469" customWidth="1" width="8.7109375"/>
    <col min="2470" max="2470" customWidth="1" width="8.7109375"/>
    <col min="2471" max="2471" customWidth="1" width="8.7109375"/>
    <col min="2472" max="2472" customWidth="1" width="8.7109375"/>
    <col min="2473" max="2473" customWidth="1" width="8.7109375"/>
    <col min="2474" max="2474" customWidth="1" width="8.7109375"/>
    <col min="2475" max="2475" customWidth="1" width="8.7109375"/>
    <col min="2476" max="2476" customWidth="1" width="8.7109375"/>
    <col min="2477" max="2477" customWidth="1" width="8.7109375"/>
    <col min="2478" max="2478" customWidth="1" width="8.7109375"/>
    <col min="2479" max="2479" customWidth="1" width="8.7109375"/>
    <col min="2480" max="2480" customWidth="1" width="8.7109375"/>
    <col min="2481" max="2481" customWidth="1" width="8.7109375"/>
    <col min="2482" max="2482" customWidth="1" width="8.7109375"/>
    <col min="2483" max="2483" customWidth="1" width="8.7109375"/>
    <col min="2484" max="2484" customWidth="1" width="8.7109375"/>
    <col min="2485" max="2485" customWidth="1" width="8.7109375"/>
    <col min="2486" max="2486" customWidth="1" width="8.7109375"/>
    <col min="2487" max="2487" customWidth="1" width="8.7109375"/>
    <col min="2488" max="2488" customWidth="1" width="8.7109375"/>
    <col min="2489" max="2489" customWidth="1" width="8.7109375"/>
    <col min="2490" max="2490" customWidth="1" width="8.7109375"/>
    <col min="2491" max="2491" customWidth="1" width="8.7109375"/>
    <col min="2492" max="2492" customWidth="1" width="8.7109375"/>
    <col min="2493" max="2493" customWidth="1" width="8.7109375"/>
    <col min="2494" max="2494" customWidth="1" width="8.7109375"/>
    <col min="2495" max="2495" customWidth="1" width="8.7109375"/>
    <col min="2496" max="2496" customWidth="1" width="8.7109375"/>
    <col min="2497" max="2497" customWidth="1" width="8.7109375"/>
    <col min="2498" max="2498" customWidth="1" width="8.7109375"/>
    <col min="2499" max="2499" customWidth="1" width="8.7109375"/>
    <col min="2500" max="2500" customWidth="1" width="8.7109375"/>
    <col min="2501" max="2501" customWidth="1" width="8.7109375"/>
    <col min="2502" max="2502" customWidth="1" width="8.7109375"/>
    <col min="2503" max="2503" customWidth="1" width="8.7109375"/>
    <col min="2504" max="2504" customWidth="1" width="8.7109375"/>
    <col min="2505" max="2505" customWidth="1" width="8.7109375"/>
    <col min="2506" max="2506" customWidth="1" width="8.7109375"/>
    <col min="2507" max="2507" customWidth="1" width="8.7109375"/>
    <col min="2508" max="2508" customWidth="1" width="8.7109375"/>
    <col min="2509" max="2509" customWidth="1" width="8.7109375"/>
    <col min="2510" max="2510" customWidth="1" width="8.7109375"/>
    <col min="2511" max="2511" customWidth="1" width="8.7109375"/>
    <col min="2512" max="2512" customWidth="1" width="8.7109375"/>
    <col min="2513" max="2513" customWidth="1" width="8.7109375"/>
    <col min="2514" max="2514" customWidth="1" width="8.7109375"/>
    <col min="2515" max="2515" customWidth="1" width="8.7109375"/>
    <col min="2516" max="2516" customWidth="1" width="8.7109375"/>
    <col min="2517" max="2517" customWidth="1" width="8.7109375"/>
    <col min="2518" max="2518" customWidth="1" width="8.7109375"/>
    <col min="2519" max="2519" customWidth="1" width="8.7109375"/>
    <col min="2520" max="2520" customWidth="1" width="8.7109375"/>
    <col min="2521" max="2521" customWidth="1" width="8.7109375"/>
    <col min="2522" max="2522" customWidth="1" width="8.7109375"/>
    <col min="2523" max="2523" customWidth="1" width="8.7109375"/>
    <col min="2524" max="2524" customWidth="1" width="8.7109375"/>
    <col min="2525" max="2525" customWidth="1" width="8.7109375"/>
    <col min="2526" max="2526" customWidth="1" width="8.7109375"/>
    <col min="2527" max="2527" customWidth="1" width="8.7109375"/>
    <col min="2528" max="2528" customWidth="1" width="8.7109375"/>
    <col min="2529" max="2529" customWidth="1" width="8.7109375"/>
    <col min="2530" max="2530" customWidth="1" width="8.7109375"/>
    <col min="2531" max="2531" customWidth="1" width="8.7109375"/>
    <col min="2532" max="2532" customWidth="1" width="8.7109375"/>
    <col min="2533" max="2533" customWidth="1" width="8.7109375"/>
    <col min="2534" max="2534" customWidth="1" width="8.7109375"/>
    <col min="2535" max="2535" customWidth="1" width="8.7109375"/>
    <col min="2536" max="2536" customWidth="1" width="8.7109375"/>
    <col min="2537" max="2537" customWidth="1" width="8.7109375"/>
    <col min="2538" max="2538" customWidth="1" width="8.7109375"/>
    <col min="2539" max="2539" customWidth="1" width="8.7109375"/>
    <col min="2540" max="2540" customWidth="1" width="8.7109375"/>
    <col min="2541" max="2541" customWidth="1" width="8.7109375"/>
    <col min="2542" max="2542" customWidth="1" width="8.7109375"/>
    <col min="2543" max="2543" customWidth="1" width="8.7109375"/>
    <col min="2544" max="2544" customWidth="1" width="8.7109375"/>
    <col min="2545" max="2545" customWidth="1" width="8.7109375"/>
    <col min="2546" max="2546" customWidth="1" width="8.7109375"/>
    <col min="2547" max="2547" customWidth="1" width="8.7109375"/>
    <col min="2548" max="2548" customWidth="1" width="8.7109375"/>
    <col min="2549" max="2549" customWidth="1" width="8.7109375"/>
    <col min="2550" max="2550" customWidth="1" width="8.7109375"/>
    <col min="2551" max="2551" customWidth="1" width="8.7109375"/>
    <col min="2552" max="2552" customWidth="1" width="8.7109375"/>
    <col min="2553" max="2553" customWidth="1" width="8.7109375"/>
    <col min="2554" max="2554" customWidth="1" width="8.7109375"/>
    <col min="2555" max="2555" customWidth="1" width="8.7109375"/>
    <col min="2556" max="2556" customWidth="1" width="8.7109375"/>
    <col min="2557" max="2557" customWidth="1" width="8.7109375"/>
    <col min="2558" max="2558" customWidth="1" width="8.7109375"/>
    <col min="2559" max="2559" customWidth="1" width="8.7109375"/>
    <col min="2560" max="2560" customWidth="1" width="8.7109375"/>
    <col min="2561" max="2561" customWidth="1" width="8.7109375"/>
    <col min="2562" max="2562" customWidth="1" width="8.7109375"/>
    <col min="2563" max="2563" customWidth="1" width="8.7109375"/>
    <col min="2564" max="2564" customWidth="1" width="8.7109375"/>
    <col min="2565" max="2565" customWidth="1" width="8.7109375"/>
    <col min="2566" max="2566" customWidth="1" width="8.7109375"/>
    <col min="2567" max="2567" customWidth="1" width="8.7109375"/>
    <col min="2568" max="2568" customWidth="1" width="8.7109375"/>
    <col min="2569" max="2569" customWidth="1" width="8.7109375"/>
    <col min="2570" max="2570" customWidth="1" width="8.7109375"/>
    <col min="2571" max="2571" customWidth="1" width="8.7109375"/>
    <col min="2572" max="2572" customWidth="1" width="8.7109375"/>
    <col min="2573" max="2573" customWidth="1" width="8.7109375"/>
    <col min="2574" max="2574" customWidth="1" width="8.7109375"/>
    <col min="2575" max="2575" customWidth="1" width="8.7109375"/>
    <col min="2576" max="2576" customWidth="1" width="8.7109375"/>
    <col min="2577" max="2577" customWidth="1" width="8.7109375"/>
    <col min="2578" max="2578" customWidth="1" width="8.7109375"/>
    <col min="2579" max="2579" customWidth="1" width="8.7109375"/>
    <col min="2580" max="2580" customWidth="1" width="8.7109375"/>
    <col min="2581" max="2581" customWidth="1" width="8.7109375"/>
    <col min="2582" max="2582" customWidth="1" width="8.7109375"/>
    <col min="2583" max="2583" customWidth="1" width="8.7109375"/>
    <col min="2584" max="2584" customWidth="1" width="8.7109375"/>
    <col min="2585" max="2585" customWidth="1" width="8.7109375"/>
    <col min="2586" max="2586" customWidth="1" width="8.7109375"/>
    <col min="2587" max="2587" customWidth="1" width="8.7109375"/>
    <col min="2588" max="2588" customWidth="1" width="8.7109375"/>
    <col min="2589" max="2589" customWidth="1" width="8.7109375"/>
    <col min="2590" max="2590" customWidth="1" width="8.7109375"/>
    <col min="2591" max="2591" customWidth="1" width="8.7109375"/>
    <col min="2592" max="2592" customWidth="1" width="8.7109375"/>
    <col min="2593" max="2593" customWidth="1" width="8.7109375"/>
    <col min="2594" max="2594" customWidth="1" width="8.7109375"/>
    <col min="2595" max="2595" customWidth="1" width="8.7109375"/>
    <col min="2596" max="2596" customWidth="1" width="8.7109375"/>
    <col min="2597" max="2597" customWidth="1" width="8.7109375"/>
    <col min="2598" max="2598" customWidth="1" width="8.7109375"/>
    <col min="2599" max="2599" customWidth="1" width="8.7109375"/>
    <col min="2600" max="2600" customWidth="1" width="8.7109375"/>
    <col min="2601" max="2601" customWidth="1" width="8.7109375"/>
    <col min="2602" max="2602" customWidth="1" width="8.7109375"/>
    <col min="2603" max="2603" customWidth="1" width="8.7109375"/>
    <col min="2604" max="2604" customWidth="1" width="8.7109375"/>
    <col min="2605" max="2605" customWidth="1" width="8.7109375"/>
    <col min="2606" max="2606" customWidth="1" width="8.7109375"/>
    <col min="2607" max="2607" customWidth="1" width="8.7109375"/>
    <col min="2608" max="2608" customWidth="1" width="8.7109375"/>
    <col min="2609" max="2609" customWidth="1" width="8.7109375"/>
    <col min="2610" max="2610" customWidth="1" width="8.7109375"/>
    <col min="2611" max="2611" customWidth="1" width="8.7109375"/>
    <col min="2612" max="2612" customWidth="1" width="8.7109375"/>
    <col min="2613" max="2613" customWidth="1" width="8.7109375"/>
    <col min="2614" max="2614" customWidth="1" width="8.7109375"/>
    <col min="2615" max="2615" customWidth="1" width="8.7109375"/>
    <col min="2616" max="2616" customWidth="1" width="8.7109375"/>
    <col min="2617" max="2617" customWidth="1" width="8.7109375"/>
    <col min="2618" max="2618" customWidth="1" width="8.7109375"/>
    <col min="2619" max="2619" customWidth="1" width="8.7109375"/>
    <col min="2620" max="2620" customWidth="1" width="8.7109375"/>
    <col min="2621" max="2621" customWidth="1" width="8.7109375"/>
    <col min="2622" max="2622" customWidth="1" width="8.7109375"/>
    <col min="2623" max="2623" customWidth="1" width="8.7109375"/>
    <col min="2624" max="2624" customWidth="1" width="8.7109375"/>
    <col min="2625" max="2625" customWidth="1" width="8.7109375"/>
    <col min="2626" max="2626" customWidth="1" width="8.7109375"/>
    <col min="2627" max="2627" customWidth="1" width="8.7109375"/>
    <col min="2628" max="2628" customWidth="1" width="8.7109375"/>
    <col min="2629" max="2629" customWidth="1" width="8.7109375"/>
    <col min="2630" max="2630" customWidth="1" width="8.7109375"/>
    <col min="2631" max="2631" customWidth="1" width="8.7109375"/>
    <col min="2632" max="2632" customWidth="1" width="8.7109375"/>
    <col min="2633" max="2633" customWidth="1" width="8.7109375"/>
    <col min="2634" max="2634" customWidth="1" width="8.7109375"/>
    <col min="2635" max="2635" customWidth="1" width="8.7109375"/>
    <col min="2636" max="2636" customWidth="1" width="8.7109375"/>
    <col min="2637" max="2637" customWidth="1" width="8.7109375"/>
    <col min="2638" max="2638" customWidth="1" width="8.7109375"/>
    <col min="2639" max="2639" customWidth="1" width="8.7109375"/>
    <col min="2640" max="2640" customWidth="1" width="8.7109375"/>
    <col min="2641" max="2641" customWidth="1" width="8.7109375"/>
    <col min="2642" max="2642" customWidth="1" width="8.7109375"/>
    <col min="2643" max="2643" customWidth="1" width="8.7109375"/>
    <col min="2644" max="2644" customWidth="1" width="8.7109375"/>
    <col min="2645" max="2645" customWidth="1" width="8.7109375"/>
    <col min="2646" max="2646" customWidth="1" width="8.7109375"/>
    <col min="2647" max="2647" customWidth="1" width="8.7109375"/>
    <col min="2648" max="2648" customWidth="1" width="8.7109375"/>
    <col min="2649" max="2649" customWidth="1" width="8.7109375"/>
    <col min="2650" max="2650" customWidth="1" width="8.7109375"/>
    <col min="2651" max="2651" customWidth="1" width="8.7109375"/>
    <col min="2652" max="2652" customWidth="1" width="8.7109375"/>
    <col min="2653" max="2653" customWidth="1" width="8.7109375"/>
    <col min="2654" max="2654" customWidth="1" width="8.7109375"/>
    <col min="2655" max="2655" customWidth="1" width="8.7109375"/>
    <col min="2656" max="2656" customWidth="1" width="8.7109375"/>
    <col min="2657" max="2657" customWidth="1" width="8.7109375"/>
    <col min="2658" max="2658" customWidth="1" width="8.7109375"/>
    <col min="2659" max="2659" customWidth="1" width="8.7109375"/>
    <col min="2660" max="2660" customWidth="1" width="8.7109375"/>
    <col min="2661" max="2661" customWidth="1" width="8.7109375"/>
    <col min="2662" max="2662" customWidth="1" width="8.7109375"/>
    <col min="2663" max="2663" customWidth="1" width="8.7109375"/>
    <col min="2664" max="2664" customWidth="1" width="8.7109375"/>
    <col min="2665" max="2665" customWidth="1" width="8.7109375"/>
    <col min="2666" max="2666" customWidth="1" width="8.7109375"/>
    <col min="2667" max="2667" customWidth="1" width="8.7109375"/>
    <col min="2668" max="2668" customWidth="1" width="8.7109375"/>
    <col min="2669" max="2669" customWidth="1" width="8.7109375"/>
    <col min="2670" max="2670" customWidth="1" width="8.7109375"/>
    <col min="2671" max="2671" customWidth="1" width="8.7109375"/>
    <col min="2672" max="2672" customWidth="1" width="8.7109375"/>
    <col min="2673" max="2673" customWidth="1" width="8.7109375"/>
    <col min="2674" max="2674" customWidth="1" width="8.7109375"/>
    <col min="2675" max="2675" customWidth="1" width="8.7109375"/>
    <col min="2676" max="2676" customWidth="1" width="8.7109375"/>
    <col min="2677" max="2677" customWidth="1" width="8.7109375"/>
    <col min="2678" max="2678" customWidth="1" width="8.7109375"/>
    <col min="2679" max="2679" customWidth="1" width="8.7109375"/>
    <col min="2680" max="2680" customWidth="1" width="8.7109375"/>
    <col min="2681" max="2681" customWidth="1" width="8.7109375"/>
    <col min="2682" max="2682" customWidth="1" width="8.7109375"/>
    <col min="2683" max="2683" customWidth="1" width="8.7109375"/>
    <col min="2684" max="2684" customWidth="1" width="8.7109375"/>
    <col min="2685" max="2685" customWidth="1" width="8.7109375"/>
    <col min="2686" max="2686" customWidth="1" width="8.7109375"/>
    <col min="2687" max="2687" customWidth="1" width="8.7109375"/>
    <col min="2688" max="2688" customWidth="1" width="8.7109375"/>
    <col min="2689" max="2689" customWidth="1" width="8.7109375"/>
    <col min="2690" max="2690" customWidth="1" width="8.7109375"/>
    <col min="2691" max="2691" customWidth="1" width="8.7109375"/>
    <col min="2692" max="2692" customWidth="1" width="8.7109375"/>
    <col min="2693" max="2693" customWidth="1" width="8.7109375"/>
    <col min="2694" max="2694" customWidth="1" width="8.7109375"/>
    <col min="2695" max="2695" customWidth="1" width="8.7109375"/>
    <col min="2696" max="2696" customWidth="1" width="8.7109375"/>
    <col min="2697" max="2697" customWidth="1" width="8.7109375"/>
    <col min="2698" max="2698" customWidth="1" width="8.7109375"/>
    <col min="2699" max="2699" customWidth="1" width="8.7109375"/>
    <col min="2700" max="2700" customWidth="1" width="8.7109375"/>
    <col min="2701" max="2701" customWidth="1" width="8.7109375"/>
    <col min="2702" max="2702" customWidth="1" width="8.7109375"/>
    <col min="2703" max="2703" customWidth="1" width="8.7109375"/>
    <col min="2704" max="2704" customWidth="1" width="8.7109375"/>
    <col min="2705" max="2705" customWidth="1" width="8.7109375"/>
    <col min="2706" max="2706" customWidth="1" width="8.7109375"/>
    <col min="2707" max="2707" customWidth="1" width="8.7109375"/>
    <col min="2708" max="2708" customWidth="1" width="8.7109375"/>
    <col min="2709" max="2709" customWidth="1" width="8.7109375"/>
    <col min="2710" max="2710" customWidth="1" width="8.7109375"/>
    <col min="2711" max="2711" customWidth="1" width="8.7109375"/>
    <col min="2712" max="2712" customWidth="1" width="8.7109375"/>
    <col min="2713" max="2713" customWidth="1" width="8.7109375"/>
    <col min="2714" max="2714" customWidth="1" width="8.7109375"/>
    <col min="2715" max="2715" customWidth="1" width="8.7109375"/>
    <col min="2716" max="2716" customWidth="1" width="8.7109375"/>
    <col min="2717" max="2717" customWidth="1" width="8.7109375"/>
    <col min="2718" max="2718" customWidth="1" width="8.7109375"/>
    <col min="2719" max="2719" customWidth="1" width="8.7109375"/>
    <col min="2720" max="2720" customWidth="1" width="8.7109375"/>
    <col min="2721" max="2721" customWidth="1" width="8.7109375"/>
    <col min="2722" max="2722" customWidth="1" width="8.7109375"/>
    <col min="2723" max="2723" customWidth="1" width="8.7109375"/>
    <col min="2724" max="2724" customWidth="1" width="8.7109375"/>
    <col min="2725" max="2725" customWidth="1" width="8.7109375"/>
    <col min="2726" max="2726" customWidth="1" width="8.7109375"/>
    <col min="2727" max="2727" customWidth="1" width="8.7109375"/>
    <col min="2728" max="2728" customWidth="1" width="8.7109375"/>
    <col min="2729" max="2729" customWidth="1" width="8.7109375"/>
    <col min="2730" max="2730" customWidth="1" width="8.7109375"/>
    <col min="2731" max="2731" customWidth="1" width="8.7109375"/>
    <col min="2732" max="2732" customWidth="1" width="8.7109375"/>
    <col min="2733" max="2733" customWidth="1" width="8.7109375"/>
    <col min="2734" max="2734" customWidth="1" width="8.7109375"/>
    <col min="2735" max="2735" customWidth="1" width="8.7109375"/>
    <col min="2736" max="2736" customWidth="1" width="8.7109375"/>
    <col min="2737" max="2737" customWidth="1" width="8.7109375"/>
    <col min="2738" max="2738" customWidth="1" width="8.7109375"/>
    <col min="2739" max="2739" customWidth="1" width="8.7109375"/>
    <col min="2740" max="2740" customWidth="1" width="8.7109375"/>
    <col min="2741" max="2741" customWidth="1" width="8.7109375"/>
    <col min="2742" max="2742" customWidth="1" width="8.7109375"/>
    <col min="2743" max="2743" customWidth="1" width="8.7109375"/>
    <col min="2744" max="2744" customWidth="1" width="8.7109375"/>
    <col min="2745" max="2745" customWidth="1" width="8.7109375"/>
    <col min="2746" max="2746" customWidth="1" width="8.7109375"/>
    <col min="2747" max="2747" customWidth="1" width="8.7109375"/>
    <col min="2748" max="2748" customWidth="1" width="8.7109375"/>
    <col min="2749" max="2749" customWidth="1" width="8.7109375"/>
    <col min="2750" max="2750" customWidth="1" width="8.7109375"/>
    <col min="2751" max="2751" customWidth="1" width="8.7109375"/>
    <col min="2752" max="2752" customWidth="1" width="8.7109375"/>
    <col min="2753" max="2753" customWidth="1" width="8.7109375"/>
    <col min="2754" max="2754" customWidth="1" width="8.7109375"/>
    <col min="2755" max="2755" customWidth="1" width="8.7109375"/>
    <col min="2756" max="2756" customWidth="1" width="8.7109375"/>
    <col min="2757" max="2757" customWidth="1" width="8.7109375"/>
    <col min="2758" max="2758" customWidth="1" width="8.7109375"/>
    <col min="2759" max="2759" customWidth="1" width="8.7109375"/>
    <col min="2760" max="2760" customWidth="1" width="8.7109375"/>
    <col min="2761" max="2761" customWidth="1" width="8.7109375"/>
    <col min="2762" max="2762" customWidth="1" width="8.7109375"/>
    <col min="2763" max="2763" customWidth="1" width="8.7109375"/>
    <col min="2764" max="2764" customWidth="1" width="8.7109375"/>
    <col min="2765" max="2765" customWidth="1" width="8.7109375"/>
    <col min="2766" max="2766" customWidth="1" width="8.7109375"/>
    <col min="2767" max="2767" customWidth="1" width="8.7109375"/>
    <col min="2768" max="2768" customWidth="1" width="8.7109375"/>
    <col min="2769" max="2769" customWidth="1" width="8.7109375"/>
    <col min="2770" max="2770" customWidth="1" width="8.7109375"/>
    <col min="2771" max="2771" customWidth="1" width="8.7109375"/>
    <col min="2772" max="2772" customWidth="1" width="8.7109375"/>
    <col min="2773" max="2773" customWidth="1" width="8.7109375"/>
    <col min="2774" max="2774" customWidth="1" width="8.7109375"/>
    <col min="2775" max="2775" customWidth="1" width="8.7109375"/>
    <col min="2776" max="2776" customWidth="1" width="8.7109375"/>
    <col min="2777" max="2777" customWidth="1" width="8.7109375"/>
    <col min="2778" max="2778" customWidth="1" width="8.7109375"/>
    <col min="2779" max="2779" customWidth="1" width="8.7109375"/>
    <col min="2780" max="2780" customWidth="1" width="8.7109375"/>
    <col min="2781" max="2781" customWidth="1" width="8.7109375"/>
    <col min="2782" max="2782" customWidth="1" width="8.7109375"/>
    <col min="2783" max="2783" customWidth="1" width="8.7109375"/>
    <col min="2784" max="2784" customWidth="1" width="8.7109375"/>
    <col min="2785" max="2785" customWidth="1" width="8.7109375"/>
    <col min="2786" max="2786" customWidth="1" width="8.7109375"/>
    <col min="2787" max="2787" customWidth="1" width="8.7109375"/>
    <col min="2788" max="2788" customWidth="1" width="8.7109375"/>
    <col min="2789" max="2789" customWidth="1" width="8.7109375"/>
    <col min="2790" max="2790" customWidth="1" width="8.7109375"/>
    <col min="2791" max="2791" customWidth="1" width="8.7109375"/>
    <col min="2792" max="2792" customWidth="1" width="8.7109375"/>
    <col min="2793" max="2793" customWidth="1" width="8.7109375"/>
    <col min="2794" max="2794" customWidth="1" width="8.7109375"/>
    <col min="2795" max="2795" customWidth="1" width="8.7109375"/>
    <col min="2796" max="2796" customWidth="1" width="8.7109375"/>
    <col min="2797" max="2797" customWidth="1" width="8.7109375"/>
    <col min="2798" max="2798" customWidth="1" width="8.7109375"/>
    <col min="2799" max="2799" customWidth="1" width="8.7109375"/>
    <col min="2800" max="2800" customWidth="1" width="8.7109375"/>
    <col min="2801" max="2801" customWidth="1" width="8.7109375"/>
    <col min="2802" max="2802" customWidth="1" width="8.7109375"/>
    <col min="2803" max="2803" customWidth="1" width="8.7109375"/>
    <col min="2804" max="2804" customWidth="1" width="8.7109375"/>
    <col min="2805" max="2805" customWidth="1" width="8.7109375"/>
    <col min="2806" max="2806" customWidth="1" width="8.7109375"/>
    <col min="2807" max="2807" customWidth="1" width="8.7109375"/>
    <col min="2808" max="2808" customWidth="1" width="8.7109375"/>
    <col min="2809" max="2809" customWidth="1" width="8.7109375"/>
    <col min="2810" max="2810" customWidth="1" width="8.7109375"/>
    <col min="2811" max="2811" customWidth="1" width="8.7109375"/>
    <col min="2812" max="2812" customWidth="1" width="8.7109375"/>
    <col min="2813" max="2813" customWidth="1" width="8.7109375"/>
    <col min="2814" max="2814" customWidth="1" width="8.7109375"/>
    <col min="2815" max="2815" customWidth="1" width="8.7109375"/>
    <col min="2816" max="2816" customWidth="1" width="8.7109375"/>
    <col min="2817" max="2817" customWidth="1" width="8.7109375"/>
    <col min="2818" max="2818" customWidth="1" width="8.7109375"/>
    <col min="2819" max="2819" customWidth="1" width="8.7109375"/>
    <col min="2820" max="2820" customWidth="1" width="8.7109375"/>
    <col min="2821" max="2821" customWidth="1" width="8.7109375"/>
    <col min="2822" max="2822" customWidth="1" width="8.7109375"/>
    <col min="2823" max="2823" customWidth="1" width="8.7109375"/>
    <col min="2824" max="2824" customWidth="1" width="8.7109375"/>
    <col min="2825" max="2825" customWidth="1" width="8.7109375"/>
    <col min="2826" max="2826" customWidth="1" width="8.7109375"/>
    <col min="2827" max="2827" customWidth="1" width="8.7109375"/>
    <col min="2828" max="2828" customWidth="1" width="8.7109375"/>
    <col min="2829" max="2829" customWidth="1" width="8.7109375"/>
    <col min="2830" max="2830" customWidth="1" width="8.7109375"/>
    <col min="2831" max="2831" customWidth="1" width="8.7109375"/>
    <col min="2832" max="2832" customWidth="1" width="8.7109375"/>
    <col min="2833" max="2833" customWidth="1" width="8.7109375"/>
    <col min="2834" max="2834" customWidth="1" width="8.7109375"/>
    <col min="2835" max="2835" customWidth="1" width="8.7109375"/>
    <col min="2836" max="2836" customWidth="1" width="8.7109375"/>
    <col min="2837" max="2837" customWidth="1" width="8.7109375"/>
    <col min="2838" max="2838" customWidth="1" width="8.7109375"/>
    <col min="2839" max="2839" customWidth="1" width="8.7109375"/>
    <col min="2840" max="2840" customWidth="1" width="8.7109375"/>
    <col min="2841" max="2841" customWidth="1" width="8.7109375"/>
    <col min="2842" max="2842" customWidth="1" width="8.7109375"/>
    <col min="2843" max="2843" customWidth="1" width="8.7109375"/>
    <col min="2844" max="2844" customWidth="1" width="8.7109375"/>
    <col min="2845" max="2845" customWidth="1" width="8.7109375"/>
    <col min="2846" max="2846" customWidth="1" width="8.7109375"/>
    <col min="2847" max="2847" customWidth="1" width="8.7109375"/>
    <col min="2848" max="2848" customWidth="1" width="8.7109375"/>
    <col min="2849" max="2849" customWidth="1" width="8.7109375"/>
    <col min="2850" max="2850" customWidth="1" width="8.7109375"/>
    <col min="2851" max="2851" customWidth="1" width="8.7109375"/>
    <col min="2852" max="2852" customWidth="1" width="8.7109375"/>
    <col min="2853" max="2853" customWidth="1" width="8.7109375"/>
    <col min="2854" max="2854" customWidth="1" width="8.7109375"/>
    <col min="2855" max="2855" customWidth="1" width="8.7109375"/>
    <col min="2856" max="2856" customWidth="1" width="8.7109375"/>
    <col min="2857" max="2857" customWidth="1" width="8.7109375"/>
    <col min="2858" max="2858" customWidth="1" width="8.7109375"/>
    <col min="2859" max="2859" customWidth="1" width="8.7109375"/>
    <col min="2860" max="2860" customWidth="1" width="8.7109375"/>
    <col min="2861" max="2861" customWidth="1" width="8.7109375"/>
    <col min="2862" max="2862" customWidth="1" width="8.7109375"/>
    <col min="2863" max="2863" customWidth="1" width="8.7109375"/>
    <col min="2864" max="2864" customWidth="1" width="8.7109375"/>
    <col min="2865" max="2865" customWidth="1" width="8.7109375"/>
    <col min="2866" max="2866" customWidth="1" width="8.7109375"/>
    <col min="2867" max="2867" customWidth="1" width="8.7109375"/>
    <col min="2868" max="2868" customWidth="1" width="8.7109375"/>
    <col min="2869" max="2869" customWidth="1" width="8.7109375"/>
    <col min="2870" max="2870" customWidth="1" width="8.7109375"/>
    <col min="2871" max="2871" customWidth="1" width="8.7109375"/>
    <col min="2872" max="2872" customWidth="1" width="8.7109375"/>
    <col min="2873" max="2873" customWidth="1" width="8.7109375"/>
    <col min="2874" max="2874" customWidth="1" width="8.7109375"/>
    <col min="2875" max="2875" customWidth="1" width="8.7109375"/>
    <col min="2876" max="2876" customWidth="1" width="8.7109375"/>
    <col min="2877" max="2877" customWidth="1" width="8.7109375"/>
    <col min="2878" max="2878" customWidth="1" width="8.7109375"/>
    <col min="2879" max="2879" customWidth="1" width="8.7109375"/>
    <col min="2880" max="2880" customWidth="1" width="8.7109375"/>
    <col min="2881" max="2881" customWidth="1" width="8.7109375"/>
    <col min="2882" max="2882" customWidth="1" width="8.7109375"/>
    <col min="2883" max="2883" customWidth="1" width="8.7109375"/>
    <col min="2884" max="2884" customWidth="1" width="8.7109375"/>
    <col min="2885" max="2885" customWidth="1" width="8.7109375"/>
    <col min="2886" max="2886" customWidth="1" width="8.7109375"/>
    <col min="2887" max="2887" customWidth="1" width="8.7109375"/>
    <col min="2888" max="2888" customWidth="1" width="8.7109375"/>
    <col min="2889" max="2889" customWidth="1" width="8.7109375"/>
    <col min="2890" max="2890" customWidth="1" width="8.7109375"/>
    <col min="2891" max="2891" customWidth="1" width="8.7109375"/>
    <col min="2892" max="2892" customWidth="1" width="8.7109375"/>
    <col min="2893" max="2893" customWidth="1" width="8.7109375"/>
    <col min="2894" max="2894" customWidth="1" width="8.7109375"/>
    <col min="2895" max="2895" customWidth="1" width="8.7109375"/>
    <col min="2896" max="2896" customWidth="1" width="8.7109375"/>
    <col min="2897" max="2897" customWidth="1" width="8.7109375"/>
    <col min="2898" max="2898" customWidth="1" width="8.7109375"/>
    <col min="2899" max="2899" customWidth="1" width="8.7109375"/>
    <col min="2900" max="2900" customWidth="1" width="8.7109375"/>
    <col min="2901" max="2901" customWidth="1" width="8.7109375"/>
    <col min="2902" max="2902" customWidth="1" width="8.7109375"/>
    <col min="2903" max="2903" customWidth="1" width="8.7109375"/>
    <col min="2904" max="2904" customWidth="1" width="8.7109375"/>
    <col min="2905" max="2905" customWidth="1" width="8.7109375"/>
    <col min="2906" max="2906" customWidth="1" width="8.7109375"/>
    <col min="2907" max="2907" customWidth="1" width="8.7109375"/>
    <col min="2908" max="2908" customWidth="1" width="8.7109375"/>
    <col min="2909" max="2909" customWidth="1" width="8.7109375"/>
    <col min="2910" max="2910" customWidth="1" width="8.7109375"/>
    <col min="2911" max="2911" customWidth="1" width="8.7109375"/>
    <col min="2912" max="2912" customWidth="1" width="8.7109375"/>
    <col min="2913" max="2913" customWidth="1" width="8.7109375"/>
    <col min="2914" max="2914" customWidth="1" width="8.7109375"/>
    <col min="2915" max="2915" customWidth="1" width="8.7109375"/>
    <col min="2916" max="2916" customWidth="1" width="8.7109375"/>
    <col min="2917" max="2917" customWidth="1" width="8.7109375"/>
    <col min="2918" max="2918" customWidth="1" width="8.7109375"/>
    <col min="2919" max="2919" customWidth="1" width="8.7109375"/>
    <col min="2920" max="2920" customWidth="1" width="8.7109375"/>
    <col min="2921" max="2921" customWidth="1" width="8.7109375"/>
    <col min="2922" max="2922" customWidth="1" width="8.7109375"/>
    <col min="2923" max="2923" customWidth="1" width="8.7109375"/>
    <col min="2924" max="2924" customWidth="1" width="8.7109375"/>
    <col min="2925" max="2925" customWidth="1" width="8.7109375"/>
    <col min="2926" max="2926" customWidth="1" width="8.7109375"/>
    <col min="2927" max="2927" customWidth="1" width="8.7109375"/>
    <col min="2928" max="2928" customWidth="1" width="8.7109375"/>
    <col min="2929" max="2929" customWidth="1" width="8.7109375"/>
    <col min="2930" max="2930" customWidth="1" width="8.7109375"/>
    <col min="2931" max="2931" customWidth="1" width="8.7109375"/>
    <col min="2932" max="2932" customWidth="1" width="8.7109375"/>
    <col min="2933" max="2933" customWidth="1" width="8.7109375"/>
    <col min="2934" max="2934" customWidth="1" width="8.7109375"/>
    <col min="2935" max="2935" customWidth="1" width="8.7109375"/>
    <col min="2936" max="2936" customWidth="1" width="8.7109375"/>
    <col min="2937" max="2937" customWidth="1" width="8.7109375"/>
    <col min="2938" max="2938" customWidth="1" width="8.7109375"/>
    <col min="2939" max="2939" customWidth="1" width="8.7109375"/>
    <col min="2940" max="2940" customWidth="1" width="8.7109375"/>
    <col min="2941" max="2941" customWidth="1" width="8.7109375"/>
    <col min="2942" max="2942" customWidth="1" width="8.7109375"/>
    <col min="2943" max="2943" customWidth="1" width="8.7109375"/>
    <col min="2944" max="2944" customWidth="1" width="8.7109375"/>
    <col min="2945" max="2945" customWidth="1" width="8.7109375"/>
    <col min="2946" max="2946" customWidth="1" width="8.7109375"/>
    <col min="2947" max="2947" customWidth="1" width="8.7109375"/>
    <col min="2948" max="2948" customWidth="1" width="8.7109375"/>
    <col min="2949" max="2949" customWidth="1" width="8.7109375"/>
    <col min="2950" max="2950" customWidth="1" width="8.7109375"/>
    <col min="2951" max="2951" customWidth="1" width="8.7109375"/>
    <col min="2952" max="2952" customWidth="1" width="8.7109375"/>
    <col min="2953" max="2953" customWidth="1" width="8.7109375"/>
    <col min="2954" max="2954" customWidth="1" width="8.7109375"/>
    <col min="2955" max="2955" customWidth="1" width="8.7109375"/>
    <col min="2956" max="2956" customWidth="1" width="8.7109375"/>
    <col min="2957" max="2957" customWidth="1" width="8.7109375"/>
    <col min="2958" max="2958" customWidth="1" width="8.7109375"/>
    <col min="2959" max="2959" customWidth="1" width="8.7109375"/>
    <col min="2960" max="2960" customWidth="1" width="8.7109375"/>
    <col min="2961" max="2961" customWidth="1" width="8.7109375"/>
    <col min="2962" max="2962" customWidth="1" width="8.7109375"/>
    <col min="2963" max="2963" customWidth="1" width="8.7109375"/>
    <col min="2964" max="2964" customWidth="1" width="8.7109375"/>
    <col min="2965" max="2965" customWidth="1" width="8.7109375"/>
    <col min="2966" max="2966" customWidth="1" width="8.7109375"/>
    <col min="2967" max="2967" customWidth="1" width="8.7109375"/>
    <col min="2968" max="2968" customWidth="1" width="8.7109375"/>
    <col min="2969" max="2969" customWidth="1" width="8.7109375"/>
    <col min="2970" max="2970" customWidth="1" width="8.7109375"/>
    <col min="2971" max="2971" customWidth="1" width="8.7109375"/>
    <col min="2972" max="2972" customWidth="1" width="8.7109375"/>
    <col min="2973" max="2973" customWidth="1" width="8.7109375"/>
    <col min="2974" max="2974" customWidth="1" width="8.7109375"/>
    <col min="2975" max="2975" customWidth="1" width="8.7109375"/>
    <col min="2976" max="2976" customWidth="1" width="8.7109375"/>
    <col min="2977" max="2977" customWidth="1" width="8.7109375"/>
    <col min="2978" max="2978" customWidth="1" width="8.7109375"/>
    <col min="2979" max="2979" customWidth="1" width="8.7109375"/>
    <col min="2980" max="2980" customWidth="1" width="8.7109375"/>
    <col min="2981" max="2981" customWidth="1" width="8.7109375"/>
    <col min="2982" max="2982" customWidth="1" width="8.7109375"/>
    <col min="2983" max="2983" customWidth="1" width="8.7109375"/>
    <col min="2984" max="2984" customWidth="1" width="8.7109375"/>
    <col min="2985" max="2985" customWidth="1" width="8.7109375"/>
    <col min="2986" max="2986" customWidth="1" width="8.7109375"/>
    <col min="2987" max="2987" customWidth="1" width="8.7109375"/>
    <col min="2988" max="2988" customWidth="1" width="8.7109375"/>
    <col min="2989" max="2989" customWidth="1" width="8.7109375"/>
    <col min="2990" max="2990" customWidth="1" width="8.7109375"/>
    <col min="2991" max="2991" customWidth="1" width="8.7109375"/>
    <col min="2992" max="2992" customWidth="1" width="8.7109375"/>
    <col min="2993" max="2993" customWidth="1" width="8.7109375"/>
    <col min="2994" max="2994" customWidth="1" width="8.7109375"/>
    <col min="2995" max="2995" customWidth="1" width="8.7109375"/>
    <col min="2996" max="2996" customWidth="1" width="8.7109375"/>
    <col min="2997" max="2997" customWidth="1" width="8.7109375"/>
    <col min="2998" max="2998" customWidth="1" width="8.7109375"/>
    <col min="2999" max="2999" customWidth="1" width="8.7109375"/>
    <col min="3000" max="3000" customWidth="1" width="8.7109375"/>
    <col min="3001" max="3001" customWidth="1" width="8.7109375"/>
    <col min="3002" max="3002" customWidth="1" width="8.7109375"/>
    <col min="3003" max="3003" customWidth="1" width="8.7109375"/>
    <col min="3004" max="3004" customWidth="1" width="8.7109375"/>
    <col min="3005" max="3005" customWidth="1" width="8.7109375"/>
    <col min="3006" max="3006" customWidth="1" width="8.7109375"/>
    <col min="3007" max="3007" customWidth="1" width="8.7109375"/>
    <col min="3008" max="3008" customWidth="1" width="8.7109375"/>
    <col min="3009" max="3009" customWidth="1" width="8.7109375"/>
    <col min="3010" max="3010" customWidth="1" width="8.7109375"/>
    <col min="3011" max="3011" customWidth="1" width="8.7109375"/>
    <col min="3012" max="3012" customWidth="1" width="8.7109375"/>
    <col min="3013" max="3013" customWidth="1" width="8.7109375"/>
    <col min="3014" max="3014" customWidth="1" width="8.7109375"/>
    <col min="3015" max="3015" customWidth="1" width="8.7109375"/>
    <col min="3016" max="3016" customWidth="1" width="8.7109375"/>
    <col min="3017" max="3017" customWidth="1" width="8.7109375"/>
    <col min="3018" max="3018" customWidth="1" width="8.7109375"/>
    <col min="3019" max="3019" customWidth="1" width="8.7109375"/>
    <col min="3020" max="3020" customWidth="1" width="8.7109375"/>
    <col min="3021" max="3021" customWidth="1" width="8.7109375"/>
    <col min="3022" max="3022" customWidth="1" width="8.7109375"/>
    <col min="3023" max="3023" customWidth="1" width="8.7109375"/>
    <col min="3024" max="3024" customWidth="1" width="8.7109375"/>
    <col min="3025" max="3025" customWidth="1" width="8.7109375"/>
    <col min="3026" max="3026" customWidth="1" width="8.7109375"/>
    <col min="3027" max="3027" customWidth="1" width="8.7109375"/>
    <col min="3028" max="3028" customWidth="1" width="8.7109375"/>
    <col min="3029" max="3029" customWidth="1" width="8.7109375"/>
    <col min="3030" max="3030" customWidth="1" width="8.7109375"/>
    <col min="3031" max="3031" customWidth="1" width="8.7109375"/>
    <col min="3032" max="3032" customWidth="1" width="8.7109375"/>
    <col min="3033" max="3033" customWidth="1" width="8.7109375"/>
    <col min="3034" max="3034" customWidth="1" width="8.7109375"/>
    <col min="3035" max="3035" customWidth="1" width="8.7109375"/>
    <col min="3036" max="3036" customWidth="1" width="8.7109375"/>
    <col min="3037" max="3037" customWidth="1" width="8.7109375"/>
    <col min="3038" max="3038" customWidth="1" width="8.7109375"/>
    <col min="3039" max="3039" customWidth="1" width="8.7109375"/>
    <col min="3040" max="3040" customWidth="1" width="8.7109375"/>
    <col min="3041" max="3041" customWidth="1" width="8.7109375"/>
    <col min="3042" max="3042" customWidth="1" width="8.7109375"/>
    <col min="3043" max="3043" customWidth="1" width="8.7109375"/>
    <col min="3044" max="3044" customWidth="1" width="8.7109375"/>
    <col min="3045" max="3045" customWidth="1" width="8.7109375"/>
    <col min="3046" max="3046" customWidth="1" width="8.7109375"/>
    <col min="3047" max="3047" customWidth="1" width="8.7109375"/>
    <col min="3048" max="3048" customWidth="1" width="8.7109375"/>
    <col min="3049" max="3049" customWidth="1" width="8.7109375"/>
    <col min="3050" max="3050" customWidth="1" width="8.7109375"/>
    <col min="3051" max="3051" customWidth="1" width="8.7109375"/>
    <col min="3052" max="3052" customWidth="1" width="8.7109375"/>
    <col min="3053" max="3053" customWidth="1" width="8.7109375"/>
    <col min="3054" max="3054" customWidth="1" width="8.7109375"/>
    <col min="3055" max="3055" customWidth="1" width="8.7109375"/>
    <col min="3056" max="3056" customWidth="1" width="8.7109375"/>
    <col min="3057" max="3057" customWidth="1" width="8.7109375"/>
    <col min="3058" max="3058" customWidth="1" width="8.7109375"/>
    <col min="3059" max="3059" customWidth="1" width="8.7109375"/>
    <col min="3060" max="3060" customWidth="1" width="8.7109375"/>
    <col min="3061" max="3061" customWidth="1" width="8.7109375"/>
    <col min="3062" max="3062" customWidth="1" width="8.7109375"/>
    <col min="3063" max="3063" customWidth="1" width="8.7109375"/>
    <col min="3064" max="3064" customWidth="1" width="8.7109375"/>
    <col min="3065" max="3065" customWidth="1" width="8.7109375"/>
    <col min="3066" max="3066" customWidth="1" width="8.7109375"/>
    <col min="3067" max="3067" customWidth="1" width="8.7109375"/>
    <col min="3068" max="3068" customWidth="1" width="8.7109375"/>
    <col min="3069" max="3069" customWidth="1" width="8.7109375"/>
    <col min="3070" max="3070" customWidth="1" width="8.7109375"/>
    <col min="3071" max="3071" customWidth="1" width="8.7109375"/>
    <col min="3072" max="3072" customWidth="1" width="8.7109375"/>
    <col min="3073" max="3073" customWidth="1" width="8.7109375"/>
    <col min="3074" max="3074" customWidth="1" width="8.7109375"/>
    <col min="3075" max="3075" customWidth="1" width="8.7109375"/>
    <col min="3076" max="3076" customWidth="1" width="8.7109375"/>
    <col min="3077" max="3077" customWidth="1" width="8.7109375"/>
    <col min="3078" max="3078" customWidth="1" width="8.7109375"/>
    <col min="3079" max="3079" customWidth="1" width="8.7109375"/>
    <col min="3080" max="3080" customWidth="1" width="8.7109375"/>
    <col min="3081" max="3081" customWidth="1" width="8.7109375"/>
    <col min="3082" max="3082" customWidth="1" width="8.7109375"/>
    <col min="3083" max="3083" customWidth="1" width="8.7109375"/>
    <col min="3084" max="3084" customWidth="1" width="8.7109375"/>
    <col min="3085" max="3085" customWidth="1" width="8.7109375"/>
    <col min="3086" max="3086" customWidth="1" width="8.7109375"/>
    <col min="3087" max="3087" customWidth="1" width="8.7109375"/>
    <col min="3088" max="3088" customWidth="1" width="8.7109375"/>
    <col min="3089" max="3089" customWidth="1" width="8.7109375"/>
    <col min="3090" max="3090" customWidth="1" width="8.7109375"/>
    <col min="3091" max="3091" customWidth="1" width="8.7109375"/>
    <col min="3092" max="3092" customWidth="1" width="8.7109375"/>
    <col min="3093" max="3093" customWidth="1" width="8.7109375"/>
    <col min="3094" max="3094" customWidth="1" width="8.7109375"/>
    <col min="3095" max="3095" customWidth="1" width="8.7109375"/>
    <col min="3096" max="3096" customWidth="1" width="8.7109375"/>
    <col min="3097" max="3097" customWidth="1" width="8.7109375"/>
    <col min="3098" max="3098" customWidth="1" width="8.7109375"/>
    <col min="3099" max="3099" customWidth="1" width="8.7109375"/>
    <col min="3100" max="3100" customWidth="1" width="8.7109375"/>
    <col min="3101" max="3101" customWidth="1" width="8.7109375"/>
    <col min="3102" max="3102" customWidth="1" width="8.7109375"/>
    <col min="3103" max="3103" customWidth="1" width="8.7109375"/>
    <col min="3104" max="3104" customWidth="1" width="8.7109375"/>
    <col min="3105" max="3105" customWidth="1" width="8.7109375"/>
    <col min="3106" max="3106" customWidth="1" width="8.7109375"/>
    <col min="3107" max="3107" customWidth="1" width="8.7109375"/>
    <col min="3108" max="3108" customWidth="1" width="8.7109375"/>
    <col min="3109" max="3109" customWidth="1" width="8.7109375"/>
    <col min="3110" max="3110" customWidth="1" width="8.7109375"/>
    <col min="3111" max="3111" customWidth="1" width="8.7109375"/>
    <col min="3112" max="3112" customWidth="1" width="8.7109375"/>
    <col min="3113" max="3113" customWidth="1" width="8.7109375"/>
    <col min="3114" max="3114" customWidth="1" width="8.7109375"/>
    <col min="3115" max="3115" customWidth="1" width="8.7109375"/>
    <col min="3116" max="3116" customWidth="1" width="8.7109375"/>
    <col min="3117" max="3117" customWidth="1" width="8.7109375"/>
    <col min="3118" max="3118" customWidth="1" width="8.7109375"/>
    <col min="3119" max="3119" customWidth="1" width="8.7109375"/>
    <col min="3120" max="3120" customWidth="1" width="8.7109375"/>
    <col min="3121" max="3121" customWidth="1" width="8.7109375"/>
    <col min="3122" max="3122" customWidth="1" width="8.7109375"/>
    <col min="3123" max="3123" customWidth="1" width="8.7109375"/>
    <col min="3124" max="3124" customWidth="1" width="8.7109375"/>
    <col min="3125" max="3125" customWidth="1" width="8.7109375"/>
    <col min="3126" max="3126" customWidth="1" width="8.7109375"/>
    <col min="3127" max="3127" customWidth="1" width="8.7109375"/>
    <col min="3128" max="3128" customWidth="1" width="8.7109375"/>
    <col min="3129" max="3129" customWidth="1" width="8.7109375"/>
    <col min="3130" max="3130" customWidth="1" width="8.7109375"/>
    <col min="3131" max="3131" customWidth="1" width="8.7109375"/>
    <col min="3132" max="3132" customWidth="1" width="8.7109375"/>
    <col min="3133" max="3133" customWidth="1" width="8.7109375"/>
    <col min="3134" max="3134" customWidth="1" width="8.7109375"/>
    <col min="3135" max="3135" customWidth="1" width="8.7109375"/>
    <col min="3136" max="3136" customWidth="1" width="8.7109375"/>
    <col min="3137" max="3137" customWidth="1" width="8.7109375"/>
    <col min="3138" max="3138" customWidth="1" width="8.7109375"/>
    <col min="3139" max="3139" customWidth="1" width="8.7109375"/>
    <col min="3140" max="3140" customWidth="1" width="8.7109375"/>
    <col min="3141" max="3141" customWidth="1" width="8.7109375"/>
    <col min="3142" max="3142" customWidth="1" width="8.7109375"/>
    <col min="3143" max="3143" customWidth="1" width="8.7109375"/>
    <col min="3144" max="3144" customWidth="1" width="8.7109375"/>
    <col min="3145" max="3145" customWidth="1" width="8.7109375"/>
    <col min="3146" max="3146" customWidth="1" width="8.7109375"/>
    <col min="3147" max="3147" customWidth="1" width="8.7109375"/>
    <col min="3148" max="3148" customWidth="1" width="8.7109375"/>
    <col min="3149" max="3149" customWidth="1" width="8.7109375"/>
    <col min="3150" max="3150" customWidth="1" width="8.7109375"/>
    <col min="3151" max="3151" customWidth="1" width="8.7109375"/>
    <col min="3152" max="3152" customWidth="1" width="8.7109375"/>
    <col min="3153" max="3153" customWidth="1" width="8.7109375"/>
    <col min="3154" max="3154" customWidth="1" width="8.7109375"/>
    <col min="3155" max="3155" customWidth="1" width="8.7109375"/>
    <col min="3156" max="3156" customWidth="1" width="8.7109375"/>
    <col min="3157" max="3157" customWidth="1" width="8.7109375"/>
    <col min="3158" max="3158" customWidth="1" width="8.7109375"/>
    <col min="3159" max="3159" customWidth="1" width="8.7109375"/>
    <col min="3160" max="3160" customWidth="1" width="8.7109375"/>
    <col min="3161" max="3161" customWidth="1" width="8.7109375"/>
    <col min="3162" max="3162" customWidth="1" width="8.7109375"/>
    <col min="3163" max="3163" customWidth="1" width="8.7109375"/>
    <col min="3164" max="3164" customWidth="1" width="8.7109375"/>
    <col min="3165" max="3165" customWidth="1" width="8.7109375"/>
    <col min="3166" max="3166" customWidth="1" width="8.7109375"/>
    <col min="3167" max="3167" customWidth="1" width="8.7109375"/>
    <col min="3168" max="3168" customWidth="1" width="8.7109375"/>
    <col min="3169" max="3169" customWidth="1" width="8.7109375"/>
    <col min="3170" max="3170" customWidth="1" width="8.7109375"/>
    <col min="3171" max="3171" customWidth="1" width="8.7109375"/>
    <col min="3172" max="3172" customWidth="1" width="8.7109375"/>
    <col min="3173" max="3173" customWidth="1" width="8.7109375"/>
    <col min="3174" max="3174" customWidth="1" width="8.7109375"/>
    <col min="3175" max="3175" customWidth="1" width="8.7109375"/>
    <col min="3176" max="3176" customWidth="1" width="8.7109375"/>
    <col min="3177" max="3177" customWidth="1" width="8.7109375"/>
    <col min="3178" max="3178" customWidth="1" width="8.7109375"/>
    <col min="3179" max="3179" customWidth="1" width="8.7109375"/>
    <col min="3180" max="3180" customWidth="1" width="8.7109375"/>
    <col min="3181" max="3181" customWidth="1" width="8.7109375"/>
    <col min="3182" max="3182" customWidth="1" width="8.7109375"/>
    <col min="3183" max="3183" customWidth="1" width="8.7109375"/>
    <col min="3184" max="3184" customWidth="1" width="8.7109375"/>
    <col min="3185" max="3185" customWidth="1" width="8.7109375"/>
    <col min="3186" max="3186" customWidth="1" width="8.7109375"/>
    <col min="3187" max="3187" customWidth="1" width="8.7109375"/>
    <col min="3188" max="3188" customWidth="1" width="8.7109375"/>
    <col min="3189" max="3189" customWidth="1" width="8.7109375"/>
    <col min="3190" max="3190" customWidth="1" width="8.7109375"/>
    <col min="3191" max="3191" customWidth="1" width="8.7109375"/>
    <col min="3192" max="3192" customWidth="1" width="8.7109375"/>
    <col min="3193" max="3193" customWidth="1" width="8.7109375"/>
    <col min="3194" max="3194" customWidth="1" width="8.7109375"/>
    <col min="3195" max="3195" customWidth="1" width="8.7109375"/>
    <col min="3196" max="3196" customWidth="1" width="8.7109375"/>
    <col min="3197" max="3197" customWidth="1" width="8.7109375"/>
    <col min="3198" max="3198" customWidth="1" width="8.7109375"/>
    <col min="3199" max="3199" customWidth="1" width="8.7109375"/>
    <col min="3200" max="3200" customWidth="1" width="8.7109375"/>
    <col min="3201" max="3201" customWidth="1" width="8.7109375"/>
    <col min="3202" max="3202" customWidth="1" width="8.7109375"/>
    <col min="3203" max="3203" customWidth="1" width="8.7109375"/>
    <col min="3204" max="3204" customWidth="1" width="8.7109375"/>
    <col min="3205" max="3205" customWidth="1" width="8.7109375"/>
    <col min="3206" max="3206" customWidth="1" width="8.7109375"/>
    <col min="3207" max="3207" customWidth="1" width="8.7109375"/>
    <col min="3208" max="3208" customWidth="1" width="8.7109375"/>
    <col min="3209" max="3209" customWidth="1" width="8.7109375"/>
    <col min="3210" max="3210" customWidth="1" width="8.7109375"/>
    <col min="3211" max="3211" customWidth="1" width="8.7109375"/>
    <col min="3212" max="3212" customWidth="1" width="8.7109375"/>
    <col min="3213" max="3213" customWidth="1" width="8.7109375"/>
    <col min="3214" max="3214" customWidth="1" width="8.7109375"/>
    <col min="3215" max="3215" customWidth="1" width="8.7109375"/>
    <col min="3216" max="3216" customWidth="1" width="8.7109375"/>
    <col min="3217" max="3217" customWidth="1" width="8.7109375"/>
    <col min="3218" max="3218" customWidth="1" width="8.7109375"/>
    <col min="3219" max="3219" customWidth="1" width="8.7109375"/>
    <col min="3220" max="3220" customWidth="1" width="8.7109375"/>
    <col min="3221" max="3221" customWidth="1" width="8.7109375"/>
    <col min="3222" max="3222" customWidth="1" width="8.7109375"/>
    <col min="3223" max="3223" customWidth="1" width="8.7109375"/>
    <col min="3224" max="3224" customWidth="1" width="8.7109375"/>
    <col min="3225" max="3225" customWidth="1" width="8.7109375"/>
    <col min="3226" max="3226" customWidth="1" width="8.7109375"/>
    <col min="3227" max="3227" customWidth="1" width="8.7109375"/>
    <col min="3228" max="3228" customWidth="1" width="8.7109375"/>
    <col min="3229" max="3229" customWidth="1" width="8.7109375"/>
    <col min="3230" max="3230" customWidth="1" width="8.7109375"/>
    <col min="3231" max="3231" customWidth="1" width="8.7109375"/>
    <col min="3232" max="3232" customWidth="1" width="8.7109375"/>
    <col min="3233" max="3233" customWidth="1" width="8.7109375"/>
    <col min="3234" max="3234" customWidth="1" width="8.7109375"/>
    <col min="3235" max="3235" customWidth="1" width="8.7109375"/>
    <col min="3236" max="3236" customWidth="1" width="8.7109375"/>
    <col min="3237" max="3237" customWidth="1" width="8.7109375"/>
    <col min="3238" max="3238" customWidth="1" width="8.7109375"/>
    <col min="3239" max="3239" customWidth="1" width="8.7109375"/>
    <col min="3240" max="3240" customWidth="1" width="8.7109375"/>
    <col min="3241" max="3241" customWidth="1" width="8.7109375"/>
    <col min="3242" max="3242" customWidth="1" width="8.7109375"/>
    <col min="3243" max="3243" customWidth="1" width="8.7109375"/>
    <col min="3244" max="3244" customWidth="1" width="8.7109375"/>
    <col min="3245" max="3245" customWidth="1" width="8.7109375"/>
    <col min="3246" max="3246" customWidth="1" width="8.7109375"/>
    <col min="3247" max="3247" customWidth="1" width="8.7109375"/>
    <col min="3248" max="3248" customWidth="1" width="8.7109375"/>
    <col min="3249" max="3249" customWidth="1" width="8.7109375"/>
    <col min="3250" max="3250" customWidth="1" width="8.7109375"/>
    <col min="3251" max="3251" customWidth="1" width="8.7109375"/>
    <col min="3252" max="3252" customWidth="1" width="8.7109375"/>
    <col min="3253" max="3253" customWidth="1" width="8.7109375"/>
    <col min="3254" max="3254" customWidth="1" width="8.7109375"/>
    <col min="3255" max="3255" customWidth="1" width="8.7109375"/>
    <col min="3256" max="3256" customWidth="1" width="8.7109375"/>
    <col min="3257" max="3257" customWidth="1" width="8.7109375"/>
    <col min="3258" max="3258" customWidth="1" width="8.7109375"/>
    <col min="3259" max="3259" customWidth="1" width="8.7109375"/>
    <col min="3260" max="3260" customWidth="1" width="8.7109375"/>
    <col min="3261" max="3261" customWidth="1" width="8.7109375"/>
    <col min="3262" max="3262" customWidth="1" width="8.7109375"/>
    <col min="3263" max="3263" customWidth="1" width="8.7109375"/>
    <col min="3264" max="3264" customWidth="1" width="8.7109375"/>
    <col min="3265" max="3265" customWidth="1" width="8.7109375"/>
    <col min="3266" max="3266" customWidth="1" width="8.7109375"/>
    <col min="3267" max="3267" customWidth="1" width="8.7109375"/>
    <col min="3268" max="3268" customWidth="1" width="8.7109375"/>
    <col min="3269" max="3269" customWidth="1" width="8.7109375"/>
    <col min="3270" max="3270" customWidth="1" width="8.7109375"/>
    <col min="3271" max="3271" customWidth="1" width="8.7109375"/>
    <col min="3272" max="3272" customWidth="1" width="8.7109375"/>
    <col min="3273" max="3273" customWidth="1" width="8.7109375"/>
    <col min="3274" max="3274" customWidth="1" width="8.7109375"/>
    <col min="3275" max="3275" customWidth="1" width="8.7109375"/>
    <col min="3276" max="3276" customWidth="1" width="8.7109375"/>
    <col min="3277" max="3277" customWidth="1" width="8.7109375"/>
    <col min="3278" max="3278" customWidth="1" width="8.7109375"/>
    <col min="3279" max="3279" customWidth="1" width="8.7109375"/>
    <col min="3280" max="3280" customWidth="1" width="8.7109375"/>
    <col min="3281" max="3281" customWidth="1" width="8.7109375"/>
    <col min="3282" max="3282" customWidth="1" width="8.7109375"/>
    <col min="3283" max="3283" customWidth="1" width="8.7109375"/>
    <col min="3284" max="3284" customWidth="1" width="8.7109375"/>
    <col min="3285" max="3285" customWidth="1" width="8.7109375"/>
    <col min="3286" max="3286" customWidth="1" width="8.7109375"/>
    <col min="3287" max="3287" customWidth="1" width="8.7109375"/>
    <col min="3288" max="3288" customWidth="1" width="8.7109375"/>
    <col min="3289" max="3289" customWidth="1" width="8.7109375"/>
    <col min="3290" max="3290" customWidth="1" width="8.7109375"/>
    <col min="3291" max="3291" customWidth="1" width="8.7109375"/>
    <col min="3292" max="3292" customWidth="1" width="8.7109375"/>
    <col min="3293" max="3293" customWidth="1" width="8.7109375"/>
    <col min="3294" max="3294" customWidth="1" width="8.7109375"/>
    <col min="3295" max="3295" customWidth="1" width="8.7109375"/>
    <col min="3296" max="3296" customWidth="1" width="8.7109375"/>
    <col min="3297" max="3297" customWidth="1" width="8.7109375"/>
    <col min="3298" max="3298" customWidth="1" width="8.7109375"/>
    <col min="3299" max="3299" customWidth="1" width="8.7109375"/>
    <col min="3300" max="3300" customWidth="1" width="8.7109375"/>
    <col min="3301" max="3301" customWidth="1" width="8.7109375"/>
    <col min="3302" max="3302" customWidth="1" width="8.7109375"/>
    <col min="3303" max="3303" customWidth="1" width="8.7109375"/>
    <col min="3304" max="3304" customWidth="1" width="8.7109375"/>
    <col min="3305" max="3305" customWidth="1" width="8.7109375"/>
    <col min="3306" max="3306" customWidth="1" width="8.7109375"/>
    <col min="3307" max="3307" customWidth="1" width="8.7109375"/>
    <col min="3308" max="3308" customWidth="1" width="8.7109375"/>
    <col min="3309" max="3309" customWidth="1" width="8.7109375"/>
    <col min="3310" max="3310" customWidth="1" width="8.7109375"/>
    <col min="3311" max="3311" customWidth="1" width="8.7109375"/>
    <col min="3312" max="3312" customWidth="1" width="8.7109375"/>
    <col min="3313" max="3313" customWidth="1" width="8.7109375"/>
    <col min="3314" max="3314" customWidth="1" width="8.7109375"/>
    <col min="3315" max="3315" customWidth="1" width="8.7109375"/>
    <col min="3316" max="3316" customWidth="1" width="8.7109375"/>
    <col min="3317" max="3317" customWidth="1" width="8.7109375"/>
    <col min="3318" max="3318" customWidth="1" width="8.7109375"/>
    <col min="3319" max="3319" customWidth="1" width="8.7109375"/>
    <col min="3320" max="3320" customWidth="1" width="8.7109375"/>
    <col min="3321" max="3321" customWidth="1" width="8.7109375"/>
    <col min="3322" max="3322" customWidth="1" width="8.7109375"/>
    <col min="3323" max="3323" customWidth="1" width="8.7109375"/>
    <col min="3324" max="3324" customWidth="1" width="8.7109375"/>
    <col min="3325" max="3325" customWidth="1" width="8.7109375"/>
    <col min="3326" max="3326" customWidth="1" width="8.7109375"/>
    <col min="3327" max="3327" customWidth="1" width="8.7109375"/>
    <col min="3328" max="3328" customWidth="1" width="8.7109375"/>
    <col min="3329" max="3329" customWidth="1" width="8.7109375"/>
    <col min="3330" max="3330" customWidth="1" width="8.7109375"/>
    <col min="3331" max="3331" customWidth="1" width="8.7109375"/>
    <col min="3332" max="3332" customWidth="1" width="8.7109375"/>
    <col min="3333" max="3333" customWidth="1" width="8.7109375"/>
    <col min="3334" max="3334" customWidth="1" width="8.7109375"/>
    <col min="3335" max="3335" customWidth="1" width="8.7109375"/>
    <col min="3336" max="3336" customWidth="1" width="8.7109375"/>
    <col min="3337" max="3337" customWidth="1" width="8.7109375"/>
    <col min="3338" max="3338" customWidth="1" width="8.7109375"/>
    <col min="3339" max="3339" customWidth="1" width="8.7109375"/>
    <col min="3340" max="3340" customWidth="1" width="8.7109375"/>
    <col min="3341" max="3341" customWidth="1" width="8.7109375"/>
    <col min="3342" max="3342" customWidth="1" width="8.7109375"/>
    <col min="3343" max="3343" customWidth="1" width="8.7109375"/>
    <col min="3344" max="3344" customWidth="1" width="8.7109375"/>
    <col min="3345" max="3345" customWidth="1" width="8.7109375"/>
    <col min="3346" max="3346" customWidth="1" width="8.7109375"/>
    <col min="3347" max="3347" customWidth="1" width="8.7109375"/>
    <col min="3348" max="3348" customWidth="1" width="8.7109375"/>
    <col min="3349" max="3349" customWidth="1" width="8.7109375"/>
    <col min="3350" max="3350" customWidth="1" width="8.7109375"/>
    <col min="3351" max="3351" customWidth="1" width="8.7109375"/>
    <col min="3352" max="3352" customWidth="1" width="8.7109375"/>
    <col min="3353" max="3353" customWidth="1" width="8.7109375"/>
    <col min="3354" max="3354" customWidth="1" width="8.7109375"/>
    <col min="3355" max="3355" customWidth="1" width="8.7109375"/>
    <col min="3356" max="3356" customWidth="1" width="8.7109375"/>
    <col min="3357" max="3357" customWidth="1" width="8.7109375"/>
    <col min="3358" max="3358" customWidth="1" width="8.7109375"/>
    <col min="3359" max="3359" customWidth="1" width="8.7109375"/>
    <col min="3360" max="3360" customWidth="1" width="8.7109375"/>
    <col min="3361" max="3361" customWidth="1" width="8.7109375"/>
    <col min="3362" max="3362" customWidth="1" width="8.7109375"/>
    <col min="3363" max="3363" customWidth="1" width="8.7109375"/>
    <col min="3364" max="3364" customWidth="1" width="8.7109375"/>
    <col min="3365" max="3365" customWidth="1" width="8.7109375"/>
    <col min="3366" max="3366" customWidth="1" width="8.7109375"/>
    <col min="3367" max="3367" customWidth="1" width="8.7109375"/>
    <col min="3368" max="3368" customWidth="1" width="8.7109375"/>
    <col min="3369" max="3369" customWidth="1" width="8.7109375"/>
    <col min="3370" max="3370" customWidth="1" width="8.7109375"/>
    <col min="3371" max="3371" customWidth="1" width="8.7109375"/>
    <col min="3372" max="3372" customWidth="1" width="8.7109375"/>
    <col min="3373" max="3373" customWidth="1" width="8.7109375"/>
    <col min="3374" max="3374" customWidth="1" width="8.7109375"/>
    <col min="3375" max="3375" customWidth="1" width="8.7109375"/>
    <col min="3376" max="3376" customWidth="1" width="8.7109375"/>
    <col min="3377" max="3377" customWidth="1" width="8.7109375"/>
    <col min="3378" max="3378" customWidth="1" width="8.7109375"/>
    <col min="3379" max="3379" customWidth="1" width="8.7109375"/>
    <col min="3380" max="3380" customWidth="1" width="8.7109375"/>
    <col min="3381" max="3381" customWidth="1" width="8.7109375"/>
    <col min="3382" max="3382" customWidth="1" width="8.7109375"/>
    <col min="3383" max="3383" customWidth="1" width="8.7109375"/>
    <col min="3384" max="3384" customWidth="1" width="8.7109375"/>
    <col min="3385" max="3385" customWidth="1" width="8.7109375"/>
    <col min="3386" max="3386" customWidth="1" width="8.7109375"/>
    <col min="3387" max="3387" customWidth="1" width="8.7109375"/>
    <col min="3388" max="3388" customWidth="1" width="8.7109375"/>
    <col min="3389" max="3389" customWidth="1" width="8.7109375"/>
    <col min="3390" max="3390" customWidth="1" width="8.7109375"/>
    <col min="3391" max="3391" customWidth="1" width="8.7109375"/>
    <col min="3392" max="3392" customWidth="1" width="8.7109375"/>
    <col min="3393" max="3393" customWidth="1" width="8.7109375"/>
    <col min="3394" max="3394" customWidth="1" width="8.7109375"/>
    <col min="3395" max="3395" customWidth="1" width="8.7109375"/>
    <col min="3396" max="3396" customWidth="1" width="8.7109375"/>
    <col min="3397" max="3397" customWidth="1" width="8.7109375"/>
    <col min="3398" max="3398" customWidth="1" width="8.7109375"/>
    <col min="3399" max="3399" customWidth="1" width="8.7109375"/>
    <col min="3400" max="3400" customWidth="1" width="8.7109375"/>
    <col min="3401" max="3401" customWidth="1" width="8.7109375"/>
    <col min="3402" max="3402" customWidth="1" width="8.7109375"/>
    <col min="3403" max="3403" customWidth="1" width="8.7109375"/>
    <col min="3404" max="3404" customWidth="1" width="8.7109375"/>
    <col min="3405" max="3405" customWidth="1" width="8.7109375"/>
    <col min="3406" max="3406" customWidth="1" width="8.7109375"/>
    <col min="3407" max="3407" customWidth="1" width="8.7109375"/>
    <col min="3408" max="3408" customWidth="1" width="8.7109375"/>
    <col min="3409" max="3409" customWidth="1" width="8.7109375"/>
    <col min="3410" max="3410" customWidth="1" width="8.7109375"/>
    <col min="3411" max="3411" customWidth="1" width="8.7109375"/>
    <col min="3412" max="3412" customWidth="1" width="8.7109375"/>
    <col min="3413" max="3413" customWidth="1" width="8.7109375"/>
    <col min="3414" max="3414" customWidth="1" width="8.7109375"/>
    <col min="3415" max="3415" customWidth="1" width="8.7109375"/>
    <col min="3416" max="3416" customWidth="1" width="8.7109375"/>
    <col min="3417" max="3417" customWidth="1" width="8.7109375"/>
    <col min="3418" max="3418" customWidth="1" width="8.7109375"/>
    <col min="3419" max="3419" customWidth="1" width="8.7109375"/>
    <col min="3420" max="3420" customWidth="1" width="8.7109375"/>
    <col min="3421" max="3421" customWidth="1" width="8.7109375"/>
    <col min="3422" max="3422" customWidth="1" width="8.7109375"/>
    <col min="3423" max="3423" customWidth="1" width="8.7109375"/>
    <col min="3424" max="3424" customWidth="1" width="8.7109375"/>
    <col min="3425" max="3425" customWidth="1" width="8.7109375"/>
    <col min="3426" max="3426" customWidth="1" width="8.7109375"/>
    <col min="3427" max="3427" customWidth="1" width="8.7109375"/>
    <col min="3428" max="3428" customWidth="1" width="8.7109375"/>
    <col min="3429" max="3429" customWidth="1" width="8.7109375"/>
    <col min="3430" max="3430" customWidth="1" width="8.7109375"/>
    <col min="3431" max="3431" customWidth="1" width="8.7109375"/>
    <col min="3432" max="3432" customWidth="1" width="8.7109375"/>
    <col min="3433" max="3433" customWidth="1" width="8.7109375"/>
    <col min="3434" max="3434" customWidth="1" width="8.7109375"/>
    <col min="3435" max="3435" customWidth="1" width="8.7109375"/>
    <col min="3436" max="3436" customWidth="1" width="8.7109375"/>
    <col min="3437" max="3437" customWidth="1" width="8.7109375"/>
    <col min="3438" max="3438" customWidth="1" width="8.7109375"/>
    <col min="3439" max="3439" customWidth="1" width="8.7109375"/>
    <col min="3440" max="3440" customWidth="1" width="8.7109375"/>
    <col min="3441" max="3441" customWidth="1" width="8.7109375"/>
    <col min="3442" max="3442" customWidth="1" width="8.7109375"/>
    <col min="3443" max="3443" customWidth="1" width="8.7109375"/>
    <col min="3444" max="3444" customWidth="1" width="8.7109375"/>
    <col min="3445" max="3445" customWidth="1" width="8.7109375"/>
    <col min="3446" max="3446" customWidth="1" width="8.7109375"/>
    <col min="3447" max="3447" customWidth="1" width="8.7109375"/>
    <col min="3448" max="3448" customWidth="1" width="8.7109375"/>
    <col min="3449" max="3449" customWidth="1" width="8.7109375"/>
    <col min="3450" max="3450" customWidth="1" width="8.7109375"/>
    <col min="3451" max="3451" customWidth="1" width="8.7109375"/>
    <col min="3452" max="3452" customWidth="1" width="8.7109375"/>
    <col min="3453" max="3453" customWidth="1" width="8.7109375"/>
    <col min="3454" max="3454" customWidth="1" width="8.7109375"/>
    <col min="3455" max="3455" customWidth="1" width="8.7109375"/>
    <col min="3456" max="3456" customWidth="1" width="8.7109375"/>
    <col min="3457" max="3457" customWidth="1" width="8.7109375"/>
    <col min="3458" max="3458" customWidth="1" width="8.7109375"/>
    <col min="3459" max="3459" customWidth="1" width="8.7109375"/>
    <col min="3460" max="3460" customWidth="1" width="8.7109375"/>
    <col min="3461" max="3461" customWidth="1" width="8.7109375"/>
    <col min="3462" max="3462" customWidth="1" width="8.7109375"/>
    <col min="3463" max="3463" customWidth="1" width="8.7109375"/>
    <col min="3464" max="3464" customWidth="1" width="8.7109375"/>
    <col min="3465" max="3465" customWidth="1" width="8.7109375"/>
    <col min="3466" max="3466" customWidth="1" width="8.7109375"/>
    <col min="3467" max="3467" customWidth="1" width="8.7109375"/>
    <col min="3468" max="3468" customWidth="1" width="8.7109375"/>
    <col min="3469" max="3469" customWidth="1" width="8.7109375"/>
    <col min="3470" max="3470" customWidth="1" width="8.7109375"/>
    <col min="3471" max="3471" customWidth="1" width="8.7109375"/>
    <col min="3472" max="3472" customWidth="1" width="8.7109375"/>
    <col min="3473" max="3473" customWidth="1" width="8.7109375"/>
    <col min="3474" max="3474" customWidth="1" width="8.7109375"/>
    <col min="3475" max="3475" customWidth="1" width="8.7109375"/>
    <col min="3476" max="3476" customWidth="1" width="8.7109375"/>
    <col min="3477" max="3477" customWidth="1" width="8.7109375"/>
    <col min="3478" max="3478" customWidth="1" width="8.7109375"/>
    <col min="3479" max="3479" customWidth="1" width="8.7109375"/>
    <col min="3480" max="3480" customWidth="1" width="8.7109375"/>
    <col min="3481" max="3481" customWidth="1" width="8.7109375"/>
    <col min="3482" max="3482" customWidth="1" width="8.7109375"/>
    <col min="3483" max="3483" customWidth="1" width="8.7109375"/>
    <col min="3484" max="3484" customWidth="1" width="8.7109375"/>
    <col min="3485" max="3485" customWidth="1" width="8.7109375"/>
    <col min="3486" max="3486" customWidth="1" width="8.7109375"/>
    <col min="3487" max="3487" customWidth="1" width="8.7109375"/>
    <col min="3488" max="3488" customWidth="1" width="8.7109375"/>
    <col min="3489" max="3489" customWidth="1" width="8.7109375"/>
    <col min="3490" max="3490" customWidth="1" width="8.7109375"/>
    <col min="3491" max="3491" customWidth="1" width="8.7109375"/>
    <col min="3492" max="3492" customWidth="1" width="8.7109375"/>
    <col min="3493" max="3493" customWidth="1" width="8.7109375"/>
    <col min="3494" max="3494" customWidth="1" width="8.7109375"/>
    <col min="3495" max="3495" customWidth="1" width="8.7109375"/>
    <col min="3496" max="3496" customWidth="1" width="8.7109375"/>
    <col min="3497" max="3497" customWidth="1" width="8.7109375"/>
    <col min="3498" max="3498" customWidth="1" width="8.7109375"/>
    <col min="3499" max="3499" customWidth="1" width="8.7109375"/>
    <col min="3500" max="3500" customWidth="1" width="8.7109375"/>
    <col min="3501" max="3501" customWidth="1" width="8.7109375"/>
    <col min="3502" max="3502" customWidth="1" width="8.7109375"/>
    <col min="3503" max="3503" customWidth="1" width="8.7109375"/>
    <col min="3504" max="3504" customWidth="1" width="8.7109375"/>
    <col min="3505" max="3505" customWidth="1" width="8.7109375"/>
    <col min="3506" max="3506" customWidth="1" width="8.7109375"/>
    <col min="3507" max="3507" customWidth="1" width="8.7109375"/>
    <col min="3508" max="3508" customWidth="1" width="8.7109375"/>
    <col min="3509" max="3509" customWidth="1" width="8.7109375"/>
    <col min="3510" max="3510" customWidth="1" width="8.7109375"/>
    <col min="3511" max="3511" customWidth="1" width="8.7109375"/>
    <col min="3512" max="3512" customWidth="1" width="8.7109375"/>
    <col min="3513" max="3513" customWidth="1" width="8.7109375"/>
    <col min="3514" max="3514" customWidth="1" width="8.7109375"/>
    <col min="3515" max="3515" customWidth="1" width="8.7109375"/>
    <col min="3516" max="3516" customWidth="1" width="8.7109375"/>
    <col min="3517" max="3517" customWidth="1" width="8.7109375"/>
    <col min="3518" max="3518" customWidth="1" width="8.7109375"/>
    <col min="3519" max="3519" customWidth="1" width="8.7109375"/>
    <col min="3520" max="3520" customWidth="1" width="8.7109375"/>
    <col min="3521" max="3521" customWidth="1" width="8.7109375"/>
    <col min="3522" max="3522" customWidth="1" width="8.7109375"/>
    <col min="3523" max="3523" customWidth="1" width="8.7109375"/>
    <col min="3524" max="3524" customWidth="1" width="8.7109375"/>
    <col min="3525" max="3525" customWidth="1" width="8.7109375"/>
    <col min="3526" max="3526" customWidth="1" width="8.7109375"/>
    <col min="3527" max="3527" customWidth="1" width="8.7109375"/>
    <col min="3528" max="3528" customWidth="1" width="8.7109375"/>
    <col min="3529" max="3529" customWidth="1" width="8.7109375"/>
    <col min="3530" max="3530" customWidth="1" width="8.7109375"/>
    <col min="3531" max="3531" customWidth="1" width="8.7109375"/>
    <col min="3532" max="3532" customWidth="1" width="8.7109375"/>
    <col min="3533" max="3533" customWidth="1" width="8.7109375"/>
    <col min="3534" max="3534" customWidth="1" width="8.7109375"/>
    <col min="3535" max="3535" customWidth="1" width="8.7109375"/>
    <col min="3536" max="3536" customWidth="1" width="8.7109375"/>
    <col min="3537" max="3537" customWidth="1" width="8.7109375"/>
    <col min="3538" max="3538" customWidth="1" width="8.7109375"/>
    <col min="3539" max="3539" customWidth="1" width="8.7109375"/>
    <col min="3540" max="3540" customWidth="1" width="8.7109375"/>
    <col min="3541" max="3541" customWidth="1" width="8.7109375"/>
    <col min="3542" max="3542" customWidth="1" width="8.7109375"/>
    <col min="3543" max="3543" customWidth="1" width="8.7109375"/>
    <col min="3544" max="3544" customWidth="1" width="8.7109375"/>
    <col min="3545" max="3545" customWidth="1" width="8.7109375"/>
    <col min="3546" max="3546" customWidth="1" width="8.7109375"/>
    <col min="3547" max="3547" customWidth="1" width="8.7109375"/>
    <col min="3548" max="3548" customWidth="1" width="8.7109375"/>
    <col min="3549" max="3549" customWidth="1" width="8.7109375"/>
    <col min="3550" max="3550" customWidth="1" width="8.7109375"/>
    <col min="3551" max="3551" customWidth="1" width="8.7109375"/>
    <col min="3552" max="3552" customWidth="1" width="8.7109375"/>
    <col min="3553" max="3553" customWidth="1" width="8.7109375"/>
    <col min="3554" max="3554" customWidth="1" width="8.7109375"/>
    <col min="3555" max="3555" customWidth="1" width="8.7109375"/>
    <col min="3556" max="3556" customWidth="1" width="8.7109375"/>
    <col min="3557" max="3557" customWidth="1" width="8.7109375"/>
    <col min="3558" max="3558" customWidth="1" width="8.7109375"/>
    <col min="3559" max="3559" customWidth="1" width="8.7109375"/>
    <col min="3560" max="3560" customWidth="1" width="8.7109375"/>
    <col min="3561" max="3561" customWidth="1" width="8.7109375"/>
    <col min="3562" max="3562" customWidth="1" width="8.7109375"/>
    <col min="3563" max="3563" customWidth="1" width="8.7109375"/>
    <col min="3564" max="3564" customWidth="1" width="8.7109375"/>
    <col min="3565" max="3565" customWidth="1" width="8.7109375"/>
    <col min="3566" max="3566" customWidth="1" width="8.7109375"/>
    <col min="3567" max="3567" customWidth="1" width="8.7109375"/>
    <col min="3568" max="3568" customWidth="1" width="8.7109375"/>
    <col min="3569" max="3569" customWidth="1" width="8.7109375"/>
    <col min="3570" max="3570" customWidth="1" width="8.7109375"/>
    <col min="3571" max="3571" customWidth="1" width="8.7109375"/>
    <col min="3572" max="3572" customWidth="1" width="8.7109375"/>
    <col min="3573" max="3573" customWidth="1" width="8.7109375"/>
    <col min="3574" max="3574" customWidth="1" width="8.7109375"/>
    <col min="3575" max="3575" customWidth="1" width="8.7109375"/>
    <col min="3576" max="3576" customWidth="1" width="8.7109375"/>
    <col min="3577" max="3577" customWidth="1" width="8.7109375"/>
    <col min="3578" max="3578" customWidth="1" width="8.7109375"/>
    <col min="3579" max="3579" customWidth="1" width="8.7109375"/>
    <col min="3580" max="3580" customWidth="1" width="8.7109375"/>
    <col min="3581" max="3581" customWidth="1" width="8.7109375"/>
    <col min="3582" max="3582" customWidth="1" width="8.7109375"/>
    <col min="3583" max="3583" customWidth="1" width="8.7109375"/>
    <col min="3584" max="3584" customWidth="1" width="8.7109375"/>
    <col min="3585" max="3585" customWidth="1" width="8.7109375"/>
    <col min="3586" max="3586" customWidth="1" width="8.7109375"/>
    <col min="3587" max="3587" customWidth="1" width="8.7109375"/>
    <col min="3588" max="3588" customWidth="1" width="8.7109375"/>
    <col min="3589" max="3589" customWidth="1" width="8.7109375"/>
    <col min="3590" max="3590" customWidth="1" width="8.7109375"/>
    <col min="3591" max="3591" customWidth="1" width="8.7109375"/>
    <col min="3592" max="3592" customWidth="1" width="8.7109375"/>
    <col min="3593" max="3593" customWidth="1" width="8.7109375"/>
    <col min="3594" max="3594" customWidth="1" width="8.7109375"/>
    <col min="3595" max="3595" customWidth="1" width="8.7109375"/>
    <col min="3596" max="3596" customWidth="1" width="8.7109375"/>
    <col min="3597" max="3597" customWidth="1" width="8.7109375"/>
    <col min="3598" max="3598" customWidth="1" width="8.7109375"/>
    <col min="3599" max="3599" customWidth="1" width="8.7109375"/>
    <col min="3600" max="3600" customWidth="1" width="8.7109375"/>
    <col min="3601" max="3601" customWidth="1" width="8.7109375"/>
    <col min="3602" max="3602" customWidth="1" width="8.7109375"/>
    <col min="3603" max="3603" customWidth="1" width="8.7109375"/>
    <col min="3604" max="3604" customWidth="1" width="8.7109375"/>
    <col min="3605" max="3605" customWidth="1" width="8.7109375"/>
    <col min="3606" max="3606" customWidth="1" width="8.7109375"/>
    <col min="3607" max="3607" customWidth="1" width="8.7109375"/>
    <col min="3608" max="3608" customWidth="1" width="8.7109375"/>
    <col min="3609" max="3609" customWidth="1" width="8.7109375"/>
    <col min="3610" max="3610" customWidth="1" width="8.7109375"/>
    <col min="3611" max="3611" customWidth="1" width="8.7109375"/>
    <col min="3612" max="3612" customWidth="1" width="8.7109375"/>
    <col min="3613" max="3613" customWidth="1" width="8.7109375"/>
    <col min="3614" max="3614" customWidth="1" width="8.7109375"/>
    <col min="3615" max="3615" customWidth="1" width="8.7109375"/>
    <col min="3616" max="3616" customWidth="1" width="8.7109375"/>
    <col min="3617" max="3617" customWidth="1" width="8.7109375"/>
    <col min="3618" max="3618" customWidth="1" width="8.7109375"/>
    <col min="3619" max="3619" customWidth="1" width="8.7109375"/>
    <col min="3620" max="3620" customWidth="1" width="8.7109375"/>
    <col min="3621" max="3621" customWidth="1" width="8.7109375"/>
    <col min="3622" max="3622" customWidth="1" width="8.7109375"/>
    <col min="3623" max="3623" customWidth="1" width="8.7109375"/>
    <col min="3624" max="3624" customWidth="1" width="8.7109375"/>
    <col min="3625" max="3625" customWidth="1" width="8.7109375"/>
    <col min="3626" max="3626" customWidth="1" width="8.7109375"/>
    <col min="3627" max="3627" customWidth="1" width="8.7109375"/>
    <col min="3628" max="3628" customWidth="1" width="8.7109375"/>
    <col min="3629" max="3629" customWidth="1" width="8.7109375"/>
    <col min="3630" max="3630" customWidth="1" width="8.7109375"/>
    <col min="3631" max="3631" customWidth="1" width="8.7109375"/>
    <col min="3632" max="3632" customWidth="1" width="8.7109375"/>
    <col min="3633" max="3633" customWidth="1" width="8.7109375"/>
    <col min="3634" max="3634" customWidth="1" width="8.7109375"/>
    <col min="3635" max="3635" customWidth="1" width="8.7109375"/>
    <col min="3636" max="3636" customWidth="1" width="8.7109375"/>
    <col min="3637" max="3637" customWidth="1" width="8.7109375"/>
    <col min="3638" max="3638" customWidth="1" width="8.7109375"/>
    <col min="3639" max="3639" customWidth="1" width="8.7109375"/>
    <col min="3640" max="3640" customWidth="1" width="8.7109375"/>
    <col min="3641" max="3641" customWidth="1" width="8.7109375"/>
    <col min="3642" max="3642" customWidth="1" width="8.7109375"/>
    <col min="3643" max="3643" customWidth="1" width="8.7109375"/>
    <col min="3644" max="3644" customWidth="1" width="8.7109375"/>
    <col min="3645" max="3645" customWidth="1" width="8.7109375"/>
    <col min="3646" max="3646" customWidth="1" width="8.7109375"/>
    <col min="3647" max="3647" customWidth="1" width="8.7109375"/>
    <col min="3648" max="3648" customWidth="1" width="8.7109375"/>
    <col min="3649" max="3649" customWidth="1" width="8.7109375"/>
    <col min="3650" max="3650" customWidth="1" width="8.7109375"/>
    <col min="3651" max="3651" customWidth="1" width="8.7109375"/>
    <col min="3652" max="3652" customWidth="1" width="8.7109375"/>
    <col min="3653" max="3653" customWidth="1" width="8.7109375"/>
    <col min="3654" max="3654" customWidth="1" width="8.7109375"/>
    <col min="3655" max="3655" customWidth="1" width="8.7109375"/>
    <col min="3656" max="3656" customWidth="1" width="8.7109375"/>
    <col min="3657" max="3657" customWidth="1" width="8.7109375"/>
    <col min="3658" max="3658" customWidth="1" width="8.7109375"/>
    <col min="3659" max="3659" customWidth="1" width="8.7109375"/>
    <col min="3660" max="3660" customWidth="1" width="8.7109375"/>
    <col min="3661" max="3661" customWidth="1" width="8.7109375"/>
    <col min="3662" max="3662" customWidth="1" width="8.7109375"/>
    <col min="3663" max="3663" customWidth="1" width="8.7109375"/>
    <col min="3664" max="3664" customWidth="1" width="8.7109375"/>
    <col min="3665" max="3665" customWidth="1" width="8.7109375"/>
    <col min="3666" max="3666" customWidth="1" width="8.7109375"/>
    <col min="3667" max="3667" customWidth="1" width="8.7109375"/>
    <col min="3668" max="3668" customWidth="1" width="8.7109375"/>
    <col min="3669" max="3669" customWidth="1" width="8.7109375"/>
    <col min="3670" max="3670" customWidth="1" width="8.7109375"/>
    <col min="3671" max="3671" customWidth="1" width="8.7109375"/>
    <col min="3672" max="3672" customWidth="1" width="8.7109375"/>
    <col min="3673" max="3673" customWidth="1" width="8.7109375"/>
    <col min="3674" max="3674" customWidth="1" width="8.7109375"/>
    <col min="3675" max="3675" customWidth="1" width="8.7109375"/>
    <col min="3676" max="3676" customWidth="1" width="8.7109375"/>
    <col min="3677" max="3677" customWidth="1" width="8.7109375"/>
    <col min="3678" max="3678" customWidth="1" width="8.7109375"/>
    <col min="3679" max="3679" customWidth="1" width="8.7109375"/>
    <col min="3680" max="3680" customWidth="1" width="8.7109375"/>
    <col min="3681" max="3681" customWidth="1" width="8.7109375"/>
    <col min="3682" max="3682" customWidth="1" width="8.7109375"/>
    <col min="3683" max="3683" customWidth="1" width="8.7109375"/>
    <col min="3684" max="3684" customWidth="1" width="8.7109375"/>
    <col min="3685" max="3685" customWidth="1" width="8.7109375"/>
    <col min="3686" max="3686" customWidth="1" width="8.7109375"/>
    <col min="3687" max="3687" customWidth="1" width="8.7109375"/>
    <col min="3688" max="3688" customWidth="1" width="8.7109375"/>
    <col min="3689" max="3689" customWidth="1" width="8.7109375"/>
    <col min="3690" max="3690" customWidth="1" width="8.7109375"/>
    <col min="3691" max="3691" customWidth="1" width="8.7109375"/>
    <col min="3692" max="3692" customWidth="1" width="8.7109375"/>
    <col min="3693" max="3693" customWidth="1" width="8.7109375"/>
    <col min="3694" max="3694" customWidth="1" width="8.7109375"/>
    <col min="3695" max="3695" customWidth="1" width="8.7109375"/>
    <col min="3696" max="3696" customWidth="1" width="8.7109375"/>
    <col min="3697" max="3697" customWidth="1" width="8.7109375"/>
    <col min="3698" max="3698" customWidth="1" width="8.7109375"/>
    <col min="3699" max="3699" customWidth="1" width="8.7109375"/>
    <col min="3700" max="3700" customWidth="1" width="8.7109375"/>
    <col min="3701" max="3701" customWidth="1" width="8.7109375"/>
    <col min="3702" max="3702" customWidth="1" width="8.7109375"/>
    <col min="3703" max="3703" customWidth="1" width="8.7109375"/>
    <col min="3704" max="3704" customWidth="1" width="8.7109375"/>
    <col min="3705" max="3705" customWidth="1" width="8.7109375"/>
    <col min="3706" max="3706" customWidth="1" width="8.7109375"/>
    <col min="3707" max="3707" customWidth="1" width="8.7109375"/>
    <col min="3708" max="3708" customWidth="1" width="8.7109375"/>
    <col min="3709" max="3709" customWidth="1" width="8.7109375"/>
    <col min="3710" max="3710" customWidth="1" width="8.7109375"/>
    <col min="3711" max="3711" customWidth="1" width="8.7109375"/>
    <col min="3712" max="3712" customWidth="1" width="8.7109375"/>
    <col min="3713" max="3713" customWidth="1" width="8.7109375"/>
    <col min="3714" max="3714" customWidth="1" width="8.7109375"/>
    <col min="3715" max="3715" customWidth="1" width="8.7109375"/>
    <col min="3716" max="3716" customWidth="1" width="8.7109375"/>
    <col min="3717" max="3717" customWidth="1" width="8.7109375"/>
    <col min="3718" max="3718" customWidth="1" width="8.7109375"/>
    <col min="3719" max="3719" customWidth="1" width="8.7109375"/>
    <col min="3720" max="3720" customWidth="1" width="8.7109375"/>
    <col min="3721" max="3721" customWidth="1" width="8.7109375"/>
    <col min="3722" max="3722" customWidth="1" width="8.7109375"/>
    <col min="3723" max="3723" customWidth="1" width="8.7109375"/>
    <col min="3724" max="3724" customWidth="1" width="8.7109375"/>
    <col min="3725" max="3725" customWidth="1" width="8.7109375"/>
    <col min="3726" max="3726" customWidth="1" width="8.7109375"/>
    <col min="3727" max="3727" customWidth="1" width="8.7109375"/>
    <col min="3728" max="3728" customWidth="1" width="8.7109375"/>
    <col min="3729" max="3729" customWidth="1" width="8.7109375"/>
    <col min="3730" max="3730" customWidth="1" width="8.7109375"/>
    <col min="3731" max="3731" customWidth="1" width="8.7109375"/>
    <col min="3732" max="3732" customWidth="1" width="8.7109375"/>
    <col min="3733" max="3733" customWidth="1" width="8.7109375"/>
    <col min="3734" max="3734" customWidth="1" width="8.7109375"/>
    <col min="3735" max="3735" customWidth="1" width="8.7109375"/>
    <col min="3736" max="3736" customWidth="1" width="8.7109375"/>
    <col min="3737" max="3737" customWidth="1" width="8.7109375"/>
    <col min="3738" max="3738" customWidth="1" width="8.7109375"/>
    <col min="3739" max="3739" customWidth="1" width="8.7109375"/>
    <col min="3740" max="3740" customWidth="1" width="8.7109375"/>
    <col min="3741" max="3741" customWidth="1" width="8.7109375"/>
    <col min="3742" max="3742" customWidth="1" width="8.7109375"/>
    <col min="3743" max="3743" customWidth="1" width="8.7109375"/>
    <col min="3744" max="3744" customWidth="1" width="8.7109375"/>
    <col min="3745" max="3745" customWidth="1" width="8.7109375"/>
    <col min="3746" max="3746" customWidth="1" width="8.7109375"/>
    <col min="3747" max="3747" customWidth="1" width="8.7109375"/>
    <col min="3748" max="3748" customWidth="1" width="8.7109375"/>
    <col min="3749" max="3749" customWidth="1" width="8.7109375"/>
    <col min="3750" max="3750" customWidth="1" width="8.7109375"/>
    <col min="3751" max="3751" customWidth="1" width="8.7109375"/>
    <col min="3752" max="3752" customWidth="1" width="8.7109375"/>
    <col min="3753" max="3753" customWidth="1" width="8.7109375"/>
    <col min="3754" max="3754" customWidth="1" width="8.7109375"/>
    <col min="3755" max="3755" customWidth="1" width="8.7109375"/>
    <col min="3756" max="3756" customWidth="1" width="8.7109375"/>
    <col min="3757" max="3757" customWidth="1" width="8.7109375"/>
    <col min="3758" max="3758" customWidth="1" width="8.7109375"/>
    <col min="3759" max="3759" customWidth="1" width="8.7109375"/>
    <col min="3760" max="3760" customWidth="1" width="8.7109375"/>
    <col min="3761" max="3761" customWidth="1" width="8.7109375"/>
    <col min="3762" max="3762" customWidth="1" width="8.7109375"/>
    <col min="3763" max="3763" customWidth="1" width="8.7109375"/>
    <col min="3764" max="3764" customWidth="1" width="8.7109375"/>
    <col min="3765" max="3765" customWidth="1" width="8.7109375"/>
    <col min="3766" max="3766" customWidth="1" width="8.7109375"/>
    <col min="3767" max="3767" customWidth="1" width="8.7109375"/>
    <col min="3768" max="3768" customWidth="1" width="8.7109375"/>
    <col min="3769" max="3769" customWidth="1" width="8.7109375"/>
    <col min="3770" max="3770" customWidth="1" width="8.7109375"/>
    <col min="3771" max="3771" customWidth="1" width="8.7109375"/>
    <col min="3772" max="3772" customWidth="1" width="8.7109375"/>
    <col min="3773" max="3773" customWidth="1" width="8.7109375"/>
    <col min="3774" max="3774" customWidth="1" width="8.7109375"/>
    <col min="3775" max="3775" customWidth="1" width="8.7109375"/>
    <col min="3776" max="3776" customWidth="1" width="8.7109375"/>
    <col min="3777" max="3777" customWidth="1" width="8.7109375"/>
    <col min="3778" max="3778" customWidth="1" width="8.7109375"/>
    <col min="3779" max="3779" customWidth="1" width="8.7109375"/>
    <col min="3780" max="3780" customWidth="1" width="8.7109375"/>
    <col min="3781" max="3781" customWidth="1" width="8.7109375"/>
    <col min="3782" max="3782" customWidth="1" width="8.7109375"/>
    <col min="3783" max="3783" customWidth="1" width="8.7109375"/>
    <col min="3784" max="3784" customWidth="1" width="8.7109375"/>
    <col min="3785" max="3785" customWidth="1" width="8.7109375"/>
    <col min="3786" max="3786" customWidth="1" width="8.7109375"/>
    <col min="3787" max="3787" customWidth="1" width="8.7109375"/>
    <col min="3788" max="3788" customWidth="1" width="8.7109375"/>
    <col min="3789" max="3789" customWidth="1" width="8.7109375"/>
    <col min="3790" max="3790" customWidth="1" width="8.7109375"/>
    <col min="3791" max="3791" customWidth="1" width="8.7109375"/>
    <col min="3792" max="3792" customWidth="1" width="8.7109375"/>
    <col min="3793" max="3793" customWidth="1" width="8.7109375"/>
    <col min="3794" max="3794" customWidth="1" width="8.7109375"/>
    <col min="3795" max="3795" customWidth="1" width="8.7109375"/>
    <col min="3796" max="3796" customWidth="1" width="8.7109375"/>
    <col min="3797" max="3797" customWidth="1" width="8.7109375"/>
    <col min="3798" max="3798" customWidth="1" width="8.7109375"/>
    <col min="3799" max="3799" customWidth="1" width="8.7109375"/>
    <col min="3800" max="3800" customWidth="1" width="8.7109375"/>
    <col min="3801" max="3801" customWidth="1" width="8.7109375"/>
    <col min="3802" max="3802" customWidth="1" width="8.7109375"/>
    <col min="3803" max="3803" customWidth="1" width="8.7109375"/>
    <col min="3804" max="3804" customWidth="1" width="8.7109375"/>
    <col min="3805" max="3805" customWidth="1" width="8.7109375"/>
    <col min="3806" max="3806" customWidth="1" width="8.7109375"/>
    <col min="3807" max="3807" customWidth="1" width="8.7109375"/>
    <col min="3808" max="3808" customWidth="1" width="8.7109375"/>
    <col min="3809" max="3809" customWidth="1" width="8.7109375"/>
    <col min="3810" max="3810" customWidth="1" width="8.7109375"/>
    <col min="3811" max="3811" customWidth="1" width="8.7109375"/>
    <col min="3812" max="3812" customWidth="1" width="8.7109375"/>
    <col min="3813" max="3813" customWidth="1" width="8.7109375"/>
    <col min="3814" max="3814" customWidth="1" width="8.7109375"/>
    <col min="3815" max="3815" customWidth="1" width="8.7109375"/>
    <col min="3816" max="3816" customWidth="1" width="8.7109375"/>
    <col min="3817" max="3817" customWidth="1" width="8.7109375"/>
    <col min="3818" max="3818" customWidth="1" width="8.7109375"/>
    <col min="3819" max="3819" customWidth="1" width="8.7109375"/>
    <col min="3820" max="3820" customWidth="1" width="8.7109375"/>
    <col min="3821" max="3821" customWidth="1" width="8.7109375"/>
    <col min="3822" max="3822" customWidth="1" width="8.7109375"/>
    <col min="3823" max="3823" customWidth="1" width="8.7109375"/>
    <col min="3824" max="3824" customWidth="1" width="8.7109375"/>
    <col min="3825" max="3825" customWidth="1" width="8.7109375"/>
    <col min="3826" max="3826" customWidth="1" width="8.7109375"/>
    <col min="3827" max="3827" customWidth="1" width="8.7109375"/>
    <col min="3828" max="3828" customWidth="1" width="8.7109375"/>
    <col min="3829" max="3829" customWidth="1" width="8.7109375"/>
    <col min="3830" max="3830" customWidth="1" width="8.7109375"/>
    <col min="3831" max="3831" customWidth="1" width="8.7109375"/>
    <col min="3832" max="3832" customWidth="1" width="8.7109375"/>
    <col min="3833" max="3833" customWidth="1" width="8.7109375"/>
    <col min="3834" max="3834" customWidth="1" width="8.7109375"/>
    <col min="3835" max="3835" customWidth="1" width="8.7109375"/>
    <col min="3836" max="3836" customWidth="1" width="8.7109375"/>
    <col min="3837" max="3837" customWidth="1" width="8.7109375"/>
    <col min="3838" max="3838" customWidth="1" width="8.7109375"/>
    <col min="3839" max="3839" customWidth="1" width="8.7109375"/>
    <col min="3840" max="3840" customWidth="1" width="8.7109375"/>
    <col min="3841" max="3841" customWidth="1" width="8.7109375"/>
    <col min="3842" max="3842" customWidth="1" width="8.7109375"/>
    <col min="3843" max="3843" customWidth="1" width="8.7109375"/>
    <col min="3844" max="3844" customWidth="1" width="8.7109375"/>
    <col min="3845" max="3845" customWidth="1" width="8.7109375"/>
    <col min="3846" max="3846" customWidth="1" width="8.7109375"/>
    <col min="3847" max="3847" customWidth="1" width="8.7109375"/>
    <col min="3848" max="3848" customWidth="1" width="8.7109375"/>
    <col min="3849" max="3849" customWidth="1" width="8.7109375"/>
    <col min="3850" max="3850" customWidth="1" width="8.7109375"/>
    <col min="3851" max="3851" customWidth="1" width="8.7109375"/>
    <col min="3852" max="3852" customWidth="1" width="8.7109375"/>
    <col min="3853" max="3853" customWidth="1" width="8.7109375"/>
    <col min="3854" max="3854" customWidth="1" width="8.7109375"/>
    <col min="3855" max="3855" customWidth="1" width="8.7109375"/>
    <col min="3856" max="3856" customWidth="1" width="8.7109375"/>
    <col min="3857" max="3857" customWidth="1" width="8.7109375"/>
    <col min="3858" max="3858" customWidth="1" width="8.7109375"/>
    <col min="3859" max="3859" customWidth="1" width="8.7109375"/>
    <col min="3860" max="3860" customWidth="1" width="8.7109375"/>
    <col min="3861" max="3861" customWidth="1" width="8.7109375"/>
    <col min="3862" max="3862" customWidth="1" width="8.7109375"/>
    <col min="3863" max="3863" customWidth="1" width="8.7109375"/>
    <col min="3864" max="3864" customWidth="1" width="8.7109375"/>
    <col min="3865" max="3865" customWidth="1" width="8.7109375"/>
    <col min="3866" max="3866" customWidth="1" width="8.7109375"/>
    <col min="3867" max="3867" customWidth="1" width="8.7109375"/>
    <col min="3868" max="3868" customWidth="1" width="8.7109375"/>
    <col min="3869" max="3869" customWidth="1" width="8.7109375"/>
    <col min="3870" max="3870" customWidth="1" width="8.7109375"/>
    <col min="3871" max="3871" customWidth="1" width="8.7109375"/>
    <col min="3872" max="3872" customWidth="1" width="8.7109375"/>
    <col min="3873" max="3873" customWidth="1" width="8.7109375"/>
    <col min="3874" max="3874" customWidth="1" width="8.7109375"/>
    <col min="3875" max="3875" customWidth="1" width="8.7109375"/>
    <col min="3876" max="3876" customWidth="1" width="8.7109375"/>
    <col min="3877" max="3877" customWidth="1" width="8.7109375"/>
    <col min="3878" max="3878" customWidth="1" width="8.7109375"/>
    <col min="3879" max="3879" customWidth="1" width="8.7109375"/>
    <col min="3880" max="3880" customWidth="1" width="8.7109375"/>
    <col min="3881" max="3881" customWidth="1" width="8.7109375"/>
    <col min="3882" max="3882" customWidth="1" width="8.7109375"/>
    <col min="3883" max="3883" customWidth="1" width="8.7109375"/>
    <col min="3884" max="3884" customWidth="1" width="8.7109375"/>
    <col min="3885" max="3885" customWidth="1" width="8.7109375"/>
    <col min="3886" max="3886" customWidth="1" width="8.7109375"/>
    <col min="3887" max="3887" customWidth="1" width="8.7109375"/>
    <col min="3888" max="3888" customWidth="1" width="8.7109375"/>
    <col min="3889" max="3889" customWidth="1" width="8.7109375"/>
    <col min="3890" max="3890" customWidth="1" width="8.7109375"/>
    <col min="3891" max="3891" customWidth="1" width="8.7109375"/>
    <col min="3892" max="3892" customWidth="1" width="8.7109375"/>
    <col min="3893" max="3893" customWidth="1" width="8.7109375"/>
    <col min="3894" max="3894" customWidth="1" width="8.7109375"/>
    <col min="3895" max="3895" customWidth="1" width="8.7109375"/>
    <col min="3896" max="3896" customWidth="1" width="8.7109375"/>
    <col min="3897" max="3897" customWidth="1" width="8.7109375"/>
    <col min="3898" max="3898" customWidth="1" width="8.7109375"/>
    <col min="3899" max="3899" customWidth="1" width="8.7109375"/>
    <col min="3900" max="3900" customWidth="1" width="8.7109375"/>
    <col min="3901" max="3901" customWidth="1" width="8.7109375"/>
    <col min="3902" max="3902" customWidth="1" width="8.7109375"/>
    <col min="3903" max="3903" customWidth="1" width="8.7109375"/>
    <col min="3904" max="3904" customWidth="1" width="8.7109375"/>
    <col min="3905" max="3905" customWidth="1" width="8.7109375"/>
    <col min="3906" max="3906" customWidth="1" width="8.7109375"/>
    <col min="3907" max="3907" customWidth="1" width="8.7109375"/>
    <col min="3908" max="3908" customWidth="1" width="8.7109375"/>
    <col min="3909" max="3909" customWidth="1" width="8.7109375"/>
    <col min="3910" max="3910" customWidth="1" width="8.7109375"/>
    <col min="3911" max="3911" customWidth="1" width="8.7109375"/>
    <col min="3912" max="3912" customWidth="1" width="8.7109375"/>
    <col min="3913" max="3913" customWidth="1" width="8.7109375"/>
    <col min="3914" max="3914" customWidth="1" width="8.7109375"/>
    <col min="3915" max="3915" customWidth="1" width="8.7109375"/>
    <col min="3916" max="3916" customWidth="1" width="8.7109375"/>
    <col min="3917" max="3917" customWidth="1" width="8.7109375"/>
    <col min="3918" max="3918" customWidth="1" width="8.7109375"/>
    <col min="3919" max="3919" customWidth="1" width="8.7109375"/>
    <col min="3920" max="3920" customWidth="1" width="8.7109375"/>
    <col min="3921" max="3921" customWidth="1" width="8.7109375"/>
    <col min="3922" max="3922" customWidth="1" width="8.7109375"/>
    <col min="3923" max="3923" customWidth="1" width="8.7109375"/>
    <col min="3924" max="3924" customWidth="1" width="8.7109375"/>
    <col min="3925" max="3925" customWidth="1" width="8.7109375"/>
    <col min="3926" max="3926" customWidth="1" width="8.7109375"/>
    <col min="3927" max="3927" customWidth="1" width="8.7109375"/>
    <col min="3928" max="3928" customWidth="1" width="8.7109375"/>
    <col min="3929" max="3929" customWidth="1" width="8.7109375"/>
    <col min="3930" max="3930" customWidth="1" width="8.7109375"/>
    <col min="3931" max="3931" customWidth="1" width="8.7109375"/>
    <col min="3932" max="3932" customWidth="1" width="8.7109375"/>
    <col min="3933" max="3933" customWidth="1" width="8.7109375"/>
    <col min="3934" max="3934" customWidth="1" width="8.7109375"/>
    <col min="3935" max="3935" customWidth="1" width="8.7109375"/>
    <col min="3936" max="3936" customWidth="1" width="8.7109375"/>
    <col min="3937" max="3937" customWidth="1" width="8.7109375"/>
    <col min="3938" max="3938" customWidth="1" width="8.7109375"/>
    <col min="3939" max="3939" customWidth="1" width="8.7109375"/>
    <col min="3940" max="3940" customWidth="1" width="8.7109375"/>
    <col min="3941" max="3941" customWidth="1" width="8.7109375"/>
    <col min="3942" max="3942" customWidth="1" width="8.7109375"/>
    <col min="3943" max="3943" customWidth="1" width="8.7109375"/>
    <col min="3944" max="3944" customWidth="1" width="8.7109375"/>
    <col min="3945" max="3945" customWidth="1" width="8.7109375"/>
    <col min="3946" max="3946" customWidth="1" width="8.7109375"/>
    <col min="3947" max="3947" customWidth="1" width="8.7109375"/>
    <col min="3948" max="3948" customWidth="1" width="8.7109375"/>
    <col min="3949" max="3949" customWidth="1" width="8.7109375"/>
    <col min="3950" max="3950" customWidth="1" width="8.7109375"/>
    <col min="3951" max="3951" customWidth="1" width="8.7109375"/>
    <col min="3952" max="3952" customWidth="1" width="8.7109375"/>
    <col min="3953" max="3953" customWidth="1" width="8.7109375"/>
    <col min="3954" max="3954" customWidth="1" width="8.7109375"/>
    <col min="3955" max="3955" customWidth="1" width="8.7109375"/>
    <col min="3956" max="3956" customWidth="1" width="8.7109375"/>
    <col min="3957" max="3957" customWidth="1" width="8.7109375"/>
    <col min="3958" max="3958" customWidth="1" width="8.7109375"/>
    <col min="3959" max="3959" customWidth="1" width="8.7109375"/>
    <col min="3960" max="3960" customWidth="1" width="8.7109375"/>
    <col min="3961" max="3961" customWidth="1" width="8.7109375"/>
    <col min="3962" max="3962" customWidth="1" width="8.7109375"/>
    <col min="3963" max="3963" customWidth="1" width="8.7109375"/>
    <col min="3964" max="3964" customWidth="1" width="8.7109375"/>
    <col min="3965" max="3965" customWidth="1" width="8.7109375"/>
    <col min="3966" max="3966" customWidth="1" width="8.7109375"/>
    <col min="3967" max="3967" customWidth="1" width="8.7109375"/>
    <col min="3968" max="3968" customWidth="1" width="8.7109375"/>
    <col min="3969" max="3969" customWidth="1" width="8.7109375"/>
    <col min="3970" max="3970" customWidth="1" width="8.7109375"/>
    <col min="3971" max="3971" customWidth="1" width="8.7109375"/>
    <col min="3972" max="3972" customWidth="1" width="8.7109375"/>
    <col min="3973" max="3973" customWidth="1" width="8.7109375"/>
    <col min="3974" max="3974" customWidth="1" width="8.7109375"/>
    <col min="3975" max="3975" customWidth="1" width="8.7109375"/>
    <col min="3976" max="3976" customWidth="1" width="8.7109375"/>
    <col min="3977" max="3977" customWidth="1" width="8.7109375"/>
    <col min="3978" max="3978" customWidth="1" width="8.7109375"/>
    <col min="3979" max="3979" customWidth="1" width="8.7109375"/>
    <col min="3980" max="3980" customWidth="1" width="8.7109375"/>
    <col min="3981" max="3981" customWidth="1" width="8.7109375"/>
    <col min="3982" max="3982" customWidth="1" width="8.7109375"/>
    <col min="3983" max="3983" customWidth="1" width="8.7109375"/>
    <col min="3984" max="3984" customWidth="1" width="8.7109375"/>
    <col min="3985" max="3985" customWidth="1" width="8.7109375"/>
    <col min="3986" max="3986" customWidth="1" width="8.7109375"/>
    <col min="3987" max="3987" customWidth="1" width="8.7109375"/>
    <col min="3988" max="3988" customWidth="1" width="8.7109375"/>
    <col min="3989" max="3989" customWidth="1" width="8.7109375"/>
    <col min="3990" max="3990" customWidth="1" width="8.7109375"/>
    <col min="3991" max="3991" customWidth="1" width="8.7109375"/>
    <col min="3992" max="3992" customWidth="1" width="8.7109375"/>
    <col min="3993" max="3993" customWidth="1" width="8.7109375"/>
    <col min="3994" max="3994" customWidth="1" width="8.7109375"/>
    <col min="3995" max="3995" customWidth="1" width="8.7109375"/>
    <col min="3996" max="3996" customWidth="1" width="8.7109375"/>
    <col min="3997" max="3997" customWidth="1" width="8.7109375"/>
    <col min="3998" max="3998" customWidth="1" width="8.7109375"/>
    <col min="3999" max="3999" customWidth="1" width="8.7109375"/>
    <col min="4000" max="4000" customWidth="1" width="8.7109375"/>
    <col min="4001" max="4001" customWidth="1" width="8.7109375"/>
    <col min="4002" max="4002" customWidth="1" width="8.7109375"/>
    <col min="4003" max="4003" customWidth="1" width="8.7109375"/>
    <col min="4004" max="4004" customWidth="1" width="8.7109375"/>
    <col min="4005" max="4005" customWidth="1" width="8.7109375"/>
    <col min="4006" max="4006" customWidth="1" width="8.7109375"/>
    <col min="4007" max="4007" customWidth="1" width="8.7109375"/>
    <col min="4008" max="4008" customWidth="1" width="8.7109375"/>
    <col min="4009" max="4009" customWidth="1" width="8.7109375"/>
    <col min="4010" max="4010" customWidth="1" width="8.7109375"/>
    <col min="4011" max="4011" customWidth="1" width="8.7109375"/>
    <col min="4012" max="4012" customWidth="1" width="8.7109375"/>
    <col min="4013" max="4013" customWidth="1" width="8.7109375"/>
    <col min="4014" max="4014" customWidth="1" width="8.7109375"/>
    <col min="4015" max="4015" customWidth="1" width="8.7109375"/>
    <col min="4016" max="4016" customWidth="1" width="8.7109375"/>
    <col min="4017" max="4017" customWidth="1" width="8.7109375"/>
    <col min="4018" max="4018" customWidth="1" width="8.7109375"/>
    <col min="4019" max="4019" customWidth="1" width="8.7109375"/>
    <col min="4020" max="4020" customWidth="1" width="8.7109375"/>
    <col min="4021" max="4021" customWidth="1" width="8.7109375"/>
    <col min="4022" max="4022" customWidth="1" width="8.7109375"/>
    <col min="4023" max="4023" customWidth="1" width="8.7109375"/>
    <col min="4024" max="4024" customWidth="1" width="8.7109375"/>
    <col min="4025" max="4025" customWidth="1" width="8.7109375"/>
    <col min="4026" max="4026" customWidth="1" width="8.7109375"/>
    <col min="4027" max="4027" customWidth="1" width="8.7109375"/>
    <col min="4028" max="4028" customWidth="1" width="8.7109375"/>
    <col min="4029" max="4029" customWidth="1" width="8.7109375"/>
    <col min="4030" max="4030" customWidth="1" width="8.7109375"/>
    <col min="4031" max="4031" customWidth="1" width="8.7109375"/>
    <col min="4032" max="4032" customWidth="1" width="8.7109375"/>
    <col min="4033" max="4033" customWidth="1" width="8.7109375"/>
    <col min="4034" max="4034" customWidth="1" width="8.7109375"/>
    <col min="4035" max="4035" customWidth="1" width="8.7109375"/>
    <col min="4036" max="4036" customWidth="1" width="8.7109375"/>
    <col min="4037" max="4037" customWidth="1" width="8.7109375"/>
    <col min="4038" max="4038" customWidth="1" width="8.7109375"/>
    <col min="4039" max="4039" customWidth="1" width="8.7109375"/>
    <col min="4040" max="4040" customWidth="1" width="8.7109375"/>
    <col min="4041" max="4041" customWidth="1" width="8.7109375"/>
    <col min="4042" max="4042" customWidth="1" width="8.7109375"/>
    <col min="4043" max="4043" customWidth="1" width="8.7109375"/>
    <col min="4044" max="4044" customWidth="1" width="8.7109375"/>
    <col min="4045" max="4045" customWidth="1" width="8.7109375"/>
    <col min="4046" max="4046" customWidth="1" width="8.7109375"/>
    <col min="4047" max="4047" customWidth="1" width="8.7109375"/>
    <col min="4048" max="4048" customWidth="1" width="8.7109375"/>
    <col min="4049" max="4049" customWidth="1" width="8.7109375"/>
    <col min="4050" max="4050" customWidth="1" width="8.7109375"/>
    <col min="4051" max="4051" customWidth="1" width="8.7109375"/>
    <col min="4052" max="4052" customWidth="1" width="8.7109375"/>
    <col min="4053" max="4053" customWidth="1" width="8.7109375"/>
    <col min="4054" max="4054" customWidth="1" width="8.7109375"/>
    <col min="4055" max="4055" customWidth="1" width="8.7109375"/>
    <col min="4056" max="4056" customWidth="1" width="8.7109375"/>
    <col min="4057" max="4057" customWidth="1" width="8.7109375"/>
    <col min="4058" max="4058" customWidth="1" width="8.7109375"/>
    <col min="4059" max="4059" customWidth="1" width="8.7109375"/>
    <col min="4060" max="4060" customWidth="1" width="8.7109375"/>
    <col min="4061" max="4061" customWidth="1" width="8.7109375"/>
    <col min="4062" max="4062" customWidth="1" width="8.7109375"/>
    <col min="4063" max="4063" customWidth="1" width="8.7109375"/>
    <col min="4064" max="4064" customWidth="1" width="8.7109375"/>
    <col min="4065" max="4065" customWidth="1" width="8.7109375"/>
    <col min="4066" max="4066" customWidth="1" width="8.7109375"/>
    <col min="4067" max="4067" customWidth="1" width="8.7109375"/>
    <col min="4068" max="4068" customWidth="1" width="8.7109375"/>
    <col min="4069" max="4069" customWidth="1" width="8.7109375"/>
    <col min="4070" max="4070" customWidth="1" width="8.7109375"/>
    <col min="4071" max="4071" customWidth="1" width="8.7109375"/>
    <col min="4072" max="4072" customWidth="1" width="8.7109375"/>
    <col min="4073" max="4073" customWidth="1" width="8.7109375"/>
    <col min="4074" max="4074" customWidth="1" width="8.7109375"/>
    <col min="4075" max="4075" customWidth="1" width="8.7109375"/>
    <col min="4076" max="4076" customWidth="1" width="8.7109375"/>
    <col min="4077" max="4077" customWidth="1" width="8.7109375"/>
    <col min="4078" max="4078" customWidth="1" width="8.7109375"/>
    <col min="4079" max="4079" customWidth="1" width="8.7109375"/>
    <col min="4080" max="4080" customWidth="1" width="8.7109375"/>
    <col min="4081" max="4081" customWidth="1" width="8.7109375"/>
    <col min="4082" max="4082" customWidth="1" width="8.7109375"/>
    <col min="4083" max="4083" customWidth="1" width="8.7109375"/>
    <col min="4084" max="4084" customWidth="1" width="8.7109375"/>
    <col min="4085" max="4085" customWidth="1" width="8.7109375"/>
    <col min="4086" max="4086" customWidth="1" width="8.7109375"/>
    <col min="4087" max="4087" customWidth="1" width="8.7109375"/>
    <col min="4088" max="4088" customWidth="1" width="8.7109375"/>
    <col min="4089" max="4089" customWidth="1" width="8.7109375"/>
    <col min="4090" max="4090" customWidth="1" width="8.7109375"/>
    <col min="4091" max="4091" customWidth="1" width="8.7109375"/>
    <col min="4092" max="4092" customWidth="1" width="8.7109375"/>
    <col min="4093" max="4093" customWidth="1" width="8.7109375"/>
    <col min="4094" max="4094" customWidth="1" width="8.7109375"/>
    <col min="4095" max="4095" customWidth="1" width="8.7109375"/>
    <col min="4096" max="4096" customWidth="1" width="8.7109375"/>
    <col min="4097" max="4097" customWidth="1" width="8.7109375"/>
    <col min="4098" max="4098" customWidth="1" width="8.7109375"/>
    <col min="4099" max="4099" customWidth="1" width="8.7109375"/>
    <col min="4100" max="4100" customWidth="1" width="8.7109375"/>
    <col min="4101" max="4101" customWidth="1" width="8.7109375"/>
    <col min="4102" max="4102" customWidth="1" width="8.7109375"/>
    <col min="4103" max="4103" customWidth="1" width="8.7109375"/>
    <col min="4104" max="4104" customWidth="1" width="8.7109375"/>
    <col min="4105" max="4105" customWidth="1" width="8.7109375"/>
    <col min="4106" max="4106" customWidth="1" width="8.7109375"/>
    <col min="4107" max="4107" customWidth="1" width="8.7109375"/>
    <col min="4108" max="4108" customWidth="1" width="8.7109375"/>
    <col min="4109" max="4109" customWidth="1" width="8.7109375"/>
    <col min="4110" max="4110" customWidth="1" width="8.7109375"/>
    <col min="4111" max="4111" customWidth="1" width="8.7109375"/>
    <col min="4112" max="4112" customWidth="1" width="8.7109375"/>
    <col min="4113" max="4113" customWidth="1" width="8.7109375"/>
    <col min="4114" max="4114" customWidth="1" width="8.7109375"/>
    <col min="4115" max="4115" customWidth="1" width="8.7109375"/>
    <col min="4116" max="4116" customWidth="1" width="8.7109375"/>
    <col min="4117" max="4117" customWidth="1" width="8.7109375"/>
    <col min="4118" max="4118" customWidth="1" width="8.7109375"/>
    <col min="4119" max="4119" customWidth="1" width="8.7109375"/>
    <col min="4120" max="4120" customWidth="1" width="8.7109375"/>
    <col min="4121" max="4121" customWidth="1" width="8.7109375"/>
    <col min="4122" max="4122" customWidth="1" width="8.7109375"/>
    <col min="4123" max="4123" customWidth="1" width="8.7109375"/>
    <col min="4124" max="4124" customWidth="1" width="8.7109375"/>
    <col min="4125" max="4125" customWidth="1" width="8.7109375"/>
    <col min="4126" max="4126" customWidth="1" width="8.7109375"/>
    <col min="4127" max="4127" customWidth="1" width="8.7109375"/>
    <col min="4128" max="4128" customWidth="1" width="8.7109375"/>
    <col min="4129" max="4129" customWidth="1" width="8.7109375"/>
    <col min="4130" max="4130" customWidth="1" width="8.7109375"/>
    <col min="4131" max="4131" customWidth="1" width="8.7109375"/>
    <col min="4132" max="4132" customWidth="1" width="8.7109375"/>
    <col min="4133" max="4133" customWidth="1" width="8.7109375"/>
    <col min="4134" max="4134" customWidth="1" width="8.7109375"/>
    <col min="4135" max="4135" customWidth="1" width="8.7109375"/>
    <col min="4136" max="4136" customWidth="1" width="8.7109375"/>
    <col min="4137" max="4137" customWidth="1" width="8.7109375"/>
    <col min="4138" max="4138" customWidth="1" width="8.7109375"/>
    <col min="4139" max="4139" customWidth="1" width="8.7109375"/>
    <col min="4140" max="4140" customWidth="1" width="8.7109375"/>
    <col min="4141" max="4141" customWidth="1" width="8.7109375"/>
    <col min="4142" max="4142" customWidth="1" width="8.7109375"/>
    <col min="4143" max="4143" customWidth="1" width="8.7109375"/>
    <col min="4144" max="4144" customWidth="1" width="8.7109375"/>
    <col min="4145" max="4145" customWidth="1" width="8.7109375"/>
    <col min="4146" max="4146" customWidth="1" width="8.7109375"/>
    <col min="4147" max="4147" customWidth="1" width="8.7109375"/>
    <col min="4148" max="4148" customWidth="1" width="8.7109375"/>
    <col min="4149" max="4149" customWidth="1" width="8.7109375"/>
    <col min="4150" max="4150" customWidth="1" width="8.7109375"/>
    <col min="4151" max="4151" customWidth="1" width="8.7109375"/>
    <col min="4152" max="4152" customWidth="1" width="8.7109375"/>
    <col min="4153" max="4153" customWidth="1" width="8.7109375"/>
    <col min="4154" max="4154" customWidth="1" width="8.7109375"/>
    <col min="4155" max="4155" customWidth="1" width="8.7109375"/>
    <col min="4156" max="4156" customWidth="1" width="8.7109375"/>
    <col min="4157" max="4157" customWidth="1" width="8.7109375"/>
    <col min="4158" max="4158" customWidth="1" width="8.7109375"/>
    <col min="4159" max="4159" customWidth="1" width="8.7109375"/>
    <col min="4160" max="4160" customWidth="1" width="8.7109375"/>
    <col min="4161" max="4161" customWidth="1" width="8.7109375"/>
    <col min="4162" max="4162" customWidth="1" width="8.7109375"/>
    <col min="4163" max="4163" customWidth="1" width="8.7109375"/>
    <col min="4164" max="4164" customWidth="1" width="8.7109375"/>
    <col min="4165" max="4165" customWidth="1" width="8.7109375"/>
    <col min="4166" max="4166" customWidth="1" width="8.7109375"/>
    <col min="4167" max="4167" customWidth="1" width="8.7109375"/>
    <col min="4168" max="4168" customWidth="1" width="8.7109375"/>
    <col min="4169" max="4169" customWidth="1" width="8.7109375"/>
    <col min="4170" max="4170" customWidth="1" width="8.7109375"/>
    <col min="4171" max="4171" customWidth="1" width="8.7109375"/>
    <col min="4172" max="4172" customWidth="1" width="8.7109375"/>
    <col min="4173" max="4173" customWidth="1" width="8.7109375"/>
    <col min="4174" max="4174" customWidth="1" width="8.7109375"/>
    <col min="4175" max="4175" customWidth="1" width="8.7109375"/>
    <col min="4176" max="4176" customWidth="1" width="8.7109375"/>
    <col min="4177" max="4177" customWidth="1" width="8.7109375"/>
    <col min="4178" max="4178" customWidth="1" width="8.7109375"/>
    <col min="4179" max="4179" customWidth="1" width="8.7109375"/>
    <col min="4180" max="4180" customWidth="1" width="8.7109375"/>
    <col min="4181" max="4181" customWidth="1" width="8.7109375"/>
    <col min="4182" max="4182" customWidth="1" width="8.7109375"/>
    <col min="4183" max="4183" customWidth="1" width="8.7109375"/>
    <col min="4184" max="4184" customWidth="1" width="8.7109375"/>
    <col min="4185" max="4185" customWidth="1" width="8.7109375"/>
    <col min="4186" max="4186" customWidth="1" width="8.7109375"/>
    <col min="4187" max="4187" customWidth="1" width="8.7109375"/>
    <col min="4188" max="4188" customWidth="1" width="8.7109375"/>
    <col min="4189" max="4189" customWidth="1" width="8.7109375"/>
    <col min="4190" max="4190" customWidth="1" width="8.7109375"/>
    <col min="4191" max="4191" customWidth="1" width="8.7109375"/>
    <col min="4192" max="4192" customWidth="1" width="8.7109375"/>
    <col min="4193" max="4193" customWidth="1" width="8.7109375"/>
    <col min="4194" max="4194" customWidth="1" width="8.7109375"/>
    <col min="4195" max="4195" customWidth="1" width="8.7109375"/>
    <col min="4196" max="4196" customWidth="1" width="8.7109375"/>
    <col min="4197" max="4197" customWidth="1" width="8.7109375"/>
    <col min="4198" max="4198" customWidth="1" width="8.7109375"/>
    <col min="4199" max="4199" customWidth="1" width="8.7109375"/>
    <col min="4200" max="4200" customWidth="1" width="8.7109375"/>
    <col min="4201" max="4201" customWidth="1" width="8.7109375"/>
    <col min="4202" max="4202" customWidth="1" width="8.7109375"/>
    <col min="4203" max="4203" customWidth="1" width="8.7109375"/>
    <col min="4204" max="4204" customWidth="1" width="8.7109375"/>
    <col min="4205" max="4205" customWidth="1" width="8.7109375"/>
    <col min="4206" max="4206" customWidth="1" width="8.7109375"/>
    <col min="4207" max="4207" customWidth="1" width="8.7109375"/>
    <col min="4208" max="4208" customWidth="1" width="8.7109375"/>
    <col min="4209" max="4209" customWidth="1" width="8.7109375"/>
    <col min="4210" max="4210" customWidth="1" width="8.7109375"/>
    <col min="4211" max="4211" customWidth="1" width="8.7109375"/>
    <col min="4212" max="4212" customWidth="1" width="8.7109375"/>
    <col min="4213" max="4213" customWidth="1" width="8.7109375"/>
    <col min="4214" max="4214" customWidth="1" width="8.7109375"/>
    <col min="4215" max="4215" customWidth="1" width="8.7109375"/>
    <col min="4216" max="4216" customWidth="1" width="8.7109375"/>
    <col min="4217" max="4217" customWidth="1" width="8.7109375"/>
    <col min="4218" max="4218" customWidth="1" width="8.7109375"/>
    <col min="4219" max="4219" customWidth="1" width="8.7109375"/>
    <col min="4220" max="4220" customWidth="1" width="8.7109375"/>
    <col min="4221" max="4221" customWidth="1" width="8.7109375"/>
    <col min="4222" max="4222" customWidth="1" width="8.7109375"/>
    <col min="4223" max="4223" customWidth="1" width="8.7109375"/>
    <col min="4224" max="4224" customWidth="1" width="8.7109375"/>
    <col min="4225" max="4225" customWidth="1" width="8.7109375"/>
    <col min="4226" max="4226" customWidth="1" width="8.7109375"/>
    <col min="4227" max="4227" customWidth="1" width="8.7109375"/>
    <col min="4228" max="4228" customWidth="1" width="8.7109375"/>
    <col min="4229" max="4229" customWidth="1" width="8.7109375"/>
    <col min="4230" max="4230" customWidth="1" width="8.7109375"/>
    <col min="4231" max="4231" customWidth="1" width="8.7109375"/>
    <col min="4232" max="4232" customWidth="1" width="8.7109375"/>
    <col min="4233" max="4233" customWidth="1" width="8.7109375"/>
    <col min="4234" max="4234" customWidth="1" width="8.7109375"/>
    <col min="4235" max="4235" customWidth="1" width="8.7109375"/>
    <col min="4236" max="4236" customWidth="1" width="8.7109375"/>
    <col min="4237" max="4237" customWidth="1" width="8.7109375"/>
    <col min="4238" max="4238" customWidth="1" width="8.7109375"/>
    <col min="4239" max="4239" customWidth="1" width="8.7109375"/>
    <col min="4240" max="4240" customWidth="1" width="8.7109375"/>
    <col min="4241" max="4241" customWidth="1" width="8.7109375"/>
    <col min="4242" max="4242" customWidth="1" width="8.7109375"/>
    <col min="4243" max="4243" customWidth="1" width="8.7109375"/>
    <col min="4244" max="4244" customWidth="1" width="8.7109375"/>
    <col min="4245" max="4245" customWidth="1" width="8.7109375"/>
    <col min="4246" max="4246" customWidth="1" width="8.7109375"/>
    <col min="4247" max="4247" customWidth="1" width="8.7109375"/>
    <col min="4248" max="4248" customWidth="1" width="8.7109375"/>
    <col min="4249" max="4249" customWidth="1" width="8.7109375"/>
    <col min="4250" max="4250" customWidth="1" width="8.7109375"/>
    <col min="4251" max="4251" customWidth="1" width="8.7109375"/>
    <col min="4252" max="4252" customWidth="1" width="8.7109375"/>
    <col min="4253" max="4253" customWidth="1" width="8.7109375"/>
    <col min="4254" max="4254" customWidth="1" width="8.7109375"/>
    <col min="4255" max="4255" customWidth="1" width="8.7109375"/>
    <col min="4256" max="4256" customWidth="1" width="8.7109375"/>
    <col min="4257" max="4257" customWidth="1" width="8.7109375"/>
    <col min="4258" max="4258" customWidth="1" width="8.7109375"/>
    <col min="4259" max="4259" customWidth="1" width="8.7109375"/>
    <col min="4260" max="4260" customWidth="1" width="8.7109375"/>
    <col min="4261" max="4261" customWidth="1" width="8.7109375"/>
    <col min="4262" max="4262" customWidth="1" width="8.7109375"/>
    <col min="4263" max="4263" customWidth="1" width="8.7109375"/>
    <col min="4264" max="4264" customWidth="1" width="8.7109375"/>
    <col min="4265" max="4265" customWidth="1" width="8.7109375"/>
    <col min="4266" max="4266" customWidth="1" width="8.7109375"/>
    <col min="4267" max="4267" customWidth="1" width="8.7109375"/>
    <col min="4268" max="4268" customWidth="1" width="8.7109375"/>
    <col min="4269" max="4269" customWidth="1" width="8.7109375"/>
    <col min="4270" max="4270" customWidth="1" width="8.7109375"/>
    <col min="4271" max="4271" customWidth="1" width="8.7109375"/>
    <col min="4272" max="4272" customWidth="1" width="8.7109375"/>
    <col min="4273" max="4273" customWidth="1" width="8.7109375"/>
    <col min="4274" max="4274" customWidth="1" width="8.7109375"/>
    <col min="4275" max="4275" customWidth="1" width="8.7109375"/>
    <col min="4276" max="4276" customWidth="1" width="8.7109375"/>
    <col min="4277" max="4277" customWidth="1" width="8.7109375"/>
    <col min="4278" max="4278" customWidth="1" width="8.7109375"/>
    <col min="4279" max="4279" customWidth="1" width="8.7109375"/>
    <col min="4280" max="4280" customWidth="1" width="8.7109375"/>
    <col min="4281" max="4281" customWidth="1" width="8.7109375"/>
    <col min="4282" max="4282" customWidth="1" width="8.7109375"/>
    <col min="4283" max="4283" customWidth="1" width="8.7109375"/>
    <col min="4284" max="4284" customWidth="1" width="8.7109375"/>
    <col min="4285" max="4285" customWidth="1" width="8.7109375"/>
    <col min="4286" max="4286" customWidth="1" width="8.7109375"/>
    <col min="4287" max="4287" customWidth="1" width="8.7109375"/>
    <col min="4288" max="4288" customWidth="1" width="8.7109375"/>
    <col min="4289" max="4289" customWidth="1" width="8.7109375"/>
    <col min="4290" max="4290" customWidth="1" width="8.7109375"/>
    <col min="4291" max="4291" customWidth="1" width="8.7109375"/>
    <col min="4292" max="4292" customWidth="1" width="8.7109375"/>
    <col min="4293" max="4293" customWidth="1" width="8.7109375"/>
    <col min="4294" max="4294" customWidth="1" width="8.7109375"/>
    <col min="4295" max="4295" customWidth="1" width="8.7109375"/>
    <col min="4296" max="4296" customWidth="1" width="8.7109375"/>
    <col min="4297" max="4297" customWidth="1" width="8.7109375"/>
    <col min="4298" max="4298" customWidth="1" width="8.7109375"/>
    <col min="4299" max="4299" customWidth="1" width="8.7109375"/>
    <col min="4300" max="4300" customWidth="1" width="8.7109375"/>
    <col min="4301" max="4301" customWidth="1" width="8.7109375"/>
    <col min="4302" max="4302" customWidth="1" width="8.7109375"/>
    <col min="4303" max="4303" customWidth="1" width="8.7109375"/>
    <col min="4304" max="4304" customWidth="1" width="8.7109375"/>
    <col min="4305" max="4305" customWidth="1" width="8.7109375"/>
    <col min="4306" max="4306" customWidth="1" width="8.7109375"/>
    <col min="4307" max="4307" customWidth="1" width="8.7109375"/>
    <col min="4308" max="4308" customWidth="1" width="8.7109375"/>
    <col min="4309" max="4309" customWidth="1" width="8.7109375"/>
    <col min="4310" max="4310" customWidth="1" width="8.7109375"/>
    <col min="4311" max="4311" customWidth="1" width="8.7109375"/>
    <col min="4312" max="4312" customWidth="1" width="8.7109375"/>
    <col min="4313" max="4313" customWidth="1" width="8.7109375"/>
    <col min="4314" max="4314" customWidth="1" width="8.7109375"/>
    <col min="4315" max="4315" customWidth="1" width="8.7109375"/>
    <col min="4316" max="4316" customWidth="1" width="8.7109375"/>
    <col min="4317" max="4317" customWidth="1" width="8.7109375"/>
    <col min="4318" max="4318" customWidth="1" width="8.7109375"/>
    <col min="4319" max="4319" customWidth="1" width="8.7109375"/>
    <col min="4320" max="4320" customWidth="1" width="8.7109375"/>
    <col min="4321" max="4321" customWidth="1" width="8.7109375"/>
    <col min="4322" max="4322" customWidth="1" width="8.7109375"/>
    <col min="4323" max="4323" customWidth="1" width="8.7109375"/>
    <col min="4324" max="4324" customWidth="1" width="8.7109375"/>
    <col min="4325" max="4325" customWidth="1" width="8.7109375"/>
    <col min="4326" max="4326" customWidth="1" width="8.7109375"/>
    <col min="4327" max="4327" customWidth="1" width="8.7109375"/>
    <col min="4328" max="4328" customWidth="1" width="8.7109375"/>
    <col min="4329" max="4329" customWidth="1" width="8.7109375"/>
    <col min="4330" max="4330" customWidth="1" width="8.7109375"/>
    <col min="4331" max="4331" customWidth="1" width="8.7109375"/>
    <col min="4332" max="4332" customWidth="1" width="8.7109375"/>
    <col min="4333" max="4333" customWidth="1" width="8.7109375"/>
    <col min="4334" max="4334" customWidth="1" width="8.7109375"/>
    <col min="4335" max="4335" customWidth="1" width="8.7109375"/>
    <col min="4336" max="4336" customWidth="1" width="8.7109375"/>
    <col min="4337" max="4337" customWidth="1" width="8.7109375"/>
    <col min="4338" max="4338" customWidth="1" width="8.7109375"/>
    <col min="4339" max="4339" customWidth="1" width="8.7109375"/>
    <col min="4340" max="4340" customWidth="1" width="8.7109375"/>
    <col min="4341" max="4341" customWidth="1" width="8.7109375"/>
    <col min="4342" max="4342" customWidth="1" width="8.7109375"/>
    <col min="4343" max="4343" customWidth="1" width="8.7109375"/>
    <col min="4344" max="4344" customWidth="1" width="8.7109375"/>
    <col min="4345" max="4345" customWidth="1" width="8.7109375"/>
    <col min="4346" max="4346" customWidth="1" width="8.7109375"/>
    <col min="4347" max="4347" customWidth="1" width="8.7109375"/>
    <col min="4348" max="4348" customWidth="1" width="8.7109375"/>
    <col min="4349" max="4349" customWidth="1" width="8.7109375"/>
    <col min="4350" max="4350" customWidth="1" width="8.7109375"/>
    <col min="4351" max="4351" customWidth="1" width="8.7109375"/>
    <col min="4352" max="4352" customWidth="1" width="8.7109375"/>
    <col min="4353" max="4353" customWidth="1" width="8.7109375"/>
    <col min="4354" max="4354" customWidth="1" width="8.7109375"/>
    <col min="4355" max="4355" customWidth="1" width="8.7109375"/>
    <col min="4356" max="4356" customWidth="1" width="8.7109375"/>
    <col min="4357" max="4357" customWidth="1" width="8.7109375"/>
    <col min="4358" max="4358" customWidth="1" width="8.7109375"/>
    <col min="4359" max="4359" customWidth="1" width="8.7109375"/>
    <col min="4360" max="4360" customWidth="1" width="8.7109375"/>
    <col min="4361" max="4361" customWidth="1" width="8.7109375"/>
    <col min="4362" max="4362" customWidth="1" width="8.7109375"/>
    <col min="4363" max="4363" customWidth="1" width="8.7109375"/>
    <col min="4364" max="4364" customWidth="1" width="8.7109375"/>
    <col min="4365" max="4365" customWidth="1" width="8.7109375"/>
    <col min="4366" max="4366" customWidth="1" width="8.7109375"/>
    <col min="4367" max="4367" customWidth="1" width="8.7109375"/>
    <col min="4368" max="4368" customWidth="1" width="8.7109375"/>
    <col min="4369" max="4369" customWidth="1" width="8.7109375"/>
    <col min="4370" max="4370" customWidth="1" width="8.7109375"/>
    <col min="4371" max="4371" customWidth="1" width="8.7109375"/>
    <col min="4372" max="4372" customWidth="1" width="8.7109375"/>
    <col min="4373" max="4373" customWidth="1" width="8.7109375"/>
    <col min="4374" max="4374" customWidth="1" width="8.7109375"/>
    <col min="4375" max="4375" customWidth="1" width="8.7109375"/>
    <col min="4376" max="4376" customWidth="1" width="8.7109375"/>
    <col min="4377" max="4377" customWidth="1" width="8.7109375"/>
    <col min="4378" max="4378" customWidth="1" width="8.7109375"/>
    <col min="4379" max="4379" customWidth="1" width="8.7109375"/>
    <col min="4380" max="4380" customWidth="1" width="8.7109375"/>
    <col min="4381" max="4381" customWidth="1" width="8.7109375"/>
    <col min="4382" max="4382" customWidth="1" width="8.7109375"/>
    <col min="4383" max="4383" customWidth="1" width="8.7109375"/>
    <col min="4384" max="4384" customWidth="1" width="8.7109375"/>
    <col min="4385" max="4385" customWidth="1" width="8.7109375"/>
    <col min="4386" max="4386" customWidth="1" width="8.7109375"/>
    <col min="4387" max="4387" customWidth="1" width="8.7109375"/>
    <col min="4388" max="4388" customWidth="1" width="8.7109375"/>
    <col min="4389" max="4389" customWidth="1" width="8.7109375"/>
    <col min="4390" max="4390" customWidth="1" width="8.7109375"/>
    <col min="4391" max="4391" customWidth="1" width="8.7109375"/>
    <col min="4392" max="4392" customWidth="1" width="8.7109375"/>
    <col min="4393" max="4393" customWidth="1" width="8.7109375"/>
    <col min="4394" max="4394" customWidth="1" width="8.7109375"/>
    <col min="4395" max="4395" customWidth="1" width="8.7109375"/>
    <col min="4396" max="4396" customWidth="1" width="8.7109375"/>
    <col min="4397" max="4397" customWidth="1" width="8.7109375"/>
    <col min="4398" max="4398" customWidth="1" width="8.7109375"/>
    <col min="4399" max="4399" customWidth="1" width="8.7109375"/>
    <col min="4400" max="4400" customWidth="1" width="8.7109375"/>
    <col min="4401" max="4401" customWidth="1" width="8.7109375"/>
    <col min="4402" max="4402" customWidth="1" width="8.7109375"/>
    <col min="4403" max="4403" customWidth="1" width="8.7109375"/>
    <col min="4404" max="4404" customWidth="1" width="8.7109375"/>
    <col min="4405" max="4405" customWidth="1" width="8.7109375"/>
    <col min="4406" max="4406" customWidth="1" width="8.7109375"/>
    <col min="4407" max="4407" customWidth="1" width="8.7109375"/>
    <col min="4408" max="4408" customWidth="1" width="8.7109375"/>
    <col min="4409" max="4409" customWidth="1" width="8.7109375"/>
    <col min="4410" max="4410" customWidth="1" width="8.7109375"/>
    <col min="4411" max="4411" customWidth="1" width="8.7109375"/>
    <col min="4412" max="4412" customWidth="1" width="8.7109375"/>
    <col min="4413" max="4413" customWidth="1" width="8.7109375"/>
    <col min="4414" max="4414" customWidth="1" width="8.7109375"/>
    <col min="4415" max="4415" customWidth="1" width="8.7109375"/>
    <col min="4416" max="4416" customWidth="1" width="8.7109375"/>
    <col min="4417" max="4417" customWidth="1" width="8.7109375"/>
    <col min="4418" max="4418" customWidth="1" width="8.7109375"/>
    <col min="4419" max="4419" customWidth="1" width="8.7109375"/>
    <col min="4420" max="4420" customWidth="1" width="8.7109375"/>
    <col min="4421" max="4421" customWidth="1" width="8.7109375"/>
    <col min="4422" max="4422" customWidth="1" width="8.7109375"/>
    <col min="4423" max="4423" customWidth="1" width="8.7109375"/>
    <col min="4424" max="4424" customWidth="1" width="8.7109375"/>
    <col min="4425" max="4425" customWidth="1" width="8.7109375"/>
    <col min="4426" max="4426" customWidth="1" width="8.7109375"/>
    <col min="4427" max="4427" customWidth="1" width="8.7109375"/>
    <col min="4428" max="4428" customWidth="1" width="8.7109375"/>
    <col min="4429" max="4429" customWidth="1" width="8.7109375"/>
    <col min="4430" max="4430" customWidth="1" width="8.7109375"/>
    <col min="4431" max="4431" customWidth="1" width="8.7109375"/>
    <col min="4432" max="4432" customWidth="1" width="8.7109375"/>
    <col min="4433" max="4433" customWidth="1" width="8.7109375"/>
    <col min="4434" max="4434" customWidth="1" width="8.7109375"/>
    <col min="4435" max="4435" customWidth="1" width="8.7109375"/>
    <col min="4436" max="4436" customWidth="1" width="8.7109375"/>
    <col min="4437" max="4437" customWidth="1" width="8.7109375"/>
    <col min="4438" max="4438" customWidth="1" width="8.7109375"/>
    <col min="4439" max="4439" customWidth="1" width="8.7109375"/>
    <col min="4440" max="4440" customWidth="1" width="8.7109375"/>
    <col min="4441" max="4441" customWidth="1" width="8.7109375"/>
    <col min="4442" max="4442" customWidth="1" width="8.7109375"/>
    <col min="4443" max="4443" customWidth="1" width="8.7109375"/>
    <col min="4444" max="4444" customWidth="1" width="8.7109375"/>
    <col min="4445" max="4445" customWidth="1" width="8.7109375"/>
    <col min="4446" max="4446" customWidth="1" width="8.7109375"/>
    <col min="4447" max="4447" customWidth="1" width="8.7109375"/>
    <col min="4448" max="4448" customWidth="1" width="8.7109375"/>
    <col min="4449" max="4449" customWidth="1" width="8.7109375"/>
    <col min="4450" max="4450" customWidth="1" width="8.7109375"/>
    <col min="4451" max="4451" customWidth="1" width="8.7109375"/>
    <col min="4452" max="4452" customWidth="1" width="8.7109375"/>
    <col min="4453" max="4453" customWidth="1" width="8.7109375"/>
    <col min="4454" max="4454" customWidth="1" width="8.7109375"/>
    <col min="4455" max="4455" customWidth="1" width="8.7109375"/>
    <col min="4456" max="4456" customWidth="1" width="8.7109375"/>
    <col min="4457" max="4457" customWidth="1" width="8.7109375"/>
    <col min="4458" max="4458" customWidth="1" width="8.7109375"/>
    <col min="4459" max="4459" customWidth="1" width="8.7109375"/>
    <col min="4460" max="4460" customWidth="1" width="8.7109375"/>
    <col min="4461" max="4461" customWidth="1" width="8.7109375"/>
    <col min="4462" max="4462" customWidth="1" width="8.7109375"/>
    <col min="4463" max="4463" customWidth="1" width="8.7109375"/>
    <col min="4464" max="4464" customWidth="1" width="8.7109375"/>
    <col min="4465" max="4465" customWidth="1" width="8.7109375"/>
    <col min="4466" max="4466" customWidth="1" width="8.7109375"/>
    <col min="4467" max="4467" customWidth="1" width="8.7109375"/>
    <col min="4468" max="4468" customWidth="1" width="8.7109375"/>
    <col min="4469" max="4469" customWidth="1" width="8.7109375"/>
    <col min="4470" max="4470" customWidth="1" width="8.7109375"/>
    <col min="4471" max="4471" customWidth="1" width="8.7109375"/>
    <col min="4472" max="4472" customWidth="1" width="8.7109375"/>
    <col min="4473" max="4473" customWidth="1" width="8.7109375"/>
    <col min="4474" max="4474" customWidth="1" width="8.7109375"/>
    <col min="4475" max="4475" customWidth="1" width="8.7109375"/>
    <col min="4476" max="4476" customWidth="1" width="8.7109375"/>
    <col min="4477" max="4477" customWidth="1" width="8.7109375"/>
    <col min="4478" max="4478" customWidth="1" width="8.7109375"/>
    <col min="4479" max="4479" customWidth="1" width="8.7109375"/>
    <col min="4480" max="4480" customWidth="1" width="8.7109375"/>
    <col min="4481" max="4481" customWidth="1" width="8.7109375"/>
    <col min="4482" max="4482" customWidth="1" width="8.7109375"/>
    <col min="4483" max="4483" customWidth="1" width="8.7109375"/>
    <col min="4484" max="4484" customWidth="1" width="8.7109375"/>
    <col min="4485" max="4485" customWidth="1" width="8.7109375"/>
    <col min="4486" max="4486" customWidth="1" width="8.7109375"/>
    <col min="4487" max="4487" customWidth="1" width="8.7109375"/>
    <col min="4488" max="4488" customWidth="1" width="8.7109375"/>
    <col min="4489" max="4489" customWidth="1" width="8.7109375"/>
    <col min="4490" max="4490" customWidth="1" width="8.7109375"/>
    <col min="4491" max="4491" customWidth="1" width="8.7109375"/>
    <col min="4492" max="4492" customWidth="1" width="8.7109375"/>
    <col min="4493" max="4493" customWidth="1" width="8.7109375"/>
    <col min="4494" max="4494" customWidth="1" width="8.7109375"/>
    <col min="4495" max="4495" customWidth="1" width="8.7109375"/>
    <col min="4496" max="4496" customWidth="1" width="8.7109375"/>
    <col min="4497" max="4497" customWidth="1" width="8.7109375"/>
    <col min="4498" max="4498" customWidth="1" width="8.7109375"/>
    <col min="4499" max="4499" customWidth="1" width="8.7109375"/>
    <col min="4500" max="4500" customWidth="1" width="8.7109375"/>
    <col min="4501" max="4501" customWidth="1" width="8.7109375"/>
    <col min="4502" max="4502" customWidth="1" width="8.7109375"/>
    <col min="4503" max="4503" customWidth="1" width="8.7109375"/>
    <col min="4504" max="4504" customWidth="1" width="8.7109375"/>
    <col min="4505" max="4505" customWidth="1" width="8.7109375"/>
    <col min="4506" max="4506" customWidth="1" width="8.7109375"/>
    <col min="4507" max="4507" customWidth="1" width="8.7109375"/>
    <col min="4508" max="4508" customWidth="1" width="8.7109375"/>
    <col min="4509" max="4509" customWidth="1" width="8.7109375"/>
    <col min="4510" max="4510" customWidth="1" width="8.7109375"/>
    <col min="4511" max="4511" customWidth="1" width="8.7109375"/>
    <col min="4512" max="4512" customWidth="1" width="8.7109375"/>
    <col min="4513" max="4513" customWidth="1" width="8.7109375"/>
    <col min="4514" max="4514" customWidth="1" width="8.7109375"/>
    <col min="4515" max="4515" customWidth="1" width="8.7109375"/>
    <col min="4516" max="4516" customWidth="1" width="8.7109375"/>
    <col min="4517" max="4517" customWidth="1" width="8.7109375"/>
    <col min="4518" max="4518" customWidth="1" width="8.7109375"/>
    <col min="4519" max="4519" customWidth="1" width="8.7109375"/>
    <col min="4520" max="4520" customWidth="1" width="8.7109375"/>
    <col min="4521" max="4521" customWidth="1" width="8.7109375"/>
    <col min="4522" max="4522" customWidth="1" width="8.7109375"/>
    <col min="4523" max="4523" customWidth="1" width="8.7109375"/>
    <col min="4524" max="4524" customWidth="1" width="8.7109375"/>
    <col min="4525" max="4525" customWidth="1" width="8.7109375"/>
    <col min="4526" max="4526" customWidth="1" width="8.7109375"/>
    <col min="4527" max="4527" customWidth="1" width="8.7109375"/>
    <col min="4528" max="4528" customWidth="1" width="8.7109375"/>
    <col min="4529" max="4529" customWidth="1" width="8.7109375"/>
    <col min="4530" max="4530" customWidth="1" width="8.7109375"/>
    <col min="4531" max="4531" customWidth="1" width="8.7109375"/>
    <col min="4532" max="4532" customWidth="1" width="8.7109375"/>
    <col min="4533" max="4533" customWidth="1" width="8.7109375"/>
    <col min="4534" max="4534" customWidth="1" width="8.7109375"/>
    <col min="4535" max="4535" customWidth="1" width="8.7109375"/>
    <col min="4536" max="4536" customWidth="1" width="8.7109375"/>
    <col min="4537" max="4537" customWidth="1" width="8.7109375"/>
    <col min="4538" max="4538" customWidth="1" width="8.7109375"/>
    <col min="4539" max="4539" customWidth="1" width="8.7109375"/>
    <col min="4540" max="4540" customWidth="1" width="8.7109375"/>
    <col min="4541" max="4541" customWidth="1" width="8.7109375"/>
    <col min="4542" max="4542" customWidth="1" width="8.7109375"/>
    <col min="4543" max="4543" customWidth="1" width="8.7109375"/>
    <col min="4544" max="4544" customWidth="1" width="8.7109375"/>
    <col min="4545" max="4545" customWidth="1" width="8.7109375"/>
    <col min="4546" max="4546" customWidth="1" width="8.7109375"/>
    <col min="4547" max="4547" customWidth="1" width="8.7109375"/>
    <col min="4548" max="4548" customWidth="1" width="8.7109375"/>
    <col min="4549" max="4549" customWidth="1" width="8.7109375"/>
    <col min="4550" max="4550" customWidth="1" width="8.7109375"/>
    <col min="4551" max="4551" customWidth="1" width="8.7109375"/>
    <col min="4552" max="4552" customWidth="1" width="8.7109375"/>
    <col min="4553" max="4553" customWidth="1" width="8.7109375"/>
    <col min="4554" max="4554" customWidth="1" width="8.7109375"/>
    <col min="4555" max="4555" customWidth="1" width="8.7109375"/>
    <col min="4556" max="4556" customWidth="1" width="8.7109375"/>
    <col min="4557" max="4557" customWidth="1" width="8.7109375"/>
    <col min="4558" max="4558" customWidth="1" width="8.7109375"/>
    <col min="4559" max="4559" customWidth="1" width="8.7109375"/>
    <col min="4560" max="4560" customWidth="1" width="8.7109375"/>
    <col min="4561" max="4561" customWidth="1" width="8.7109375"/>
    <col min="4562" max="4562" customWidth="1" width="8.7109375"/>
    <col min="4563" max="4563" customWidth="1" width="8.7109375"/>
    <col min="4564" max="4564" customWidth="1" width="8.7109375"/>
    <col min="4565" max="4565" customWidth="1" width="8.7109375"/>
    <col min="4566" max="4566" customWidth="1" width="8.7109375"/>
    <col min="4567" max="4567" customWidth="1" width="8.7109375"/>
    <col min="4568" max="4568" customWidth="1" width="8.7109375"/>
    <col min="4569" max="4569" customWidth="1" width="8.7109375"/>
    <col min="4570" max="4570" customWidth="1" width="8.7109375"/>
    <col min="4571" max="4571" customWidth="1" width="8.7109375"/>
    <col min="4572" max="4572" customWidth="1" width="8.7109375"/>
    <col min="4573" max="4573" customWidth="1" width="8.7109375"/>
    <col min="4574" max="4574" customWidth="1" width="8.7109375"/>
    <col min="4575" max="4575" customWidth="1" width="8.7109375"/>
    <col min="4576" max="4576" customWidth="1" width="8.7109375"/>
    <col min="4577" max="4577" customWidth="1" width="8.7109375"/>
    <col min="4578" max="4578" customWidth="1" width="8.7109375"/>
    <col min="4579" max="4579" customWidth="1" width="8.7109375"/>
    <col min="4580" max="4580" customWidth="1" width="8.7109375"/>
    <col min="4581" max="4581" customWidth="1" width="8.7109375"/>
    <col min="4582" max="4582" customWidth="1" width="8.7109375"/>
    <col min="4583" max="4583" customWidth="1" width="8.7109375"/>
    <col min="4584" max="4584" customWidth="1" width="8.7109375"/>
    <col min="4585" max="4585" customWidth="1" width="8.7109375"/>
    <col min="4586" max="4586" customWidth="1" width="8.7109375"/>
    <col min="4587" max="4587" customWidth="1" width="8.7109375"/>
    <col min="4588" max="4588" customWidth="1" width="8.7109375"/>
    <col min="4589" max="4589" customWidth="1" width="8.7109375"/>
    <col min="4590" max="4590" customWidth="1" width="8.7109375"/>
    <col min="4591" max="4591" customWidth="1" width="8.7109375"/>
    <col min="4592" max="4592" customWidth="1" width="8.7109375"/>
    <col min="4593" max="4593" customWidth="1" width="8.7109375"/>
    <col min="4594" max="4594" customWidth="1" width="8.7109375"/>
    <col min="4595" max="4595" customWidth="1" width="8.7109375"/>
    <col min="4596" max="4596" customWidth="1" width="8.7109375"/>
    <col min="4597" max="4597" customWidth="1" width="8.7109375"/>
    <col min="4598" max="4598" customWidth="1" width="8.7109375"/>
    <col min="4599" max="4599" customWidth="1" width="8.7109375"/>
    <col min="4600" max="4600" customWidth="1" width="8.7109375"/>
    <col min="4601" max="4601" customWidth="1" width="8.7109375"/>
    <col min="4602" max="4602" customWidth="1" width="8.7109375"/>
    <col min="4603" max="4603" customWidth="1" width="8.7109375"/>
    <col min="4604" max="4604" customWidth="1" width="8.7109375"/>
    <col min="4605" max="4605" customWidth="1" width="8.7109375"/>
    <col min="4606" max="4606" customWidth="1" width="8.7109375"/>
    <col min="4607" max="4607" customWidth="1" width="8.7109375"/>
    <col min="4608" max="4608" customWidth="1" width="8.7109375"/>
    <col min="4609" max="4609" customWidth="1" width="8.7109375"/>
    <col min="4610" max="4610" customWidth="1" width="8.7109375"/>
    <col min="4611" max="4611" customWidth="1" width="8.7109375"/>
    <col min="4612" max="4612" customWidth="1" width="8.7109375"/>
    <col min="4613" max="4613" customWidth="1" width="8.7109375"/>
    <col min="4614" max="4614" customWidth="1" width="8.7109375"/>
    <col min="4615" max="4615" customWidth="1" width="8.7109375"/>
    <col min="4616" max="4616" customWidth="1" width="8.7109375"/>
    <col min="4617" max="4617" customWidth="1" width="8.7109375"/>
    <col min="4618" max="4618" customWidth="1" width="8.7109375"/>
    <col min="4619" max="4619" customWidth="1" width="8.7109375"/>
    <col min="4620" max="4620" customWidth="1" width="8.7109375"/>
    <col min="4621" max="4621" customWidth="1" width="8.7109375"/>
    <col min="4622" max="4622" customWidth="1" width="8.7109375"/>
    <col min="4623" max="4623" customWidth="1" width="8.7109375"/>
    <col min="4624" max="4624" customWidth="1" width="8.7109375"/>
    <col min="4625" max="4625" customWidth="1" width="8.7109375"/>
    <col min="4626" max="4626" customWidth="1" width="8.7109375"/>
    <col min="4627" max="4627" customWidth="1" width="8.7109375"/>
    <col min="4628" max="4628" customWidth="1" width="8.7109375"/>
    <col min="4629" max="4629" customWidth="1" width="8.7109375"/>
    <col min="4630" max="4630" customWidth="1" width="8.7109375"/>
    <col min="4631" max="4631" customWidth="1" width="8.7109375"/>
    <col min="4632" max="4632" customWidth="1" width="8.7109375"/>
    <col min="4633" max="4633" customWidth="1" width="8.7109375"/>
    <col min="4634" max="4634" customWidth="1" width="8.7109375"/>
    <col min="4635" max="4635" customWidth="1" width="8.7109375"/>
    <col min="4636" max="4636" customWidth="1" width="8.7109375"/>
    <col min="4637" max="4637" customWidth="1" width="8.7109375"/>
    <col min="4638" max="4638" customWidth="1" width="8.7109375"/>
    <col min="4639" max="4639" customWidth="1" width="8.7109375"/>
    <col min="4640" max="4640" customWidth="1" width="8.7109375"/>
    <col min="4641" max="4641" customWidth="1" width="8.7109375"/>
    <col min="4642" max="4642" customWidth="1" width="8.7109375"/>
    <col min="4643" max="4643" customWidth="1" width="8.7109375"/>
    <col min="4644" max="4644" customWidth="1" width="8.7109375"/>
    <col min="4645" max="4645" customWidth="1" width="8.7109375"/>
    <col min="4646" max="4646" customWidth="1" width="8.7109375"/>
    <col min="4647" max="4647" customWidth="1" width="8.7109375"/>
    <col min="4648" max="4648" customWidth="1" width="8.7109375"/>
    <col min="4649" max="4649" customWidth="1" width="8.7109375"/>
    <col min="4650" max="4650" customWidth="1" width="8.7109375"/>
    <col min="4651" max="4651" customWidth="1" width="8.7109375"/>
    <col min="4652" max="4652" customWidth="1" width="8.7109375"/>
    <col min="4653" max="4653" customWidth="1" width="8.7109375"/>
    <col min="4654" max="4654" customWidth="1" width="8.7109375"/>
    <col min="4655" max="4655" customWidth="1" width="8.7109375"/>
    <col min="4656" max="4656" customWidth="1" width="8.7109375"/>
    <col min="4657" max="4657" customWidth="1" width="8.7109375"/>
    <col min="4658" max="4658" customWidth="1" width="8.7109375"/>
    <col min="4659" max="4659" customWidth="1" width="8.7109375"/>
    <col min="4660" max="4660" customWidth="1" width="8.7109375"/>
    <col min="4661" max="4661" customWidth="1" width="8.7109375"/>
    <col min="4662" max="4662" customWidth="1" width="8.7109375"/>
    <col min="4663" max="4663" customWidth="1" width="8.7109375"/>
    <col min="4664" max="4664" customWidth="1" width="8.7109375"/>
    <col min="4665" max="4665" customWidth="1" width="8.7109375"/>
    <col min="4666" max="4666" customWidth="1" width="8.7109375"/>
    <col min="4667" max="4667" customWidth="1" width="8.7109375"/>
    <col min="4668" max="4668" customWidth="1" width="8.7109375"/>
    <col min="4669" max="4669" customWidth="1" width="8.7109375"/>
    <col min="4670" max="4670" customWidth="1" width="8.7109375"/>
    <col min="4671" max="4671" customWidth="1" width="8.7109375"/>
    <col min="4672" max="4672" customWidth="1" width="8.7109375"/>
    <col min="4673" max="4673" customWidth="1" width="8.7109375"/>
    <col min="4674" max="4674" customWidth="1" width="8.7109375"/>
    <col min="4675" max="4675" customWidth="1" width="8.7109375"/>
    <col min="4676" max="4676" customWidth="1" width="8.7109375"/>
    <col min="4677" max="4677" customWidth="1" width="8.7109375"/>
    <col min="4678" max="4678" customWidth="1" width="8.7109375"/>
    <col min="4679" max="4679" customWidth="1" width="8.7109375"/>
    <col min="4680" max="4680" customWidth="1" width="8.7109375"/>
    <col min="4681" max="4681" customWidth="1" width="8.7109375"/>
    <col min="4682" max="4682" customWidth="1" width="8.7109375"/>
    <col min="4683" max="4683" customWidth="1" width="8.7109375"/>
    <col min="4684" max="4684" customWidth="1" width="8.7109375"/>
    <col min="4685" max="4685" customWidth="1" width="8.7109375"/>
    <col min="4686" max="4686" customWidth="1" width="8.7109375"/>
    <col min="4687" max="4687" customWidth="1" width="8.7109375"/>
    <col min="4688" max="4688" customWidth="1" width="8.7109375"/>
    <col min="4689" max="4689" customWidth="1" width="8.7109375"/>
    <col min="4690" max="4690" customWidth="1" width="8.7109375"/>
    <col min="4691" max="4691" customWidth="1" width="8.7109375"/>
    <col min="4692" max="4692" customWidth="1" width="8.7109375"/>
    <col min="4693" max="4693" customWidth="1" width="8.7109375"/>
    <col min="4694" max="4694" customWidth="1" width="8.7109375"/>
    <col min="4695" max="4695" customWidth="1" width="8.7109375"/>
    <col min="4696" max="4696" customWidth="1" width="8.7109375"/>
    <col min="4697" max="4697" customWidth="1" width="8.7109375"/>
    <col min="4698" max="4698" customWidth="1" width="8.7109375"/>
    <col min="4699" max="4699" customWidth="1" width="8.7109375"/>
    <col min="4700" max="4700" customWidth="1" width="8.7109375"/>
    <col min="4701" max="4701" customWidth="1" width="8.7109375"/>
    <col min="4702" max="4702" customWidth="1" width="8.7109375"/>
    <col min="4703" max="4703" customWidth="1" width="8.7109375"/>
    <col min="4704" max="4704" customWidth="1" width="8.7109375"/>
    <col min="4705" max="4705" customWidth="1" width="8.7109375"/>
    <col min="4706" max="4706" customWidth="1" width="8.7109375"/>
    <col min="4707" max="4707" customWidth="1" width="8.7109375"/>
    <col min="4708" max="4708" customWidth="1" width="8.7109375"/>
    <col min="4709" max="4709" customWidth="1" width="8.7109375"/>
    <col min="4710" max="4710" customWidth="1" width="8.7109375"/>
    <col min="4711" max="4711" customWidth="1" width="8.7109375"/>
    <col min="4712" max="4712" customWidth="1" width="8.7109375"/>
    <col min="4713" max="4713" customWidth="1" width="8.7109375"/>
    <col min="4714" max="4714" customWidth="1" width="8.7109375"/>
    <col min="4715" max="4715" customWidth="1" width="8.7109375"/>
    <col min="4716" max="4716" customWidth="1" width="8.7109375"/>
    <col min="4717" max="4717" customWidth="1" width="8.7109375"/>
    <col min="4718" max="4718" customWidth="1" width="8.7109375"/>
    <col min="4719" max="4719" customWidth="1" width="8.7109375"/>
    <col min="4720" max="4720" customWidth="1" width="8.7109375"/>
    <col min="4721" max="4721" customWidth="1" width="8.7109375"/>
    <col min="4722" max="4722" customWidth="1" width="8.7109375"/>
    <col min="4723" max="4723" customWidth="1" width="8.7109375"/>
    <col min="4724" max="4724" customWidth="1" width="8.7109375"/>
    <col min="4725" max="4725" customWidth="1" width="8.7109375"/>
    <col min="4726" max="4726" customWidth="1" width="8.7109375"/>
    <col min="4727" max="4727" customWidth="1" width="8.7109375"/>
    <col min="4728" max="4728" customWidth="1" width="8.7109375"/>
    <col min="4729" max="4729" customWidth="1" width="8.7109375"/>
    <col min="4730" max="4730" customWidth="1" width="8.7109375"/>
    <col min="4731" max="4731" customWidth="1" width="8.7109375"/>
    <col min="4732" max="4732" customWidth="1" width="8.7109375"/>
    <col min="4733" max="4733" customWidth="1" width="8.7109375"/>
    <col min="4734" max="4734" customWidth="1" width="8.7109375"/>
    <col min="4735" max="4735" customWidth="1" width="8.7109375"/>
    <col min="4736" max="4736" customWidth="1" width="8.7109375"/>
    <col min="4737" max="4737" customWidth="1" width="8.7109375"/>
    <col min="4738" max="4738" customWidth="1" width="8.7109375"/>
    <col min="4739" max="4739" customWidth="1" width="8.7109375"/>
    <col min="4740" max="4740" customWidth="1" width="8.7109375"/>
    <col min="4741" max="4741" customWidth="1" width="8.7109375"/>
    <col min="4742" max="4742" customWidth="1" width="8.7109375"/>
    <col min="4743" max="4743" customWidth="1" width="8.7109375"/>
    <col min="4744" max="4744" customWidth="1" width="8.7109375"/>
    <col min="4745" max="4745" customWidth="1" width="8.7109375"/>
    <col min="4746" max="4746" customWidth="1" width="8.7109375"/>
    <col min="4747" max="4747" customWidth="1" width="8.7109375"/>
    <col min="4748" max="4748" customWidth="1" width="8.7109375"/>
    <col min="4749" max="4749" customWidth="1" width="8.7109375"/>
    <col min="4750" max="4750" customWidth="1" width="8.7109375"/>
    <col min="4751" max="4751" customWidth="1" width="8.7109375"/>
    <col min="4752" max="4752" customWidth="1" width="8.7109375"/>
    <col min="4753" max="4753" customWidth="1" width="8.7109375"/>
    <col min="4754" max="4754" customWidth="1" width="8.7109375"/>
    <col min="4755" max="4755" customWidth="1" width="8.7109375"/>
    <col min="4756" max="4756" customWidth="1" width="8.7109375"/>
    <col min="4757" max="4757" customWidth="1" width="8.7109375"/>
    <col min="4758" max="4758" customWidth="1" width="8.7109375"/>
    <col min="4759" max="4759" customWidth="1" width="8.7109375"/>
    <col min="4760" max="4760" customWidth="1" width="8.7109375"/>
    <col min="4761" max="4761" customWidth="1" width="8.7109375"/>
    <col min="4762" max="4762" customWidth="1" width="8.7109375"/>
    <col min="4763" max="4763" customWidth="1" width="8.7109375"/>
    <col min="4764" max="4764" customWidth="1" width="8.7109375"/>
    <col min="4765" max="4765" customWidth="1" width="8.7109375"/>
    <col min="4766" max="4766" customWidth="1" width="8.7109375"/>
    <col min="4767" max="4767" customWidth="1" width="8.7109375"/>
    <col min="4768" max="4768" customWidth="1" width="8.7109375"/>
    <col min="4769" max="4769" customWidth="1" width="8.7109375"/>
    <col min="4770" max="4770" customWidth="1" width="8.7109375"/>
    <col min="4771" max="4771" customWidth="1" width="8.7109375"/>
    <col min="4772" max="4772" customWidth="1" width="8.7109375"/>
    <col min="4773" max="4773" customWidth="1" width="8.7109375"/>
    <col min="4774" max="4774" customWidth="1" width="8.7109375"/>
    <col min="4775" max="4775" customWidth="1" width="8.7109375"/>
    <col min="4776" max="4776" customWidth="1" width="8.7109375"/>
    <col min="4777" max="4777" customWidth="1" width="8.7109375"/>
    <col min="4778" max="4778" customWidth="1" width="8.7109375"/>
    <col min="4779" max="4779" customWidth="1" width="8.7109375"/>
    <col min="4780" max="4780" customWidth="1" width="8.7109375"/>
    <col min="4781" max="4781" customWidth="1" width="8.7109375"/>
    <col min="4782" max="4782" customWidth="1" width="8.7109375"/>
    <col min="4783" max="4783" customWidth="1" width="8.7109375"/>
    <col min="4784" max="4784" customWidth="1" width="8.7109375"/>
    <col min="4785" max="4785" customWidth="1" width="8.7109375"/>
    <col min="4786" max="4786" customWidth="1" width="8.7109375"/>
    <col min="4787" max="4787" customWidth="1" width="8.7109375"/>
    <col min="4788" max="4788" customWidth="1" width="8.7109375"/>
    <col min="4789" max="4789" customWidth="1" width="8.7109375"/>
    <col min="4790" max="4790" customWidth="1" width="8.7109375"/>
    <col min="4791" max="4791" customWidth="1" width="8.7109375"/>
    <col min="4792" max="4792" customWidth="1" width="8.7109375"/>
    <col min="4793" max="4793" customWidth="1" width="8.7109375"/>
    <col min="4794" max="4794" customWidth="1" width="8.7109375"/>
    <col min="4795" max="4795" customWidth="1" width="8.7109375"/>
    <col min="4796" max="4796" customWidth="1" width="8.7109375"/>
    <col min="4797" max="4797" customWidth="1" width="8.7109375"/>
    <col min="4798" max="4798" customWidth="1" width="8.7109375"/>
    <col min="4799" max="4799" customWidth="1" width="8.7109375"/>
    <col min="4800" max="4800" customWidth="1" width="8.7109375"/>
    <col min="4801" max="4801" customWidth="1" width="8.7109375"/>
    <col min="4802" max="4802" customWidth="1" width="8.7109375"/>
    <col min="4803" max="4803" customWidth="1" width="8.7109375"/>
    <col min="4804" max="4804" customWidth="1" width="8.7109375"/>
    <col min="4805" max="4805" customWidth="1" width="8.7109375"/>
    <col min="4806" max="4806" customWidth="1" width="8.7109375"/>
    <col min="4807" max="4807" customWidth="1" width="8.7109375"/>
    <col min="4808" max="4808" customWidth="1" width="8.7109375"/>
    <col min="4809" max="4809" customWidth="1" width="8.7109375"/>
    <col min="4810" max="4810" customWidth="1" width="8.7109375"/>
    <col min="4811" max="4811" customWidth="1" width="8.7109375"/>
    <col min="4812" max="4812" customWidth="1" width="8.7109375"/>
    <col min="4813" max="4813" customWidth="1" width="8.7109375"/>
    <col min="4814" max="4814" customWidth="1" width="8.7109375"/>
    <col min="4815" max="4815" customWidth="1" width="8.7109375"/>
    <col min="4816" max="4816" customWidth="1" width="8.7109375"/>
    <col min="4817" max="4817" customWidth="1" width="8.7109375"/>
    <col min="4818" max="4818" customWidth="1" width="8.7109375"/>
    <col min="4819" max="4819" customWidth="1" width="8.7109375"/>
    <col min="4820" max="4820" customWidth="1" width="8.7109375"/>
    <col min="4821" max="4821" customWidth="1" width="8.7109375"/>
    <col min="4822" max="4822" customWidth="1" width="8.7109375"/>
    <col min="4823" max="4823" customWidth="1" width="8.7109375"/>
    <col min="4824" max="4824" customWidth="1" width="8.7109375"/>
    <col min="4825" max="4825" customWidth="1" width="8.7109375"/>
    <col min="4826" max="4826" customWidth="1" width="8.7109375"/>
    <col min="4827" max="4827" customWidth="1" width="8.7109375"/>
    <col min="4828" max="4828" customWidth="1" width="8.7109375"/>
    <col min="4829" max="4829" customWidth="1" width="8.7109375"/>
    <col min="4830" max="4830" customWidth="1" width="8.7109375"/>
    <col min="4831" max="4831" customWidth="1" width="8.7109375"/>
    <col min="4832" max="4832" customWidth="1" width="8.7109375"/>
    <col min="4833" max="4833" customWidth="1" width="8.7109375"/>
    <col min="4834" max="4834" customWidth="1" width="8.7109375"/>
    <col min="4835" max="4835" customWidth="1" width="8.7109375"/>
    <col min="4836" max="4836" customWidth="1" width="8.7109375"/>
    <col min="4837" max="4837" customWidth="1" width="8.7109375"/>
    <col min="4838" max="4838" customWidth="1" width="8.7109375"/>
    <col min="4839" max="4839" customWidth="1" width="8.7109375"/>
    <col min="4840" max="4840" customWidth="1" width="8.7109375"/>
    <col min="4841" max="4841" customWidth="1" width="8.7109375"/>
    <col min="4842" max="4842" customWidth="1" width="8.7109375"/>
    <col min="4843" max="4843" customWidth="1" width="8.7109375"/>
    <col min="4844" max="4844" customWidth="1" width="8.7109375"/>
    <col min="4845" max="4845" customWidth="1" width="8.7109375"/>
    <col min="4846" max="4846" customWidth="1" width="8.7109375"/>
    <col min="4847" max="4847" customWidth="1" width="8.7109375"/>
    <col min="4848" max="4848" customWidth="1" width="8.7109375"/>
    <col min="4849" max="4849" customWidth="1" width="8.7109375"/>
    <col min="4850" max="4850" customWidth="1" width="8.7109375"/>
    <col min="4851" max="4851" customWidth="1" width="8.7109375"/>
    <col min="4852" max="4852" customWidth="1" width="8.7109375"/>
    <col min="4853" max="4853" customWidth="1" width="8.7109375"/>
    <col min="4854" max="4854" customWidth="1" width="8.7109375"/>
    <col min="4855" max="4855" customWidth="1" width="8.7109375"/>
    <col min="4856" max="4856" customWidth="1" width="8.7109375"/>
    <col min="4857" max="4857" customWidth="1" width="8.7109375"/>
    <col min="4858" max="4858" customWidth="1" width="8.7109375"/>
    <col min="4859" max="4859" customWidth="1" width="8.7109375"/>
    <col min="4860" max="4860" customWidth="1" width="8.7109375"/>
    <col min="4861" max="4861" customWidth="1" width="8.7109375"/>
    <col min="4862" max="4862" customWidth="1" width="8.7109375"/>
    <col min="4863" max="4863" customWidth="1" width="8.7109375"/>
    <col min="4864" max="4864" customWidth="1" width="8.7109375"/>
    <col min="4865" max="4865" customWidth="1" width="8.7109375"/>
    <col min="4866" max="4866" customWidth="1" width="8.7109375"/>
    <col min="4867" max="4867" customWidth="1" width="8.7109375"/>
    <col min="4868" max="4868" customWidth="1" width="8.7109375"/>
    <col min="4869" max="4869" customWidth="1" width="8.7109375"/>
    <col min="4870" max="4870" customWidth="1" width="8.7109375"/>
    <col min="4871" max="4871" customWidth="1" width="8.7109375"/>
    <col min="4872" max="4872" customWidth="1" width="8.7109375"/>
    <col min="4873" max="4873" customWidth="1" width="8.7109375"/>
    <col min="4874" max="4874" customWidth="1" width="8.7109375"/>
    <col min="4875" max="4875" customWidth="1" width="8.7109375"/>
    <col min="4876" max="4876" customWidth="1" width="8.7109375"/>
    <col min="4877" max="4877" customWidth="1" width="8.7109375"/>
    <col min="4878" max="4878" customWidth="1" width="8.7109375"/>
    <col min="4879" max="4879" customWidth="1" width="8.7109375"/>
    <col min="4880" max="4880" customWidth="1" width="8.7109375"/>
    <col min="4881" max="4881" customWidth="1" width="8.7109375"/>
    <col min="4882" max="4882" customWidth="1" width="8.7109375"/>
    <col min="4883" max="4883" customWidth="1" width="8.7109375"/>
    <col min="4884" max="4884" customWidth="1" width="8.7109375"/>
    <col min="4885" max="4885" customWidth="1" width="8.7109375"/>
    <col min="4886" max="4886" customWidth="1" width="8.7109375"/>
    <col min="4887" max="4887" customWidth="1" width="8.7109375"/>
    <col min="4888" max="4888" customWidth="1" width="8.7109375"/>
    <col min="4889" max="4889" customWidth="1" width="8.7109375"/>
    <col min="4890" max="4890" customWidth="1" width="8.7109375"/>
    <col min="4891" max="4891" customWidth="1" width="8.7109375"/>
    <col min="4892" max="4892" customWidth="1" width="8.7109375"/>
    <col min="4893" max="4893" customWidth="1" width="8.7109375"/>
    <col min="4894" max="4894" customWidth="1" width="8.7109375"/>
    <col min="4895" max="4895" customWidth="1" width="8.7109375"/>
    <col min="4896" max="4896" customWidth="1" width="8.7109375"/>
    <col min="4897" max="4897" customWidth="1" width="8.7109375"/>
    <col min="4898" max="4898" customWidth="1" width="8.7109375"/>
    <col min="4899" max="4899" customWidth="1" width="8.7109375"/>
    <col min="4900" max="4900" customWidth="1" width="8.7109375"/>
    <col min="4901" max="4901" customWidth="1" width="8.7109375"/>
    <col min="4902" max="4902" customWidth="1" width="8.7109375"/>
    <col min="4903" max="4903" customWidth="1" width="8.7109375"/>
    <col min="4904" max="4904" customWidth="1" width="8.7109375"/>
    <col min="4905" max="4905" customWidth="1" width="8.7109375"/>
    <col min="4906" max="4906" customWidth="1" width="8.7109375"/>
    <col min="4907" max="4907" customWidth="1" width="8.7109375"/>
    <col min="4908" max="4908" customWidth="1" width="8.7109375"/>
    <col min="4909" max="4909" customWidth="1" width="8.7109375"/>
    <col min="4910" max="4910" customWidth="1" width="8.7109375"/>
    <col min="4911" max="4911" customWidth="1" width="8.7109375"/>
    <col min="4912" max="4912" customWidth="1" width="8.7109375"/>
    <col min="4913" max="4913" customWidth="1" width="8.7109375"/>
    <col min="4914" max="4914" customWidth="1" width="8.7109375"/>
    <col min="4915" max="4915" customWidth="1" width="8.7109375"/>
    <col min="4916" max="4916" customWidth="1" width="8.7109375"/>
    <col min="4917" max="4917" customWidth="1" width="8.7109375"/>
    <col min="4918" max="4918" customWidth="1" width="8.7109375"/>
    <col min="4919" max="4919" customWidth="1" width="8.7109375"/>
    <col min="4920" max="4920" customWidth="1" width="8.7109375"/>
    <col min="4921" max="4921" customWidth="1" width="8.7109375"/>
    <col min="4922" max="4922" customWidth="1" width="8.7109375"/>
    <col min="4923" max="4923" customWidth="1" width="8.7109375"/>
    <col min="4924" max="4924" customWidth="1" width="8.7109375"/>
    <col min="4925" max="4925" customWidth="1" width="8.7109375"/>
    <col min="4926" max="4926" customWidth="1" width="8.7109375"/>
    <col min="4927" max="4927" customWidth="1" width="8.7109375"/>
    <col min="4928" max="4928" customWidth="1" width="8.7109375"/>
    <col min="4929" max="4929" customWidth="1" width="8.7109375"/>
    <col min="4930" max="4930" customWidth="1" width="8.7109375"/>
    <col min="4931" max="4931" customWidth="1" width="8.7109375"/>
    <col min="4932" max="4932" customWidth="1" width="8.7109375"/>
    <col min="4933" max="4933" customWidth="1" width="8.7109375"/>
    <col min="4934" max="4934" customWidth="1" width="8.7109375"/>
    <col min="4935" max="4935" customWidth="1" width="8.7109375"/>
    <col min="4936" max="4936" customWidth="1" width="8.7109375"/>
    <col min="4937" max="4937" customWidth="1" width="8.7109375"/>
    <col min="4938" max="4938" customWidth="1" width="8.7109375"/>
    <col min="4939" max="4939" customWidth="1" width="8.7109375"/>
    <col min="4940" max="4940" customWidth="1" width="8.7109375"/>
    <col min="4941" max="4941" customWidth="1" width="8.7109375"/>
    <col min="4942" max="4942" customWidth="1" width="8.7109375"/>
    <col min="4943" max="4943" customWidth="1" width="8.7109375"/>
    <col min="4944" max="4944" customWidth="1" width="8.7109375"/>
    <col min="4945" max="4945" customWidth="1" width="8.7109375"/>
    <col min="4946" max="4946" customWidth="1" width="8.7109375"/>
    <col min="4947" max="4947" customWidth="1" width="8.7109375"/>
    <col min="4948" max="4948" customWidth="1" width="8.7109375"/>
    <col min="4949" max="4949" customWidth="1" width="8.7109375"/>
    <col min="4950" max="4950" customWidth="1" width="8.7109375"/>
    <col min="4951" max="4951" customWidth="1" width="8.7109375"/>
    <col min="4952" max="4952" customWidth="1" width="8.7109375"/>
    <col min="4953" max="4953" customWidth="1" width="8.7109375"/>
    <col min="4954" max="4954" customWidth="1" width="8.7109375"/>
    <col min="4955" max="4955" customWidth="1" width="8.7109375"/>
    <col min="4956" max="4956" customWidth="1" width="8.7109375"/>
    <col min="4957" max="4957" customWidth="1" width="8.7109375"/>
    <col min="4958" max="4958" customWidth="1" width="8.7109375"/>
    <col min="4959" max="4959" customWidth="1" width="8.7109375"/>
    <col min="4960" max="4960" customWidth="1" width="8.7109375"/>
    <col min="4961" max="4961" customWidth="1" width="8.7109375"/>
    <col min="4962" max="4962" customWidth="1" width="8.7109375"/>
    <col min="4963" max="4963" customWidth="1" width="8.7109375"/>
    <col min="4964" max="4964" customWidth="1" width="8.7109375"/>
    <col min="4965" max="4965" customWidth="1" width="8.7109375"/>
    <col min="4966" max="4966" customWidth="1" width="8.7109375"/>
    <col min="4967" max="4967" customWidth="1" width="8.7109375"/>
    <col min="4968" max="4968" customWidth="1" width="8.7109375"/>
    <col min="4969" max="4969" customWidth="1" width="8.7109375"/>
    <col min="4970" max="4970" customWidth="1" width="8.7109375"/>
    <col min="4971" max="4971" customWidth="1" width="8.7109375"/>
    <col min="4972" max="4972" customWidth="1" width="8.7109375"/>
    <col min="4973" max="4973" customWidth="1" width="8.7109375"/>
    <col min="4974" max="4974" customWidth="1" width="8.7109375"/>
    <col min="4975" max="4975" customWidth="1" width="8.7109375"/>
    <col min="4976" max="4976" customWidth="1" width="8.7109375"/>
    <col min="4977" max="4977" customWidth="1" width="8.7109375"/>
    <col min="4978" max="4978" customWidth="1" width="8.7109375"/>
    <col min="4979" max="4979" customWidth="1" width="8.7109375"/>
    <col min="4980" max="4980" customWidth="1" width="8.7109375"/>
    <col min="4981" max="4981" customWidth="1" width="8.7109375"/>
    <col min="4982" max="4982" customWidth="1" width="8.7109375"/>
    <col min="4983" max="4983" customWidth="1" width="8.7109375"/>
    <col min="4984" max="4984" customWidth="1" width="8.7109375"/>
    <col min="4985" max="4985" customWidth="1" width="8.7109375"/>
    <col min="4986" max="4986" customWidth="1" width="8.7109375"/>
    <col min="4987" max="4987" customWidth="1" width="8.7109375"/>
    <col min="4988" max="4988" customWidth="1" width="8.7109375"/>
    <col min="4989" max="4989" customWidth="1" width="8.7109375"/>
    <col min="4990" max="4990" customWidth="1" width="8.7109375"/>
    <col min="4991" max="4991" customWidth="1" width="8.7109375"/>
    <col min="4992" max="4992" customWidth="1" width="8.7109375"/>
    <col min="4993" max="4993" customWidth="1" width="8.7109375"/>
    <col min="4994" max="4994" customWidth="1" width="8.7109375"/>
    <col min="4995" max="4995" customWidth="1" width="8.7109375"/>
    <col min="4996" max="4996" customWidth="1" width="8.7109375"/>
    <col min="4997" max="4997" customWidth="1" width="8.7109375"/>
    <col min="4998" max="4998" customWidth="1" width="8.7109375"/>
    <col min="4999" max="4999" customWidth="1" width="8.7109375"/>
    <col min="5000" max="5000" customWidth="1" width="8.7109375"/>
    <col min="5001" max="5001" customWidth="1" width="8.7109375"/>
    <col min="5002" max="5002" customWidth="1" width="8.7109375"/>
    <col min="5003" max="5003" customWidth="1" width="8.7109375"/>
    <col min="5004" max="5004" customWidth="1" width="8.7109375"/>
    <col min="5005" max="5005" customWidth="1" width="8.7109375"/>
    <col min="5006" max="5006" customWidth="1" width="8.7109375"/>
    <col min="5007" max="5007" customWidth="1" width="8.7109375"/>
    <col min="5008" max="5008" customWidth="1" width="8.7109375"/>
    <col min="5009" max="5009" customWidth="1" width="8.7109375"/>
    <col min="5010" max="5010" customWidth="1" width="8.7109375"/>
    <col min="5011" max="5011" customWidth="1" width="8.7109375"/>
    <col min="5012" max="5012" customWidth="1" width="8.7109375"/>
    <col min="5013" max="5013" customWidth="1" width="8.7109375"/>
    <col min="5014" max="5014" customWidth="1" width="8.7109375"/>
    <col min="5015" max="5015" customWidth="1" width="8.7109375"/>
    <col min="5016" max="5016" customWidth="1" width="8.7109375"/>
    <col min="5017" max="5017" customWidth="1" width="8.7109375"/>
    <col min="5018" max="5018" customWidth="1" width="8.7109375"/>
    <col min="5019" max="5019" customWidth="1" width="8.7109375"/>
    <col min="5020" max="5020" customWidth="1" width="8.7109375"/>
    <col min="5021" max="5021" customWidth="1" width="8.7109375"/>
    <col min="5022" max="5022" customWidth="1" width="8.7109375"/>
    <col min="5023" max="5023" customWidth="1" width="8.7109375"/>
    <col min="5024" max="5024" customWidth="1" width="8.7109375"/>
    <col min="5025" max="5025" customWidth="1" width="8.7109375"/>
    <col min="5026" max="5026" customWidth="1" width="8.7109375"/>
    <col min="5027" max="5027" customWidth="1" width="8.7109375"/>
    <col min="5028" max="5028" customWidth="1" width="8.7109375"/>
    <col min="5029" max="5029" customWidth="1" width="8.7109375"/>
    <col min="5030" max="5030" customWidth="1" width="8.7109375"/>
    <col min="5031" max="5031" customWidth="1" width="8.7109375"/>
    <col min="5032" max="5032" customWidth="1" width="8.7109375"/>
    <col min="5033" max="5033" customWidth="1" width="8.7109375"/>
    <col min="5034" max="5034" customWidth="1" width="8.7109375"/>
    <col min="5035" max="5035" customWidth="1" width="8.7109375"/>
    <col min="5036" max="5036" customWidth="1" width="8.7109375"/>
    <col min="5037" max="5037" customWidth="1" width="8.7109375"/>
    <col min="5038" max="5038" customWidth="1" width="8.7109375"/>
    <col min="5039" max="5039" customWidth="1" width="8.7109375"/>
    <col min="5040" max="5040" customWidth="1" width="8.7109375"/>
    <col min="5041" max="5041" customWidth="1" width="8.7109375"/>
    <col min="5042" max="5042" customWidth="1" width="8.7109375"/>
    <col min="5043" max="5043" customWidth="1" width="8.7109375"/>
    <col min="5044" max="5044" customWidth="1" width="8.7109375"/>
    <col min="5045" max="5045" customWidth="1" width="8.7109375"/>
    <col min="5046" max="5046" customWidth="1" width="8.7109375"/>
    <col min="5047" max="5047" customWidth="1" width="8.7109375"/>
    <col min="5048" max="5048" customWidth="1" width="8.7109375"/>
    <col min="5049" max="5049" customWidth="1" width="8.7109375"/>
    <col min="5050" max="5050" customWidth="1" width="8.7109375"/>
    <col min="5051" max="5051" customWidth="1" width="8.7109375"/>
    <col min="5052" max="5052" customWidth="1" width="8.7109375"/>
    <col min="5053" max="5053" customWidth="1" width="8.7109375"/>
    <col min="5054" max="5054" customWidth="1" width="8.7109375"/>
    <col min="5055" max="5055" customWidth="1" width="8.7109375"/>
    <col min="5056" max="5056" customWidth="1" width="8.7109375"/>
    <col min="5057" max="5057" customWidth="1" width="8.7109375"/>
    <col min="5058" max="5058" customWidth="1" width="8.7109375"/>
    <col min="5059" max="5059" customWidth="1" width="8.7109375"/>
    <col min="5060" max="5060" customWidth="1" width="8.7109375"/>
    <col min="5061" max="5061" customWidth="1" width="8.7109375"/>
    <col min="5062" max="5062" customWidth="1" width="8.7109375"/>
    <col min="5063" max="5063" customWidth="1" width="8.7109375"/>
    <col min="5064" max="5064" customWidth="1" width="8.7109375"/>
    <col min="5065" max="5065" customWidth="1" width="8.7109375"/>
    <col min="5066" max="5066" customWidth="1" width="8.7109375"/>
    <col min="5067" max="5067" customWidth="1" width="8.7109375"/>
    <col min="5068" max="5068" customWidth="1" width="8.7109375"/>
    <col min="5069" max="5069" customWidth="1" width="8.7109375"/>
    <col min="5070" max="5070" customWidth="1" width="8.7109375"/>
    <col min="5071" max="5071" customWidth="1" width="8.7109375"/>
    <col min="5072" max="5072" customWidth="1" width="8.7109375"/>
    <col min="5073" max="5073" customWidth="1" width="8.7109375"/>
    <col min="5074" max="5074" customWidth="1" width="8.7109375"/>
    <col min="5075" max="5075" customWidth="1" width="8.7109375"/>
    <col min="5076" max="5076" customWidth="1" width="8.7109375"/>
    <col min="5077" max="5077" customWidth="1" width="8.7109375"/>
    <col min="5078" max="5078" customWidth="1" width="8.7109375"/>
    <col min="5079" max="5079" customWidth="1" width="8.7109375"/>
    <col min="5080" max="5080" customWidth="1" width="8.7109375"/>
    <col min="5081" max="5081" customWidth="1" width="8.7109375"/>
    <col min="5082" max="5082" customWidth="1" width="8.7109375"/>
    <col min="5083" max="5083" customWidth="1" width="8.7109375"/>
    <col min="5084" max="5084" customWidth="1" width="8.7109375"/>
    <col min="5085" max="5085" customWidth="1" width="8.7109375"/>
    <col min="5086" max="5086" customWidth="1" width="8.7109375"/>
    <col min="5087" max="5087" customWidth="1" width="8.7109375"/>
    <col min="5088" max="5088" customWidth="1" width="8.7109375"/>
    <col min="5089" max="5089" customWidth="1" width="8.7109375"/>
    <col min="5090" max="5090" customWidth="1" width="8.7109375"/>
    <col min="5091" max="5091" customWidth="1" width="8.7109375"/>
    <col min="5092" max="5092" customWidth="1" width="8.7109375"/>
    <col min="5093" max="5093" customWidth="1" width="8.7109375"/>
    <col min="5094" max="5094" customWidth="1" width="8.7109375"/>
    <col min="5095" max="5095" customWidth="1" width="8.7109375"/>
    <col min="5096" max="5096" customWidth="1" width="8.7109375"/>
    <col min="5097" max="5097" customWidth="1" width="8.7109375"/>
    <col min="5098" max="5098" customWidth="1" width="8.7109375"/>
    <col min="5099" max="5099" customWidth="1" width="8.7109375"/>
    <col min="5100" max="5100" customWidth="1" width="8.7109375"/>
    <col min="5101" max="5101" customWidth="1" width="8.7109375"/>
    <col min="5102" max="5102" customWidth="1" width="8.7109375"/>
    <col min="5103" max="5103" customWidth="1" width="8.7109375"/>
    <col min="5104" max="5104" customWidth="1" width="8.7109375"/>
    <col min="5105" max="5105" customWidth="1" width="8.7109375"/>
    <col min="5106" max="5106" customWidth="1" width="8.7109375"/>
    <col min="5107" max="5107" customWidth="1" width="8.7109375"/>
    <col min="5108" max="5108" customWidth="1" width="8.7109375"/>
    <col min="5109" max="5109" customWidth="1" width="8.7109375"/>
    <col min="5110" max="5110" customWidth="1" width="8.7109375"/>
    <col min="5111" max="5111" customWidth="1" width="8.7109375"/>
    <col min="5112" max="5112" customWidth="1" width="8.7109375"/>
    <col min="5113" max="5113" customWidth="1" width="8.7109375"/>
    <col min="5114" max="5114" customWidth="1" width="8.7109375"/>
    <col min="5115" max="5115" customWidth="1" width="8.7109375"/>
    <col min="5116" max="5116" customWidth="1" width="8.7109375"/>
    <col min="5117" max="5117" customWidth="1" width="8.7109375"/>
    <col min="5118" max="5118" customWidth="1" width="8.7109375"/>
    <col min="5119" max="5119" customWidth="1" width="8.7109375"/>
    <col min="5120" max="5120" customWidth="1" width="8.7109375"/>
    <col min="5121" max="5121" customWidth="1" width="8.7109375"/>
    <col min="5122" max="5122" customWidth="1" width="8.7109375"/>
    <col min="5123" max="5123" customWidth="1" width="8.7109375"/>
    <col min="5124" max="5124" customWidth="1" width="8.7109375"/>
    <col min="5125" max="5125" customWidth="1" width="8.7109375"/>
    <col min="5126" max="5126" customWidth="1" width="8.7109375"/>
    <col min="5127" max="5127" customWidth="1" width="8.7109375"/>
    <col min="5128" max="5128" customWidth="1" width="8.7109375"/>
    <col min="5129" max="5129" customWidth="1" width="8.7109375"/>
    <col min="5130" max="5130" customWidth="1" width="8.7109375"/>
    <col min="5131" max="5131" customWidth="1" width="8.7109375"/>
    <col min="5132" max="5132" customWidth="1" width="8.7109375"/>
    <col min="5133" max="5133" customWidth="1" width="8.7109375"/>
    <col min="5134" max="5134" customWidth="1" width="8.7109375"/>
    <col min="5135" max="5135" customWidth="1" width="8.7109375"/>
    <col min="5136" max="5136" customWidth="1" width="8.7109375"/>
    <col min="5137" max="5137" customWidth="1" width="8.7109375"/>
    <col min="5138" max="5138" customWidth="1" width="8.7109375"/>
    <col min="5139" max="5139" customWidth="1" width="8.7109375"/>
    <col min="5140" max="5140" customWidth="1" width="8.7109375"/>
    <col min="5141" max="5141" customWidth="1" width="8.7109375"/>
    <col min="5142" max="5142" customWidth="1" width="8.7109375"/>
    <col min="5143" max="5143" customWidth="1" width="8.7109375"/>
    <col min="5144" max="5144" customWidth="1" width="8.7109375"/>
    <col min="5145" max="5145" customWidth="1" width="8.7109375"/>
    <col min="5146" max="5146" customWidth="1" width="8.7109375"/>
    <col min="5147" max="5147" customWidth="1" width="8.7109375"/>
    <col min="5148" max="5148" customWidth="1" width="8.7109375"/>
    <col min="5149" max="5149" customWidth="1" width="8.7109375"/>
    <col min="5150" max="5150" customWidth="1" width="8.7109375"/>
    <col min="5151" max="5151" customWidth="1" width="8.7109375"/>
    <col min="5152" max="5152" customWidth="1" width="8.7109375"/>
    <col min="5153" max="5153" customWidth="1" width="8.7109375"/>
    <col min="5154" max="5154" customWidth="1" width="8.7109375"/>
    <col min="5155" max="5155" customWidth="1" width="8.7109375"/>
    <col min="5156" max="5156" customWidth="1" width="8.7109375"/>
    <col min="5157" max="5157" customWidth="1" width="8.7109375"/>
    <col min="5158" max="5158" customWidth="1" width="8.7109375"/>
    <col min="5159" max="5159" customWidth="1" width="8.7109375"/>
    <col min="5160" max="5160" customWidth="1" width="8.7109375"/>
    <col min="5161" max="5161" customWidth="1" width="8.7109375"/>
    <col min="5162" max="5162" customWidth="1" width="8.7109375"/>
    <col min="5163" max="5163" customWidth="1" width="8.7109375"/>
    <col min="5164" max="5164" customWidth="1" width="8.7109375"/>
    <col min="5165" max="5165" customWidth="1" width="8.7109375"/>
    <col min="5166" max="5166" customWidth="1" width="8.7109375"/>
    <col min="5167" max="5167" customWidth="1" width="8.7109375"/>
    <col min="5168" max="5168" customWidth="1" width="8.7109375"/>
    <col min="5169" max="5169" customWidth="1" width="8.7109375"/>
    <col min="5170" max="5170" customWidth="1" width="8.7109375"/>
    <col min="5171" max="5171" customWidth="1" width="8.7109375"/>
    <col min="5172" max="5172" customWidth="1" width="8.7109375"/>
    <col min="5173" max="5173" customWidth="1" width="8.7109375"/>
    <col min="5174" max="5174" customWidth="1" width="8.7109375"/>
    <col min="5175" max="5175" customWidth="1" width="8.7109375"/>
    <col min="5176" max="5176" customWidth="1" width="8.7109375"/>
    <col min="5177" max="5177" customWidth="1" width="8.7109375"/>
    <col min="5178" max="5178" customWidth="1" width="8.7109375"/>
    <col min="5179" max="5179" customWidth="1" width="8.7109375"/>
    <col min="5180" max="5180" customWidth="1" width="8.7109375"/>
    <col min="5181" max="5181" customWidth="1" width="8.7109375"/>
    <col min="5182" max="5182" customWidth="1" width="8.7109375"/>
    <col min="5183" max="5183" customWidth="1" width="8.7109375"/>
    <col min="5184" max="5184" customWidth="1" width="8.7109375"/>
    <col min="5185" max="5185" customWidth="1" width="8.7109375"/>
    <col min="5186" max="5186" customWidth="1" width="8.7109375"/>
    <col min="5187" max="5187" customWidth="1" width="8.7109375"/>
    <col min="5188" max="5188" customWidth="1" width="8.7109375"/>
    <col min="5189" max="5189" customWidth="1" width="8.7109375"/>
    <col min="5190" max="5190" customWidth="1" width="8.7109375"/>
    <col min="5191" max="5191" customWidth="1" width="8.7109375"/>
    <col min="5192" max="5192" customWidth="1" width="8.7109375"/>
    <col min="5193" max="5193" customWidth="1" width="8.7109375"/>
    <col min="5194" max="5194" customWidth="1" width="8.7109375"/>
    <col min="5195" max="5195" customWidth="1" width="8.7109375"/>
    <col min="5196" max="5196" customWidth="1" width="8.7109375"/>
    <col min="5197" max="5197" customWidth="1" width="8.7109375"/>
    <col min="5198" max="5198" customWidth="1" width="8.7109375"/>
    <col min="5199" max="5199" customWidth="1" width="8.7109375"/>
    <col min="5200" max="5200" customWidth="1" width="8.7109375"/>
    <col min="5201" max="5201" customWidth="1" width="8.7109375"/>
    <col min="5202" max="5202" customWidth="1" width="8.7109375"/>
    <col min="5203" max="5203" customWidth="1" width="8.7109375"/>
    <col min="5204" max="5204" customWidth="1" width="8.7109375"/>
    <col min="5205" max="5205" customWidth="1" width="8.7109375"/>
    <col min="5206" max="5206" customWidth="1" width="8.7109375"/>
    <col min="5207" max="5207" customWidth="1" width="8.7109375"/>
    <col min="5208" max="5208" customWidth="1" width="8.7109375"/>
    <col min="5209" max="5209" customWidth="1" width="8.7109375"/>
    <col min="5210" max="5210" customWidth="1" width="8.7109375"/>
    <col min="5211" max="5211" customWidth="1" width="8.7109375"/>
    <col min="5212" max="5212" customWidth="1" width="8.7109375"/>
    <col min="5213" max="5213" customWidth="1" width="8.7109375"/>
    <col min="5214" max="5214" customWidth="1" width="8.7109375"/>
    <col min="5215" max="5215" customWidth="1" width="8.7109375"/>
    <col min="5216" max="5216" customWidth="1" width="8.7109375"/>
    <col min="5217" max="5217" customWidth="1" width="8.7109375"/>
    <col min="5218" max="5218" customWidth="1" width="8.7109375"/>
    <col min="5219" max="5219" customWidth="1" width="8.7109375"/>
    <col min="5220" max="5220" customWidth="1" width="8.7109375"/>
    <col min="5221" max="5221" customWidth="1" width="8.7109375"/>
    <col min="5222" max="5222" customWidth="1" width="8.7109375"/>
    <col min="5223" max="5223" customWidth="1" width="8.7109375"/>
    <col min="5224" max="5224" customWidth="1" width="8.7109375"/>
    <col min="5225" max="5225" customWidth="1" width="8.7109375"/>
    <col min="5226" max="5226" customWidth="1" width="8.7109375"/>
    <col min="5227" max="5227" customWidth="1" width="8.7109375"/>
    <col min="5228" max="5228" customWidth="1" width="8.7109375"/>
    <col min="5229" max="5229" customWidth="1" width="8.7109375"/>
    <col min="5230" max="5230" customWidth="1" width="8.7109375"/>
    <col min="5231" max="5231" customWidth="1" width="8.7109375"/>
    <col min="5232" max="5232" customWidth="1" width="8.7109375"/>
    <col min="5233" max="5233" customWidth="1" width="8.7109375"/>
    <col min="5234" max="5234" customWidth="1" width="8.7109375"/>
    <col min="5235" max="5235" customWidth="1" width="8.7109375"/>
    <col min="5236" max="5236" customWidth="1" width="8.7109375"/>
    <col min="5237" max="5237" customWidth="1" width="8.7109375"/>
    <col min="5238" max="5238" customWidth="1" width="8.7109375"/>
    <col min="5239" max="5239" customWidth="1" width="8.7109375"/>
    <col min="5240" max="5240" customWidth="1" width="8.7109375"/>
    <col min="5241" max="5241" customWidth="1" width="8.7109375"/>
    <col min="5242" max="5242" customWidth="1" width="8.7109375"/>
    <col min="5243" max="5243" customWidth="1" width="8.7109375"/>
    <col min="5244" max="5244" customWidth="1" width="8.7109375"/>
    <col min="5245" max="5245" customWidth="1" width="8.7109375"/>
    <col min="5246" max="5246" customWidth="1" width="8.7109375"/>
    <col min="5247" max="5247" customWidth="1" width="8.7109375"/>
    <col min="5248" max="5248" customWidth="1" width="8.7109375"/>
    <col min="5249" max="5249" customWidth="1" width="8.7109375"/>
    <col min="5250" max="5250" customWidth="1" width="8.7109375"/>
    <col min="5251" max="5251" customWidth="1" width="8.7109375"/>
    <col min="5252" max="5252" customWidth="1" width="8.7109375"/>
    <col min="5253" max="5253" customWidth="1" width="8.7109375"/>
    <col min="5254" max="5254" customWidth="1" width="8.7109375"/>
    <col min="5255" max="5255" customWidth="1" width="8.7109375"/>
    <col min="5256" max="5256" customWidth="1" width="8.7109375"/>
    <col min="5257" max="5257" customWidth="1" width="8.7109375"/>
    <col min="5258" max="5258" customWidth="1" width="8.7109375"/>
    <col min="5259" max="5259" customWidth="1" width="8.7109375"/>
    <col min="5260" max="5260" customWidth="1" width="8.7109375"/>
    <col min="5261" max="5261" customWidth="1" width="8.7109375"/>
    <col min="5262" max="5262" customWidth="1" width="8.7109375"/>
    <col min="5263" max="5263" customWidth="1" width="8.7109375"/>
    <col min="5264" max="5264" customWidth="1" width="8.7109375"/>
    <col min="5265" max="5265" customWidth="1" width="8.7109375"/>
    <col min="5266" max="5266" customWidth="1" width="8.7109375"/>
    <col min="5267" max="5267" customWidth="1" width="8.7109375"/>
    <col min="5268" max="5268" customWidth="1" width="8.7109375"/>
    <col min="5269" max="5269" customWidth="1" width="8.7109375"/>
    <col min="5270" max="5270" customWidth="1" width="8.7109375"/>
    <col min="5271" max="5271" customWidth="1" width="8.7109375"/>
    <col min="5272" max="5272" customWidth="1" width="8.7109375"/>
    <col min="5273" max="5273" customWidth="1" width="8.7109375"/>
    <col min="5274" max="5274" customWidth="1" width="8.7109375"/>
    <col min="5275" max="5275" customWidth="1" width="8.7109375"/>
    <col min="5276" max="5276" customWidth="1" width="8.7109375"/>
    <col min="5277" max="5277" customWidth="1" width="8.7109375"/>
    <col min="5278" max="5278" customWidth="1" width="8.7109375"/>
    <col min="5279" max="5279" customWidth="1" width="8.7109375"/>
    <col min="5280" max="5280" customWidth="1" width="8.7109375"/>
    <col min="5281" max="5281" customWidth="1" width="8.7109375"/>
    <col min="5282" max="5282" customWidth="1" width="8.7109375"/>
    <col min="5283" max="5283" customWidth="1" width="8.7109375"/>
    <col min="5284" max="5284" customWidth="1" width="8.7109375"/>
    <col min="5285" max="5285" customWidth="1" width="8.7109375"/>
    <col min="5286" max="5286" customWidth="1" width="8.7109375"/>
    <col min="5287" max="5287" customWidth="1" width="8.7109375"/>
    <col min="5288" max="5288" customWidth="1" width="8.7109375"/>
    <col min="5289" max="5289" customWidth="1" width="8.7109375"/>
    <col min="5290" max="5290" customWidth="1" width="8.7109375"/>
    <col min="5291" max="5291" customWidth="1" width="8.7109375"/>
    <col min="5292" max="5292" customWidth="1" width="8.7109375"/>
    <col min="5293" max="5293" customWidth="1" width="8.7109375"/>
    <col min="5294" max="5294" customWidth="1" width="8.7109375"/>
    <col min="5295" max="5295" customWidth="1" width="8.7109375"/>
    <col min="5296" max="5296" customWidth="1" width="8.7109375"/>
    <col min="5297" max="5297" customWidth="1" width="8.7109375"/>
    <col min="5298" max="5298" customWidth="1" width="8.7109375"/>
    <col min="5299" max="5299" customWidth="1" width="8.7109375"/>
    <col min="5300" max="5300" customWidth="1" width="8.7109375"/>
    <col min="5301" max="5301" customWidth="1" width="8.7109375"/>
    <col min="5302" max="5302" customWidth="1" width="8.7109375"/>
    <col min="5303" max="5303" customWidth="1" width="8.7109375"/>
    <col min="5304" max="5304" customWidth="1" width="8.7109375"/>
    <col min="5305" max="5305" customWidth="1" width="8.7109375"/>
    <col min="5306" max="5306" customWidth="1" width="8.7109375"/>
    <col min="5307" max="5307" customWidth="1" width="8.7109375"/>
    <col min="5308" max="5308" customWidth="1" width="8.7109375"/>
    <col min="5309" max="5309" customWidth="1" width="8.7109375"/>
    <col min="5310" max="5310" customWidth="1" width="8.7109375"/>
    <col min="5311" max="5311" customWidth="1" width="8.7109375"/>
    <col min="5312" max="5312" customWidth="1" width="8.7109375"/>
    <col min="5313" max="5313" customWidth="1" width="8.7109375"/>
    <col min="5314" max="5314" customWidth="1" width="8.7109375"/>
    <col min="5315" max="5315" customWidth="1" width="8.7109375"/>
    <col min="5316" max="5316" customWidth="1" width="8.7109375"/>
    <col min="5317" max="5317" customWidth="1" width="8.7109375"/>
    <col min="5318" max="5318" customWidth="1" width="8.7109375"/>
    <col min="5319" max="5319" customWidth="1" width="8.7109375"/>
    <col min="5320" max="5320" customWidth="1" width="8.7109375"/>
    <col min="5321" max="5321" customWidth="1" width="8.7109375"/>
    <col min="5322" max="5322" customWidth="1" width="8.7109375"/>
    <col min="5323" max="5323" customWidth="1" width="8.7109375"/>
    <col min="5324" max="5324" customWidth="1" width="8.7109375"/>
    <col min="5325" max="5325" customWidth="1" width="8.7109375"/>
    <col min="5326" max="5326" customWidth="1" width="8.7109375"/>
    <col min="5327" max="5327" customWidth="1" width="8.7109375"/>
    <col min="5328" max="5328" customWidth="1" width="8.7109375"/>
    <col min="5329" max="5329" customWidth="1" width="8.7109375"/>
    <col min="5330" max="5330" customWidth="1" width="8.7109375"/>
    <col min="5331" max="5331" customWidth="1" width="8.7109375"/>
    <col min="5332" max="5332" customWidth="1" width="8.7109375"/>
    <col min="5333" max="5333" customWidth="1" width="8.7109375"/>
    <col min="5334" max="5334" customWidth="1" width="8.7109375"/>
    <col min="5335" max="5335" customWidth="1" width="8.7109375"/>
    <col min="5336" max="5336" customWidth="1" width="8.7109375"/>
    <col min="5337" max="5337" customWidth="1" width="8.7109375"/>
    <col min="5338" max="5338" customWidth="1" width="8.7109375"/>
    <col min="5339" max="5339" customWidth="1" width="8.7109375"/>
    <col min="5340" max="5340" customWidth="1" width="8.7109375"/>
    <col min="5341" max="5341" customWidth="1" width="8.7109375"/>
    <col min="5342" max="5342" customWidth="1" width="8.7109375"/>
    <col min="5343" max="5343" customWidth="1" width="8.7109375"/>
    <col min="5344" max="5344" customWidth="1" width="8.7109375"/>
    <col min="5345" max="5345" customWidth="1" width="8.7109375"/>
    <col min="5346" max="5346" customWidth="1" width="8.7109375"/>
    <col min="5347" max="5347" customWidth="1" width="8.7109375"/>
    <col min="5348" max="5348" customWidth="1" width="8.7109375"/>
    <col min="5349" max="5349" customWidth="1" width="8.7109375"/>
    <col min="5350" max="5350" customWidth="1" width="8.7109375"/>
    <col min="5351" max="5351" customWidth="1" width="8.7109375"/>
    <col min="5352" max="5352" customWidth="1" width="8.7109375"/>
    <col min="5353" max="5353" customWidth="1" width="8.7109375"/>
    <col min="5354" max="5354" customWidth="1" width="8.7109375"/>
    <col min="5355" max="5355" customWidth="1" width="8.7109375"/>
    <col min="5356" max="5356" customWidth="1" width="8.7109375"/>
    <col min="5357" max="5357" customWidth="1" width="8.7109375"/>
    <col min="5358" max="5358" customWidth="1" width="8.7109375"/>
    <col min="5359" max="5359" customWidth="1" width="8.7109375"/>
    <col min="5360" max="5360" customWidth="1" width="8.7109375"/>
    <col min="5361" max="5361" customWidth="1" width="8.7109375"/>
    <col min="5362" max="5362" customWidth="1" width="8.7109375"/>
    <col min="5363" max="5363" customWidth="1" width="8.7109375"/>
    <col min="5364" max="5364" customWidth="1" width="8.7109375"/>
    <col min="5365" max="5365" customWidth="1" width="8.7109375"/>
    <col min="5366" max="5366" customWidth="1" width="8.7109375"/>
    <col min="5367" max="5367" customWidth="1" width="8.7109375"/>
    <col min="5368" max="5368" customWidth="1" width="8.7109375"/>
    <col min="5369" max="5369" customWidth="1" width="8.7109375"/>
    <col min="5370" max="5370" customWidth="1" width="8.7109375"/>
    <col min="5371" max="5371" customWidth="1" width="8.7109375"/>
    <col min="5372" max="5372" customWidth="1" width="8.7109375"/>
    <col min="5373" max="5373" customWidth="1" width="8.7109375"/>
    <col min="5374" max="5374" customWidth="1" width="8.7109375"/>
    <col min="5375" max="5375" customWidth="1" width="8.7109375"/>
    <col min="5376" max="5376" customWidth="1" width="8.7109375"/>
    <col min="5377" max="5377" customWidth="1" width="8.7109375"/>
    <col min="5378" max="5378" customWidth="1" width="8.7109375"/>
    <col min="5379" max="5379" customWidth="1" width="8.7109375"/>
    <col min="5380" max="5380" customWidth="1" width="8.7109375"/>
    <col min="5381" max="5381" customWidth="1" width="8.7109375"/>
    <col min="5382" max="5382" customWidth="1" width="8.7109375"/>
    <col min="5383" max="5383" customWidth="1" width="8.7109375"/>
    <col min="5384" max="5384" customWidth="1" width="8.7109375"/>
    <col min="5385" max="5385" customWidth="1" width="8.7109375"/>
    <col min="5386" max="5386" customWidth="1" width="8.7109375"/>
    <col min="5387" max="5387" customWidth="1" width="8.7109375"/>
    <col min="5388" max="5388" customWidth="1" width="8.7109375"/>
    <col min="5389" max="5389" customWidth="1" width="8.7109375"/>
    <col min="5390" max="5390" customWidth="1" width="8.7109375"/>
    <col min="5391" max="5391" customWidth="1" width="8.7109375"/>
    <col min="5392" max="5392" customWidth="1" width="8.7109375"/>
    <col min="5393" max="5393" customWidth="1" width="8.7109375"/>
    <col min="5394" max="5394" customWidth="1" width="8.7109375"/>
    <col min="5395" max="5395" customWidth="1" width="8.7109375"/>
    <col min="5396" max="5396" customWidth="1" width="8.7109375"/>
    <col min="5397" max="5397" customWidth="1" width="8.7109375"/>
    <col min="5398" max="5398" customWidth="1" width="8.7109375"/>
    <col min="5399" max="5399" customWidth="1" width="8.7109375"/>
    <col min="5400" max="5400" customWidth="1" width="8.7109375"/>
    <col min="5401" max="5401" customWidth="1" width="8.7109375"/>
    <col min="5402" max="5402" customWidth="1" width="8.7109375"/>
    <col min="5403" max="5403" customWidth="1" width="8.7109375"/>
    <col min="5404" max="5404" customWidth="1" width="8.7109375"/>
    <col min="5405" max="5405" customWidth="1" width="8.7109375"/>
    <col min="5406" max="5406" customWidth="1" width="8.7109375"/>
    <col min="5407" max="5407" customWidth="1" width="8.7109375"/>
    <col min="5408" max="5408" customWidth="1" width="8.7109375"/>
    <col min="5409" max="5409" customWidth="1" width="8.7109375"/>
    <col min="5410" max="5410" customWidth="1" width="8.7109375"/>
    <col min="5411" max="5411" customWidth="1" width="8.7109375"/>
    <col min="5412" max="5412" customWidth="1" width="8.7109375"/>
    <col min="5413" max="5413" customWidth="1" width="8.7109375"/>
    <col min="5414" max="5414" customWidth="1" width="8.7109375"/>
    <col min="5415" max="5415" customWidth="1" width="8.7109375"/>
    <col min="5416" max="5416" customWidth="1" width="8.7109375"/>
    <col min="5417" max="5417" customWidth="1" width="8.7109375"/>
    <col min="5418" max="5418" customWidth="1" width="8.7109375"/>
    <col min="5419" max="5419" customWidth="1" width="8.7109375"/>
    <col min="5420" max="5420" customWidth="1" width="8.7109375"/>
    <col min="5421" max="5421" customWidth="1" width="8.7109375"/>
    <col min="5422" max="5422" customWidth="1" width="8.7109375"/>
    <col min="5423" max="5423" customWidth="1" width="8.7109375"/>
    <col min="5424" max="5424" customWidth="1" width="8.7109375"/>
    <col min="5425" max="5425" customWidth="1" width="8.7109375"/>
    <col min="5426" max="5426" customWidth="1" width="8.7109375"/>
    <col min="5427" max="5427" customWidth="1" width="8.7109375"/>
    <col min="5428" max="5428" customWidth="1" width="8.7109375"/>
    <col min="5429" max="5429" customWidth="1" width="8.7109375"/>
    <col min="5430" max="5430" customWidth="1" width="8.7109375"/>
    <col min="5431" max="5431" customWidth="1" width="8.7109375"/>
    <col min="5432" max="5432" customWidth="1" width="8.7109375"/>
    <col min="5433" max="5433" customWidth="1" width="8.7109375"/>
    <col min="5434" max="5434" customWidth="1" width="8.7109375"/>
    <col min="5435" max="5435" customWidth="1" width="8.7109375"/>
    <col min="5436" max="5436" customWidth="1" width="8.7109375"/>
    <col min="5437" max="5437" customWidth="1" width="8.7109375"/>
    <col min="5438" max="5438" customWidth="1" width="8.7109375"/>
    <col min="5439" max="5439" customWidth="1" width="8.7109375"/>
    <col min="5440" max="5440" customWidth="1" width="8.7109375"/>
    <col min="5441" max="5441" customWidth="1" width="8.7109375"/>
    <col min="5442" max="5442" customWidth="1" width="8.7109375"/>
    <col min="5443" max="5443" customWidth="1" width="8.7109375"/>
    <col min="5444" max="5444" customWidth="1" width="8.7109375"/>
    <col min="5445" max="5445" customWidth="1" width="8.7109375"/>
    <col min="5446" max="5446" customWidth="1" width="8.7109375"/>
    <col min="5447" max="5447" customWidth="1" width="8.7109375"/>
    <col min="5448" max="5448" customWidth="1" width="8.7109375"/>
    <col min="5449" max="5449" customWidth="1" width="8.7109375"/>
    <col min="5450" max="5450" customWidth="1" width="8.7109375"/>
    <col min="5451" max="5451" customWidth="1" width="8.7109375"/>
    <col min="5452" max="5452" customWidth="1" width="8.7109375"/>
    <col min="5453" max="5453" customWidth="1" width="8.7109375"/>
    <col min="5454" max="5454" customWidth="1" width="8.7109375"/>
    <col min="5455" max="5455" customWidth="1" width="8.7109375"/>
    <col min="5456" max="5456" customWidth="1" width="8.7109375"/>
    <col min="5457" max="5457" customWidth="1" width="8.7109375"/>
    <col min="5458" max="5458" customWidth="1" width="8.7109375"/>
    <col min="5459" max="5459" customWidth="1" width="8.7109375"/>
    <col min="5460" max="5460" customWidth="1" width="8.7109375"/>
    <col min="5461" max="5461" customWidth="1" width="8.7109375"/>
    <col min="5462" max="5462" customWidth="1" width="8.7109375"/>
    <col min="5463" max="5463" customWidth="1" width="8.7109375"/>
    <col min="5464" max="5464" customWidth="1" width="8.7109375"/>
    <col min="5465" max="5465" customWidth="1" width="8.7109375"/>
    <col min="5466" max="5466" customWidth="1" width="8.7109375"/>
    <col min="5467" max="5467" customWidth="1" width="8.7109375"/>
    <col min="5468" max="5468" customWidth="1" width="8.7109375"/>
    <col min="5469" max="5469" customWidth="1" width="8.7109375"/>
    <col min="5470" max="5470" customWidth="1" width="8.7109375"/>
    <col min="5471" max="5471" customWidth="1" width="8.7109375"/>
    <col min="5472" max="5472" customWidth="1" width="8.7109375"/>
    <col min="5473" max="5473" customWidth="1" width="8.7109375"/>
    <col min="5474" max="5474" customWidth="1" width="8.7109375"/>
    <col min="5475" max="5475" customWidth="1" width="8.7109375"/>
    <col min="5476" max="5476" customWidth="1" width="8.7109375"/>
    <col min="5477" max="5477" customWidth="1" width="8.7109375"/>
    <col min="5478" max="5478" customWidth="1" width="8.7109375"/>
    <col min="5479" max="5479" customWidth="1" width="8.7109375"/>
    <col min="5480" max="5480" customWidth="1" width="8.7109375"/>
    <col min="5481" max="5481" customWidth="1" width="8.7109375"/>
    <col min="5482" max="5482" customWidth="1" width="8.7109375"/>
    <col min="5483" max="5483" customWidth="1" width="8.7109375"/>
    <col min="5484" max="5484" customWidth="1" width="8.7109375"/>
    <col min="5485" max="5485" customWidth="1" width="8.7109375"/>
    <col min="5486" max="5486" customWidth="1" width="8.7109375"/>
    <col min="5487" max="5487" customWidth="1" width="8.7109375"/>
    <col min="5488" max="5488" customWidth="1" width="8.7109375"/>
    <col min="5489" max="5489" customWidth="1" width="8.7109375"/>
    <col min="5490" max="5490" customWidth="1" width="8.7109375"/>
    <col min="5491" max="5491" customWidth="1" width="8.7109375"/>
    <col min="5492" max="5492" customWidth="1" width="8.7109375"/>
    <col min="5493" max="5493" customWidth="1" width="8.7109375"/>
    <col min="5494" max="5494" customWidth="1" width="8.7109375"/>
    <col min="5495" max="5495" customWidth="1" width="8.7109375"/>
    <col min="5496" max="5496" customWidth="1" width="8.7109375"/>
    <col min="5497" max="5497" customWidth="1" width="8.7109375"/>
    <col min="5498" max="5498" customWidth="1" width="8.7109375"/>
    <col min="5499" max="5499" customWidth="1" width="8.7109375"/>
    <col min="5500" max="5500" customWidth="1" width="8.7109375"/>
    <col min="5501" max="5501" customWidth="1" width="8.7109375"/>
    <col min="5502" max="5502" customWidth="1" width="8.7109375"/>
    <col min="5503" max="5503" customWidth="1" width="8.7109375"/>
    <col min="5504" max="5504" customWidth="1" width="8.7109375"/>
    <col min="5505" max="5505" customWidth="1" width="8.7109375"/>
    <col min="5506" max="5506" customWidth="1" width="8.7109375"/>
    <col min="5507" max="5507" customWidth="1" width="8.7109375"/>
    <col min="5508" max="5508" customWidth="1" width="8.7109375"/>
    <col min="5509" max="5509" customWidth="1" width="8.7109375"/>
    <col min="5510" max="5510" customWidth="1" width="8.7109375"/>
    <col min="5511" max="5511" customWidth="1" width="8.7109375"/>
    <col min="5512" max="5512" customWidth="1" width="8.7109375"/>
    <col min="5513" max="5513" customWidth="1" width="8.7109375"/>
    <col min="5514" max="5514" customWidth="1" width="8.7109375"/>
    <col min="5515" max="5515" customWidth="1" width="8.7109375"/>
    <col min="5516" max="5516" customWidth="1" width="8.7109375"/>
    <col min="5517" max="5517" customWidth="1" width="8.7109375"/>
    <col min="5518" max="5518" customWidth="1" width="8.7109375"/>
    <col min="5519" max="5519" customWidth="1" width="8.7109375"/>
    <col min="5520" max="5520" customWidth="1" width="8.7109375"/>
    <col min="5521" max="5521" customWidth="1" width="8.7109375"/>
    <col min="5522" max="5522" customWidth="1" width="8.7109375"/>
    <col min="5523" max="5523" customWidth="1" width="8.7109375"/>
    <col min="5524" max="5524" customWidth="1" width="8.7109375"/>
    <col min="5525" max="5525" customWidth="1" width="8.7109375"/>
    <col min="5526" max="5526" customWidth="1" width="8.7109375"/>
    <col min="5527" max="5527" customWidth="1" width="8.7109375"/>
    <col min="5528" max="5528" customWidth="1" width="8.7109375"/>
    <col min="5529" max="5529" customWidth="1" width="8.7109375"/>
    <col min="5530" max="5530" customWidth="1" width="8.7109375"/>
    <col min="5531" max="5531" customWidth="1" width="8.7109375"/>
    <col min="5532" max="5532" customWidth="1" width="8.7109375"/>
    <col min="5533" max="5533" customWidth="1" width="8.7109375"/>
    <col min="5534" max="5534" customWidth="1" width="8.7109375"/>
    <col min="5535" max="5535" customWidth="1" width="8.7109375"/>
    <col min="5536" max="5536" customWidth="1" width="8.7109375"/>
    <col min="5537" max="5537" customWidth="1" width="8.7109375"/>
    <col min="5538" max="5538" customWidth="1" width="8.7109375"/>
    <col min="5539" max="5539" customWidth="1" width="8.7109375"/>
    <col min="5540" max="5540" customWidth="1" width="8.7109375"/>
    <col min="5541" max="5541" customWidth="1" width="8.7109375"/>
    <col min="5542" max="5542" customWidth="1" width="8.7109375"/>
    <col min="5543" max="5543" customWidth="1" width="8.7109375"/>
    <col min="5544" max="5544" customWidth="1" width="8.7109375"/>
    <col min="5545" max="5545" customWidth="1" width="8.7109375"/>
    <col min="5546" max="5546" customWidth="1" width="8.7109375"/>
    <col min="5547" max="5547" customWidth="1" width="8.7109375"/>
    <col min="5548" max="5548" customWidth="1" width="8.7109375"/>
    <col min="5549" max="5549" customWidth="1" width="8.7109375"/>
    <col min="5550" max="5550" customWidth="1" width="8.7109375"/>
    <col min="5551" max="5551" customWidth="1" width="8.7109375"/>
    <col min="5552" max="5552" customWidth="1" width="8.7109375"/>
    <col min="5553" max="5553" customWidth="1" width="8.7109375"/>
    <col min="5554" max="5554" customWidth="1" width="8.7109375"/>
    <col min="5555" max="5555" customWidth="1" width="8.7109375"/>
    <col min="5556" max="5556" customWidth="1" width="8.7109375"/>
    <col min="5557" max="5557" customWidth="1" width="8.7109375"/>
    <col min="5558" max="5558" customWidth="1" width="8.7109375"/>
    <col min="5559" max="5559" customWidth="1" width="8.7109375"/>
    <col min="5560" max="5560" customWidth="1" width="8.7109375"/>
    <col min="5561" max="5561" customWidth="1" width="8.7109375"/>
    <col min="5562" max="5562" customWidth="1" width="8.7109375"/>
    <col min="5563" max="5563" customWidth="1" width="8.7109375"/>
    <col min="5564" max="5564" customWidth="1" width="8.7109375"/>
    <col min="5565" max="5565" customWidth="1" width="8.7109375"/>
    <col min="5566" max="5566" customWidth="1" width="8.7109375"/>
    <col min="5567" max="5567" customWidth="1" width="8.7109375"/>
    <col min="5568" max="5568" customWidth="1" width="8.7109375"/>
    <col min="5569" max="5569" customWidth="1" width="8.7109375"/>
    <col min="5570" max="5570" customWidth="1" width="8.7109375"/>
    <col min="5571" max="5571" customWidth="1" width="8.7109375"/>
    <col min="5572" max="5572" customWidth="1" width="8.7109375"/>
    <col min="5573" max="5573" customWidth="1" width="8.7109375"/>
    <col min="5574" max="5574" customWidth="1" width="8.7109375"/>
    <col min="5575" max="5575" customWidth="1" width="8.7109375"/>
    <col min="5576" max="5576" customWidth="1" width="8.7109375"/>
    <col min="5577" max="5577" customWidth="1" width="8.7109375"/>
    <col min="5578" max="5578" customWidth="1" width="8.7109375"/>
    <col min="5579" max="5579" customWidth="1" width="8.7109375"/>
    <col min="5580" max="5580" customWidth="1" width="8.7109375"/>
    <col min="5581" max="5581" customWidth="1" width="8.7109375"/>
    <col min="5582" max="5582" customWidth="1" width="8.7109375"/>
    <col min="5583" max="5583" customWidth="1" width="8.7109375"/>
    <col min="5584" max="5584" customWidth="1" width="8.7109375"/>
    <col min="5585" max="5585" customWidth="1" width="8.7109375"/>
    <col min="5586" max="5586" customWidth="1" width="8.7109375"/>
    <col min="5587" max="5587" customWidth="1" width="8.7109375"/>
    <col min="5588" max="5588" customWidth="1" width="8.7109375"/>
    <col min="5589" max="5589" customWidth="1" width="8.7109375"/>
    <col min="5590" max="5590" customWidth="1" width="8.7109375"/>
    <col min="5591" max="5591" customWidth="1" width="8.7109375"/>
    <col min="5592" max="5592" customWidth="1" width="8.7109375"/>
    <col min="5593" max="5593" customWidth="1" width="8.7109375"/>
    <col min="5594" max="5594" customWidth="1" width="8.7109375"/>
    <col min="5595" max="5595" customWidth="1" width="8.7109375"/>
    <col min="5596" max="5596" customWidth="1" width="8.7109375"/>
    <col min="5597" max="5597" customWidth="1" width="8.7109375"/>
    <col min="5598" max="5598" customWidth="1" width="8.7109375"/>
    <col min="5599" max="5599" customWidth="1" width="8.7109375"/>
    <col min="5600" max="5600" customWidth="1" width="8.7109375"/>
    <col min="5601" max="5601" customWidth="1" width="8.7109375"/>
    <col min="5602" max="5602" customWidth="1" width="8.7109375"/>
    <col min="5603" max="5603" customWidth="1" width="8.7109375"/>
    <col min="5604" max="5604" customWidth="1" width="8.7109375"/>
    <col min="5605" max="5605" customWidth="1" width="8.7109375"/>
    <col min="5606" max="5606" customWidth="1" width="8.7109375"/>
    <col min="5607" max="5607" customWidth="1" width="8.7109375"/>
    <col min="5608" max="5608" customWidth="1" width="8.7109375"/>
    <col min="5609" max="5609" customWidth="1" width="8.7109375"/>
    <col min="5610" max="5610" customWidth="1" width="8.7109375"/>
    <col min="5611" max="5611" customWidth="1" width="8.7109375"/>
    <col min="5612" max="5612" customWidth="1" width="8.7109375"/>
    <col min="5613" max="5613" customWidth="1" width="8.7109375"/>
    <col min="5614" max="5614" customWidth="1" width="8.7109375"/>
    <col min="5615" max="5615" customWidth="1" width="8.7109375"/>
    <col min="5616" max="5616" customWidth="1" width="8.7109375"/>
    <col min="5617" max="5617" customWidth="1" width="8.7109375"/>
    <col min="5618" max="5618" customWidth="1" width="8.7109375"/>
    <col min="5619" max="5619" customWidth="1" width="8.7109375"/>
    <col min="5620" max="5620" customWidth="1" width="8.7109375"/>
    <col min="5621" max="5621" customWidth="1" width="8.7109375"/>
    <col min="5622" max="5622" customWidth="1" width="8.7109375"/>
    <col min="5623" max="5623" customWidth="1" width="8.7109375"/>
    <col min="5624" max="5624" customWidth="1" width="8.7109375"/>
    <col min="5625" max="5625" customWidth="1" width="8.7109375"/>
    <col min="5626" max="5626" customWidth="1" width="8.7109375"/>
    <col min="5627" max="5627" customWidth="1" width="8.7109375"/>
    <col min="5628" max="5628" customWidth="1" width="8.7109375"/>
    <col min="5629" max="5629" customWidth="1" width="8.7109375"/>
    <col min="5630" max="5630" customWidth="1" width="8.7109375"/>
    <col min="5631" max="5631" customWidth="1" width="8.7109375"/>
    <col min="5632" max="5632" customWidth="1" width="8.7109375"/>
    <col min="5633" max="5633" customWidth="1" width="8.7109375"/>
    <col min="5634" max="5634" customWidth="1" width="8.7109375"/>
    <col min="5635" max="5635" customWidth="1" width="8.7109375"/>
    <col min="5636" max="5636" customWidth="1" width="8.7109375"/>
    <col min="5637" max="5637" customWidth="1" width="8.7109375"/>
    <col min="5638" max="5638" customWidth="1" width="8.7109375"/>
    <col min="5639" max="5639" customWidth="1" width="8.7109375"/>
    <col min="5640" max="5640" customWidth="1" width="8.7109375"/>
    <col min="5641" max="5641" customWidth="1" width="8.7109375"/>
    <col min="5642" max="5642" customWidth="1" width="8.7109375"/>
    <col min="5643" max="5643" customWidth="1" width="8.7109375"/>
    <col min="5644" max="5644" customWidth="1" width="8.7109375"/>
    <col min="5645" max="5645" customWidth="1" width="8.7109375"/>
    <col min="5646" max="5646" customWidth="1" width="8.7109375"/>
    <col min="5647" max="5647" customWidth="1" width="8.7109375"/>
    <col min="5648" max="5648" customWidth="1" width="8.7109375"/>
    <col min="5649" max="5649" customWidth="1" width="8.7109375"/>
    <col min="5650" max="5650" customWidth="1" width="8.7109375"/>
    <col min="5651" max="5651" customWidth="1" width="8.7109375"/>
    <col min="5652" max="5652" customWidth="1" width="8.7109375"/>
    <col min="5653" max="5653" customWidth="1" width="8.7109375"/>
    <col min="5654" max="5654" customWidth="1" width="8.7109375"/>
    <col min="5655" max="5655" customWidth="1" width="8.7109375"/>
    <col min="5656" max="5656" customWidth="1" width="8.7109375"/>
    <col min="5657" max="5657" customWidth="1" width="8.7109375"/>
    <col min="5658" max="5658" customWidth="1" width="8.7109375"/>
    <col min="5659" max="5659" customWidth="1" width="8.7109375"/>
    <col min="5660" max="5660" customWidth="1" width="8.7109375"/>
    <col min="5661" max="5661" customWidth="1" width="8.7109375"/>
    <col min="5662" max="5662" customWidth="1" width="8.7109375"/>
    <col min="5663" max="5663" customWidth="1" width="8.7109375"/>
    <col min="5664" max="5664" customWidth="1" width="8.7109375"/>
    <col min="5665" max="5665" customWidth="1" width="8.7109375"/>
    <col min="5666" max="5666" customWidth="1" width="8.7109375"/>
    <col min="5667" max="5667" customWidth="1" width="8.7109375"/>
    <col min="5668" max="5668" customWidth="1" width="8.7109375"/>
    <col min="5669" max="5669" customWidth="1" width="8.7109375"/>
    <col min="5670" max="5670" customWidth="1" width="8.7109375"/>
    <col min="5671" max="5671" customWidth="1" width="8.7109375"/>
    <col min="5672" max="5672" customWidth="1" width="8.7109375"/>
    <col min="5673" max="5673" customWidth="1" width="8.7109375"/>
    <col min="5674" max="5674" customWidth="1" width="8.7109375"/>
    <col min="5675" max="5675" customWidth="1" width="8.7109375"/>
    <col min="5676" max="5676" customWidth="1" width="8.7109375"/>
    <col min="5677" max="5677" customWidth="1" width="8.7109375"/>
    <col min="5678" max="5678" customWidth="1" width="8.7109375"/>
    <col min="5679" max="5679" customWidth="1" width="8.7109375"/>
    <col min="5680" max="5680" customWidth="1" width="8.7109375"/>
    <col min="5681" max="5681" customWidth="1" width="8.7109375"/>
    <col min="5682" max="5682" customWidth="1" width="8.7109375"/>
    <col min="5683" max="5683" customWidth="1" width="8.7109375"/>
    <col min="5684" max="5684" customWidth="1" width="8.7109375"/>
    <col min="5685" max="5685" customWidth="1" width="8.7109375"/>
    <col min="5686" max="5686" customWidth="1" width="8.7109375"/>
    <col min="5687" max="5687" customWidth="1" width="8.7109375"/>
    <col min="5688" max="5688" customWidth="1" width="8.7109375"/>
    <col min="5689" max="5689" customWidth="1" width="8.7109375"/>
    <col min="5690" max="5690" customWidth="1" width="8.7109375"/>
    <col min="5691" max="5691" customWidth="1" width="8.7109375"/>
    <col min="5692" max="5692" customWidth="1" width="8.7109375"/>
    <col min="5693" max="5693" customWidth="1" width="8.7109375"/>
    <col min="5694" max="5694" customWidth="1" width="8.7109375"/>
    <col min="5695" max="5695" customWidth="1" width="8.7109375"/>
    <col min="5696" max="5696" customWidth="1" width="8.7109375"/>
    <col min="5697" max="5697" customWidth="1" width="8.7109375"/>
    <col min="5698" max="5698" customWidth="1" width="8.7109375"/>
    <col min="5699" max="5699" customWidth="1" width="8.7109375"/>
    <col min="5700" max="5700" customWidth="1" width="8.7109375"/>
    <col min="5701" max="5701" customWidth="1" width="8.7109375"/>
    <col min="5702" max="5702" customWidth="1" width="8.7109375"/>
    <col min="5703" max="5703" customWidth="1" width="8.7109375"/>
    <col min="5704" max="5704" customWidth="1" width="8.7109375"/>
    <col min="5705" max="5705" customWidth="1" width="8.7109375"/>
    <col min="5706" max="5706" customWidth="1" width="8.7109375"/>
    <col min="5707" max="5707" customWidth="1" width="8.7109375"/>
    <col min="5708" max="5708" customWidth="1" width="8.7109375"/>
    <col min="5709" max="5709" customWidth="1" width="8.7109375"/>
    <col min="5710" max="5710" customWidth="1" width="8.7109375"/>
    <col min="5711" max="5711" customWidth="1" width="8.7109375"/>
    <col min="5712" max="5712" customWidth="1" width="8.7109375"/>
    <col min="5713" max="5713" customWidth="1" width="8.7109375"/>
    <col min="5714" max="5714" customWidth="1" width="8.7109375"/>
    <col min="5715" max="5715" customWidth="1" width="8.7109375"/>
    <col min="5716" max="5716" customWidth="1" width="8.7109375"/>
    <col min="5717" max="5717" customWidth="1" width="8.7109375"/>
    <col min="5718" max="5718" customWidth="1" width="8.7109375"/>
    <col min="5719" max="5719" customWidth="1" width="8.7109375"/>
    <col min="5720" max="5720" customWidth="1" width="8.7109375"/>
    <col min="5721" max="5721" customWidth="1" width="8.7109375"/>
    <col min="5722" max="5722" customWidth="1" width="8.7109375"/>
    <col min="5723" max="5723" customWidth="1" width="8.7109375"/>
    <col min="5724" max="5724" customWidth="1" width="8.7109375"/>
    <col min="5725" max="5725" customWidth="1" width="8.7109375"/>
    <col min="5726" max="5726" customWidth="1" width="8.7109375"/>
    <col min="5727" max="5727" customWidth="1" width="8.7109375"/>
    <col min="5728" max="5728" customWidth="1" width="8.7109375"/>
    <col min="5729" max="5729" customWidth="1" width="8.7109375"/>
    <col min="5730" max="5730" customWidth="1" width="8.7109375"/>
    <col min="5731" max="5731" customWidth="1" width="8.7109375"/>
    <col min="5732" max="5732" customWidth="1" width="8.7109375"/>
    <col min="5733" max="5733" customWidth="1" width="8.7109375"/>
    <col min="5734" max="5734" customWidth="1" width="8.7109375"/>
    <col min="5735" max="5735" customWidth="1" width="8.7109375"/>
    <col min="5736" max="5736" customWidth="1" width="8.7109375"/>
    <col min="5737" max="5737" customWidth="1" width="8.7109375"/>
    <col min="5738" max="5738" customWidth="1" width="8.7109375"/>
    <col min="5739" max="5739" customWidth="1" width="8.7109375"/>
    <col min="5740" max="5740" customWidth="1" width="8.7109375"/>
    <col min="5741" max="5741" customWidth="1" width="8.7109375"/>
    <col min="5742" max="5742" customWidth="1" width="8.7109375"/>
    <col min="5743" max="5743" customWidth="1" width="8.7109375"/>
    <col min="5744" max="5744" customWidth="1" width="8.7109375"/>
    <col min="5745" max="5745" customWidth="1" width="8.7109375"/>
    <col min="5746" max="5746" customWidth="1" width="8.7109375"/>
    <col min="5747" max="5747" customWidth="1" width="8.7109375"/>
    <col min="5748" max="5748" customWidth="1" width="8.7109375"/>
    <col min="5749" max="5749" customWidth="1" width="8.7109375"/>
    <col min="5750" max="5750" customWidth="1" width="8.7109375"/>
    <col min="5751" max="5751" customWidth="1" width="8.7109375"/>
    <col min="5752" max="5752" customWidth="1" width="8.7109375"/>
    <col min="5753" max="5753" customWidth="1" width="8.7109375"/>
    <col min="5754" max="5754" customWidth="1" width="8.7109375"/>
    <col min="5755" max="5755" customWidth="1" width="8.7109375"/>
    <col min="5756" max="5756" customWidth="1" width="8.7109375"/>
    <col min="5757" max="5757" customWidth="1" width="8.7109375"/>
    <col min="5758" max="5758" customWidth="1" width="8.7109375"/>
    <col min="5759" max="5759" customWidth="1" width="8.7109375"/>
    <col min="5760" max="5760" customWidth="1" width="8.7109375"/>
    <col min="5761" max="5761" customWidth="1" width="8.7109375"/>
    <col min="5762" max="5762" customWidth="1" width="8.7109375"/>
    <col min="5763" max="5763" customWidth="1" width="8.7109375"/>
    <col min="5764" max="5764" customWidth="1" width="8.7109375"/>
    <col min="5765" max="5765" customWidth="1" width="8.7109375"/>
    <col min="5766" max="5766" customWidth="1" width="8.7109375"/>
    <col min="5767" max="5767" customWidth="1" width="8.7109375"/>
    <col min="5768" max="5768" customWidth="1" width="8.7109375"/>
    <col min="5769" max="5769" customWidth="1" width="8.7109375"/>
    <col min="5770" max="5770" customWidth="1" width="8.7109375"/>
    <col min="5771" max="5771" customWidth="1" width="8.7109375"/>
    <col min="5772" max="5772" customWidth="1" width="8.7109375"/>
    <col min="5773" max="5773" customWidth="1" width="8.7109375"/>
    <col min="5774" max="5774" customWidth="1" width="8.7109375"/>
    <col min="5775" max="5775" customWidth="1" width="8.7109375"/>
    <col min="5776" max="5776" customWidth="1" width="8.7109375"/>
    <col min="5777" max="5777" customWidth="1" width="8.7109375"/>
    <col min="5778" max="5778" customWidth="1" width="8.7109375"/>
    <col min="5779" max="5779" customWidth="1" width="8.7109375"/>
    <col min="5780" max="5780" customWidth="1" width="8.7109375"/>
    <col min="5781" max="5781" customWidth="1" width="8.7109375"/>
    <col min="5782" max="5782" customWidth="1" width="8.7109375"/>
    <col min="5783" max="5783" customWidth="1" width="8.7109375"/>
    <col min="5784" max="5784" customWidth="1" width="8.7109375"/>
    <col min="5785" max="5785" customWidth="1" width="8.7109375"/>
    <col min="5786" max="5786" customWidth="1" width="8.7109375"/>
    <col min="5787" max="5787" customWidth="1" width="8.7109375"/>
    <col min="5788" max="5788" customWidth="1" width="8.7109375"/>
    <col min="5789" max="5789" customWidth="1" width="8.7109375"/>
    <col min="5790" max="5790" customWidth="1" width="8.7109375"/>
    <col min="5791" max="5791" customWidth="1" width="8.7109375"/>
    <col min="5792" max="5792" customWidth="1" width="8.7109375"/>
    <col min="5793" max="5793" customWidth="1" width="8.7109375"/>
    <col min="5794" max="5794" customWidth="1" width="8.7109375"/>
    <col min="5795" max="5795" customWidth="1" width="8.7109375"/>
    <col min="5796" max="5796" customWidth="1" width="8.7109375"/>
    <col min="5797" max="5797" customWidth="1" width="8.7109375"/>
    <col min="5798" max="5798" customWidth="1" width="8.7109375"/>
    <col min="5799" max="5799" customWidth="1" width="8.7109375"/>
    <col min="5800" max="5800" customWidth="1" width="8.7109375"/>
    <col min="5801" max="5801" customWidth="1" width="8.7109375"/>
    <col min="5802" max="5802" customWidth="1" width="8.7109375"/>
    <col min="5803" max="5803" customWidth="1" width="8.7109375"/>
    <col min="5804" max="5804" customWidth="1" width="8.7109375"/>
    <col min="5805" max="5805" customWidth="1" width="8.7109375"/>
    <col min="5806" max="5806" customWidth="1" width="8.7109375"/>
    <col min="5807" max="5807" customWidth="1" width="8.7109375"/>
    <col min="5808" max="5808" customWidth="1" width="8.7109375"/>
    <col min="5809" max="5809" customWidth="1" width="8.7109375"/>
    <col min="5810" max="5810" customWidth="1" width="8.7109375"/>
    <col min="5811" max="5811" customWidth="1" width="8.7109375"/>
    <col min="5812" max="5812" customWidth="1" width="8.7109375"/>
    <col min="5813" max="5813" customWidth="1" width="8.7109375"/>
    <col min="5814" max="5814" customWidth="1" width="8.7109375"/>
    <col min="5815" max="5815" customWidth="1" width="8.7109375"/>
    <col min="5816" max="5816" customWidth="1" width="8.7109375"/>
    <col min="5817" max="5817" customWidth="1" width="8.7109375"/>
    <col min="5818" max="5818" customWidth="1" width="8.7109375"/>
    <col min="5819" max="5819" customWidth="1" width="8.7109375"/>
    <col min="5820" max="5820" customWidth="1" width="8.7109375"/>
    <col min="5821" max="5821" customWidth="1" width="8.7109375"/>
    <col min="5822" max="5822" customWidth="1" width="8.7109375"/>
    <col min="5823" max="5823" customWidth="1" width="8.7109375"/>
    <col min="5824" max="5824" customWidth="1" width="8.7109375"/>
    <col min="5825" max="5825" customWidth="1" width="8.7109375"/>
    <col min="5826" max="5826" customWidth="1" width="8.7109375"/>
    <col min="5827" max="5827" customWidth="1" width="8.7109375"/>
    <col min="5828" max="5828" customWidth="1" width="8.7109375"/>
    <col min="5829" max="5829" customWidth="1" width="8.7109375"/>
    <col min="5830" max="5830" customWidth="1" width="8.7109375"/>
    <col min="5831" max="5831" customWidth="1" width="8.7109375"/>
    <col min="5832" max="5832" customWidth="1" width="8.7109375"/>
    <col min="5833" max="5833" customWidth="1" width="8.7109375"/>
    <col min="5834" max="5834" customWidth="1" width="8.7109375"/>
    <col min="5835" max="5835" customWidth="1" width="8.7109375"/>
    <col min="5836" max="5836" customWidth="1" width="8.7109375"/>
    <col min="5837" max="5837" customWidth="1" width="8.7109375"/>
    <col min="5838" max="5838" customWidth="1" width="8.7109375"/>
    <col min="5839" max="5839" customWidth="1" width="8.7109375"/>
    <col min="5840" max="5840" customWidth="1" width="8.7109375"/>
    <col min="5841" max="5841" customWidth="1" width="8.7109375"/>
    <col min="5842" max="5842" customWidth="1" width="8.7109375"/>
    <col min="5843" max="5843" customWidth="1" width="8.7109375"/>
    <col min="5844" max="5844" customWidth="1" width="8.7109375"/>
    <col min="5845" max="5845" customWidth="1" width="8.7109375"/>
    <col min="5846" max="5846" customWidth="1" width="8.7109375"/>
    <col min="5847" max="5847" customWidth="1" width="8.7109375"/>
    <col min="5848" max="5848" customWidth="1" width="8.7109375"/>
    <col min="5849" max="5849" customWidth="1" width="8.7109375"/>
    <col min="5850" max="5850" customWidth="1" width="8.7109375"/>
    <col min="5851" max="5851" customWidth="1" width="8.7109375"/>
    <col min="5852" max="5852" customWidth="1" width="8.7109375"/>
    <col min="5853" max="5853" customWidth="1" width="8.7109375"/>
    <col min="5854" max="5854" customWidth="1" width="8.7109375"/>
    <col min="5855" max="5855" customWidth="1" width="8.7109375"/>
    <col min="5856" max="5856" customWidth="1" width="8.7109375"/>
    <col min="5857" max="5857" customWidth="1" width="8.7109375"/>
    <col min="5858" max="5858" customWidth="1" width="8.7109375"/>
    <col min="5859" max="5859" customWidth="1" width="8.7109375"/>
    <col min="5860" max="5860" customWidth="1" width="8.7109375"/>
    <col min="5861" max="5861" customWidth="1" width="8.7109375"/>
    <col min="5862" max="5862" customWidth="1" width="8.7109375"/>
    <col min="5863" max="5863" customWidth="1" width="8.7109375"/>
    <col min="5864" max="5864" customWidth="1" width="8.7109375"/>
    <col min="5865" max="5865" customWidth="1" width="8.7109375"/>
    <col min="5866" max="5866" customWidth="1" width="8.7109375"/>
    <col min="5867" max="5867" customWidth="1" width="8.7109375"/>
    <col min="5868" max="5868" customWidth="1" width="8.7109375"/>
    <col min="5869" max="5869" customWidth="1" width="8.7109375"/>
    <col min="5870" max="5870" customWidth="1" width="8.7109375"/>
    <col min="5871" max="5871" customWidth="1" width="8.7109375"/>
    <col min="5872" max="5872" customWidth="1" width="8.7109375"/>
    <col min="5873" max="5873" customWidth="1" width="8.7109375"/>
    <col min="5874" max="5874" customWidth="1" width="8.7109375"/>
    <col min="5875" max="5875" customWidth="1" width="8.7109375"/>
    <col min="5876" max="5876" customWidth="1" width="8.7109375"/>
    <col min="5877" max="5877" customWidth="1" width="8.7109375"/>
    <col min="5878" max="5878" customWidth="1" width="8.7109375"/>
    <col min="5879" max="5879" customWidth="1" width="8.7109375"/>
    <col min="5880" max="5880" customWidth="1" width="8.7109375"/>
    <col min="5881" max="5881" customWidth="1" width="8.7109375"/>
    <col min="5882" max="5882" customWidth="1" width="8.7109375"/>
    <col min="5883" max="5883" customWidth="1" width="8.7109375"/>
    <col min="5884" max="5884" customWidth="1" width="8.7109375"/>
    <col min="5885" max="5885" customWidth="1" width="8.7109375"/>
    <col min="5886" max="5886" customWidth="1" width="8.7109375"/>
    <col min="5887" max="5887" customWidth="1" width="8.7109375"/>
    <col min="5888" max="5888" customWidth="1" width="8.7109375"/>
    <col min="5889" max="5889" customWidth="1" width="8.7109375"/>
    <col min="5890" max="5890" customWidth="1" width="8.7109375"/>
    <col min="5891" max="5891" customWidth="1" width="8.7109375"/>
    <col min="5892" max="5892" customWidth="1" width="8.7109375"/>
    <col min="5893" max="5893" customWidth="1" width="8.7109375"/>
    <col min="5894" max="5894" customWidth="1" width="8.7109375"/>
    <col min="5895" max="5895" customWidth="1" width="8.7109375"/>
    <col min="5896" max="5896" customWidth="1" width="8.7109375"/>
    <col min="5897" max="5897" customWidth="1" width="8.7109375"/>
    <col min="5898" max="5898" customWidth="1" width="8.7109375"/>
    <col min="5899" max="5899" customWidth="1" width="8.7109375"/>
    <col min="5900" max="5900" customWidth="1" width="8.7109375"/>
    <col min="5901" max="5901" customWidth="1" width="8.7109375"/>
    <col min="5902" max="5902" customWidth="1" width="8.7109375"/>
    <col min="5903" max="5903" customWidth="1" width="8.7109375"/>
    <col min="5904" max="5904" customWidth="1" width="8.7109375"/>
    <col min="5905" max="5905" customWidth="1" width="8.7109375"/>
    <col min="5906" max="5906" customWidth="1" width="8.7109375"/>
    <col min="5907" max="5907" customWidth="1" width="8.7109375"/>
    <col min="5908" max="5908" customWidth="1" width="8.7109375"/>
    <col min="5909" max="5909" customWidth="1" width="8.7109375"/>
    <col min="5910" max="5910" customWidth="1" width="8.7109375"/>
    <col min="5911" max="5911" customWidth="1" width="8.7109375"/>
    <col min="5912" max="5912" customWidth="1" width="8.7109375"/>
    <col min="5913" max="5913" customWidth="1" width="8.7109375"/>
    <col min="5914" max="5914" customWidth="1" width="8.7109375"/>
    <col min="5915" max="5915" customWidth="1" width="8.7109375"/>
    <col min="5916" max="5916" customWidth="1" width="8.7109375"/>
    <col min="5917" max="5917" customWidth="1" width="8.7109375"/>
    <col min="5918" max="5918" customWidth="1" width="8.7109375"/>
    <col min="5919" max="5919" customWidth="1" width="8.7109375"/>
    <col min="5920" max="5920" customWidth="1" width="8.7109375"/>
    <col min="5921" max="5921" customWidth="1" width="8.7109375"/>
    <col min="5922" max="5922" customWidth="1" width="8.7109375"/>
    <col min="5923" max="5923" customWidth="1" width="8.7109375"/>
    <col min="5924" max="5924" customWidth="1" width="8.7109375"/>
    <col min="5925" max="5925" customWidth="1" width="8.7109375"/>
    <col min="5926" max="5926" customWidth="1" width="8.7109375"/>
    <col min="5927" max="5927" customWidth="1" width="8.7109375"/>
    <col min="5928" max="5928" customWidth="1" width="8.7109375"/>
    <col min="5929" max="5929" customWidth="1" width="8.7109375"/>
    <col min="5930" max="5930" customWidth="1" width="8.7109375"/>
    <col min="5931" max="5931" customWidth="1" width="8.7109375"/>
    <col min="5932" max="5932" customWidth="1" width="8.7109375"/>
    <col min="5933" max="5933" customWidth="1" width="8.7109375"/>
    <col min="5934" max="5934" customWidth="1" width="8.7109375"/>
    <col min="5935" max="5935" customWidth="1" width="8.7109375"/>
    <col min="5936" max="5936" customWidth="1" width="8.7109375"/>
    <col min="5937" max="5937" customWidth="1" width="8.7109375"/>
    <col min="5938" max="5938" customWidth="1" width="8.7109375"/>
    <col min="5939" max="5939" customWidth="1" width="8.7109375"/>
    <col min="5940" max="5940" customWidth="1" width="8.7109375"/>
    <col min="5941" max="5941" customWidth="1" width="8.7109375"/>
    <col min="5942" max="5942" customWidth="1" width="8.7109375"/>
    <col min="5943" max="5943" customWidth="1" width="8.7109375"/>
    <col min="5944" max="5944" customWidth="1" width="8.7109375"/>
    <col min="5945" max="5945" customWidth="1" width="8.7109375"/>
    <col min="5946" max="5946" customWidth="1" width="8.7109375"/>
    <col min="5947" max="5947" customWidth="1" width="8.7109375"/>
    <col min="5948" max="5948" customWidth="1" width="8.7109375"/>
    <col min="5949" max="5949" customWidth="1" width="8.7109375"/>
    <col min="5950" max="5950" customWidth="1" width="8.7109375"/>
    <col min="5951" max="5951" customWidth="1" width="8.7109375"/>
    <col min="5952" max="5952" customWidth="1" width="8.7109375"/>
    <col min="5953" max="5953" customWidth="1" width="8.7109375"/>
    <col min="5954" max="5954" customWidth="1" width="8.7109375"/>
    <col min="5955" max="5955" customWidth="1" width="8.7109375"/>
    <col min="5956" max="5956" customWidth="1" width="8.7109375"/>
    <col min="5957" max="5957" customWidth="1" width="8.7109375"/>
    <col min="5958" max="5958" customWidth="1" width="8.7109375"/>
    <col min="5959" max="5959" customWidth="1" width="8.7109375"/>
    <col min="5960" max="5960" customWidth="1" width="8.7109375"/>
    <col min="5961" max="5961" customWidth="1" width="8.7109375"/>
    <col min="5962" max="5962" customWidth="1" width="8.7109375"/>
    <col min="5963" max="5963" customWidth="1" width="8.7109375"/>
    <col min="5964" max="5964" customWidth="1" width="8.7109375"/>
    <col min="5965" max="5965" customWidth="1" width="8.7109375"/>
    <col min="5966" max="5966" customWidth="1" width="8.7109375"/>
    <col min="5967" max="5967" customWidth="1" width="8.7109375"/>
    <col min="5968" max="5968" customWidth="1" width="8.7109375"/>
    <col min="5969" max="5969" customWidth="1" width="8.7109375"/>
    <col min="5970" max="5970" customWidth="1" width="8.7109375"/>
    <col min="5971" max="5971" customWidth="1" width="8.7109375"/>
    <col min="5972" max="5972" customWidth="1" width="8.7109375"/>
    <col min="5973" max="5973" customWidth="1" width="8.7109375"/>
    <col min="5974" max="5974" customWidth="1" width="8.7109375"/>
    <col min="5975" max="5975" customWidth="1" width="8.7109375"/>
    <col min="5976" max="5976" customWidth="1" width="8.7109375"/>
    <col min="5977" max="5977" customWidth="1" width="8.7109375"/>
    <col min="5978" max="5978" customWidth="1" width="8.7109375"/>
    <col min="5979" max="5979" customWidth="1" width="8.7109375"/>
    <col min="5980" max="5980" customWidth="1" width="8.7109375"/>
    <col min="5981" max="5981" customWidth="1" width="8.7109375"/>
    <col min="5982" max="5982" customWidth="1" width="8.7109375"/>
    <col min="5983" max="5983" customWidth="1" width="8.7109375"/>
    <col min="5984" max="5984" customWidth="1" width="8.7109375"/>
    <col min="5985" max="5985" customWidth="1" width="8.7109375"/>
    <col min="5986" max="5986" customWidth="1" width="8.7109375"/>
    <col min="5987" max="5987" customWidth="1" width="8.7109375"/>
    <col min="5988" max="5988" customWidth="1" width="8.7109375"/>
    <col min="5989" max="5989" customWidth="1" width="8.7109375"/>
    <col min="5990" max="5990" customWidth="1" width="8.7109375"/>
    <col min="5991" max="5991" customWidth="1" width="8.7109375"/>
    <col min="5992" max="5992" customWidth="1" width="8.7109375"/>
    <col min="5993" max="5993" customWidth="1" width="8.7109375"/>
    <col min="5994" max="5994" customWidth="1" width="8.7109375"/>
    <col min="5995" max="5995" customWidth="1" width="8.7109375"/>
    <col min="5996" max="5996" customWidth="1" width="8.7109375"/>
    <col min="5997" max="5997" customWidth="1" width="8.7109375"/>
    <col min="5998" max="5998" customWidth="1" width="8.7109375"/>
    <col min="5999" max="5999" customWidth="1" width="8.7109375"/>
    <col min="6000" max="6000" customWidth="1" width="8.7109375"/>
    <col min="6001" max="6001" customWidth="1" width="8.7109375"/>
    <col min="6002" max="6002" customWidth="1" width="8.7109375"/>
    <col min="6003" max="6003" customWidth="1" width="8.7109375"/>
    <col min="6004" max="6004" customWidth="1" width="8.7109375"/>
    <col min="6005" max="6005" customWidth="1" width="8.7109375"/>
    <col min="6006" max="6006" customWidth="1" width="8.7109375"/>
    <col min="6007" max="6007" customWidth="1" width="8.7109375"/>
    <col min="6008" max="6008" customWidth="1" width="8.7109375"/>
    <col min="6009" max="6009" customWidth="1" width="8.7109375"/>
    <col min="6010" max="6010" customWidth="1" width="8.7109375"/>
    <col min="6011" max="6011" customWidth="1" width="8.7109375"/>
    <col min="6012" max="6012" customWidth="1" width="8.7109375"/>
    <col min="6013" max="6013" customWidth="1" width="8.7109375"/>
    <col min="6014" max="6014" customWidth="1" width="8.7109375"/>
    <col min="6015" max="6015" customWidth="1" width="8.7109375"/>
    <col min="6016" max="6016" customWidth="1" width="8.7109375"/>
    <col min="6017" max="6017" customWidth="1" width="8.7109375"/>
    <col min="6018" max="6018" customWidth="1" width="8.7109375"/>
    <col min="6019" max="6019" customWidth="1" width="8.7109375"/>
    <col min="6020" max="6020" customWidth="1" width="8.7109375"/>
    <col min="6021" max="6021" customWidth="1" width="8.7109375"/>
    <col min="6022" max="6022" customWidth="1" width="8.7109375"/>
    <col min="6023" max="6023" customWidth="1" width="8.7109375"/>
    <col min="6024" max="6024" customWidth="1" width="8.7109375"/>
    <col min="6025" max="6025" customWidth="1" width="8.7109375"/>
    <col min="6026" max="6026" customWidth="1" width="8.7109375"/>
    <col min="6027" max="6027" customWidth="1" width="8.7109375"/>
    <col min="6028" max="6028" customWidth="1" width="8.7109375"/>
    <col min="6029" max="6029" customWidth="1" width="8.7109375"/>
    <col min="6030" max="6030" customWidth="1" width="8.7109375"/>
    <col min="6031" max="6031" customWidth="1" width="8.7109375"/>
    <col min="6032" max="6032" customWidth="1" width="8.7109375"/>
    <col min="6033" max="6033" customWidth="1" width="8.7109375"/>
    <col min="6034" max="6034" customWidth="1" width="8.7109375"/>
    <col min="6035" max="6035" customWidth="1" width="8.7109375"/>
    <col min="6036" max="6036" customWidth="1" width="8.7109375"/>
    <col min="6037" max="6037" customWidth="1" width="8.7109375"/>
    <col min="6038" max="6038" customWidth="1" width="8.7109375"/>
    <col min="6039" max="6039" customWidth="1" width="8.7109375"/>
    <col min="6040" max="6040" customWidth="1" width="8.7109375"/>
    <col min="6041" max="6041" customWidth="1" width="8.7109375"/>
    <col min="6042" max="6042" customWidth="1" width="8.7109375"/>
    <col min="6043" max="6043" customWidth="1" width="8.7109375"/>
    <col min="6044" max="6044" customWidth="1" width="8.7109375"/>
    <col min="6045" max="6045" customWidth="1" width="8.7109375"/>
    <col min="6046" max="6046" customWidth="1" width="8.7109375"/>
    <col min="6047" max="6047" customWidth="1" width="8.7109375"/>
    <col min="6048" max="6048" customWidth="1" width="8.7109375"/>
    <col min="6049" max="6049" customWidth="1" width="8.7109375"/>
    <col min="6050" max="6050" customWidth="1" width="8.7109375"/>
    <col min="6051" max="6051" customWidth="1" width="8.7109375"/>
    <col min="6052" max="6052" customWidth="1" width="8.7109375"/>
    <col min="6053" max="6053" customWidth="1" width="8.7109375"/>
    <col min="6054" max="6054" customWidth="1" width="8.7109375"/>
    <col min="6055" max="6055" customWidth="1" width="8.7109375"/>
    <col min="6056" max="6056" customWidth="1" width="8.7109375"/>
    <col min="6057" max="6057" customWidth="1" width="8.7109375"/>
    <col min="6058" max="6058" customWidth="1" width="8.7109375"/>
    <col min="6059" max="6059" customWidth="1" width="8.7109375"/>
    <col min="6060" max="6060" customWidth="1" width="8.7109375"/>
    <col min="6061" max="6061" customWidth="1" width="8.7109375"/>
    <col min="6062" max="6062" customWidth="1" width="8.7109375"/>
    <col min="6063" max="6063" customWidth="1" width="8.7109375"/>
    <col min="6064" max="6064" customWidth="1" width="8.7109375"/>
    <col min="6065" max="6065" customWidth="1" width="8.7109375"/>
    <col min="6066" max="6066" customWidth="1" width="8.7109375"/>
    <col min="6067" max="6067" customWidth="1" width="8.7109375"/>
    <col min="6068" max="6068" customWidth="1" width="8.7109375"/>
    <col min="6069" max="6069" customWidth="1" width="8.7109375"/>
    <col min="6070" max="6070" customWidth="1" width="8.7109375"/>
    <col min="6071" max="6071" customWidth="1" width="8.7109375"/>
    <col min="6072" max="6072" customWidth="1" width="8.7109375"/>
    <col min="6073" max="6073" customWidth="1" width="8.7109375"/>
    <col min="6074" max="6074" customWidth="1" width="8.7109375"/>
    <col min="6075" max="6075" customWidth="1" width="8.7109375"/>
    <col min="6076" max="6076" customWidth="1" width="8.7109375"/>
    <col min="6077" max="6077" customWidth="1" width="8.7109375"/>
    <col min="6078" max="6078" customWidth="1" width="8.7109375"/>
    <col min="6079" max="6079" customWidth="1" width="8.7109375"/>
    <col min="6080" max="6080" customWidth="1" width="8.7109375"/>
    <col min="6081" max="6081" customWidth="1" width="8.7109375"/>
    <col min="6082" max="6082" customWidth="1" width="8.7109375"/>
    <col min="6083" max="6083" customWidth="1" width="8.7109375"/>
    <col min="6084" max="6084" customWidth="1" width="8.7109375"/>
    <col min="6085" max="6085" customWidth="1" width="8.7109375"/>
    <col min="6086" max="6086" customWidth="1" width="8.7109375"/>
    <col min="6087" max="6087" customWidth="1" width="8.7109375"/>
    <col min="6088" max="6088" customWidth="1" width="8.7109375"/>
    <col min="6089" max="6089" customWidth="1" width="8.7109375"/>
    <col min="6090" max="6090" customWidth="1" width="8.7109375"/>
    <col min="6091" max="6091" customWidth="1" width="8.7109375"/>
    <col min="6092" max="6092" customWidth="1" width="8.7109375"/>
    <col min="6093" max="6093" customWidth="1" width="8.7109375"/>
    <col min="6094" max="6094" customWidth="1" width="8.7109375"/>
    <col min="6095" max="6095" customWidth="1" width="8.7109375"/>
    <col min="6096" max="6096" customWidth="1" width="8.7109375"/>
    <col min="6097" max="6097" customWidth="1" width="8.7109375"/>
    <col min="6098" max="6098" customWidth="1" width="8.7109375"/>
    <col min="6099" max="6099" customWidth="1" width="8.7109375"/>
    <col min="6100" max="6100" customWidth="1" width="8.7109375"/>
    <col min="6101" max="6101" customWidth="1" width="8.7109375"/>
    <col min="6102" max="6102" customWidth="1" width="8.7109375"/>
    <col min="6103" max="6103" customWidth="1" width="8.7109375"/>
    <col min="6104" max="6104" customWidth="1" width="8.7109375"/>
    <col min="6105" max="6105" customWidth="1" width="8.7109375"/>
    <col min="6106" max="6106" customWidth="1" width="8.7109375"/>
    <col min="6107" max="6107" customWidth="1" width="8.7109375"/>
    <col min="6108" max="6108" customWidth="1" width="8.7109375"/>
    <col min="6109" max="6109" customWidth="1" width="8.7109375"/>
    <col min="6110" max="6110" customWidth="1" width="8.7109375"/>
    <col min="6111" max="6111" customWidth="1" width="8.7109375"/>
    <col min="6112" max="6112" customWidth="1" width="8.7109375"/>
    <col min="6113" max="6113" customWidth="1" width="8.7109375"/>
    <col min="6114" max="6114" customWidth="1" width="8.7109375"/>
    <col min="6115" max="6115" customWidth="1" width="8.7109375"/>
    <col min="6116" max="6116" customWidth="1" width="8.7109375"/>
    <col min="6117" max="6117" customWidth="1" width="8.7109375"/>
    <col min="6118" max="6118" customWidth="1" width="8.7109375"/>
    <col min="6119" max="6119" customWidth="1" width="8.7109375"/>
    <col min="6120" max="6120" customWidth="1" width="8.7109375"/>
    <col min="6121" max="6121" customWidth="1" width="8.7109375"/>
    <col min="6122" max="6122" customWidth="1" width="8.7109375"/>
    <col min="6123" max="6123" customWidth="1" width="8.7109375"/>
    <col min="6124" max="6124" customWidth="1" width="8.7109375"/>
    <col min="6125" max="6125" customWidth="1" width="8.7109375"/>
    <col min="6126" max="6126" customWidth="1" width="8.7109375"/>
    <col min="6127" max="6127" customWidth="1" width="8.7109375"/>
    <col min="6128" max="6128" customWidth="1" width="8.7109375"/>
    <col min="6129" max="6129" customWidth="1" width="8.7109375"/>
    <col min="6130" max="6130" customWidth="1" width="8.7109375"/>
    <col min="6131" max="6131" customWidth="1" width="8.7109375"/>
    <col min="6132" max="6132" customWidth="1" width="8.7109375"/>
    <col min="6133" max="6133" customWidth="1" width="8.7109375"/>
    <col min="6134" max="6134" customWidth="1" width="8.7109375"/>
    <col min="6135" max="6135" customWidth="1" width="8.7109375"/>
    <col min="6136" max="6136" customWidth="1" width="8.7109375"/>
    <col min="6137" max="6137" customWidth="1" width="8.7109375"/>
    <col min="6138" max="6138" customWidth="1" width="8.7109375"/>
    <col min="6139" max="6139" customWidth="1" width="8.7109375"/>
    <col min="6140" max="6140" customWidth="1" width="8.7109375"/>
    <col min="6141" max="6141" customWidth="1" width="8.7109375"/>
    <col min="6142" max="6142" customWidth="1" width="8.7109375"/>
    <col min="6143" max="6143" customWidth="1" width="8.7109375"/>
    <col min="6144" max="6144" customWidth="1" width="8.7109375"/>
    <col min="6145" max="6145" customWidth="1" width="8.7109375"/>
    <col min="6146" max="6146" customWidth="1" width="8.7109375"/>
    <col min="6147" max="6147" customWidth="1" width="8.7109375"/>
    <col min="6148" max="6148" customWidth="1" width="8.7109375"/>
    <col min="6149" max="6149" customWidth="1" width="8.7109375"/>
    <col min="6150" max="6150" customWidth="1" width="8.7109375"/>
    <col min="6151" max="6151" customWidth="1" width="8.7109375"/>
    <col min="6152" max="6152" customWidth="1" width="8.7109375"/>
    <col min="6153" max="6153" customWidth="1" width="8.7109375"/>
    <col min="6154" max="6154" customWidth="1" width="8.7109375"/>
    <col min="6155" max="6155" customWidth="1" width="8.7109375"/>
    <col min="6156" max="6156" customWidth="1" width="8.7109375"/>
    <col min="6157" max="6157" customWidth="1" width="8.7109375"/>
    <col min="6158" max="6158" customWidth="1" width="8.7109375"/>
    <col min="6159" max="6159" customWidth="1" width="8.7109375"/>
    <col min="6160" max="6160" customWidth="1" width="8.7109375"/>
    <col min="6161" max="6161" customWidth="1" width="8.7109375"/>
    <col min="6162" max="6162" customWidth="1" width="8.7109375"/>
    <col min="6163" max="6163" customWidth="1" width="8.7109375"/>
    <col min="6164" max="6164" customWidth="1" width="8.7109375"/>
    <col min="6165" max="6165" customWidth="1" width="8.7109375"/>
    <col min="6166" max="6166" customWidth="1" width="8.7109375"/>
    <col min="6167" max="6167" customWidth="1" width="8.7109375"/>
    <col min="6168" max="6168" customWidth="1" width="8.7109375"/>
    <col min="6169" max="6169" customWidth="1" width="8.7109375"/>
    <col min="6170" max="6170" customWidth="1" width="8.7109375"/>
    <col min="6171" max="6171" customWidth="1" width="8.7109375"/>
    <col min="6172" max="6172" customWidth="1" width="8.7109375"/>
    <col min="6173" max="6173" customWidth="1" width="8.7109375"/>
    <col min="6174" max="6174" customWidth="1" width="8.7109375"/>
    <col min="6175" max="6175" customWidth="1" width="8.7109375"/>
    <col min="6176" max="6176" customWidth="1" width="8.7109375"/>
    <col min="6177" max="6177" customWidth="1" width="8.7109375"/>
    <col min="6178" max="6178" customWidth="1" width="8.7109375"/>
    <col min="6179" max="6179" customWidth="1" width="8.7109375"/>
    <col min="6180" max="6180" customWidth="1" width="8.7109375"/>
    <col min="6181" max="6181" customWidth="1" width="8.7109375"/>
    <col min="6182" max="6182" customWidth="1" width="8.7109375"/>
    <col min="6183" max="6183" customWidth="1" width="8.7109375"/>
    <col min="6184" max="6184" customWidth="1" width="8.7109375"/>
    <col min="6185" max="6185" customWidth="1" width="8.7109375"/>
    <col min="6186" max="6186" customWidth="1" width="8.7109375"/>
    <col min="6187" max="6187" customWidth="1" width="8.7109375"/>
    <col min="6188" max="6188" customWidth="1" width="8.7109375"/>
    <col min="6189" max="6189" customWidth="1" width="8.7109375"/>
    <col min="6190" max="6190" customWidth="1" width="8.7109375"/>
    <col min="6191" max="6191" customWidth="1" width="8.7109375"/>
    <col min="6192" max="6192" customWidth="1" width="8.7109375"/>
    <col min="6193" max="6193" customWidth="1" width="8.7109375"/>
    <col min="6194" max="6194" customWidth="1" width="8.7109375"/>
    <col min="6195" max="6195" customWidth="1" width="8.7109375"/>
    <col min="6196" max="6196" customWidth="1" width="8.7109375"/>
    <col min="6197" max="6197" customWidth="1" width="8.7109375"/>
    <col min="6198" max="6198" customWidth="1" width="8.7109375"/>
    <col min="6199" max="6199" customWidth="1" width="8.7109375"/>
    <col min="6200" max="6200" customWidth="1" width="8.7109375"/>
    <col min="6201" max="6201" customWidth="1" width="8.7109375"/>
    <col min="6202" max="6202" customWidth="1" width="8.7109375"/>
    <col min="6203" max="6203" customWidth="1" width="8.7109375"/>
    <col min="6204" max="6204" customWidth="1" width="8.7109375"/>
    <col min="6205" max="6205" customWidth="1" width="8.7109375"/>
    <col min="6206" max="6206" customWidth="1" width="8.7109375"/>
    <col min="6207" max="6207" customWidth="1" width="8.7109375"/>
    <col min="6208" max="6208" customWidth="1" width="8.7109375"/>
    <col min="6209" max="6209" customWidth="1" width="8.7109375"/>
    <col min="6210" max="6210" customWidth="1" width="8.7109375"/>
    <col min="6211" max="6211" customWidth="1" width="8.7109375"/>
    <col min="6212" max="6212" customWidth="1" width="8.7109375"/>
    <col min="6213" max="6213" customWidth="1" width="8.7109375"/>
    <col min="6214" max="6214" customWidth="1" width="8.7109375"/>
    <col min="6215" max="6215" customWidth="1" width="8.7109375"/>
    <col min="6216" max="6216" customWidth="1" width="8.7109375"/>
    <col min="6217" max="6217" customWidth="1" width="8.7109375"/>
    <col min="6218" max="6218" customWidth="1" width="8.7109375"/>
    <col min="6219" max="6219" customWidth="1" width="8.7109375"/>
    <col min="6220" max="6220" customWidth="1" width="8.7109375"/>
    <col min="6221" max="6221" customWidth="1" width="8.7109375"/>
    <col min="6222" max="6222" customWidth="1" width="8.7109375"/>
    <col min="6223" max="6223" customWidth="1" width="8.7109375"/>
    <col min="6224" max="6224" customWidth="1" width="8.7109375"/>
    <col min="6225" max="6225" customWidth="1" width="8.7109375"/>
    <col min="6226" max="6226" customWidth="1" width="8.7109375"/>
    <col min="6227" max="6227" customWidth="1" width="8.7109375"/>
    <col min="6228" max="6228" customWidth="1" width="8.7109375"/>
    <col min="6229" max="6229" customWidth="1" width="8.7109375"/>
    <col min="6230" max="6230" customWidth="1" width="8.7109375"/>
    <col min="6231" max="6231" customWidth="1" width="8.7109375"/>
    <col min="6232" max="6232" customWidth="1" width="8.7109375"/>
    <col min="6233" max="6233" customWidth="1" width="8.7109375"/>
    <col min="6234" max="6234" customWidth="1" width="8.7109375"/>
    <col min="6235" max="6235" customWidth="1" width="8.7109375"/>
    <col min="6236" max="6236" customWidth="1" width="8.7109375"/>
    <col min="6237" max="6237" customWidth="1" width="8.7109375"/>
    <col min="6238" max="6238" customWidth="1" width="8.7109375"/>
    <col min="6239" max="6239" customWidth="1" width="8.7109375"/>
    <col min="6240" max="6240" customWidth="1" width="8.7109375"/>
    <col min="6241" max="6241" customWidth="1" width="8.7109375"/>
    <col min="6242" max="6242" customWidth="1" width="8.7109375"/>
    <col min="6243" max="6243" customWidth="1" width="8.7109375"/>
    <col min="6244" max="6244" customWidth="1" width="8.7109375"/>
    <col min="6245" max="6245" customWidth="1" width="8.7109375"/>
    <col min="6246" max="6246" customWidth="1" width="8.7109375"/>
    <col min="6247" max="6247" customWidth="1" width="8.7109375"/>
    <col min="6248" max="6248" customWidth="1" width="8.7109375"/>
    <col min="6249" max="6249" customWidth="1" width="8.7109375"/>
    <col min="6250" max="6250" customWidth="1" width="8.7109375"/>
    <col min="6251" max="6251" customWidth="1" width="8.7109375"/>
    <col min="6252" max="6252" customWidth="1" width="8.7109375"/>
    <col min="6253" max="6253" customWidth="1" width="8.7109375"/>
    <col min="6254" max="6254" customWidth="1" width="8.7109375"/>
    <col min="6255" max="6255" customWidth="1" width="8.7109375"/>
    <col min="6256" max="6256" customWidth="1" width="8.7109375"/>
    <col min="6257" max="6257" customWidth="1" width="8.7109375"/>
    <col min="6258" max="6258" customWidth="1" width="8.7109375"/>
    <col min="6259" max="6259" customWidth="1" width="8.7109375"/>
    <col min="6260" max="6260" customWidth="1" width="8.7109375"/>
    <col min="6261" max="6261" customWidth="1" width="8.7109375"/>
    <col min="6262" max="6262" customWidth="1" width="8.7109375"/>
    <col min="6263" max="6263" customWidth="1" width="8.7109375"/>
    <col min="6264" max="6264" customWidth="1" width="8.7109375"/>
    <col min="6265" max="6265" customWidth="1" width="8.7109375"/>
    <col min="6266" max="6266" customWidth="1" width="8.7109375"/>
    <col min="6267" max="6267" customWidth="1" width="8.7109375"/>
    <col min="6268" max="6268" customWidth="1" width="8.7109375"/>
    <col min="6269" max="6269" customWidth="1" width="8.7109375"/>
    <col min="6270" max="6270" customWidth="1" width="8.7109375"/>
    <col min="6271" max="6271" customWidth="1" width="8.7109375"/>
    <col min="6272" max="6272" customWidth="1" width="8.7109375"/>
    <col min="6273" max="6273" customWidth="1" width="8.7109375"/>
    <col min="6274" max="6274" customWidth="1" width="8.7109375"/>
    <col min="6275" max="6275" customWidth="1" width="8.7109375"/>
    <col min="6276" max="6276" customWidth="1" width="8.7109375"/>
    <col min="6277" max="6277" customWidth="1" width="8.7109375"/>
    <col min="6278" max="6278" customWidth="1" width="8.7109375"/>
    <col min="6279" max="6279" customWidth="1" width="8.7109375"/>
    <col min="6280" max="6280" customWidth="1" width="8.7109375"/>
    <col min="6281" max="6281" customWidth="1" width="8.7109375"/>
    <col min="6282" max="6282" customWidth="1" width="8.7109375"/>
    <col min="6283" max="6283" customWidth="1" width="8.7109375"/>
    <col min="6284" max="6284" customWidth="1" width="8.7109375"/>
    <col min="6285" max="6285" customWidth="1" width="8.7109375"/>
    <col min="6286" max="6286" customWidth="1" width="8.7109375"/>
    <col min="6287" max="6287" customWidth="1" width="8.7109375"/>
    <col min="6288" max="6288" customWidth="1" width="8.7109375"/>
    <col min="6289" max="6289" customWidth="1" width="8.7109375"/>
    <col min="6290" max="6290" customWidth="1" width="8.7109375"/>
    <col min="6291" max="6291" customWidth="1" width="8.7109375"/>
    <col min="6292" max="6292" customWidth="1" width="8.7109375"/>
    <col min="6293" max="6293" customWidth="1" width="8.7109375"/>
    <col min="6294" max="6294" customWidth="1" width="8.7109375"/>
    <col min="6295" max="6295" customWidth="1" width="8.7109375"/>
    <col min="6296" max="6296" customWidth="1" width="8.7109375"/>
    <col min="6297" max="6297" customWidth="1" width="8.7109375"/>
    <col min="6298" max="6298" customWidth="1" width="8.7109375"/>
    <col min="6299" max="6299" customWidth="1" width="8.7109375"/>
    <col min="6300" max="6300" customWidth="1" width="8.7109375"/>
    <col min="6301" max="6301" customWidth="1" width="8.7109375"/>
    <col min="6302" max="6302" customWidth="1" width="8.7109375"/>
    <col min="6303" max="6303" customWidth="1" width="8.7109375"/>
    <col min="6304" max="6304" customWidth="1" width="8.7109375"/>
    <col min="6305" max="6305" customWidth="1" width="8.7109375"/>
    <col min="6306" max="6306" customWidth="1" width="8.7109375"/>
    <col min="6307" max="6307" customWidth="1" width="8.7109375"/>
    <col min="6308" max="6308" customWidth="1" width="8.7109375"/>
    <col min="6309" max="6309" customWidth="1" width="8.7109375"/>
    <col min="6310" max="6310" customWidth="1" width="8.7109375"/>
    <col min="6311" max="6311" customWidth="1" width="8.7109375"/>
    <col min="6312" max="6312" customWidth="1" width="8.7109375"/>
    <col min="6313" max="6313" customWidth="1" width="8.7109375"/>
    <col min="6314" max="6314" customWidth="1" width="8.7109375"/>
    <col min="6315" max="6315" customWidth="1" width="8.7109375"/>
    <col min="6316" max="6316" customWidth="1" width="8.7109375"/>
    <col min="6317" max="6317" customWidth="1" width="8.7109375"/>
    <col min="6318" max="6318" customWidth="1" width="8.7109375"/>
    <col min="6319" max="6319" customWidth="1" width="8.7109375"/>
    <col min="6320" max="6320" customWidth="1" width="8.7109375"/>
    <col min="6321" max="6321" customWidth="1" width="8.7109375"/>
    <col min="6322" max="6322" customWidth="1" width="8.7109375"/>
    <col min="6323" max="6323" customWidth="1" width="8.7109375"/>
    <col min="6324" max="6324" customWidth="1" width="8.7109375"/>
    <col min="6325" max="6325" customWidth="1" width="8.7109375"/>
    <col min="6326" max="6326" customWidth="1" width="8.7109375"/>
    <col min="6327" max="6327" customWidth="1" width="8.7109375"/>
    <col min="6328" max="6328" customWidth="1" width="8.7109375"/>
    <col min="6329" max="6329" customWidth="1" width="8.7109375"/>
    <col min="6330" max="6330" customWidth="1" width="8.7109375"/>
    <col min="6331" max="6331" customWidth="1" width="8.7109375"/>
    <col min="6332" max="6332" customWidth="1" width="8.7109375"/>
    <col min="6333" max="6333" customWidth="1" width="8.7109375"/>
    <col min="6334" max="6334" customWidth="1" width="8.7109375"/>
    <col min="6335" max="6335" customWidth="1" width="8.7109375"/>
    <col min="6336" max="6336" customWidth="1" width="8.7109375"/>
    <col min="6337" max="6337" customWidth="1" width="8.7109375"/>
    <col min="6338" max="6338" customWidth="1" width="8.7109375"/>
    <col min="6339" max="6339" customWidth="1" width="8.7109375"/>
    <col min="6340" max="6340" customWidth="1" width="8.7109375"/>
    <col min="6341" max="6341" customWidth="1" width="8.7109375"/>
    <col min="6342" max="6342" customWidth="1" width="8.7109375"/>
    <col min="6343" max="6343" customWidth="1" width="8.7109375"/>
    <col min="6344" max="6344" customWidth="1" width="8.7109375"/>
    <col min="6345" max="6345" customWidth="1" width="8.7109375"/>
    <col min="6346" max="6346" customWidth="1" width="8.7109375"/>
    <col min="6347" max="6347" customWidth="1" width="8.7109375"/>
    <col min="6348" max="6348" customWidth="1" width="8.7109375"/>
    <col min="6349" max="6349" customWidth="1" width="8.7109375"/>
    <col min="6350" max="6350" customWidth="1" width="8.7109375"/>
    <col min="6351" max="6351" customWidth="1" width="8.7109375"/>
    <col min="6352" max="6352" customWidth="1" width="8.7109375"/>
    <col min="6353" max="6353" customWidth="1" width="8.7109375"/>
    <col min="6354" max="6354" customWidth="1" width="8.7109375"/>
    <col min="6355" max="6355" customWidth="1" width="8.7109375"/>
    <col min="6356" max="6356" customWidth="1" width="8.7109375"/>
    <col min="6357" max="6357" customWidth="1" width="8.7109375"/>
    <col min="6358" max="6358" customWidth="1" width="8.7109375"/>
    <col min="6359" max="6359" customWidth="1" width="8.7109375"/>
    <col min="6360" max="6360" customWidth="1" width="8.7109375"/>
    <col min="6361" max="6361" customWidth="1" width="8.7109375"/>
    <col min="6362" max="6362" customWidth="1" width="8.7109375"/>
    <col min="6363" max="6363" customWidth="1" width="8.7109375"/>
    <col min="6364" max="6364" customWidth="1" width="8.7109375"/>
    <col min="6365" max="6365" customWidth="1" width="8.7109375"/>
    <col min="6366" max="6366" customWidth="1" width="8.7109375"/>
    <col min="6367" max="6367" customWidth="1" width="8.7109375"/>
    <col min="6368" max="6368" customWidth="1" width="8.7109375"/>
    <col min="6369" max="6369" customWidth="1" width="8.7109375"/>
    <col min="6370" max="6370" customWidth="1" width="8.7109375"/>
    <col min="6371" max="6371" customWidth="1" width="8.7109375"/>
    <col min="6372" max="6372" customWidth="1" width="8.7109375"/>
    <col min="6373" max="6373" customWidth="1" width="8.7109375"/>
    <col min="6374" max="6374" customWidth="1" width="8.7109375"/>
    <col min="6375" max="6375" customWidth="1" width="8.7109375"/>
    <col min="6376" max="6376" customWidth="1" width="8.7109375"/>
    <col min="6377" max="6377" customWidth="1" width="8.7109375"/>
    <col min="6378" max="6378" customWidth="1" width="8.7109375"/>
    <col min="6379" max="6379" customWidth="1" width="8.7109375"/>
    <col min="6380" max="6380" customWidth="1" width="8.7109375"/>
    <col min="6381" max="6381" customWidth="1" width="8.7109375"/>
    <col min="6382" max="6382" customWidth="1" width="8.7109375"/>
    <col min="6383" max="6383" customWidth="1" width="8.7109375"/>
    <col min="6384" max="6384" customWidth="1" width="8.7109375"/>
    <col min="6385" max="6385" customWidth="1" width="8.7109375"/>
    <col min="6386" max="6386" customWidth="1" width="8.7109375"/>
    <col min="6387" max="6387" customWidth="1" width="8.7109375"/>
    <col min="6388" max="6388" customWidth="1" width="8.7109375"/>
    <col min="6389" max="6389" customWidth="1" width="8.7109375"/>
    <col min="6390" max="6390" customWidth="1" width="8.7109375"/>
    <col min="6391" max="6391" customWidth="1" width="8.7109375"/>
    <col min="6392" max="6392" customWidth="1" width="8.7109375"/>
    <col min="6393" max="6393" customWidth="1" width="8.7109375"/>
    <col min="6394" max="6394" customWidth="1" width="8.7109375"/>
    <col min="6395" max="6395" customWidth="1" width="8.7109375"/>
    <col min="6396" max="6396" customWidth="1" width="8.7109375"/>
    <col min="6397" max="6397" customWidth="1" width="8.7109375"/>
    <col min="6398" max="6398" customWidth="1" width="8.7109375"/>
    <col min="6399" max="6399" customWidth="1" width="8.7109375"/>
    <col min="6400" max="6400" customWidth="1" width="8.7109375"/>
    <col min="6401" max="6401" customWidth="1" width="8.7109375"/>
    <col min="6402" max="6402" customWidth="1" width="8.7109375"/>
    <col min="6403" max="6403" customWidth="1" width="8.7109375"/>
    <col min="6404" max="6404" customWidth="1" width="8.7109375"/>
    <col min="6405" max="6405" customWidth="1" width="8.7109375"/>
    <col min="6406" max="6406" customWidth="1" width="8.7109375"/>
    <col min="6407" max="6407" customWidth="1" width="8.7109375"/>
    <col min="6408" max="6408" customWidth="1" width="8.7109375"/>
    <col min="6409" max="6409" customWidth="1" width="8.7109375"/>
    <col min="6410" max="6410" customWidth="1" width="8.7109375"/>
    <col min="6411" max="6411" customWidth="1" width="8.7109375"/>
    <col min="6412" max="6412" customWidth="1" width="8.7109375"/>
    <col min="6413" max="6413" customWidth="1" width="8.7109375"/>
    <col min="6414" max="6414" customWidth="1" width="8.7109375"/>
    <col min="6415" max="6415" customWidth="1" width="8.7109375"/>
    <col min="6416" max="6416" customWidth="1" width="8.7109375"/>
    <col min="6417" max="6417" customWidth="1" width="8.7109375"/>
    <col min="6418" max="6418" customWidth="1" width="8.7109375"/>
    <col min="6419" max="6419" customWidth="1" width="8.7109375"/>
    <col min="6420" max="6420" customWidth="1" width="8.7109375"/>
    <col min="6421" max="6421" customWidth="1" width="8.7109375"/>
    <col min="6422" max="6422" customWidth="1" width="8.7109375"/>
    <col min="6423" max="6423" customWidth="1" width="8.7109375"/>
    <col min="6424" max="6424" customWidth="1" width="8.7109375"/>
    <col min="6425" max="6425" customWidth="1" width="8.7109375"/>
    <col min="6426" max="6426" customWidth="1" width="8.7109375"/>
    <col min="6427" max="6427" customWidth="1" width="8.7109375"/>
    <col min="6428" max="6428" customWidth="1" width="8.7109375"/>
    <col min="6429" max="6429" customWidth="1" width="8.7109375"/>
    <col min="6430" max="6430" customWidth="1" width="8.7109375"/>
    <col min="6431" max="6431" customWidth="1" width="8.7109375"/>
    <col min="6432" max="6432" customWidth="1" width="8.7109375"/>
    <col min="6433" max="6433" customWidth="1" width="8.7109375"/>
    <col min="6434" max="6434" customWidth="1" width="8.7109375"/>
    <col min="6435" max="6435" customWidth="1" width="8.7109375"/>
    <col min="6436" max="6436" customWidth="1" width="8.7109375"/>
    <col min="6437" max="6437" customWidth="1" width="8.7109375"/>
    <col min="6438" max="6438" customWidth="1" width="8.7109375"/>
    <col min="6439" max="6439" customWidth="1" width="8.7109375"/>
    <col min="6440" max="6440" customWidth="1" width="8.7109375"/>
    <col min="6441" max="6441" customWidth="1" width="8.7109375"/>
    <col min="6442" max="6442" customWidth="1" width="8.7109375"/>
    <col min="6443" max="6443" customWidth="1" width="8.7109375"/>
    <col min="6444" max="6444" customWidth="1" width="8.7109375"/>
    <col min="6445" max="6445" customWidth="1" width="8.7109375"/>
    <col min="6446" max="6446" customWidth="1" width="8.7109375"/>
    <col min="6447" max="6447" customWidth="1" width="8.7109375"/>
    <col min="6448" max="6448" customWidth="1" width="8.7109375"/>
    <col min="6449" max="6449" customWidth="1" width="8.7109375"/>
    <col min="6450" max="6450" customWidth="1" width="8.7109375"/>
    <col min="6451" max="6451" customWidth="1" width="8.7109375"/>
    <col min="6452" max="6452" customWidth="1" width="8.7109375"/>
    <col min="6453" max="6453" customWidth="1" width="8.7109375"/>
    <col min="6454" max="6454" customWidth="1" width="8.7109375"/>
    <col min="6455" max="6455" customWidth="1" width="8.7109375"/>
    <col min="6456" max="6456" customWidth="1" width="8.7109375"/>
    <col min="6457" max="6457" customWidth="1" width="8.7109375"/>
    <col min="6458" max="6458" customWidth="1" width="8.7109375"/>
    <col min="6459" max="6459" customWidth="1" width="8.7109375"/>
    <col min="6460" max="6460" customWidth="1" width="8.7109375"/>
    <col min="6461" max="6461" customWidth="1" width="8.7109375"/>
    <col min="6462" max="6462" customWidth="1" width="8.7109375"/>
    <col min="6463" max="6463" customWidth="1" width="8.7109375"/>
    <col min="6464" max="6464" customWidth="1" width="8.7109375"/>
    <col min="6465" max="6465" customWidth="1" width="8.7109375"/>
    <col min="6466" max="6466" customWidth="1" width="8.7109375"/>
    <col min="6467" max="6467" customWidth="1" width="8.7109375"/>
    <col min="6468" max="6468" customWidth="1" width="8.7109375"/>
    <col min="6469" max="6469" customWidth="1" width="8.7109375"/>
    <col min="6470" max="6470" customWidth="1" width="8.7109375"/>
    <col min="6471" max="6471" customWidth="1" width="8.7109375"/>
    <col min="6472" max="6472" customWidth="1" width="8.7109375"/>
    <col min="6473" max="6473" customWidth="1" width="8.7109375"/>
    <col min="6474" max="6474" customWidth="1" width="8.7109375"/>
    <col min="6475" max="6475" customWidth="1" width="8.7109375"/>
    <col min="6476" max="6476" customWidth="1" width="8.7109375"/>
    <col min="6477" max="6477" customWidth="1" width="8.7109375"/>
    <col min="6478" max="6478" customWidth="1" width="8.7109375"/>
    <col min="6479" max="6479" customWidth="1" width="8.7109375"/>
    <col min="6480" max="6480" customWidth="1" width="8.7109375"/>
    <col min="6481" max="6481" customWidth="1" width="8.7109375"/>
    <col min="6482" max="6482" customWidth="1" width="8.7109375"/>
    <col min="6483" max="6483" customWidth="1" width="8.7109375"/>
    <col min="6484" max="6484" customWidth="1" width="8.7109375"/>
    <col min="6485" max="6485" customWidth="1" width="8.7109375"/>
    <col min="6486" max="6486" customWidth="1" width="8.7109375"/>
    <col min="6487" max="6487" customWidth="1" width="8.7109375"/>
    <col min="6488" max="6488" customWidth="1" width="8.7109375"/>
    <col min="6489" max="6489" customWidth="1" width="8.7109375"/>
    <col min="6490" max="6490" customWidth="1" width="8.7109375"/>
    <col min="6491" max="6491" customWidth="1" width="8.7109375"/>
    <col min="6492" max="6492" customWidth="1" width="8.7109375"/>
    <col min="6493" max="6493" customWidth="1" width="8.7109375"/>
    <col min="6494" max="6494" customWidth="1" width="8.7109375"/>
    <col min="6495" max="6495" customWidth="1" width="8.7109375"/>
    <col min="6496" max="6496" customWidth="1" width="8.7109375"/>
    <col min="6497" max="6497" customWidth="1" width="8.7109375"/>
    <col min="6498" max="6498" customWidth="1" width="8.7109375"/>
    <col min="6499" max="6499" customWidth="1" width="8.7109375"/>
    <col min="6500" max="6500" customWidth="1" width="8.7109375"/>
    <col min="6501" max="6501" customWidth="1" width="8.7109375"/>
    <col min="6502" max="6502" customWidth="1" width="8.7109375"/>
    <col min="6503" max="6503" customWidth="1" width="8.7109375"/>
    <col min="6504" max="6504" customWidth="1" width="8.7109375"/>
    <col min="6505" max="6505" customWidth="1" width="8.7109375"/>
    <col min="6506" max="6506" customWidth="1" width="8.7109375"/>
    <col min="6507" max="6507" customWidth="1" width="8.7109375"/>
    <col min="6508" max="6508" customWidth="1" width="8.7109375"/>
    <col min="6509" max="6509" customWidth="1" width="8.7109375"/>
    <col min="6510" max="6510" customWidth="1" width="8.7109375"/>
    <col min="6511" max="6511" customWidth="1" width="8.7109375"/>
    <col min="6512" max="6512" customWidth="1" width="8.7109375"/>
    <col min="6513" max="6513" customWidth="1" width="8.7109375"/>
    <col min="6514" max="6514" customWidth="1" width="8.7109375"/>
    <col min="6515" max="6515" customWidth="1" width="8.7109375"/>
    <col min="6516" max="6516" customWidth="1" width="8.7109375"/>
    <col min="6517" max="6517" customWidth="1" width="8.7109375"/>
    <col min="6518" max="6518" customWidth="1" width="8.7109375"/>
    <col min="6519" max="6519" customWidth="1" width="8.7109375"/>
    <col min="6520" max="6520" customWidth="1" width="8.7109375"/>
    <col min="6521" max="6521" customWidth="1" width="8.7109375"/>
    <col min="6522" max="6522" customWidth="1" width="8.7109375"/>
    <col min="6523" max="6523" customWidth="1" width="8.7109375"/>
    <col min="6524" max="6524" customWidth="1" width="8.7109375"/>
    <col min="6525" max="6525" customWidth="1" width="8.7109375"/>
    <col min="6526" max="6526" customWidth="1" width="8.7109375"/>
    <col min="6527" max="6527" customWidth="1" width="8.7109375"/>
    <col min="6528" max="6528" customWidth="1" width="8.7109375"/>
    <col min="6529" max="6529" customWidth="1" width="8.7109375"/>
    <col min="6530" max="6530" customWidth="1" width="8.7109375"/>
    <col min="6531" max="6531" customWidth="1" width="8.7109375"/>
    <col min="6532" max="6532" customWidth="1" width="8.7109375"/>
    <col min="6533" max="6533" customWidth="1" width="8.7109375"/>
    <col min="6534" max="6534" customWidth="1" width="8.7109375"/>
    <col min="6535" max="6535" customWidth="1" width="8.7109375"/>
    <col min="6536" max="6536" customWidth="1" width="8.7109375"/>
    <col min="6537" max="6537" customWidth="1" width="8.7109375"/>
    <col min="6538" max="6538" customWidth="1" width="8.7109375"/>
    <col min="6539" max="6539" customWidth="1" width="8.7109375"/>
    <col min="6540" max="6540" customWidth="1" width="8.7109375"/>
    <col min="6541" max="6541" customWidth="1" width="8.7109375"/>
    <col min="6542" max="6542" customWidth="1" width="8.7109375"/>
    <col min="6543" max="6543" customWidth="1" width="8.7109375"/>
    <col min="6544" max="6544" customWidth="1" width="8.7109375"/>
    <col min="6545" max="6545" customWidth="1" width="8.7109375"/>
    <col min="6546" max="6546" customWidth="1" width="8.7109375"/>
    <col min="6547" max="6547" customWidth="1" width="8.7109375"/>
    <col min="6548" max="6548" customWidth="1" width="8.7109375"/>
    <col min="6549" max="6549" customWidth="1" width="8.7109375"/>
    <col min="6550" max="6550" customWidth="1" width="8.7109375"/>
    <col min="6551" max="6551" customWidth="1" width="8.7109375"/>
    <col min="6552" max="6552" customWidth="1" width="8.7109375"/>
    <col min="6553" max="6553" customWidth="1" width="8.7109375"/>
    <col min="6554" max="6554" customWidth="1" width="8.7109375"/>
    <col min="6555" max="6555" customWidth="1" width="8.7109375"/>
    <col min="6556" max="6556" customWidth="1" width="8.7109375"/>
    <col min="6557" max="6557" customWidth="1" width="8.7109375"/>
    <col min="6558" max="6558" customWidth="1" width="8.7109375"/>
    <col min="6559" max="6559" customWidth="1" width="8.7109375"/>
    <col min="6560" max="6560" customWidth="1" width="8.7109375"/>
    <col min="6561" max="6561" customWidth="1" width="8.7109375"/>
    <col min="6562" max="6562" customWidth="1" width="8.7109375"/>
    <col min="6563" max="6563" customWidth="1" width="8.7109375"/>
    <col min="6564" max="6564" customWidth="1" width="8.7109375"/>
    <col min="6565" max="6565" customWidth="1" width="8.7109375"/>
    <col min="6566" max="6566" customWidth="1" width="8.7109375"/>
    <col min="6567" max="6567" customWidth="1" width="8.7109375"/>
    <col min="6568" max="6568" customWidth="1" width="8.7109375"/>
    <col min="6569" max="6569" customWidth="1" width="8.7109375"/>
    <col min="6570" max="6570" customWidth="1" width="8.7109375"/>
    <col min="6571" max="6571" customWidth="1" width="8.7109375"/>
    <col min="6572" max="6572" customWidth="1" width="8.7109375"/>
    <col min="6573" max="6573" customWidth="1" width="8.7109375"/>
    <col min="6574" max="6574" customWidth="1" width="8.7109375"/>
    <col min="6575" max="6575" customWidth="1" width="8.7109375"/>
    <col min="6576" max="6576" customWidth="1" width="8.7109375"/>
    <col min="6577" max="6577" customWidth="1" width="8.7109375"/>
    <col min="6578" max="6578" customWidth="1" width="8.7109375"/>
    <col min="6579" max="6579" customWidth="1" width="8.7109375"/>
    <col min="6580" max="6580" customWidth="1" width="8.7109375"/>
    <col min="6581" max="6581" customWidth="1" width="8.7109375"/>
    <col min="6582" max="6582" customWidth="1" width="8.7109375"/>
    <col min="6583" max="6583" customWidth="1" width="8.7109375"/>
    <col min="6584" max="6584" customWidth="1" width="8.7109375"/>
    <col min="6585" max="6585" customWidth="1" width="8.7109375"/>
    <col min="6586" max="6586" customWidth="1" width="8.7109375"/>
    <col min="6587" max="6587" customWidth="1" width="8.7109375"/>
    <col min="6588" max="6588" customWidth="1" width="8.7109375"/>
    <col min="6589" max="6589" customWidth="1" width="8.7109375"/>
    <col min="6590" max="6590" customWidth="1" width="8.7109375"/>
    <col min="6591" max="6591" customWidth="1" width="8.7109375"/>
    <col min="6592" max="6592" customWidth="1" width="8.7109375"/>
    <col min="6593" max="6593" customWidth="1" width="8.7109375"/>
    <col min="6594" max="6594" customWidth="1" width="8.7109375"/>
    <col min="6595" max="6595" customWidth="1" width="8.7109375"/>
    <col min="6596" max="6596" customWidth="1" width="8.7109375"/>
    <col min="6597" max="6597" customWidth="1" width="8.7109375"/>
    <col min="6598" max="6598" customWidth="1" width="8.7109375"/>
    <col min="6599" max="6599" customWidth="1" width="8.7109375"/>
    <col min="6600" max="6600" customWidth="1" width="8.7109375"/>
    <col min="6601" max="6601" customWidth="1" width="8.7109375"/>
    <col min="6602" max="6602" customWidth="1" width="8.7109375"/>
    <col min="6603" max="6603" customWidth="1" width="8.7109375"/>
    <col min="6604" max="6604" customWidth="1" width="8.7109375"/>
    <col min="6605" max="6605" customWidth="1" width="8.7109375"/>
    <col min="6606" max="6606" customWidth="1" width="8.7109375"/>
    <col min="6607" max="6607" customWidth="1" width="8.7109375"/>
    <col min="6608" max="6608" customWidth="1" width="8.7109375"/>
    <col min="6609" max="6609" customWidth="1" width="8.7109375"/>
    <col min="6610" max="6610" customWidth="1" width="8.7109375"/>
    <col min="6611" max="6611" customWidth="1" width="8.7109375"/>
    <col min="6612" max="6612" customWidth="1" width="8.7109375"/>
    <col min="6613" max="6613" customWidth="1" width="8.7109375"/>
    <col min="6614" max="6614" customWidth="1" width="8.7109375"/>
    <col min="6615" max="6615" customWidth="1" width="8.7109375"/>
    <col min="6616" max="6616" customWidth="1" width="8.7109375"/>
    <col min="6617" max="6617" customWidth="1" width="8.7109375"/>
    <col min="6618" max="6618" customWidth="1" width="8.7109375"/>
    <col min="6619" max="6619" customWidth="1" width="8.7109375"/>
    <col min="6620" max="6620" customWidth="1" width="8.7109375"/>
    <col min="6621" max="6621" customWidth="1" width="8.7109375"/>
    <col min="6622" max="6622" customWidth="1" width="8.7109375"/>
    <col min="6623" max="6623" customWidth="1" width="8.7109375"/>
    <col min="6624" max="6624" customWidth="1" width="8.7109375"/>
    <col min="6625" max="6625" customWidth="1" width="8.7109375"/>
    <col min="6626" max="6626" customWidth="1" width="8.7109375"/>
    <col min="6627" max="6627" customWidth="1" width="8.7109375"/>
    <col min="6628" max="6628" customWidth="1" width="8.7109375"/>
    <col min="6629" max="6629" customWidth="1" width="8.7109375"/>
    <col min="6630" max="6630" customWidth="1" width="8.7109375"/>
    <col min="6631" max="6631" customWidth="1" width="8.7109375"/>
    <col min="6632" max="6632" customWidth="1" width="8.7109375"/>
    <col min="6633" max="6633" customWidth="1" width="8.7109375"/>
    <col min="6634" max="6634" customWidth="1" width="8.7109375"/>
    <col min="6635" max="6635" customWidth="1" width="8.7109375"/>
    <col min="6636" max="6636" customWidth="1" width="8.7109375"/>
    <col min="6637" max="6637" customWidth="1" width="8.7109375"/>
    <col min="6638" max="6638" customWidth="1" width="8.7109375"/>
    <col min="6639" max="6639" customWidth="1" width="8.7109375"/>
    <col min="6640" max="6640" customWidth="1" width="8.7109375"/>
    <col min="6641" max="6641" customWidth="1" width="8.7109375"/>
    <col min="6642" max="6642" customWidth="1" width="8.7109375"/>
    <col min="6643" max="6643" customWidth="1" width="8.7109375"/>
    <col min="6644" max="6644" customWidth="1" width="8.7109375"/>
    <col min="6645" max="6645" customWidth="1" width="8.7109375"/>
    <col min="6646" max="6646" customWidth="1" width="8.7109375"/>
    <col min="6647" max="6647" customWidth="1" width="8.7109375"/>
    <col min="6648" max="6648" customWidth="1" width="8.7109375"/>
    <col min="6649" max="6649" customWidth="1" width="8.7109375"/>
    <col min="6650" max="6650" customWidth="1" width="8.7109375"/>
    <col min="6651" max="6651" customWidth="1" width="8.7109375"/>
    <col min="6652" max="6652" customWidth="1" width="8.7109375"/>
    <col min="6653" max="6653" customWidth="1" width="8.7109375"/>
    <col min="6654" max="6654" customWidth="1" width="8.7109375"/>
    <col min="6655" max="6655" customWidth="1" width="8.7109375"/>
    <col min="6656" max="6656" customWidth="1" width="8.7109375"/>
    <col min="6657" max="6657" customWidth="1" width="8.7109375"/>
    <col min="6658" max="6658" customWidth="1" width="8.7109375"/>
    <col min="6659" max="6659" customWidth="1" width="8.7109375"/>
    <col min="6660" max="6660" customWidth="1" width="8.7109375"/>
    <col min="6661" max="6661" customWidth="1" width="8.7109375"/>
    <col min="6662" max="6662" customWidth="1" width="8.7109375"/>
    <col min="6663" max="6663" customWidth="1" width="8.7109375"/>
    <col min="6664" max="6664" customWidth="1" width="8.7109375"/>
    <col min="6665" max="6665" customWidth="1" width="8.7109375"/>
    <col min="6666" max="6666" customWidth="1" width="8.7109375"/>
    <col min="6667" max="6667" customWidth="1" width="8.7109375"/>
    <col min="6668" max="6668" customWidth="1" width="8.7109375"/>
    <col min="6669" max="6669" customWidth="1" width="8.7109375"/>
    <col min="6670" max="6670" customWidth="1" width="8.7109375"/>
    <col min="6671" max="6671" customWidth="1" width="8.7109375"/>
    <col min="6672" max="6672" customWidth="1" width="8.7109375"/>
    <col min="6673" max="6673" customWidth="1" width="8.7109375"/>
    <col min="6674" max="6674" customWidth="1" width="8.7109375"/>
    <col min="6675" max="6675" customWidth="1" width="8.7109375"/>
    <col min="6676" max="6676" customWidth="1" width="8.7109375"/>
    <col min="6677" max="6677" customWidth="1" width="8.7109375"/>
    <col min="6678" max="6678" customWidth="1" width="8.7109375"/>
    <col min="6679" max="6679" customWidth="1" width="8.7109375"/>
    <col min="6680" max="6680" customWidth="1" width="8.7109375"/>
    <col min="6681" max="6681" customWidth="1" width="8.7109375"/>
    <col min="6682" max="6682" customWidth="1" width="8.7109375"/>
    <col min="6683" max="6683" customWidth="1" width="8.7109375"/>
    <col min="6684" max="6684" customWidth="1" width="8.7109375"/>
    <col min="6685" max="6685" customWidth="1" width="8.7109375"/>
    <col min="6686" max="6686" customWidth="1" width="8.7109375"/>
    <col min="6687" max="6687" customWidth="1" width="8.7109375"/>
    <col min="6688" max="6688" customWidth="1" width="8.7109375"/>
    <col min="6689" max="6689" customWidth="1" width="8.7109375"/>
    <col min="6690" max="6690" customWidth="1" width="8.7109375"/>
    <col min="6691" max="6691" customWidth="1" width="8.7109375"/>
    <col min="6692" max="6692" customWidth="1" width="8.7109375"/>
    <col min="6693" max="6693" customWidth="1" width="8.7109375"/>
    <col min="6694" max="6694" customWidth="1" width="8.7109375"/>
    <col min="6695" max="6695" customWidth="1" width="8.7109375"/>
    <col min="6696" max="6696" customWidth="1" width="8.7109375"/>
    <col min="6697" max="6697" customWidth="1" width="8.7109375"/>
    <col min="6698" max="6698" customWidth="1" width="8.7109375"/>
    <col min="6699" max="6699" customWidth="1" width="8.7109375"/>
    <col min="6700" max="6700" customWidth="1" width="8.7109375"/>
    <col min="6701" max="6701" customWidth="1" width="8.7109375"/>
    <col min="6702" max="6702" customWidth="1" width="8.7109375"/>
    <col min="6703" max="6703" customWidth="1" width="8.7109375"/>
    <col min="6704" max="6704" customWidth="1" width="8.7109375"/>
    <col min="6705" max="6705" customWidth="1" width="8.7109375"/>
    <col min="6706" max="6706" customWidth="1" width="8.7109375"/>
    <col min="6707" max="6707" customWidth="1" width="8.7109375"/>
    <col min="6708" max="6708" customWidth="1" width="8.7109375"/>
    <col min="6709" max="6709" customWidth="1" width="8.7109375"/>
    <col min="6710" max="6710" customWidth="1" width="8.7109375"/>
    <col min="6711" max="6711" customWidth="1" width="8.7109375"/>
    <col min="6712" max="6712" customWidth="1" width="8.7109375"/>
    <col min="6713" max="6713" customWidth="1" width="8.7109375"/>
    <col min="6714" max="6714" customWidth="1" width="8.7109375"/>
    <col min="6715" max="6715" customWidth="1" width="8.7109375"/>
    <col min="6716" max="6716" customWidth="1" width="8.7109375"/>
    <col min="6717" max="6717" customWidth="1" width="8.7109375"/>
    <col min="6718" max="6718" customWidth="1" width="8.7109375"/>
    <col min="6719" max="6719" customWidth="1" width="8.7109375"/>
    <col min="6720" max="6720" customWidth="1" width="8.7109375"/>
    <col min="6721" max="6721" customWidth="1" width="8.7109375"/>
    <col min="6722" max="6722" customWidth="1" width="8.7109375"/>
    <col min="6723" max="6723" customWidth="1" width="8.7109375"/>
    <col min="6724" max="6724" customWidth="1" width="8.7109375"/>
    <col min="6725" max="6725" customWidth="1" width="8.7109375"/>
    <col min="6726" max="6726" customWidth="1" width="8.7109375"/>
    <col min="6727" max="6727" customWidth="1" width="8.7109375"/>
    <col min="6728" max="6728" customWidth="1" width="8.7109375"/>
    <col min="6729" max="6729" customWidth="1" width="8.7109375"/>
    <col min="6730" max="6730" customWidth="1" width="8.7109375"/>
    <col min="6731" max="6731" customWidth="1" width="8.7109375"/>
    <col min="6732" max="6732" customWidth="1" width="8.7109375"/>
    <col min="6733" max="6733" customWidth="1" width="8.7109375"/>
    <col min="6734" max="6734" customWidth="1" width="8.7109375"/>
    <col min="6735" max="6735" customWidth="1" width="8.7109375"/>
    <col min="6736" max="6736" customWidth="1" width="8.7109375"/>
    <col min="6737" max="6737" customWidth="1" width="8.7109375"/>
    <col min="6738" max="6738" customWidth="1" width="8.7109375"/>
    <col min="6739" max="6739" customWidth="1" width="8.7109375"/>
    <col min="6740" max="6740" customWidth="1" width="8.7109375"/>
    <col min="6741" max="6741" customWidth="1" width="8.7109375"/>
    <col min="6742" max="6742" customWidth="1" width="8.7109375"/>
    <col min="6743" max="6743" customWidth="1" width="8.7109375"/>
    <col min="6744" max="6744" customWidth="1" width="8.7109375"/>
    <col min="6745" max="6745" customWidth="1" width="8.7109375"/>
    <col min="6746" max="6746" customWidth="1" width="8.7109375"/>
    <col min="6747" max="6747" customWidth="1" width="8.7109375"/>
    <col min="6748" max="6748" customWidth="1" width="8.7109375"/>
    <col min="6749" max="6749" customWidth="1" width="8.7109375"/>
    <col min="6750" max="6750" customWidth="1" width="8.7109375"/>
    <col min="6751" max="6751" customWidth="1" width="8.7109375"/>
    <col min="6752" max="6752" customWidth="1" width="8.7109375"/>
    <col min="6753" max="6753" customWidth="1" width="8.7109375"/>
    <col min="6754" max="6754" customWidth="1" width="8.7109375"/>
    <col min="6755" max="6755" customWidth="1" width="8.7109375"/>
    <col min="6756" max="6756" customWidth="1" width="8.7109375"/>
    <col min="6757" max="6757" customWidth="1" width="8.7109375"/>
    <col min="6758" max="6758" customWidth="1" width="8.7109375"/>
    <col min="6759" max="6759" customWidth="1" width="8.7109375"/>
    <col min="6760" max="6760" customWidth="1" width="8.7109375"/>
    <col min="6761" max="6761" customWidth="1" width="8.7109375"/>
    <col min="6762" max="6762" customWidth="1" width="8.7109375"/>
    <col min="6763" max="6763" customWidth="1" width="8.7109375"/>
    <col min="6764" max="6764" customWidth="1" width="8.7109375"/>
    <col min="6765" max="6765" customWidth="1" width="8.7109375"/>
    <col min="6766" max="6766" customWidth="1" width="8.7109375"/>
    <col min="6767" max="6767" customWidth="1" width="8.7109375"/>
    <col min="6768" max="6768" customWidth="1" width="8.7109375"/>
    <col min="6769" max="6769" customWidth="1" width="8.7109375"/>
    <col min="6770" max="6770" customWidth="1" width="8.7109375"/>
    <col min="6771" max="6771" customWidth="1" width="8.7109375"/>
    <col min="6772" max="6772" customWidth="1" width="8.7109375"/>
    <col min="6773" max="6773" customWidth="1" width="8.7109375"/>
    <col min="6774" max="6774" customWidth="1" width="8.7109375"/>
    <col min="6775" max="6775" customWidth="1" width="8.7109375"/>
    <col min="6776" max="6776" customWidth="1" width="8.7109375"/>
    <col min="6777" max="6777" customWidth="1" width="8.7109375"/>
    <col min="6778" max="6778" customWidth="1" width="8.7109375"/>
    <col min="6779" max="6779" customWidth="1" width="8.7109375"/>
    <col min="6780" max="6780" customWidth="1" width="8.7109375"/>
    <col min="6781" max="6781" customWidth="1" width="8.7109375"/>
    <col min="6782" max="6782" customWidth="1" width="8.7109375"/>
    <col min="6783" max="6783" customWidth="1" width="8.7109375"/>
    <col min="6784" max="6784" customWidth="1" width="8.7109375"/>
    <col min="6785" max="6785" customWidth="1" width="8.7109375"/>
    <col min="6786" max="6786" customWidth="1" width="8.7109375"/>
    <col min="6787" max="6787" customWidth="1" width="8.7109375"/>
    <col min="6788" max="6788" customWidth="1" width="8.7109375"/>
    <col min="6789" max="6789" customWidth="1" width="8.7109375"/>
    <col min="6790" max="6790" customWidth="1" width="8.7109375"/>
    <col min="6791" max="6791" customWidth="1" width="8.7109375"/>
    <col min="6792" max="6792" customWidth="1" width="8.7109375"/>
    <col min="6793" max="6793" customWidth="1" width="8.7109375"/>
    <col min="6794" max="6794" customWidth="1" width="8.7109375"/>
    <col min="6795" max="6795" customWidth="1" width="8.7109375"/>
    <col min="6796" max="6796" customWidth="1" width="8.7109375"/>
    <col min="6797" max="6797" customWidth="1" width="8.7109375"/>
    <col min="6798" max="6798" customWidth="1" width="8.7109375"/>
    <col min="6799" max="6799" customWidth="1" width="8.7109375"/>
    <col min="6800" max="6800" customWidth="1" width="8.7109375"/>
    <col min="6801" max="6801" customWidth="1" width="8.7109375"/>
    <col min="6802" max="6802" customWidth="1" width="8.7109375"/>
    <col min="6803" max="6803" customWidth="1" width="8.7109375"/>
    <col min="6804" max="6804" customWidth="1" width="8.7109375"/>
    <col min="6805" max="6805" customWidth="1" width="8.7109375"/>
    <col min="6806" max="6806" customWidth="1" width="8.7109375"/>
    <col min="6807" max="6807" customWidth="1" width="8.7109375"/>
    <col min="6808" max="6808" customWidth="1" width="8.7109375"/>
    <col min="6809" max="6809" customWidth="1" width="8.7109375"/>
    <col min="6810" max="6810" customWidth="1" width="8.7109375"/>
    <col min="6811" max="6811" customWidth="1" width="8.7109375"/>
    <col min="6812" max="6812" customWidth="1" width="8.7109375"/>
    <col min="6813" max="6813" customWidth="1" width="8.7109375"/>
    <col min="6814" max="6814" customWidth="1" width="8.7109375"/>
    <col min="6815" max="6815" customWidth="1" width="8.7109375"/>
    <col min="6816" max="6816" customWidth="1" width="8.7109375"/>
    <col min="6817" max="6817" customWidth="1" width="8.7109375"/>
    <col min="6818" max="6818" customWidth="1" width="8.7109375"/>
    <col min="6819" max="6819" customWidth="1" width="8.7109375"/>
    <col min="6820" max="6820" customWidth="1" width="8.7109375"/>
    <col min="6821" max="6821" customWidth="1" width="8.7109375"/>
    <col min="6822" max="6822" customWidth="1" width="8.7109375"/>
    <col min="6823" max="6823" customWidth="1" width="8.7109375"/>
    <col min="6824" max="6824" customWidth="1" width="8.7109375"/>
    <col min="6825" max="6825" customWidth="1" width="8.7109375"/>
    <col min="6826" max="6826" customWidth="1" width="8.7109375"/>
    <col min="6827" max="6827" customWidth="1" width="8.7109375"/>
    <col min="6828" max="6828" customWidth="1" width="8.7109375"/>
    <col min="6829" max="6829" customWidth="1" width="8.7109375"/>
    <col min="6830" max="6830" customWidth="1" width="8.7109375"/>
    <col min="6831" max="6831" customWidth="1" width="8.7109375"/>
    <col min="6832" max="6832" customWidth="1" width="8.7109375"/>
    <col min="6833" max="6833" customWidth="1" width="8.7109375"/>
    <col min="6834" max="6834" customWidth="1" width="8.7109375"/>
    <col min="6835" max="6835" customWidth="1" width="8.7109375"/>
    <col min="6836" max="6836" customWidth="1" width="8.7109375"/>
    <col min="6837" max="6837" customWidth="1" width="8.7109375"/>
    <col min="6838" max="6838" customWidth="1" width="8.7109375"/>
    <col min="6839" max="6839" customWidth="1" width="8.7109375"/>
    <col min="6840" max="6840" customWidth="1" width="8.7109375"/>
    <col min="6841" max="6841" customWidth="1" width="8.7109375"/>
    <col min="6842" max="6842" customWidth="1" width="8.7109375"/>
    <col min="6843" max="6843" customWidth="1" width="8.7109375"/>
    <col min="6844" max="6844" customWidth="1" width="8.7109375"/>
    <col min="6845" max="6845" customWidth="1" width="8.7109375"/>
    <col min="6846" max="6846" customWidth="1" width="8.7109375"/>
    <col min="6847" max="6847" customWidth="1" width="8.7109375"/>
    <col min="6848" max="6848" customWidth="1" width="8.7109375"/>
    <col min="6849" max="6849" customWidth="1" width="8.7109375"/>
    <col min="6850" max="6850" customWidth="1" width="8.7109375"/>
    <col min="6851" max="6851" customWidth="1" width="8.7109375"/>
    <col min="6852" max="6852" customWidth="1" width="8.7109375"/>
    <col min="6853" max="6853" customWidth="1" width="8.7109375"/>
    <col min="6854" max="6854" customWidth="1" width="8.7109375"/>
    <col min="6855" max="6855" customWidth="1" width="8.7109375"/>
    <col min="6856" max="6856" customWidth="1" width="8.7109375"/>
    <col min="6857" max="6857" customWidth="1" width="8.7109375"/>
    <col min="6858" max="6858" customWidth="1" width="8.7109375"/>
    <col min="6859" max="6859" customWidth="1" width="8.7109375"/>
    <col min="6860" max="6860" customWidth="1" width="8.7109375"/>
    <col min="6861" max="6861" customWidth="1" width="8.7109375"/>
    <col min="6862" max="6862" customWidth="1" width="8.7109375"/>
    <col min="6863" max="6863" customWidth="1" width="8.7109375"/>
    <col min="6864" max="6864" customWidth="1" width="8.7109375"/>
    <col min="6865" max="6865" customWidth="1" width="8.7109375"/>
    <col min="6866" max="6866" customWidth="1" width="8.7109375"/>
    <col min="6867" max="6867" customWidth="1" width="8.7109375"/>
    <col min="6868" max="6868" customWidth="1" width="8.7109375"/>
    <col min="6869" max="6869" customWidth="1" width="8.7109375"/>
    <col min="6870" max="6870" customWidth="1" width="8.7109375"/>
    <col min="6871" max="6871" customWidth="1" width="8.7109375"/>
    <col min="6872" max="6872" customWidth="1" width="8.7109375"/>
    <col min="6873" max="6873" customWidth="1" width="8.7109375"/>
    <col min="6874" max="6874" customWidth="1" width="8.7109375"/>
    <col min="6875" max="6875" customWidth="1" width="8.7109375"/>
    <col min="6876" max="6876" customWidth="1" width="8.7109375"/>
    <col min="6877" max="6877" customWidth="1" width="8.7109375"/>
    <col min="6878" max="6878" customWidth="1" width="8.7109375"/>
    <col min="6879" max="6879" customWidth="1" width="8.7109375"/>
    <col min="6880" max="6880" customWidth="1" width="8.7109375"/>
    <col min="6881" max="6881" customWidth="1" width="8.7109375"/>
    <col min="6882" max="6882" customWidth="1" width="8.7109375"/>
    <col min="6883" max="6883" customWidth="1" width="8.7109375"/>
    <col min="6884" max="6884" customWidth="1" width="8.7109375"/>
    <col min="6885" max="6885" customWidth="1" width="8.7109375"/>
    <col min="6886" max="6886" customWidth="1" width="8.7109375"/>
    <col min="6887" max="6887" customWidth="1" width="8.7109375"/>
    <col min="6888" max="6888" customWidth="1" width="8.7109375"/>
    <col min="6889" max="6889" customWidth="1" width="8.7109375"/>
    <col min="6890" max="6890" customWidth="1" width="8.7109375"/>
    <col min="6891" max="6891" customWidth="1" width="8.7109375"/>
    <col min="6892" max="6892" customWidth="1" width="8.7109375"/>
    <col min="6893" max="6893" customWidth="1" width="8.7109375"/>
    <col min="6894" max="6894" customWidth="1" width="8.7109375"/>
    <col min="6895" max="6895" customWidth="1" width="8.7109375"/>
    <col min="6896" max="6896" customWidth="1" width="8.7109375"/>
    <col min="6897" max="6897" customWidth="1" width="8.7109375"/>
    <col min="6898" max="6898" customWidth="1" width="8.7109375"/>
    <col min="6899" max="6899" customWidth="1" width="8.7109375"/>
    <col min="6900" max="6900" customWidth="1" width="8.7109375"/>
    <col min="6901" max="6901" customWidth="1" width="8.7109375"/>
    <col min="6902" max="6902" customWidth="1" width="8.7109375"/>
    <col min="6903" max="6903" customWidth="1" width="8.7109375"/>
    <col min="6904" max="6904" customWidth="1" width="8.7109375"/>
    <col min="6905" max="6905" customWidth="1" width="8.7109375"/>
    <col min="6906" max="6906" customWidth="1" width="8.7109375"/>
    <col min="6907" max="6907" customWidth="1" width="8.7109375"/>
    <col min="6908" max="6908" customWidth="1" width="8.7109375"/>
    <col min="6909" max="6909" customWidth="1" width="8.7109375"/>
    <col min="6910" max="6910" customWidth="1" width="8.7109375"/>
    <col min="6911" max="6911" customWidth="1" width="8.7109375"/>
    <col min="6912" max="6912" customWidth="1" width="8.7109375"/>
    <col min="6913" max="6913" customWidth="1" width="8.7109375"/>
    <col min="6914" max="6914" customWidth="1" width="8.7109375"/>
    <col min="6915" max="6915" customWidth="1" width="8.7109375"/>
    <col min="6916" max="6916" customWidth="1" width="8.7109375"/>
    <col min="6917" max="6917" customWidth="1" width="8.7109375"/>
    <col min="6918" max="6918" customWidth="1" width="8.7109375"/>
    <col min="6919" max="6919" customWidth="1" width="8.7109375"/>
    <col min="6920" max="6920" customWidth="1" width="8.7109375"/>
    <col min="6921" max="6921" customWidth="1" width="8.7109375"/>
    <col min="6922" max="6922" customWidth="1" width="8.7109375"/>
    <col min="6923" max="6923" customWidth="1" width="8.7109375"/>
    <col min="6924" max="6924" customWidth="1" width="8.7109375"/>
    <col min="6925" max="6925" customWidth="1" width="8.7109375"/>
    <col min="6926" max="6926" customWidth="1" width="8.7109375"/>
    <col min="6927" max="6927" customWidth="1" width="8.7109375"/>
    <col min="6928" max="6928" customWidth="1" width="8.7109375"/>
    <col min="6929" max="6929" customWidth="1" width="8.7109375"/>
    <col min="6930" max="6930" customWidth="1" width="8.7109375"/>
    <col min="6931" max="6931" customWidth="1" width="8.7109375"/>
    <col min="6932" max="6932" customWidth="1" width="8.7109375"/>
    <col min="6933" max="6933" customWidth="1" width="8.7109375"/>
    <col min="6934" max="6934" customWidth="1" width="8.7109375"/>
    <col min="6935" max="6935" customWidth="1" width="8.7109375"/>
    <col min="6936" max="6936" customWidth="1" width="8.7109375"/>
    <col min="6937" max="6937" customWidth="1" width="8.7109375"/>
    <col min="6938" max="6938" customWidth="1" width="8.7109375"/>
    <col min="6939" max="6939" customWidth="1" width="8.7109375"/>
    <col min="6940" max="6940" customWidth="1" width="8.7109375"/>
    <col min="6941" max="6941" customWidth="1" width="8.7109375"/>
    <col min="6942" max="6942" customWidth="1" width="8.7109375"/>
    <col min="6943" max="6943" customWidth="1" width="8.7109375"/>
    <col min="6944" max="6944" customWidth="1" width="8.7109375"/>
    <col min="6945" max="6945" customWidth="1" width="8.7109375"/>
    <col min="6946" max="6946" customWidth="1" width="8.7109375"/>
    <col min="6947" max="6947" customWidth="1" width="8.7109375"/>
    <col min="6948" max="6948" customWidth="1" width="8.7109375"/>
    <col min="6949" max="6949" customWidth="1" width="8.7109375"/>
    <col min="6950" max="6950" customWidth="1" width="8.7109375"/>
    <col min="6951" max="6951" customWidth="1" width="8.7109375"/>
    <col min="6952" max="6952" customWidth="1" width="8.7109375"/>
    <col min="6953" max="6953" customWidth="1" width="8.7109375"/>
    <col min="6954" max="6954" customWidth="1" width="8.7109375"/>
    <col min="6955" max="6955" customWidth="1" width="8.7109375"/>
    <col min="6956" max="6956" customWidth="1" width="8.7109375"/>
    <col min="6957" max="6957" customWidth="1" width="8.7109375"/>
    <col min="6958" max="6958" customWidth="1" width="8.7109375"/>
    <col min="6959" max="6959" customWidth="1" width="8.7109375"/>
    <col min="6960" max="6960" customWidth="1" width="8.7109375"/>
    <col min="6961" max="6961" customWidth="1" width="8.7109375"/>
    <col min="6962" max="6962" customWidth="1" width="8.7109375"/>
    <col min="6963" max="6963" customWidth="1" width="8.7109375"/>
    <col min="6964" max="6964" customWidth="1" width="8.7109375"/>
    <col min="6965" max="6965" customWidth="1" width="8.7109375"/>
    <col min="6966" max="6966" customWidth="1" width="8.7109375"/>
    <col min="6967" max="6967" customWidth="1" width="8.7109375"/>
    <col min="6968" max="6968" customWidth="1" width="8.7109375"/>
    <col min="6969" max="6969" customWidth="1" width="8.7109375"/>
    <col min="6970" max="6970" customWidth="1" width="8.7109375"/>
    <col min="6971" max="6971" customWidth="1" width="8.7109375"/>
    <col min="6972" max="6972" customWidth="1" width="8.7109375"/>
    <col min="6973" max="6973" customWidth="1" width="8.7109375"/>
    <col min="6974" max="6974" customWidth="1" width="8.7109375"/>
    <col min="6975" max="6975" customWidth="1" width="8.7109375"/>
    <col min="6976" max="6976" customWidth="1" width="8.7109375"/>
    <col min="6977" max="6977" customWidth="1" width="8.7109375"/>
    <col min="6978" max="6978" customWidth="1" width="8.7109375"/>
    <col min="6979" max="6979" customWidth="1" width="8.7109375"/>
    <col min="6980" max="6980" customWidth="1" width="8.7109375"/>
    <col min="6981" max="6981" customWidth="1" width="8.7109375"/>
    <col min="6982" max="6982" customWidth="1" width="8.7109375"/>
    <col min="6983" max="6983" customWidth="1" width="8.7109375"/>
    <col min="6984" max="6984" customWidth="1" width="8.7109375"/>
    <col min="6985" max="6985" customWidth="1" width="8.7109375"/>
    <col min="6986" max="6986" customWidth="1" width="8.7109375"/>
    <col min="6987" max="6987" customWidth="1" width="8.7109375"/>
    <col min="6988" max="6988" customWidth="1" width="8.7109375"/>
    <col min="6989" max="6989" customWidth="1" width="8.7109375"/>
    <col min="6990" max="6990" customWidth="1" width="8.7109375"/>
    <col min="6991" max="6991" customWidth="1" width="8.7109375"/>
    <col min="6992" max="6992" customWidth="1" width="8.7109375"/>
    <col min="6993" max="6993" customWidth="1" width="8.7109375"/>
    <col min="6994" max="6994" customWidth="1" width="8.7109375"/>
    <col min="6995" max="6995" customWidth="1" width="8.7109375"/>
    <col min="6996" max="6996" customWidth="1" width="8.7109375"/>
    <col min="6997" max="6997" customWidth="1" width="8.7109375"/>
    <col min="6998" max="6998" customWidth="1" width="8.7109375"/>
    <col min="6999" max="6999" customWidth="1" width="8.7109375"/>
    <col min="7000" max="7000" customWidth="1" width="8.7109375"/>
    <col min="7001" max="7001" customWidth="1" width="8.7109375"/>
    <col min="7002" max="7002" customWidth="1" width="8.7109375"/>
    <col min="7003" max="7003" customWidth="1" width="8.7109375"/>
    <col min="7004" max="7004" customWidth="1" width="8.7109375"/>
    <col min="7005" max="7005" customWidth="1" width="8.7109375"/>
    <col min="7006" max="7006" customWidth="1" width="8.7109375"/>
    <col min="7007" max="7007" customWidth="1" width="8.7109375"/>
    <col min="7008" max="7008" customWidth="1" width="8.7109375"/>
    <col min="7009" max="7009" customWidth="1" width="8.7109375"/>
    <col min="7010" max="7010" customWidth="1" width="8.7109375"/>
    <col min="7011" max="7011" customWidth="1" width="8.7109375"/>
    <col min="7012" max="7012" customWidth="1" width="8.7109375"/>
    <col min="7013" max="7013" customWidth="1" width="8.7109375"/>
    <col min="7014" max="7014" customWidth="1" width="8.7109375"/>
    <col min="7015" max="7015" customWidth="1" width="8.7109375"/>
    <col min="7016" max="7016" customWidth="1" width="8.7109375"/>
    <col min="7017" max="7017" customWidth="1" width="8.7109375"/>
    <col min="7018" max="7018" customWidth="1" width="8.7109375"/>
    <col min="7019" max="7019" customWidth="1" width="8.7109375"/>
    <col min="7020" max="7020" customWidth="1" width="8.7109375"/>
    <col min="7021" max="7021" customWidth="1" width="8.7109375"/>
    <col min="7022" max="7022" customWidth="1" width="8.7109375"/>
    <col min="7023" max="7023" customWidth="1" width="8.7109375"/>
    <col min="7024" max="7024" customWidth="1" width="8.7109375"/>
    <col min="7025" max="7025" customWidth="1" width="8.7109375"/>
    <col min="7026" max="7026" customWidth="1" width="8.7109375"/>
    <col min="7027" max="7027" customWidth="1" width="8.7109375"/>
    <col min="7028" max="7028" customWidth="1" width="8.7109375"/>
    <col min="7029" max="7029" customWidth="1" width="8.7109375"/>
    <col min="7030" max="7030" customWidth="1" width="8.7109375"/>
    <col min="7031" max="7031" customWidth="1" width="8.7109375"/>
    <col min="7032" max="7032" customWidth="1" width="8.7109375"/>
    <col min="7033" max="7033" customWidth="1" width="8.7109375"/>
    <col min="7034" max="7034" customWidth="1" width="8.7109375"/>
    <col min="7035" max="7035" customWidth="1" width="8.7109375"/>
    <col min="7036" max="7036" customWidth="1" width="8.7109375"/>
    <col min="7037" max="7037" customWidth="1" width="8.7109375"/>
    <col min="7038" max="7038" customWidth="1" width="8.7109375"/>
    <col min="7039" max="7039" customWidth="1" width="8.7109375"/>
    <col min="7040" max="7040" customWidth="1" width="8.7109375"/>
    <col min="7041" max="7041" customWidth="1" width="8.7109375"/>
    <col min="7042" max="7042" customWidth="1" width="8.7109375"/>
    <col min="7043" max="7043" customWidth="1" width="8.7109375"/>
    <col min="7044" max="7044" customWidth="1" width="8.7109375"/>
    <col min="7045" max="7045" customWidth="1" width="8.7109375"/>
    <col min="7046" max="7046" customWidth="1" width="8.7109375"/>
    <col min="7047" max="7047" customWidth="1" width="8.7109375"/>
    <col min="7048" max="7048" customWidth="1" width="8.7109375"/>
    <col min="7049" max="7049" customWidth="1" width="8.7109375"/>
    <col min="7050" max="7050" customWidth="1" width="8.7109375"/>
    <col min="7051" max="7051" customWidth="1" width="8.7109375"/>
    <col min="7052" max="7052" customWidth="1" width="8.7109375"/>
    <col min="7053" max="7053" customWidth="1" width="8.7109375"/>
    <col min="7054" max="7054" customWidth="1" width="8.7109375"/>
    <col min="7055" max="7055" customWidth="1" width="8.7109375"/>
    <col min="7056" max="7056" customWidth="1" width="8.7109375"/>
    <col min="7057" max="7057" customWidth="1" width="8.7109375"/>
    <col min="7058" max="7058" customWidth="1" width="8.7109375"/>
    <col min="7059" max="7059" customWidth="1" width="8.7109375"/>
    <col min="7060" max="7060" customWidth="1" width="8.7109375"/>
    <col min="7061" max="7061" customWidth="1" width="8.7109375"/>
    <col min="7062" max="7062" customWidth="1" width="8.7109375"/>
    <col min="7063" max="7063" customWidth="1" width="8.7109375"/>
    <col min="7064" max="7064" customWidth="1" width="8.7109375"/>
    <col min="7065" max="7065" customWidth="1" width="8.7109375"/>
    <col min="7066" max="7066" customWidth="1" width="8.7109375"/>
    <col min="7067" max="7067" customWidth="1" width="8.7109375"/>
    <col min="7068" max="7068" customWidth="1" width="8.7109375"/>
    <col min="7069" max="7069" customWidth="1" width="8.7109375"/>
    <col min="7070" max="7070" customWidth="1" width="8.7109375"/>
    <col min="7071" max="7071" customWidth="1" width="8.7109375"/>
    <col min="7072" max="7072" customWidth="1" width="8.7109375"/>
    <col min="7073" max="7073" customWidth="1" width="8.7109375"/>
    <col min="7074" max="7074" customWidth="1" width="8.7109375"/>
    <col min="7075" max="7075" customWidth="1" width="8.7109375"/>
    <col min="7076" max="7076" customWidth="1" width="8.7109375"/>
    <col min="7077" max="7077" customWidth="1" width="8.7109375"/>
    <col min="7078" max="7078" customWidth="1" width="8.7109375"/>
    <col min="7079" max="7079" customWidth="1" width="8.7109375"/>
    <col min="7080" max="7080" customWidth="1" width="8.7109375"/>
    <col min="7081" max="7081" customWidth="1" width="8.7109375"/>
    <col min="7082" max="7082" customWidth="1" width="8.7109375"/>
    <col min="7083" max="7083" customWidth="1" width="8.7109375"/>
    <col min="7084" max="7084" customWidth="1" width="8.7109375"/>
    <col min="7085" max="7085" customWidth="1" width="8.7109375"/>
    <col min="7086" max="7086" customWidth="1" width="8.7109375"/>
    <col min="7087" max="7087" customWidth="1" width="8.7109375"/>
    <col min="7088" max="7088" customWidth="1" width="8.7109375"/>
    <col min="7089" max="7089" customWidth="1" width="8.7109375"/>
    <col min="7090" max="7090" customWidth="1" width="8.7109375"/>
    <col min="7091" max="7091" customWidth="1" width="8.7109375"/>
    <col min="7092" max="7092" customWidth="1" width="8.7109375"/>
    <col min="7093" max="7093" customWidth="1" width="8.7109375"/>
    <col min="7094" max="7094" customWidth="1" width="8.7109375"/>
    <col min="7095" max="7095" customWidth="1" width="8.7109375"/>
    <col min="7096" max="7096" customWidth="1" width="8.7109375"/>
    <col min="7097" max="7097" customWidth="1" width="8.7109375"/>
    <col min="7098" max="7098" customWidth="1" width="8.7109375"/>
    <col min="7099" max="7099" customWidth="1" width="8.7109375"/>
    <col min="7100" max="7100" customWidth="1" width="8.7109375"/>
    <col min="7101" max="7101" customWidth="1" width="8.7109375"/>
    <col min="7102" max="7102" customWidth="1" width="8.7109375"/>
    <col min="7103" max="7103" customWidth="1" width="8.7109375"/>
    <col min="7104" max="7104" customWidth="1" width="8.7109375"/>
    <col min="7105" max="7105" customWidth="1" width="8.7109375"/>
    <col min="7106" max="7106" customWidth="1" width="8.7109375"/>
    <col min="7107" max="7107" customWidth="1" width="8.7109375"/>
    <col min="7108" max="7108" customWidth="1" width="8.7109375"/>
    <col min="7109" max="7109" customWidth="1" width="8.7109375"/>
    <col min="7110" max="7110" customWidth="1" width="8.7109375"/>
    <col min="7111" max="7111" customWidth="1" width="8.7109375"/>
    <col min="7112" max="7112" customWidth="1" width="8.7109375"/>
    <col min="7113" max="7113" customWidth="1" width="8.7109375"/>
    <col min="7114" max="7114" customWidth="1" width="8.7109375"/>
    <col min="7115" max="7115" customWidth="1" width="8.7109375"/>
    <col min="7116" max="7116" customWidth="1" width="8.7109375"/>
    <col min="7117" max="7117" customWidth="1" width="8.7109375"/>
    <col min="7118" max="7118" customWidth="1" width="8.7109375"/>
    <col min="7119" max="7119" customWidth="1" width="8.7109375"/>
    <col min="7120" max="7120" customWidth="1" width="8.7109375"/>
    <col min="7121" max="7121" customWidth="1" width="8.7109375"/>
    <col min="7122" max="7122" customWidth="1" width="8.7109375"/>
    <col min="7123" max="7123" customWidth="1" width="8.7109375"/>
    <col min="7124" max="7124" customWidth="1" width="8.7109375"/>
    <col min="7125" max="7125" customWidth="1" width="8.7109375"/>
    <col min="7126" max="7126" customWidth="1" width="8.7109375"/>
    <col min="7127" max="7127" customWidth="1" width="8.7109375"/>
    <col min="7128" max="7128" customWidth="1" width="8.7109375"/>
    <col min="7129" max="7129" customWidth="1" width="8.7109375"/>
    <col min="7130" max="7130" customWidth="1" width="8.7109375"/>
    <col min="7131" max="7131" customWidth="1" width="8.7109375"/>
    <col min="7132" max="7132" customWidth="1" width="8.7109375"/>
    <col min="7133" max="7133" customWidth="1" width="8.7109375"/>
    <col min="7134" max="7134" customWidth="1" width="8.7109375"/>
    <col min="7135" max="7135" customWidth="1" width="8.7109375"/>
    <col min="7136" max="7136" customWidth="1" width="8.7109375"/>
    <col min="7137" max="7137" customWidth="1" width="8.7109375"/>
    <col min="7138" max="7138" customWidth="1" width="8.7109375"/>
    <col min="7139" max="7139" customWidth="1" width="8.7109375"/>
    <col min="7140" max="7140" customWidth="1" width="8.7109375"/>
    <col min="7141" max="7141" customWidth="1" width="8.7109375"/>
    <col min="7142" max="7142" customWidth="1" width="8.7109375"/>
    <col min="7143" max="7143" customWidth="1" width="8.7109375"/>
    <col min="7144" max="7144" customWidth="1" width="8.7109375"/>
    <col min="7145" max="7145" customWidth="1" width="8.7109375"/>
    <col min="7146" max="7146" customWidth="1" width="8.7109375"/>
    <col min="7147" max="7147" customWidth="1" width="8.7109375"/>
    <col min="7148" max="7148" customWidth="1" width="8.7109375"/>
    <col min="7149" max="7149" customWidth="1" width="8.7109375"/>
    <col min="7150" max="7150" customWidth="1" width="8.7109375"/>
    <col min="7151" max="7151" customWidth="1" width="8.7109375"/>
    <col min="7152" max="7152" customWidth="1" width="8.7109375"/>
    <col min="7153" max="7153" customWidth="1" width="8.7109375"/>
    <col min="7154" max="7154" customWidth="1" width="8.7109375"/>
    <col min="7155" max="7155" customWidth="1" width="8.7109375"/>
    <col min="7156" max="7156" customWidth="1" width="8.7109375"/>
    <col min="7157" max="7157" customWidth="1" width="8.7109375"/>
    <col min="7158" max="7158" customWidth="1" width="8.7109375"/>
    <col min="7159" max="7159" customWidth="1" width="8.7109375"/>
    <col min="7160" max="7160" customWidth="1" width="8.7109375"/>
    <col min="7161" max="7161" customWidth="1" width="8.7109375"/>
    <col min="7162" max="7162" customWidth="1" width="8.7109375"/>
    <col min="7163" max="7163" customWidth="1" width="8.7109375"/>
    <col min="7164" max="7164" customWidth="1" width="8.7109375"/>
    <col min="7165" max="7165" customWidth="1" width="8.7109375"/>
    <col min="7166" max="7166" customWidth="1" width="8.7109375"/>
    <col min="7167" max="7167" customWidth="1" width="8.7109375"/>
    <col min="7168" max="7168" customWidth="1" width="8.7109375"/>
    <col min="7169" max="7169" customWidth="1" width="8.7109375"/>
    <col min="7170" max="7170" customWidth="1" width="8.7109375"/>
    <col min="7171" max="7171" customWidth="1" width="8.7109375"/>
    <col min="7172" max="7172" customWidth="1" width="8.7109375"/>
    <col min="7173" max="7173" customWidth="1" width="8.7109375"/>
    <col min="7174" max="7174" customWidth="1" width="8.7109375"/>
    <col min="7175" max="7175" customWidth="1" width="8.7109375"/>
    <col min="7176" max="7176" customWidth="1" width="8.7109375"/>
    <col min="7177" max="7177" customWidth="1" width="8.7109375"/>
    <col min="7178" max="7178" customWidth="1" width="8.7109375"/>
    <col min="7179" max="7179" customWidth="1" width="8.7109375"/>
    <col min="7180" max="7180" customWidth="1" width="8.7109375"/>
    <col min="7181" max="7181" customWidth="1" width="8.7109375"/>
    <col min="7182" max="7182" customWidth="1" width="8.7109375"/>
    <col min="7183" max="7183" customWidth="1" width="8.7109375"/>
    <col min="7184" max="7184" customWidth="1" width="8.7109375"/>
    <col min="7185" max="7185" customWidth="1" width="8.7109375"/>
    <col min="7186" max="7186" customWidth="1" width="8.7109375"/>
    <col min="7187" max="7187" customWidth="1" width="8.7109375"/>
    <col min="7188" max="7188" customWidth="1" width="8.7109375"/>
    <col min="7189" max="7189" customWidth="1" width="8.7109375"/>
    <col min="7190" max="7190" customWidth="1" width="8.7109375"/>
    <col min="7191" max="7191" customWidth="1" width="8.7109375"/>
    <col min="7192" max="7192" customWidth="1" width="8.7109375"/>
    <col min="7193" max="7193" customWidth="1" width="8.7109375"/>
    <col min="7194" max="7194" customWidth="1" width="8.7109375"/>
    <col min="7195" max="7195" customWidth="1" width="8.7109375"/>
    <col min="7196" max="7196" customWidth="1" width="8.7109375"/>
    <col min="7197" max="7197" customWidth="1" width="8.7109375"/>
    <col min="7198" max="7198" customWidth="1" width="8.7109375"/>
    <col min="7199" max="7199" customWidth="1" width="8.7109375"/>
    <col min="7200" max="7200" customWidth="1" width="8.7109375"/>
    <col min="7201" max="7201" customWidth="1" width="8.7109375"/>
    <col min="7202" max="7202" customWidth="1" width="8.7109375"/>
    <col min="7203" max="7203" customWidth="1" width="8.7109375"/>
    <col min="7204" max="7204" customWidth="1" width="8.7109375"/>
    <col min="7205" max="7205" customWidth="1" width="8.7109375"/>
    <col min="7206" max="7206" customWidth="1" width="8.7109375"/>
    <col min="7207" max="7207" customWidth="1" width="8.7109375"/>
    <col min="7208" max="7208" customWidth="1" width="8.7109375"/>
    <col min="7209" max="7209" customWidth="1" width="8.7109375"/>
    <col min="7210" max="7210" customWidth="1" width="8.7109375"/>
    <col min="7211" max="7211" customWidth="1" width="8.7109375"/>
    <col min="7212" max="7212" customWidth="1" width="8.7109375"/>
    <col min="7213" max="7213" customWidth="1" width="8.7109375"/>
    <col min="7214" max="7214" customWidth="1" width="8.7109375"/>
    <col min="7215" max="7215" customWidth="1" width="8.7109375"/>
    <col min="7216" max="7216" customWidth="1" width="8.7109375"/>
    <col min="7217" max="7217" customWidth="1" width="8.7109375"/>
    <col min="7218" max="7218" customWidth="1" width="8.7109375"/>
    <col min="7219" max="7219" customWidth="1" width="8.7109375"/>
    <col min="7220" max="7220" customWidth="1" width="8.7109375"/>
    <col min="7221" max="7221" customWidth="1" width="8.7109375"/>
    <col min="7222" max="7222" customWidth="1" width="8.7109375"/>
    <col min="7223" max="7223" customWidth="1" width="8.7109375"/>
    <col min="7224" max="7224" customWidth="1" width="8.7109375"/>
    <col min="7225" max="7225" customWidth="1" width="8.7109375"/>
    <col min="7226" max="7226" customWidth="1" width="8.7109375"/>
    <col min="7227" max="7227" customWidth="1" width="8.7109375"/>
    <col min="7228" max="7228" customWidth="1" width="8.7109375"/>
    <col min="7229" max="7229" customWidth="1" width="8.7109375"/>
    <col min="7230" max="7230" customWidth="1" width="8.7109375"/>
    <col min="7231" max="7231" customWidth="1" width="8.7109375"/>
    <col min="7232" max="7232" customWidth="1" width="8.7109375"/>
    <col min="7233" max="7233" customWidth="1" width="8.7109375"/>
    <col min="7234" max="7234" customWidth="1" width="8.7109375"/>
    <col min="7235" max="7235" customWidth="1" width="8.7109375"/>
    <col min="7236" max="7236" customWidth="1" width="8.7109375"/>
    <col min="7237" max="7237" customWidth="1" width="8.7109375"/>
    <col min="7238" max="7238" customWidth="1" width="8.7109375"/>
    <col min="7239" max="7239" customWidth="1" width="8.7109375"/>
    <col min="7240" max="7240" customWidth="1" width="8.7109375"/>
    <col min="7241" max="7241" customWidth="1" width="8.7109375"/>
    <col min="7242" max="7242" customWidth="1" width="8.7109375"/>
    <col min="7243" max="7243" customWidth="1" width="8.7109375"/>
    <col min="7244" max="7244" customWidth="1" width="8.7109375"/>
    <col min="7245" max="7245" customWidth="1" width="8.7109375"/>
    <col min="7246" max="7246" customWidth="1" width="8.7109375"/>
    <col min="7247" max="7247" customWidth="1" width="8.7109375"/>
    <col min="7248" max="7248" customWidth="1" width="8.7109375"/>
    <col min="7249" max="7249" customWidth="1" width="8.7109375"/>
    <col min="7250" max="7250" customWidth="1" width="8.7109375"/>
    <col min="7251" max="7251" customWidth="1" width="8.7109375"/>
    <col min="7252" max="7252" customWidth="1" width="8.7109375"/>
    <col min="7253" max="7253" customWidth="1" width="8.7109375"/>
    <col min="7254" max="7254" customWidth="1" width="8.7109375"/>
    <col min="7255" max="7255" customWidth="1" width="8.7109375"/>
    <col min="7256" max="7256" customWidth="1" width="8.7109375"/>
    <col min="7257" max="7257" customWidth="1" width="8.7109375"/>
    <col min="7258" max="7258" customWidth="1" width="8.7109375"/>
    <col min="7259" max="7259" customWidth="1" width="8.7109375"/>
    <col min="7260" max="7260" customWidth="1" width="8.7109375"/>
    <col min="7261" max="7261" customWidth="1" width="8.7109375"/>
    <col min="7262" max="7262" customWidth="1" width="8.7109375"/>
    <col min="7263" max="7263" customWidth="1" width="8.7109375"/>
    <col min="7264" max="7264" customWidth="1" width="8.7109375"/>
    <col min="7265" max="7265" customWidth="1" width="8.7109375"/>
    <col min="7266" max="7266" customWidth="1" width="8.7109375"/>
    <col min="7267" max="7267" customWidth="1" width="8.7109375"/>
    <col min="7268" max="7268" customWidth="1" width="8.7109375"/>
    <col min="7269" max="7269" customWidth="1" width="8.7109375"/>
    <col min="7270" max="7270" customWidth="1" width="8.7109375"/>
    <col min="7271" max="7271" customWidth="1" width="8.7109375"/>
    <col min="7272" max="7272" customWidth="1" width="8.7109375"/>
    <col min="7273" max="7273" customWidth="1" width="8.7109375"/>
    <col min="7274" max="7274" customWidth="1" width="8.7109375"/>
    <col min="7275" max="7275" customWidth="1" width="8.7109375"/>
    <col min="7276" max="7276" customWidth="1" width="8.7109375"/>
    <col min="7277" max="7277" customWidth="1" width="8.7109375"/>
    <col min="7278" max="7278" customWidth="1" width="8.7109375"/>
    <col min="7279" max="7279" customWidth="1" width="8.7109375"/>
    <col min="7280" max="7280" customWidth="1" width="8.7109375"/>
    <col min="7281" max="7281" customWidth="1" width="8.7109375"/>
    <col min="7282" max="7282" customWidth="1" width="8.7109375"/>
    <col min="7283" max="7283" customWidth="1" width="8.7109375"/>
    <col min="7284" max="7284" customWidth="1" width="8.7109375"/>
    <col min="7285" max="7285" customWidth="1" width="8.7109375"/>
    <col min="7286" max="7286" customWidth="1" width="8.7109375"/>
    <col min="7287" max="7287" customWidth="1" width="8.7109375"/>
    <col min="7288" max="7288" customWidth="1" width="8.7109375"/>
    <col min="7289" max="7289" customWidth="1" width="8.7109375"/>
    <col min="7290" max="7290" customWidth="1" width="8.7109375"/>
    <col min="7291" max="7291" customWidth="1" width="8.7109375"/>
    <col min="7292" max="7292" customWidth="1" width="8.7109375"/>
    <col min="7293" max="7293" customWidth="1" width="8.7109375"/>
    <col min="7294" max="7294" customWidth="1" width="8.7109375"/>
    <col min="7295" max="7295" customWidth="1" width="8.7109375"/>
    <col min="7296" max="7296" customWidth="1" width="8.7109375"/>
    <col min="7297" max="7297" customWidth="1" width="8.7109375"/>
    <col min="7298" max="7298" customWidth="1" width="8.7109375"/>
    <col min="7299" max="7299" customWidth="1" width="8.7109375"/>
    <col min="7300" max="7300" customWidth="1" width="8.7109375"/>
    <col min="7301" max="7301" customWidth="1" width="8.7109375"/>
    <col min="7302" max="7302" customWidth="1" width="8.7109375"/>
    <col min="7303" max="7303" customWidth="1" width="8.7109375"/>
    <col min="7304" max="7304" customWidth="1" width="8.7109375"/>
    <col min="7305" max="7305" customWidth="1" width="8.7109375"/>
    <col min="7306" max="7306" customWidth="1" width="8.7109375"/>
    <col min="7307" max="7307" customWidth="1" width="8.7109375"/>
    <col min="7308" max="7308" customWidth="1" width="8.7109375"/>
    <col min="7309" max="7309" customWidth="1" width="8.7109375"/>
    <col min="7310" max="7310" customWidth="1" width="8.7109375"/>
    <col min="7311" max="7311" customWidth="1" width="8.7109375"/>
    <col min="7312" max="7312" customWidth="1" width="8.7109375"/>
    <col min="7313" max="7313" customWidth="1" width="8.7109375"/>
    <col min="7314" max="7314" customWidth="1" width="8.7109375"/>
    <col min="7315" max="7315" customWidth="1" width="8.7109375"/>
    <col min="7316" max="7316" customWidth="1" width="8.7109375"/>
    <col min="7317" max="7317" customWidth="1" width="8.7109375"/>
    <col min="7318" max="7318" customWidth="1" width="8.7109375"/>
    <col min="7319" max="7319" customWidth="1" width="8.7109375"/>
    <col min="7320" max="7320" customWidth="1" width="8.7109375"/>
    <col min="7321" max="7321" customWidth="1" width="8.7109375"/>
    <col min="7322" max="7322" customWidth="1" width="8.7109375"/>
    <col min="7323" max="7323" customWidth="1" width="8.7109375"/>
    <col min="7324" max="7324" customWidth="1" width="8.7109375"/>
    <col min="7325" max="7325" customWidth="1" width="8.7109375"/>
    <col min="7326" max="7326" customWidth="1" width="8.7109375"/>
    <col min="7327" max="7327" customWidth="1" width="8.7109375"/>
    <col min="7328" max="7328" customWidth="1" width="8.7109375"/>
    <col min="7329" max="7329" customWidth="1" width="8.7109375"/>
    <col min="7330" max="7330" customWidth="1" width="8.7109375"/>
    <col min="7331" max="7331" customWidth="1" width="8.7109375"/>
    <col min="7332" max="7332" customWidth="1" width="8.7109375"/>
    <col min="7333" max="7333" customWidth="1" width="8.7109375"/>
    <col min="7334" max="7334" customWidth="1" width="8.7109375"/>
    <col min="7335" max="7335" customWidth="1" width="8.7109375"/>
    <col min="7336" max="7336" customWidth="1" width="8.7109375"/>
    <col min="7337" max="7337" customWidth="1" width="8.7109375"/>
    <col min="7338" max="7338" customWidth="1" width="8.7109375"/>
    <col min="7339" max="7339" customWidth="1" width="8.7109375"/>
    <col min="7340" max="7340" customWidth="1" width="8.7109375"/>
    <col min="7341" max="7341" customWidth="1" width="8.7109375"/>
    <col min="7342" max="7342" customWidth="1" width="8.7109375"/>
    <col min="7343" max="7343" customWidth="1" width="8.7109375"/>
    <col min="7344" max="7344" customWidth="1" width="8.7109375"/>
    <col min="7345" max="7345" customWidth="1" width="8.7109375"/>
    <col min="7346" max="7346" customWidth="1" width="8.7109375"/>
    <col min="7347" max="7347" customWidth="1" width="8.7109375"/>
    <col min="7348" max="7348" customWidth="1" width="8.7109375"/>
    <col min="7349" max="7349" customWidth="1" width="8.7109375"/>
    <col min="7350" max="7350" customWidth="1" width="8.7109375"/>
    <col min="7351" max="7351" customWidth="1" width="8.7109375"/>
    <col min="7352" max="7352" customWidth="1" width="8.7109375"/>
    <col min="7353" max="7353" customWidth="1" width="8.7109375"/>
    <col min="7354" max="7354" customWidth="1" width="8.7109375"/>
    <col min="7355" max="7355" customWidth="1" width="8.7109375"/>
    <col min="7356" max="7356" customWidth="1" width="8.7109375"/>
    <col min="7357" max="7357" customWidth="1" width="8.7109375"/>
    <col min="7358" max="7358" customWidth="1" width="8.7109375"/>
    <col min="7359" max="7359" customWidth="1" width="8.7109375"/>
    <col min="7360" max="7360" customWidth="1" width="8.7109375"/>
    <col min="7361" max="7361" customWidth="1" width="8.7109375"/>
    <col min="7362" max="7362" customWidth="1" width="8.7109375"/>
    <col min="7363" max="7363" customWidth="1" width="8.7109375"/>
    <col min="7364" max="7364" customWidth="1" width="8.7109375"/>
    <col min="7365" max="7365" customWidth="1" width="8.7109375"/>
    <col min="7366" max="7366" customWidth="1" width="8.7109375"/>
    <col min="7367" max="7367" customWidth="1" width="8.7109375"/>
    <col min="7368" max="7368" customWidth="1" width="8.7109375"/>
    <col min="7369" max="7369" customWidth="1" width="8.7109375"/>
    <col min="7370" max="7370" customWidth="1" width="8.7109375"/>
    <col min="7371" max="7371" customWidth="1" width="8.7109375"/>
    <col min="7372" max="7372" customWidth="1" width="8.7109375"/>
    <col min="7373" max="7373" customWidth="1" width="8.7109375"/>
    <col min="7374" max="7374" customWidth="1" width="8.7109375"/>
    <col min="7375" max="7375" customWidth="1" width="8.7109375"/>
    <col min="7376" max="7376" customWidth="1" width="8.7109375"/>
    <col min="7377" max="7377" customWidth="1" width="8.7109375"/>
    <col min="7378" max="7378" customWidth="1" width="8.7109375"/>
    <col min="7379" max="7379" customWidth="1" width="8.7109375"/>
    <col min="7380" max="7380" customWidth="1" width="8.7109375"/>
    <col min="7381" max="7381" customWidth="1" width="8.7109375"/>
    <col min="7382" max="7382" customWidth="1" width="8.7109375"/>
    <col min="7383" max="7383" customWidth="1" width="8.7109375"/>
    <col min="7384" max="7384" customWidth="1" width="8.7109375"/>
    <col min="7385" max="7385" customWidth="1" width="8.7109375"/>
    <col min="7386" max="7386" customWidth="1" width="8.7109375"/>
    <col min="7387" max="7387" customWidth="1" width="8.7109375"/>
    <col min="7388" max="7388" customWidth="1" width="8.7109375"/>
    <col min="7389" max="7389" customWidth="1" width="8.7109375"/>
    <col min="7390" max="7390" customWidth="1" width="8.7109375"/>
    <col min="7391" max="7391" customWidth="1" width="8.7109375"/>
    <col min="7392" max="7392" customWidth="1" width="8.7109375"/>
    <col min="7393" max="7393" customWidth="1" width="8.7109375"/>
    <col min="7394" max="7394" customWidth="1" width="8.7109375"/>
    <col min="7395" max="7395" customWidth="1" width="8.7109375"/>
    <col min="7396" max="7396" customWidth="1" width="8.7109375"/>
    <col min="7397" max="7397" customWidth="1" width="8.7109375"/>
    <col min="7398" max="7398" customWidth="1" width="8.7109375"/>
    <col min="7399" max="7399" customWidth="1" width="8.7109375"/>
    <col min="7400" max="7400" customWidth="1" width="8.7109375"/>
    <col min="7401" max="7401" customWidth="1" width="8.7109375"/>
    <col min="7402" max="7402" customWidth="1" width="8.7109375"/>
    <col min="7403" max="7403" customWidth="1" width="8.7109375"/>
    <col min="7404" max="7404" customWidth="1" width="8.7109375"/>
    <col min="7405" max="7405" customWidth="1" width="8.7109375"/>
    <col min="7406" max="7406" customWidth="1" width="8.7109375"/>
    <col min="7407" max="7407" customWidth="1" width="8.7109375"/>
    <col min="7408" max="7408" customWidth="1" width="8.7109375"/>
    <col min="7409" max="7409" customWidth="1" width="8.7109375"/>
    <col min="7410" max="7410" customWidth="1" width="8.7109375"/>
    <col min="7411" max="7411" customWidth="1" width="8.7109375"/>
    <col min="7412" max="7412" customWidth="1" width="8.7109375"/>
    <col min="7413" max="7413" customWidth="1" width="8.7109375"/>
    <col min="7414" max="7414" customWidth="1" width="8.7109375"/>
    <col min="7415" max="7415" customWidth="1" width="8.7109375"/>
    <col min="7416" max="7416" customWidth="1" width="8.7109375"/>
    <col min="7417" max="7417" customWidth="1" width="8.7109375"/>
    <col min="7418" max="7418" customWidth="1" width="8.7109375"/>
    <col min="7419" max="7419" customWidth="1" width="8.7109375"/>
    <col min="7420" max="7420" customWidth="1" width="8.7109375"/>
    <col min="7421" max="7421" customWidth="1" width="8.7109375"/>
    <col min="7422" max="7422" customWidth="1" width="8.7109375"/>
    <col min="7423" max="7423" customWidth="1" width="8.7109375"/>
    <col min="7424" max="7424" customWidth="1" width="8.7109375"/>
    <col min="7425" max="7425" customWidth="1" width="8.7109375"/>
    <col min="7426" max="7426" customWidth="1" width="8.7109375"/>
    <col min="7427" max="7427" customWidth="1" width="8.7109375"/>
    <col min="7428" max="7428" customWidth="1" width="8.7109375"/>
    <col min="7429" max="7429" customWidth="1" width="8.7109375"/>
    <col min="7430" max="7430" customWidth="1" width="8.7109375"/>
    <col min="7431" max="7431" customWidth="1" width="8.7109375"/>
    <col min="7432" max="7432" customWidth="1" width="8.7109375"/>
    <col min="7433" max="7433" customWidth="1" width="8.7109375"/>
    <col min="7434" max="7434" customWidth="1" width="8.7109375"/>
    <col min="7435" max="7435" customWidth="1" width="8.7109375"/>
    <col min="7436" max="7436" customWidth="1" width="8.7109375"/>
    <col min="7437" max="7437" customWidth="1" width="8.7109375"/>
    <col min="7438" max="7438" customWidth="1" width="8.7109375"/>
    <col min="7439" max="7439" customWidth="1" width="8.7109375"/>
    <col min="7440" max="7440" customWidth="1" width="8.7109375"/>
    <col min="7441" max="7441" customWidth="1" width="8.7109375"/>
    <col min="7442" max="7442" customWidth="1" width="8.7109375"/>
    <col min="7443" max="7443" customWidth="1" width="8.7109375"/>
    <col min="7444" max="7444" customWidth="1" width="8.7109375"/>
    <col min="7445" max="7445" customWidth="1" width="8.7109375"/>
    <col min="7446" max="7446" customWidth="1" width="8.7109375"/>
    <col min="7447" max="7447" customWidth="1" width="8.7109375"/>
    <col min="7448" max="7448" customWidth="1" width="8.7109375"/>
    <col min="7449" max="7449" customWidth="1" width="8.7109375"/>
    <col min="7450" max="7450" customWidth="1" width="8.7109375"/>
    <col min="7451" max="7451" customWidth="1" width="8.7109375"/>
    <col min="7452" max="7452" customWidth="1" width="8.7109375"/>
    <col min="7453" max="7453" customWidth="1" width="8.7109375"/>
    <col min="7454" max="7454" customWidth="1" width="8.7109375"/>
    <col min="7455" max="7455" customWidth="1" width="8.7109375"/>
    <col min="7456" max="7456" customWidth="1" width="8.7109375"/>
    <col min="7457" max="7457" customWidth="1" width="8.7109375"/>
    <col min="7458" max="7458" customWidth="1" width="8.7109375"/>
    <col min="7459" max="7459" customWidth="1" width="8.7109375"/>
    <col min="7460" max="7460" customWidth="1" width="8.7109375"/>
    <col min="7461" max="7461" customWidth="1" width="8.7109375"/>
    <col min="7462" max="7462" customWidth="1" width="8.7109375"/>
    <col min="7463" max="7463" customWidth="1" width="8.7109375"/>
    <col min="7464" max="7464" customWidth="1" width="8.7109375"/>
    <col min="7465" max="7465" customWidth="1" width="8.7109375"/>
    <col min="7466" max="7466" customWidth="1" width="8.7109375"/>
    <col min="7467" max="7467" customWidth="1" width="8.7109375"/>
    <col min="7468" max="7468" customWidth="1" width="8.7109375"/>
    <col min="7469" max="7469" customWidth="1" width="8.7109375"/>
    <col min="7470" max="7470" customWidth="1" width="8.7109375"/>
    <col min="7471" max="7471" customWidth="1" width="8.7109375"/>
    <col min="7472" max="7472" customWidth="1" width="8.7109375"/>
    <col min="7473" max="7473" customWidth="1" width="8.7109375"/>
    <col min="7474" max="7474" customWidth="1" width="8.7109375"/>
    <col min="7475" max="7475" customWidth="1" width="8.7109375"/>
    <col min="7476" max="7476" customWidth="1" width="8.7109375"/>
    <col min="7477" max="7477" customWidth="1" width="8.7109375"/>
    <col min="7478" max="7478" customWidth="1" width="8.7109375"/>
    <col min="7479" max="7479" customWidth="1" width="8.7109375"/>
    <col min="7480" max="7480" customWidth="1" width="8.7109375"/>
    <col min="7481" max="7481" customWidth="1" width="8.7109375"/>
    <col min="7482" max="7482" customWidth="1" width="8.7109375"/>
    <col min="7483" max="7483" customWidth="1" width="8.7109375"/>
    <col min="7484" max="7484" customWidth="1" width="8.7109375"/>
    <col min="7485" max="7485" customWidth="1" width="8.7109375"/>
    <col min="7486" max="7486" customWidth="1" width="8.7109375"/>
    <col min="7487" max="7487" customWidth="1" width="8.7109375"/>
    <col min="7488" max="7488" customWidth="1" width="8.7109375"/>
    <col min="7489" max="7489" customWidth="1" width="8.7109375"/>
    <col min="7490" max="7490" customWidth="1" width="8.7109375"/>
    <col min="7491" max="7491" customWidth="1" width="8.7109375"/>
    <col min="7492" max="7492" customWidth="1" width="8.7109375"/>
    <col min="7493" max="7493" customWidth="1" width="8.7109375"/>
    <col min="7494" max="7494" customWidth="1" width="8.7109375"/>
    <col min="7495" max="7495" customWidth="1" width="8.7109375"/>
    <col min="7496" max="7496" customWidth="1" width="8.7109375"/>
    <col min="7497" max="7497" customWidth="1" width="8.7109375"/>
    <col min="7498" max="7498" customWidth="1" width="8.7109375"/>
    <col min="7499" max="7499" customWidth="1" width="8.7109375"/>
    <col min="7500" max="7500" customWidth="1" width="8.7109375"/>
    <col min="7501" max="7501" customWidth="1" width="8.7109375"/>
    <col min="7502" max="7502" customWidth="1" width="8.7109375"/>
    <col min="7503" max="7503" customWidth="1" width="8.7109375"/>
    <col min="7504" max="7504" customWidth="1" width="8.7109375"/>
    <col min="7505" max="7505" customWidth="1" width="8.7109375"/>
    <col min="7506" max="7506" customWidth="1" width="8.7109375"/>
    <col min="7507" max="7507" customWidth="1" width="8.7109375"/>
    <col min="7508" max="7508" customWidth="1" width="8.7109375"/>
    <col min="7509" max="7509" customWidth="1" width="8.7109375"/>
    <col min="7510" max="7510" customWidth="1" width="8.7109375"/>
    <col min="7511" max="7511" customWidth="1" width="8.7109375"/>
    <col min="7512" max="7512" customWidth="1" width="8.7109375"/>
    <col min="7513" max="7513" customWidth="1" width="8.7109375"/>
    <col min="7514" max="7514" customWidth="1" width="8.7109375"/>
    <col min="7515" max="7515" customWidth="1" width="8.7109375"/>
    <col min="7516" max="7516" customWidth="1" width="8.7109375"/>
    <col min="7517" max="7517" customWidth="1" width="8.7109375"/>
    <col min="7518" max="7518" customWidth="1" width="8.7109375"/>
    <col min="7519" max="7519" customWidth="1" width="8.7109375"/>
    <col min="7520" max="7520" customWidth="1" width="8.7109375"/>
    <col min="7521" max="7521" customWidth="1" width="8.7109375"/>
    <col min="7522" max="7522" customWidth="1" width="8.7109375"/>
    <col min="7523" max="7523" customWidth="1" width="8.7109375"/>
    <col min="7524" max="7524" customWidth="1" width="8.7109375"/>
    <col min="7525" max="7525" customWidth="1" width="8.7109375"/>
    <col min="7526" max="7526" customWidth="1" width="8.7109375"/>
    <col min="7527" max="7527" customWidth="1" width="8.7109375"/>
    <col min="7528" max="7528" customWidth="1" width="8.7109375"/>
    <col min="7529" max="7529" customWidth="1" width="8.7109375"/>
    <col min="7530" max="7530" customWidth="1" width="8.7109375"/>
    <col min="7531" max="7531" customWidth="1" width="8.7109375"/>
    <col min="7532" max="7532" customWidth="1" width="8.7109375"/>
    <col min="7533" max="7533" customWidth="1" width="8.7109375"/>
    <col min="7534" max="7534" customWidth="1" width="8.7109375"/>
    <col min="7535" max="7535" customWidth="1" width="8.7109375"/>
    <col min="7536" max="7536" customWidth="1" width="8.7109375"/>
    <col min="7537" max="7537" customWidth="1" width="8.7109375"/>
    <col min="7538" max="7538" customWidth="1" width="8.7109375"/>
    <col min="7539" max="7539" customWidth="1" width="8.7109375"/>
    <col min="7540" max="7540" customWidth="1" width="8.7109375"/>
    <col min="7541" max="7541" customWidth="1" width="8.7109375"/>
    <col min="7542" max="7542" customWidth="1" width="8.7109375"/>
    <col min="7543" max="7543" customWidth="1" width="8.7109375"/>
    <col min="7544" max="7544" customWidth="1" width="8.7109375"/>
    <col min="7545" max="7545" customWidth="1" width="8.7109375"/>
    <col min="7546" max="7546" customWidth="1" width="8.7109375"/>
    <col min="7547" max="7547" customWidth="1" width="8.7109375"/>
    <col min="7548" max="7548" customWidth="1" width="8.7109375"/>
    <col min="7549" max="7549" customWidth="1" width="8.7109375"/>
    <col min="7550" max="7550" customWidth="1" width="8.7109375"/>
    <col min="7551" max="7551" customWidth="1" width="8.7109375"/>
    <col min="7552" max="7552" customWidth="1" width="8.7109375"/>
    <col min="7553" max="7553" customWidth="1" width="8.7109375"/>
    <col min="7554" max="7554" customWidth="1" width="8.7109375"/>
    <col min="7555" max="7555" customWidth="1" width="8.7109375"/>
    <col min="7556" max="7556" customWidth="1" width="8.7109375"/>
    <col min="7557" max="7557" customWidth="1" width="8.7109375"/>
    <col min="7558" max="7558" customWidth="1" width="8.7109375"/>
    <col min="7559" max="7559" customWidth="1" width="8.7109375"/>
    <col min="7560" max="7560" customWidth="1" width="8.7109375"/>
    <col min="7561" max="7561" customWidth="1" width="8.7109375"/>
    <col min="7562" max="7562" customWidth="1" width="8.7109375"/>
    <col min="7563" max="7563" customWidth="1" width="8.7109375"/>
    <col min="7564" max="7564" customWidth="1" width="8.7109375"/>
    <col min="7565" max="7565" customWidth="1" width="8.7109375"/>
    <col min="7566" max="7566" customWidth="1" width="8.7109375"/>
    <col min="7567" max="7567" customWidth="1" width="8.7109375"/>
    <col min="7568" max="7568" customWidth="1" width="8.7109375"/>
    <col min="7569" max="7569" customWidth="1" width="8.7109375"/>
    <col min="7570" max="7570" customWidth="1" width="8.7109375"/>
    <col min="7571" max="7571" customWidth="1" width="8.7109375"/>
    <col min="7572" max="7572" customWidth="1" width="8.7109375"/>
    <col min="7573" max="7573" customWidth="1" width="8.7109375"/>
    <col min="7574" max="7574" customWidth="1" width="8.7109375"/>
    <col min="7575" max="7575" customWidth="1" width="8.7109375"/>
    <col min="7576" max="7576" customWidth="1" width="8.7109375"/>
    <col min="7577" max="7577" customWidth="1" width="8.7109375"/>
    <col min="7578" max="7578" customWidth="1" width="8.7109375"/>
    <col min="7579" max="7579" customWidth="1" width="8.7109375"/>
    <col min="7580" max="7580" customWidth="1" width="8.7109375"/>
    <col min="7581" max="7581" customWidth="1" width="8.7109375"/>
    <col min="7582" max="7582" customWidth="1" width="8.7109375"/>
    <col min="7583" max="7583" customWidth="1" width="8.7109375"/>
    <col min="7584" max="7584" customWidth="1" width="8.7109375"/>
    <col min="7585" max="7585" customWidth="1" width="8.7109375"/>
    <col min="7586" max="7586" customWidth="1" width="8.7109375"/>
    <col min="7587" max="7587" customWidth="1" width="8.7109375"/>
    <col min="7588" max="7588" customWidth="1" width="8.7109375"/>
    <col min="7589" max="7589" customWidth="1" width="8.7109375"/>
    <col min="7590" max="7590" customWidth="1" width="8.7109375"/>
    <col min="7591" max="7591" customWidth="1" width="8.7109375"/>
    <col min="7592" max="7592" customWidth="1" width="8.7109375"/>
    <col min="7593" max="7593" customWidth="1" width="8.7109375"/>
    <col min="7594" max="7594" customWidth="1" width="8.7109375"/>
    <col min="7595" max="7595" customWidth="1" width="8.7109375"/>
    <col min="7596" max="7596" customWidth="1" width="8.7109375"/>
    <col min="7597" max="7597" customWidth="1" width="8.7109375"/>
    <col min="7598" max="7598" customWidth="1" width="8.7109375"/>
    <col min="7599" max="7599" customWidth="1" width="8.7109375"/>
    <col min="7600" max="7600" customWidth="1" width="8.7109375"/>
    <col min="7601" max="7601" customWidth="1" width="8.7109375"/>
    <col min="7602" max="7602" customWidth="1" width="8.7109375"/>
    <col min="7603" max="7603" customWidth="1" width="8.7109375"/>
    <col min="7604" max="7604" customWidth="1" width="8.7109375"/>
    <col min="7605" max="7605" customWidth="1" width="8.7109375"/>
    <col min="7606" max="7606" customWidth="1" width="8.7109375"/>
    <col min="7607" max="7607" customWidth="1" width="8.7109375"/>
    <col min="7608" max="7608" customWidth="1" width="8.7109375"/>
    <col min="7609" max="7609" customWidth="1" width="8.7109375"/>
    <col min="7610" max="7610" customWidth="1" width="8.7109375"/>
    <col min="7611" max="7611" customWidth="1" width="8.7109375"/>
    <col min="7612" max="7612" customWidth="1" width="8.7109375"/>
    <col min="7613" max="7613" customWidth="1" width="8.7109375"/>
    <col min="7614" max="7614" customWidth="1" width="8.7109375"/>
    <col min="7615" max="7615" customWidth="1" width="8.7109375"/>
    <col min="7616" max="7616" customWidth="1" width="8.7109375"/>
    <col min="7617" max="7617" customWidth="1" width="8.7109375"/>
    <col min="7618" max="7618" customWidth="1" width="8.7109375"/>
    <col min="7619" max="7619" customWidth="1" width="8.7109375"/>
    <col min="7620" max="7620" customWidth="1" width="8.7109375"/>
    <col min="7621" max="7621" customWidth="1" width="8.7109375"/>
    <col min="7622" max="7622" customWidth="1" width="8.7109375"/>
    <col min="7623" max="7623" customWidth="1" width="8.7109375"/>
    <col min="7624" max="7624" customWidth="1" width="8.7109375"/>
    <col min="7625" max="7625" customWidth="1" width="8.7109375"/>
    <col min="7626" max="7626" customWidth="1" width="8.7109375"/>
    <col min="7627" max="7627" customWidth="1" width="8.7109375"/>
    <col min="7628" max="7628" customWidth="1" width="8.7109375"/>
    <col min="7629" max="7629" customWidth="1" width="8.7109375"/>
    <col min="7630" max="7630" customWidth="1" width="8.7109375"/>
    <col min="7631" max="7631" customWidth="1" width="8.7109375"/>
    <col min="7632" max="7632" customWidth="1" width="8.7109375"/>
    <col min="7633" max="7633" customWidth="1" width="8.7109375"/>
    <col min="7634" max="7634" customWidth="1" width="8.7109375"/>
    <col min="7635" max="7635" customWidth="1" width="8.7109375"/>
    <col min="7636" max="7636" customWidth="1" width="8.7109375"/>
    <col min="7637" max="7637" customWidth="1" width="8.7109375"/>
    <col min="7638" max="7638" customWidth="1" width="8.7109375"/>
    <col min="7639" max="7639" customWidth="1" width="8.7109375"/>
    <col min="7640" max="7640" customWidth="1" width="8.7109375"/>
    <col min="7641" max="7641" customWidth="1" width="8.7109375"/>
    <col min="7642" max="7642" customWidth="1" width="8.7109375"/>
    <col min="7643" max="7643" customWidth="1" width="8.7109375"/>
    <col min="7644" max="7644" customWidth="1" width="8.7109375"/>
    <col min="7645" max="7645" customWidth="1" width="8.7109375"/>
    <col min="7646" max="7646" customWidth="1" width="8.7109375"/>
    <col min="7647" max="7647" customWidth="1" width="8.7109375"/>
    <col min="7648" max="7648" customWidth="1" width="8.7109375"/>
    <col min="7649" max="7649" customWidth="1" width="8.7109375"/>
    <col min="7650" max="7650" customWidth="1" width="8.7109375"/>
    <col min="7651" max="7651" customWidth="1" width="8.7109375"/>
    <col min="7652" max="7652" customWidth="1" width="8.7109375"/>
    <col min="7653" max="7653" customWidth="1" width="8.7109375"/>
    <col min="7654" max="7654" customWidth="1" width="8.7109375"/>
    <col min="7655" max="7655" customWidth="1" width="8.7109375"/>
    <col min="7656" max="7656" customWidth="1" width="8.7109375"/>
    <col min="7657" max="7657" customWidth="1" width="8.7109375"/>
    <col min="7658" max="7658" customWidth="1" width="8.7109375"/>
    <col min="7659" max="7659" customWidth="1" width="8.7109375"/>
    <col min="7660" max="7660" customWidth="1" width="8.7109375"/>
    <col min="7661" max="7661" customWidth="1" width="8.7109375"/>
    <col min="7662" max="7662" customWidth="1" width="8.7109375"/>
    <col min="7663" max="7663" customWidth="1" width="8.7109375"/>
    <col min="7664" max="7664" customWidth="1" width="8.7109375"/>
    <col min="7665" max="7665" customWidth="1" width="8.7109375"/>
    <col min="7666" max="7666" customWidth="1" width="8.7109375"/>
    <col min="7667" max="7667" customWidth="1" width="8.7109375"/>
    <col min="7668" max="7668" customWidth="1" width="8.7109375"/>
    <col min="7669" max="7669" customWidth="1" width="8.7109375"/>
    <col min="7670" max="7670" customWidth="1" width="8.7109375"/>
    <col min="7671" max="7671" customWidth="1" width="8.7109375"/>
    <col min="7672" max="7672" customWidth="1" width="8.7109375"/>
    <col min="7673" max="7673" customWidth="1" width="8.7109375"/>
    <col min="7674" max="7674" customWidth="1" width="8.7109375"/>
    <col min="7675" max="7675" customWidth="1" width="8.7109375"/>
    <col min="7676" max="7676" customWidth="1" width="8.7109375"/>
    <col min="7677" max="7677" customWidth="1" width="8.7109375"/>
    <col min="7678" max="7678" customWidth="1" width="8.7109375"/>
    <col min="7679" max="7679" customWidth="1" width="8.7109375"/>
    <col min="7680" max="7680" customWidth="1" width="8.7109375"/>
    <col min="7681" max="7681" customWidth="1" width="8.7109375"/>
    <col min="7682" max="7682" customWidth="1" width="8.7109375"/>
    <col min="7683" max="7683" customWidth="1" width="8.7109375"/>
    <col min="7684" max="7684" customWidth="1" width="8.7109375"/>
    <col min="7685" max="7685" customWidth="1" width="8.7109375"/>
    <col min="7686" max="7686" customWidth="1" width="8.7109375"/>
    <col min="7687" max="7687" customWidth="1" width="8.7109375"/>
    <col min="7688" max="7688" customWidth="1" width="8.7109375"/>
    <col min="7689" max="7689" customWidth="1" width="8.7109375"/>
    <col min="7690" max="7690" customWidth="1" width="8.7109375"/>
    <col min="7691" max="7691" customWidth="1" width="8.7109375"/>
    <col min="7692" max="7692" customWidth="1" width="8.7109375"/>
    <col min="7693" max="7693" customWidth="1" width="8.7109375"/>
    <col min="7694" max="7694" customWidth="1" width="8.7109375"/>
    <col min="7695" max="7695" customWidth="1" width="8.7109375"/>
    <col min="7696" max="7696" customWidth="1" width="8.7109375"/>
    <col min="7697" max="7697" customWidth="1" width="8.7109375"/>
    <col min="7698" max="7698" customWidth="1" width="8.7109375"/>
    <col min="7699" max="7699" customWidth="1" width="8.7109375"/>
    <col min="7700" max="7700" customWidth="1" width="8.7109375"/>
    <col min="7701" max="7701" customWidth="1" width="8.7109375"/>
    <col min="7702" max="7702" customWidth="1" width="8.7109375"/>
    <col min="7703" max="7703" customWidth="1" width="8.7109375"/>
    <col min="7704" max="7704" customWidth="1" width="8.7109375"/>
    <col min="7705" max="7705" customWidth="1" width="8.7109375"/>
    <col min="7706" max="7706" customWidth="1" width="8.7109375"/>
    <col min="7707" max="7707" customWidth="1" width="8.7109375"/>
    <col min="7708" max="7708" customWidth="1" width="8.7109375"/>
    <col min="7709" max="7709" customWidth="1" width="8.7109375"/>
    <col min="7710" max="7710" customWidth="1" width="8.7109375"/>
    <col min="7711" max="7711" customWidth="1" width="8.7109375"/>
    <col min="7712" max="7712" customWidth="1" width="8.7109375"/>
    <col min="7713" max="7713" customWidth="1" width="8.7109375"/>
    <col min="7714" max="7714" customWidth="1" width="8.7109375"/>
    <col min="7715" max="7715" customWidth="1" width="8.7109375"/>
    <col min="7716" max="7716" customWidth="1" width="8.7109375"/>
    <col min="7717" max="7717" customWidth="1" width="8.7109375"/>
    <col min="7718" max="7718" customWidth="1" width="8.7109375"/>
    <col min="7719" max="7719" customWidth="1" width="8.7109375"/>
    <col min="7720" max="7720" customWidth="1" width="8.7109375"/>
    <col min="7721" max="7721" customWidth="1" width="8.7109375"/>
    <col min="7722" max="7722" customWidth="1" width="8.7109375"/>
    <col min="7723" max="7723" customWidth="1" width="8.7109375"/>
    <col min="7724" max="7724" customWidth="1" width="8.7109375"/>
    <col min="7725" max="7725" customWidth="1" width="8.7109375"/>
    <col min="7726" max="7726" customWidth="1" width="8.7109375"/>
    <col min="7727" max="7727" customWidth="1" width="8.7109375"/>
    <col min="7728" max="7728" customWidth="1" width="8.7109375"/>
    <col min="7729" max="7729" customWidth="1" width="8.7109375"/>
    <col min="7730" max="7730" customWidth="1" width="8.7109375"/>
    <col min="7731" max="7731" customWidth="1" width="8.7109375"/>
    <col min="7732" max="7732" customWidth="1" width="8.7109375"/>
    <col min="7733" max="7733" customWidth="1" width="8.7109375"/>
    <col min="7734" max="7734" customWidth="1" width="8.7109375"/>
    <col min="7735" max="7735" customWidth="1" width="8.7109375"/>
    <col min="7736" max="7736" customWidth="1" width="8.7109375"/>
    <col min="7737" max="7737" customWidth="1" width="8.7109375"/>
    <col min="7738" max="7738" customWidth="1" width="8.7109375"/>
    <col min="7739" max="7739" customWidth="1" width="8.7109375"/>
    <col min="7740" max="7740" customWidth="1" width="8.7109375"/>
    <col min="7741" max="7741" customWidth="1" width="8.7109375"/>
    <col min="7742" max="7742" customWidth="1" width="8.7109375"/>
    <col min="7743" max="7743" customWidth="1" width="8.7109375"/>
    <col min="7744" max="7744" customWidth="1" width="8.7109375"/>
    <col min="7745" max="7745" customWidth="1" width="8.7109375"/>
    <col min="7746" max="7746" customWidth="1" width="8.7109375"/>
    <col min="7747" max="7747" customWidth="1" width="8.7109375"/>
    <col min="7748" max="7748" customWidth="1" width="8.7109375"/>
    <col min="7749" max="7749" customWidth="1" width="8.7109375"/>
    <col min="7750" max="7750" customWidth="1" width="8.7109375"/>
    <col min="7751" max="7751" customWidth="1" width="8.7109375"/>
    <col min="7752" max="7752" customWidth="1" width="8.7109375"/>
    <col min="7753" max="7753" customWidth="1" width="8.7109375"/>
    <col min="7754" max="7754" customWidth="1" width="8.7109375"/>
    <col min="7755" max="7755" customWidth="1" width="8.7109375"/>
    <col min="7756" max="7756" customWidth="1" width="8.7109375"/>
    <col min="7757" max="7757" customWidth="1" width="8.7109375"/>
    <col min="7758" max="7758" customWidth="1" width="8.7109375"/>
    <col min="7759" max="7759" customWidth="1" width="8.7109375"/>
    <col min="7760" max="7760" customWidth="1" width="8.7109375"/>
    <col min="7761" max="7761" customWidth="1" width="8.7109375"/>
    <col min="7762" max="7762" customWidth="1" width="8.7109375"/>
    <col min="7763" max="7763" customWidth="1" width="8.7109375"/>
    <col min="7764" max="7764" customWidth="1" width="8.7109375"/>
    <col min="7765" max="7765" customWidth="1" width="8.7109375"/>
    <col min="7766" max="7766" customWidth="1" width="8.7109375"/>
    <col min="7767" max="7767" customWidth="1" width="8.7109375"/>
    <col min="7768" max="7768" customWidth="1" width="8.7109375"/>
    <col min="7769" max="7769" customWidth="1" width="8.7109375"/>
    <col min="7770" max="7770" customWidth="1" width="8.7109375"/>
    <col min="7771" max="7771" customWidth="1" width="8.7109375"/>
    <col min="7772" max="7772" customWidth="1" width="8.7109375"/>
    <col min="7773" max="7773" customWidth="1" width="8.7109375"/>
    <col min="7774" max="7774" customWidth="1" width="8.7109375"/>
    <col min="7775" max="7775" customWidth="1" width="8.7109375"/>
    <col min="7776" max="7776" customWidth="1" width="8.7109375"/>
    <col min="7777" max="7777" customWidth="1" width="8.7109375"/>
    <col min="7778" max="7778" customWidth="1" width="8.7109375"/>
    <col min="7779" max="7779" customWidth="1" width="8.7109375"/>
    <col min="7780" max="7780" customWidth="1" width="8.7109375"/>
    <col min="7781" max="7781" customWidth="1" width="8.7109375"/>
    <col min="7782" max="7782" customWidth="1" width="8.7109375"/>
    <col min="7783" max="7783" customWidth="1" width="8.7109375"/>
    <col min="7784" max="7784" customWidth="1" width="8.7109375"/>
    <col min="7785" max="7785" customWidth="1" width="8.7109375"/>
    <col min="7786" max="7786" customWidth="1" width="8.7109375"/>
    <col min="7787" max="7787" customWidth="1" width="8.7109375"/>
    <col min="7788" max="7788" customWidth="1" width="8.7109375"/>
    <col min="7789" max="7789" customWidth="1" width="8.7109375"/>
    <col min="7790" max="7790" customWidth="1" width="8.7109375"/>
    <col min="7791" max="7791" customWidth="1" width="8.7109375"/>
    <col min="7792" max="7792" customWidth="1" width="8.7109375"/>
    <col min="7793" max="7793" customWidth="1" width="8.7109375"/>
    <col min="7794" max="7794" customWidth="1" width="8.7109375"/>
    <col min="7795" max="7795" customWidth="1" width="8.7109375"/>
    <col min="7796" max="7796" customWidth="1" width="8.7109375"/>
    <col min="7797" max="7797" customWidth="1" width="8.7109375"/>
    <col min="7798" max="7798" customWidth="1" width="8.7109375"/>
    <col min="7799" max="7799" customWidth="1" width="8.7109375"/>
    <col min="7800" max="7800" customWidth="1" width="8.7109375"/>
    <col min="7801" max="7801" customWidth="1" width="8.7109375"/>
    <col min="7802" max="7802" customWidth="1" width="8.7109375"/>
    <col min="7803" max="7803" customWidth="1" width="8.7109375"/>
    <col min="7804" max="7804" customWidth="1" width="8.7109375"/>
    <col min="7805" max="7805" customWidth="1" width="8.7109375"/>
    <col min="7806" max="7806" customWidth="1" width="8.7109375"/>
    <col min="7807" max="7807" customWidth="1" width="8.7109375"/>
    <col min="7808" max="7808" customWidth="1" width="8.7109375"/>
    <col min="7809" max="7809" customWidth="1" width="8.7109375"/>
    <col min="7810" max="7810" customWidth="1" width="8.7109375"/>
    <col min="7811" max="7811" customWidth="1" width="8.7109375"/>
    <col min="7812" max="7812" customWidth="1" width="8.7109375"/>
    <col min="7813" max="7813" customWidth="1" width="8.7109375"/>
    <col min="7814" max="7814" customWidth="1" width="8.7109375"/>
    <col min="7815" max="7815" customWidth="1" width="8.7109375"/>
    <col min="7816" max="7816" customWidth="1" width="8.7109375"/>
    <col min="7817" max="7817" customWidth="1" width="8.7109375"/>
    <col min="7818" max="7818" customWidth="1" width="8.7109375"/>
    <col min="7819" max="7819" customWidth="1" width="8.7109375"/>
    <col min="7820" max="7820" customWidth="1" width="8.7109375"/>
    <col min="7821" max="7821" customWidth="1" width="8.7109375"/>
    <col min="7822" max="7822" customWidth="1" width="8.7109375"/>
    <col min="7823" max="7823" customWidth="1" width="8.7109375"/>
    <col min="7824" max="7824" customWidth="1" width="8.7109375"/>
    <col min="7825" max="7825" customWidth="1" width="8.7109375"/>
    <col min="7826" max="7826" customWidth="1" width="8.7109375"/>
    <col min="7827" max="7827" customWidth="1" width="8.7109375"/>
    <col min="7828" max="7828" customWidth="1" width="8.7109375"/>
    <col min="7829" max="7829" customWidth="1" width="8.7109375"/>
    <col min="7830" max="7830" customWidth="1" width="8.7109375"/>
    <col min="7831" max="7831" customWidth="1" width="8.7109375"/>
    <col min="7832" max="7832" customWidth="1" width="8.7109375"/>
    <col min="7833" max="7833" customWidth="1" width="8.7109375"/>
    <col min="7834" max="7834" customWidth="1" width="8.7109375"/>
    <col min="7835" max="7835" customWidth="1" width="8.7109375"/>
    <col min="7836" max="7836" customWidth="1" width="8.7109375"/>
    <col min="7837" max="7837" customWidth="1" width="8.7109375"/>
    <col min="7838" max="7838" customWidth="1" width="8.7109375"/>
    <col min="7839" max="7839" customWidth="1" width="8.7109375"/>
    <col min="7840" max="7840" customWidth="1" width="8.7109375"/>
    <col min="7841" max="7841" customWidth="1" width="8.7109375"/>
    <col min="7842" max="7842" customWidth="1" width="8.7109375"/>
    <col min="7843" max="7843" customWidth="1" width="8.7109375"/>
    <col min="7844" max="7844" customWidth="1" width="8.7109375"/>
    <col min="7845" max="7845" customWidth="1" width="8.7109375"/>
    <col min="7846" max="7846" customWidth="1" width="8.7109375"/>
    <col min="7847" max="7847" customWidth="1" width="8.7109375"/>
    <col min="7848" max="7848" customWidth="1" width="8.7109375"/>
    <col min="7849" max="7849" customWidth="1" width="8.7109375"/>
    <col min="7850" max="7850" customWidth="1" width="8.7109375"/>
    <col min="7851" max="7851" customWidth="1" width="8.7109375"/>
    <col min="7852" max="7852" customWidth="1" width="8.7109375"/>
    <col min="7853" max="7853" customWidth="1" width="8.7109375"/>
    <col min="7854" max="7854" customWidth="1" width="8.7109375"/>
    <col min="7855" max="7855" customWidth="1" width="8.7109375"/>
    <col min="7856" max="7856" customWidth="1" width="8.7109375"/>
    <col min="7857" max="7857" customWidth="1" width="8.7109375"/>
    <col min="7858" max="7858" customWidth="1" width="8.7109375"/>
    <col min="7859" max="7859" customWidth="1" width="8.7109375"/>
    <col min="7860" max="7860" customWidth="1" width="8.7109375"/>
    <col min="7861" max="7861" customWidth="1" width="8.7109375"/>
    <col min="7862" max="7862" customWidth="1" width="8.7109375"/>
    <col min="7863" max="7863" customWidth="1" width="8.7109375"/>
    <col min="7864" max="7864" customWidth="1" width="8.7109375"/>
    <col min="7865" max="7865" customWidth="1" width="8.7109375"/>
    <col min="7866" max="7866" customWidth="1" width="8.7109375"/>
    <col min="7867" max="7867" customWidth="1" width="8.7109375"/>
    <col min="7868" max="7868" customWidth="1" width="8.7109375"/>
    <col min="7869" max="7869" customWidth="1" width="8.7109375"/>
    <col min="7870" max="7870" customWidth="1" width="8.7109375"/>
    <col min="7871" max="7871" customWidth="1" width="8.7109375"/>
    <col min="7872" max="7872" customWidth="1" width="8.7109375"/>
    <col min="7873" max="7873" customWidth="1" width="8.7109375"/>
    <col min="7874" max="7874" customWidth="1" width="8.7109375"/>
    <col min="7875" max="7875" customWidth="1" width="8.7109375"/>
    <col min="7876" max="7876" customWidth="1" width="8.7109375"/>
    <col min="7877" max="7877" customWidth="1" width="8.7109375"/>
    <col min="7878" max="7878" customWidth="1" width="8.7109375"/>
    <col min="7879" max="7879" customWidth="1" width="8.7109375"/>
    <col min="7880" max="7880" customWidth="1" width="8.7109375"/>
    <col min="7881" max="7881" customWidth="1" width="8.7109375"/>
    <col min="7882" max="7882" customWidth="1" width="8.7109375"/>
    <col min="7883" max="7883" customWidth="1" width="8.7109375"/>
    <col min="7884" max="7884" customWidth="1" width="8.7109375"/>
    <col min="7885" max="7885" customWidth="1" width="8.7109375"/>
    <col min="7886" max="7886" customWidth="1" width="8.7109375"/>
    <col min="7887" max="7887" customWidth="1" width="8.7109375"/>
    <col min="7888" max="7888" customWidth="1" width="8.7109375"/>
    <col min="7889" max="7889" customWidth="1" width="8.7109375"/>
    <col min="7890" max="7890" customWidth="1" width="8.7109375"/>
    <col min="7891" max="7891" customWidth="1" width="8.7109375"/>
    <col min="7892" max="7892" customWidth="1" width="8.7109375"/>
    <col min="7893" max="7893" customWidth="1" width="8.7109375"/>
    <col min="7894" max="7894" customWidth="1" width="8.7109375"/>
    <col min="7895" max="7895" customWidth="1" width="8.7109375"/>
    <col min="7896" max="7896" customWidth="1" width="8.7109375"/>
    <col min="7897" max="7897" customWidth="1" width="8.7109375"/>
    <col min="7898" max="7898" customWidth="1" width="8.7109375"/>
    <col min="7899" max="7899" customWidth="1" width="8.7109375"/>
    <col min="7900" max="7900" customWidth="1" width="8.7109375"/>
    <col min="7901" max="7901" customWidth="1" width="8.7109375"/>
    <col min="7902" max="7902" customWidth="1" width="8.7109375"/>
    <col min="7903" max="7903" customWidth="1" width="8.7109375"/>
    <col min="7904" max="7904" customWidth="1" width="8.7109375"/>
    <col min="7905" max="7905" customWidth="1" width="8.7109375"/>
    <col min="7906" max="7906" customWidth="1" width="8.7109375"/>
    <col min="7907" max="7907" customWidth="1" width="8.7109375"/>
    <col min="7908" max="7908" customWidth="1" width="8.7109375"/>
    <col min="7909" max="7909" customWidth="1" width="8.7109375"/>
    <col min="7910" max="7910" customWidth="1" width="8.7109375"/>
    <col min="7911" max="7911" customWidth="1" width="8.7109375"/>
    <col min="7912" max="7912" customWidth="1" width="8.7109375"/>
    <col min="7913" max="7913" customWidth="1" width="8.7109375"/>
    <col min="7914" max="7914" customWidth="1" width="8.7109375"/>
    <col min="7915" max="7915" customWidth="1" width="8.7109375"/>
    <col min="7916" max="7916" customWidth="1" width="8.7109375"/>
    <col min="7917" max="7917" customWidth="1" width="8.7109375"/>
    <col min="7918" max="7918" customWidth="1" width="8.7109375"/>
    <col min="7919" max="7919" customWidth="1" width="8.7109375"/>
    <col min="7920" max="7920" customWidth="1" width="8.7109375"/>
    <col min="7921" max="7921" customWidth="1" width="8.7109375"/>
    <col min="7922" max="7922" customWidth="1" width="8.7109375"/>
    <col min="7923" max="7923" customWidth="1" width="8.7109375"/>
    <col min="7924" max="7924" customWidth="1" width="8.7109375"/>
    <col min="7925" max="7925" customWidth="1" width="8.7109375"/>
    <col min="7926" max="7926" customWidth="1" width="8.7109375"/>
    <col min="7927" max="7927" customWidth="1" width="8.7109375"/>
    <col min="7928" max="7928" customWidth="1" width="8.7109375"/>
    <col min="7929" max="7929" customWidth="1" width="8.7109375"/>
    <col min="7930" max="7930" customWidth="1" width="8.7109375"/>
    <col min="7931" max="7931" customWidth="1" width="8.7109375"/>
    <col min="7932" max="7932" customWidth="1" width="8.7109375"/>
    <col min="7933" max="7933" customWidth="1" width="8.7109375"/>
    <col min="7934" max="7934" customWidth="1" width="8.7109375"/>
    <col min="7935" max="7935" customWidth="1" width="8.7109375"/>
    <col min="7936" max="7936" customWidth="1" width="8.7109375"/>
    <col min="7937" max="7937" customWidth="1" width="8.7109375"/>
    <col min="7938" max="7938" customWidth="1" width="8.7109375"/>
    <col min="7939" max="7939" customWidth="1" width="8.7109375"/>
    <col min="7940" max="7940" customWidth="1" width="8.7109375"/>
    <col min="7941" max="7941" customWidth="1" width="8.7109375"/>
    <col min="7942" max="7942" customWidth="1" width="8.7109375"/>
    <col min="7943" max="7943" customWidth="1" width="8.7109375"/>
    <col min="7944" max="7944" customWidth="1" width="8.7109375"/>
    <col min="7945" max="7945" customWidth="1" width="8.7109375"/>
    <col min="7946" max="7946" customWidth="1" width="8.7109375"/>
    <col min="7947" max="7947" customWidth="1" width="8.7109375"/>
    <col min="7948" max="7948" customWidth="1" width="8.7109375"/>
    <col min="7949" max="7949" customWidth="1" width="8.7109375"/>
    <col min="7950" max="7950" customWidth="1" width="8.7109375"/>
    <col min="7951" max="7951" customWidth="1" width="8.7109375"/>
    <col min="7952" max="7952" customWidth="1" width="8.7109375"/>
    <col min="7953" max="7953" customWidth="1" width="8.7109375"/>
    <col min="7954" max="7954" customWidth="1" width="8.7109375"/>
    <col min="7955" max="7955" customWidth="1" width="8.7109375"/>
    <col min="7956" max="7956" customWidth="1" width="8.7109375"/>
    <col min="7957" max="7957" customWidth="1" width="8.7109375"/>
    <col min="7958" max="7958" customWidth="1" width="8.7109375"/>
    <col min="7959" max="7959" customWidth="1" width="8.7109375"/>
    <col min="7960" max="7960" customWidth="1" width="8.7109375"/>
    <col min="7961" max="7961" customWidth="1" width="8.7109375"/>
    <col min="7962" max="7962" customWidth="1" width="8.7109375"/>
    <col min="7963" max="7963" customWidth="1" width="8.7109375"/>
    <col min="7964" max="7964" customWidth="1" width="8.7109375"/>
    <col min="7965" max="7965" customWidth="1" width="8.7109375"/>
    <col min="7966" max="7966" customWidth="1" width="8.7109375"/>
    <col min="7967" max="7967" customWidth="1" width="8.7109375"/>
    <col min="7968" max="7968" customWidth="1" width="8.7109375"/>
    <col min="7969" max="7969" customWidth="1" width="8.7109375"/>
    <col min="7970" max="7970" customWidth="1" width="8.7109375"/>
    <col min="7971" max="7971" customWidth="1" width="8.7109375"/>
    <col min="7972" max="7972" customWidth="1" width="8.7109375"/>
    <col min="7973" max="7973" customWidth="1" width="8.7109375"/>
    <col min="7974" max="7974" customWidth="1" width="8.7109375"/>
    <col min="7975" max="7975" customWidth="1" width="8.7109375"/>
    <col min="7976" max="7976" customWidth="1" width="8.7109375"/>
    <col min="7977" max="7977" customWidth="1" width="8.7109375"/>
    <col min="7978" max="7978" customWidth="1" width="8.7109375"/>
    <col min="7979" max="7979" customWidth="1" width="8.7109375"/>
    <col min="7980" max="7980" customWidth="1" width="8.7109375"/>
    <col min="7981" max="7981" customWidth="1" width="8.7109375"/>
    <col min="7982" max="7982" customWidth="1" width="8.7109375"/>
    <col min="7983" max="7983" customWidth="1" width="8.7109375"/>
    <col min="7984" max="7984" customWidth="1" width="8.7109375"/>
    <col min="7985" max="7985" customWidth="1" width="8.7109375"/>
    <col min="7986" max="7986" customWidth="1" width="8.7109375"/>
    <col min="7987" max="7987" customWidth="1" width="8.7109375"/>
    <col min="7988" max="7988" customWidth="1" width="8.7109375"/>
    <col min="7989" max="7989" customWidth="1" width="8.7109375"/>
    <col min="7990" max="7990" customWidth="1" width="8.7109375"/>
    <col min="7991" max="7991" customWidth="1" width="8.7109375"/>
    <col min="7992" max="7992" customWidth="1" width="8.7109375"/>
    <col min="7993" max="7993" customWidth="1" width="8.7109375"/>
    <col min="7994" max="7994" customWidth="1" width="8.7109375"/>
    <col min="7995" max="7995" customWidth="1" width="8.7109375"/>
    <col min="7996" max="7996" customWidth="1" width="8.7109375"/>
    <col min="7997" max="7997" customWidth="1" width="8.7109375"/>
    <col min="7998" max="7998" customWidth="1" width="8.7109375"/>
    <col min="7999" max="7999" customWidth="1" width="8.7109375"/>
    <col min="8000" max="8000" customWidth="1" width="8.7109375"/>
    <col min="8001" max="8001" customWidth="1" width="8.7109375"/>
    <col min="8002" max="8002" customWidth="1" width="8.7109375"/>
    <col min="8003" max="8003" customWidth="1" width="8.7109375"/>
    <col min="8004" max="8004" customWidth="1" width="8.7109375"/>
    <col min="8005" max="8005" customWidth="1" width="8.7109375"/>
    <col min="8006" max="8006" customWidth="1" width="8.7109375"/>
    <col min="8007" max="8007" customWidth="1" width="8.7109375"/>
    <col min="8008" max="8008" customWidth="1" width="8.7109375"/>
    <col min="8009" max="8009" customWidth="1" width="8.7109375"/>
    <col min="8010" max="8010" customWidth="1" width="8.7109375"/>
    <col min="8011" max="8011" customWidth="1" width="8.7109375"/>
    <col min="8012" max="8012" customWidth="1" width="8.7109375"/>
    <col min="8013" max="8013" customWidth="1" width="8.7109375"/>
    <col min="8014" max="8014" customWidth="1" width="8.7109375"/>
    <col min="8015" max="8015" customWidth="1" width="8.7109375"/>
    <col min="8016" max="8016" customWidth="1" width="8.7109375"/>
    <col min="8017" max="8017" customWidth="1" width="8.7109375"/>
    <col min="8018" max="8018" customWidth="1" width="8.7109375"/>
    <col min="8019" max="8019" customWidth="1" width="8.7109375"/>
    <col min="8020" max="8020" customWidth="1" width="8.7109375"/>
    <col min="8021" max="8021" customWidth="1" width="8.7109375"/>
    <col min="8022" max="8022" customWidth="1" width="8.7109375"/>
    <col min="8023" max="8023" customWidth="1" width="8.7109375"/>
    <col min="8024" max="8024" customWidth="1" width="8.7109375"/>
    <col min="8025" max="8025" customWidth="1" width="8.7109375"/>
    <col min="8026" max="8026" customWidth="1" width="8.7109375"/>
    <col min="8027" max="8027" customWidth="1" width="8.7109375"/>
    <col min="8028" max="8028" customWidth="1" width="8.7109375"/>
    <col min="8029" max="8029" customWidth="1" width="8.7109375"/>
    <col min="8030" max="8030" customWidth="1" width="8.7109375"/>
    <col min="8031" max="8031" customWidth="1" width="8.7109375"/>
    <col min="8032" max="8032" customWidth="1" width="8.7109375"/>
    <col min="8033" max="8033" customWidth="1" width="8.7109375"/>
    <col min="8034" max="8034" customWidth="1" width="8.7109375"/>
    <col min="8035" max="8035" customWidth="1" width="8.7109375"/>
    <col min="8036" max="8036" customWidth="1" width="8.7109375"/>
    <col min="8037" max="8037" customWidth="1" width="8.7109375"/>
    <col min="8038" max="8038" customWidth="1" width="8.7109375"/>
    <col min="8039" max="8039" customWidth="1" width="8.7109375"/>
    <col min="8040" max="8040" customWidth="1" width="8.7109375"/>
    <col min="8041" max="8041" customWidth="1" width="8.7109375"/>
    <col min="8042" max="8042" customWidth="1" width="8.7109375"/>
    <col min="8043" max="8043" customWidth="1" width="8.7109375"/>
    <col min="8044" max="8044" customWidth="1" width="8.7109375"/>
    <col min="8045" max="8045" customWidth="1" width="8.7109375"/>
    <col min="8046" max="8046" customWidth="1" width="8.7109375"/>
    <col min="8047" max="8047" customWidth="1" width="8.7109375"/>
    <col min="8048" max="8048" customWidth="1" width="8.7109375"/>
    <col min="8049" max="8049" customWidth="1" width="8.7109375"/>
    <col min="8050" max="8050" customWidth="1" width="8.7109375"/>
    <col min="8051" max="8051" customWidth="1" width="8.7109375"/>
    <col min="8052" max="8052" customWidth="1" width="8.7109375"/>
    <col min="8053" max="8053" customWidth="1" width="8.7109375"/>
    <col min="8054" max="8054" customWidth="1" width="8.7109375"/>
    <col min="8055" max="8055" customWidth="1" width="8.7109375"/>
    <col min="8056" max="8056" customWidth="1" width="8.7109375"/>
    <col min="8057" max="8057" customWidth="1" width="8.7109375"/>
    <col min="8058" max="8058" customWidth="1" width="8.7109375"/>
    <col min="8059" max="8059" customWidth="1" width="8.7109375"/>
    <col min="8060" max="8060" customWidth="1" width="8.7109375"/>
    <col min="8061" max="8061" customWidth="1" width="8.7109375"/>
    <col min="8062" max="8062" customWidth="1" width="8.7109375"/>
    <col min="8063" max="8063" customWidth="1" width="8.7109375"/>
    <col min="8064" max="8064" customWidth="1" width="8.7109375"/>
    <col min="8065" max="8065" customWidth="1" width="8.7109375"/>
    <col min="8066" max="8066" customWidth="1" width="8.7109375"/>
    <col min="8067" max="8067" customWidth="1" width="8.7109375"/>
    <col min="8068" max="8068" customWidth="1" width="8.7109375"/>
    <col min="8069" max="8069" customWidth="1" width="8.7109375"/>
    <col min="8070" max="8070" customWidth="1" width="8.7109375"/>
    <col min="8071" max="8071" customWidth="1" width="8.7109375"/>
    <col min="8072" max="8072" customWidth="1" width="8.7109375"/>
    <col min="8073" max="8073" customWidth="1" width="8.7109375"/>
    <col min="8074" max="8074" customWidth="1" width="8.7109375"/>
    <col min="8075" max="8075" customWidth="1" width="8.7109375"/>
    <col min="8076" max="8076" customWidth="1" width="8.7109375"/>
    <col min="8077" max="8077" customWidth="1" width="8.7109375"/>
    <col min="8078" max="8078" customWidth="1" width="8.7109375"/>
    <col min="8079" max="8079" customWidth="1" width="8.7109375"/>
    <col min="8080" max="8080" customWidth="1" width="8.7109375"/>
    <col min="8081" max="8081" customWidth="1" width="8.7109375"/>
    <col min="8082" max="8082" customWidth="1" width="8.7109375"/>
    <col min="8083" max="8083" customWidth="1" width="8.7109375"/>
    <col min="8084" max="8084" customWidth="1" width="8.7109375"/>
    <col min="8085" max="8085" customWidth="1" width="8.7109375"/>
    <col min="8086" max="8086" customWidth="1" width="8.7109375"/>
    <col min="8087" max="8087" customWidth="1" width="8.7109375"/>
    <col min="8088" max="8088" customWidth="1" width="8.7109375"/>
    <col min="8089" max="8089" customWidth="1" width="8.7109375"/>
    <col min="8090" max="8090" customWidth="1" width="8.7109375"/>
    <col min="8091" max="8091" customWidth="1" width="8.7109375"/>
    <col min="8092" max="8092" customWidth="1" width="8.7109375"/>
    <col min="8093" max="8093" customWidth="1" width="8.7109375"/>
    <col min="8094" max="8094" customWidth="1" width="8.7109375"/>
    <col min="8095" max="8095" customWidth="1" width="8.7109375"/>
    <col min="8096" max="8096" customWidth="1" width="8.7109375"/>
    <col min="8097" max="8097" customWidth="1" width="8.7109375"/>
    <col min="8098" max="8098" customWidth="1" width="8.7109375"/>
    <col min="8099" max="8099" customWidth="1" width="8.7109375"/>
    <col min="8100" max="8100" customWidth="1" width="8.7109375"/>
    <col min="8101" max="8101" customWidth="1" width="8.7109375"/>
    <col min="8102" max="8102" customWidth="1" width="8.7109375"/>
    <col min="8103" max="8103" customWidth="1" width="8.7109375"/>
    <col min="8104" max="8104" customWidth="1" width="8.7109375"/>
    <col min="8105" max="8105" customWidth="1" width="8.7109375"/>
    <col min="8106" max="8106" customWidth="1" width="8.7109375"/>
    <col min="8107" max="8107" customWidth="1" width="8.7109375"/>
    <col min="8108" max="8108" customWidth="1" width="8.7109375"/>
    <col min="8109" max="8109" customWidth="1" width="8.7109375"/>
    <col min="8110" max="8110" customWidth="1" width="8.7109375"/>
    <col min="8111" max="8111" customWidth="1" width="8.7109375"/>
    <col min="8112" max="8112" customWidth="1" width="8.7109375"/>
    <col min="8113" max="8113" customWidth="1" width="8.7109375"/>
    <col min="8114" max="8114" customWidth="1" width="8.7109375"/>
    <col min="8115" max="8115" customWidth="1" width="8.7109375"/>
    <col min="8116" max="8116" customWidth="1" width="8.7109375"/>
    <col min="8117" max="8117" customWidth="1" width="8.7109375"/>
    <col min="8118" max="8118" customWidth="1" width="8.7109375"/>
    <col min="8119" max="8119" customWidth="1" width="8.7109375"/>
    <col min="8120" max="8120" customWidth="1" width="8.7109375"/>
    <col min="8121" max="8121" customWidth="1" width="8.7109375"/>
    <col min="8122" max="8122" customWidth="1" width="8.7109375"/>
    <col min="8123" max="8123" customWidth="1" width="8.7109375"/>
    <col min="8124" max="8124" customWidth="1" width="8.7109375"/>
    <col min="8125" max="8125" customWidth="1" width="8.7109375"/>
    <col min="8126" max="8126" customWidth="1" width="8.7109375"/>
    <col min="8127" max="8127" customWidth="1" width="8.7109375"/>
    <col min="8128" max="8128" customWidth="1" width="8.7109375"/>
    <col min="8129" max="8129" customWidth="1" width="8.7109375"/>
    <col min="8130" max="8130" customWidth="1" width="8.7109375"/>
    <col min="8131" max="8131" customWidth="1" width="8.7109375"/>
    <col min="8132" max="8132" customWidth="1" width="8.7109375"/>
    <col min="8133" max="8133" customWidth="1" width="8.7109375"/>
    <col min="8134" max="8134" customWidth="1" width="8.7109375"/>
    <col min="8135" max="8135" customWidth="1" width="8.7109375"/>
    <col min="8136" max="8136" customWidth="1" width="8.7109375"/>
    <col min="8137" max="8137" customWidth="1" width="8.7109375"/>
    <col min="8138" max="8138" customWidth="1" width="8.7109375"/>
    <col min="8139" max="8139" customWidth="1" width="8.7109375"/>
    <col min="8140" max="8140" customWidth="1" width="8.7109375"/>
    <col min="8141" max="8141" customWidth="1" width="8.7109375"/>
    <col min="8142" max="8142" customWidth="1" width="8.7109375"/>
    <col min="8143" max="8143" customWidth="1" width="8.7109375"/>
    <col min="8144" max="8144" customWidth="1" width="8.7109375"/>
    <col min="8145" max="8145" customWidth="1" width="8.7109375"/>
    <col min="8146" max="8146" customWidth="1" width="8.7109375"/>
    <col min="8147" max="8147" customWidth="1" width="8.7109375"/>
    <col min="8148" max="8148" customWidth="1" width="8.7109375"/>
    <col min="8149" max="8149" customWidth="1" width="8.7109375"/>
    <col min="8150" max="8150" customWidth="1" width="8.7109375"/>
    <col min="8151" max="8151" customWidth="1" width="8.7109375"/>
    <col min="8152" max="8152" customWidth="1" width="8.7109375"/>
    <col min="8153" max="8153" customWidth="1" width="8.7109375"/>
    <col min="8154" max="8154" customWidth="1" width="8.7109375"/>
    <col min="8155" max="8155" customWidth="1" width="8.7109375"/>
    <col min="8156" max="8156" customWidth="1" width="8.7109375"/>
    <col min="8157" max="8157" customWidth="1" width="8.7109375"/>
    <col min="8158" max="8158" customWidth="1" width="8.7109375"/>
    <col min="8159" max="8159" customWidth="1" width="8.7109375"/>
    <col min="8160" max="8160" customWidth="1" width="8.7109375"/>
    <col min="8161" max="8161" customWidth="1" width="8.7109375"/>
    <col min="8162" max="8162" customWidth="1" width="8.7109375"/>
    <col min="8163" max="8163" customWidth="1" width="8.7109375"/>
    <col min="8164" max="8164" customWidth="1" width="8.7109375"/>
    <col min="8165" max="8165" customWidth="1" width="8.7109375"/>
    <col min="8166" max="8166" customWidth="1" width="8.7109375"/>
    <col min="8167" max="8167" customWidth="1" width="8.7109375"/>
    <col min="8168" max="8168" customWidth="1" width="8.7109375"/>
    <col min="8169" max="8169" customWidth="1" width="8.7109375"/>
    <col min="8170" max="8170" customWidth="1" width="8.7109375"/>
    <col min="8171" max="8171" customWidth="1" width="8.7109375"/>
    <col min="8172" max="8172" customWidth="1" width="8.7109375"/>
    <col min="8173" max="8173" customWidth="1" width="8.7109375"/>
    <col min="8174" max="8174" customWidth="1" width="8.7109375"/>
    <col min="8175" max="8175" customWidth="1" width="8.7109375"/>
    <col min="8176" max="8176" customWidth="1" width="8.7109375"/>
    <col min="8177" max="8177" customWidth="1" width="8.7109375"/>
    <col min="8178" max="8178" customWidth="1" width="8.7109375"/>
    <col min="8179" max="8179" customWidth="1" width="8.7109375"/>
    <col min="8180" max="8180" customWidth="1" width="8.7109375"/>
    <col min="8181" max="8181" customWidth="1" width="8.7109375"/>
    <col min="8182" max="8182" customWidth="1" width="8.7109375"/>
    <col min="8183" max="8183" customWidth="1" width="8.7109375"/>
    <col min="8184" max="8184" customWidth="1" width="8.7109375"/>
    <col min="8185" max="8185" customWidth="1" width="8.7109375"/>
    <col min="8186" max="8186" customWidth="1" width="8.7109375"/>
    <col min="8187" max="8187" customWidth="1" width="8.7109375"/>
    <col min="8188" max="8188" customWidth="1" width="8.7109375"/>
    <col min="8189" max="8189" customWidth="1" width="8.7109375"/>
    <col min="8190" max="8190" customWidth="1" width="8.7109375"/>
    <col min="8191" max="8191" customWidth="1" width="8.7109375"/>
    <col min="8192" max="8192" customWidth="1" width="8.7109375"/>
    <col min="8193" max="8193" customWidth="1" width="8.7109375"/>
    <col min="8194" max="8194" customWidth="1" width="8.7109375"/>
    <col min="8195" max="8195" customWidth="1" width="8.7109375"/>
    <col min="8196" max="8196" customWidth="1" width="8.7109375"/>
    <col min="8197" max="8197" customWidth="1" width="8.7109375"/>
    <col min="8198" max="8198" customWidth="1" width="8.7109375"/>
    <col min="8199" max="8199" customWidth="1" width="8.7109375"/>
    <col min="8200" max="8200" customWidth="1" width="8.7109375"/>
    <col min="8201" max="8201" customWidth="1" width="8.7109375"/>
    <col min="8202" max="8202" customWidth="1" width="8.7109375"/>
    <col min="8203" max="8203" customWidth="1" width="8.7109375"/>
    <col min="8204" max="8204" customWidth="1" width="8.7109375"/>
    <col min="8205" max="8205" customWidth="1" width="8.7109375"/>
    <col min="8206" max="8206" customWidth="1" width="8.7109375"/>
    <col min="8207" max="8207" customWidth="1" width="8.7109375"/>
    <col min="8208" max="8208" customWidth="1" width="8.7109375"/>
    <col min="8209" max="8209" customWidth="1" width="8.7109375"/>
    <col min="8210" max="8210" customWidth="1" width="8.7109375"/>
    <col min="8211" max="8211" customWidth="1" width="8.7109375"/>
    <col min="8212" max="8212" customWidth="1" width="8.7109375"/>
    <col min="8213" max="8213" customWidth="1" width="8.7109375"/>
    <col min="8214" max="8214" customWidth="1" width="8.7109375"/>
    <col min="8215" max="8215" customWidth="1" width="8.7109375"/>
    <col min="8216" max="8216" customWidth="1" width="8.7109375"/>
    <col min="8217" max="8217" customWidth="1" width="8.7109375"/>
    <col min="8218" max="8218" customWidth="1" width="8.7109375"/>
    <col min="8219" max="8219" customWidth="1" width="8.7109375"/>
    <col min="8220" max="8220" customWidth="1" width="8.7109375"/>
    <col min="8221" max="8221" customWidth="1" width="8.7109375"/>
    <col min="8222" max="8222" customWidth="1" width="8.7109375"/>
    <col min="8223" max="8223" customWidth="1" width="8.7109375"/>
    <col min="8224" max="8224" customWidth="1" width="8.7109375"/>
    <col min="8225" max="8225" customWidth="1" width="8.7109375"/>
    <col min="8226" max="8226" customWidth="1" width="8.7109375"/>
    <col min="8227" max="8227" customWidth="1" width="8.7109375"/>
    <col min="8228" max="8228" customWidth="1" width="8.7109375"/>
    <col min="8229" max="8229" customWidth="1" width="8.7109375"/>
    <col min="8230" max="8230" customWidth="1" width="8.7109375"/>
    <col min="8231" max="8231" customWidth="1" width="8.7109375"/>
    <col min="8232" max="8232" customWidth="1" width="8.7109375"/>
    <col min="8233" max="8233" customWidth="1" width="8.7109375"/>
    <col min="8234" max="8234" customWidth="1" width="8.7109375"/>
    <col min="8235" max="8235" customWidth="1" width="8.7109375"/>
    <col min="8236" max="8236" customWidth="1" width="8.7109375"/>
    <col min="8237" max="8237" customWidth="1" width="8.7109375"/>
    <col min="8238" max="8238" customWidth="1" width="8.7109375"/>
    <col min="8239" max="8239" customWidth="1" width="8.7109375"/>
    <col min="8240" max="8240" customWidth="1" width="8.7109375"/>
    <col min="8241" max="8241" customWidth="1" width="8.7109375"/>
    <col min="8242" max="8242" customWidth="1" width="8.7109375"/>
    <col min="8243" max="8243" customWidth="1" width="8.7109375"/>
    <col min="8244" max="8244" customWidth="1" width="8.7109375"/>
    <col min="8245" max="8245" customWidth="1" width="8.7109375"/>
    <col min="8246" max="8246" customWidth="1" width="8.7109375"/>
    <col min="8247" max="8247" customWidth="1" width="8.7109375"/>
    <col min="8248" max="8248" customWidth="1" width="8.7109375"/>
    <col min="8249" max="8249" customWidth="1" width="8.7109375"/>
    <col min="8250" max="8250" customWidth="1" width="8.7109375"/>
    <col min="8251" max="8251" customWidth="1" width="8.7109375"/>
    <col min="8252" max="8252" customWidth="1" width="8.7109375"/>
    <col min="8253" max="8253" customWidth="1" width="8.7109375"/>
    <col min="8254" max="8254" customWidth="1" width="8.7109375"/>
    <col min="8255" max="8255" customWidth="1" width="8.7109375"/>
    <col min="8256" max="8256" customWidth="1" width="8.7109375"/>
    <col min="8257" max="8257" customWidth="1" width="8.7109375"/>
    <col min="8258" max="8258" customWidth="1" width="8.7109375"/>
    <col min="8259" max="8259" customWidth="1" width="8.7109375"/>
    <col min="8260" max="8260" customWidth="1" width="8.7109375"/>
    <col min="8261" max="8261" customWidth="1" width="8.7109375"/>
    <col min="8262" max="8262" customWidth="1" width="8.7109375"/>
    <col min="8263" max="8263" customWidth="1" width="8.7109375"/>
    <col min="8264" max="8264" customWidth="1" width="8.7109375"/>
    <col min="8265" max="8265" customWidth="1" width="8.7109375"/>
    <col min="8266" max="8266" customWidth="1" width="8.7109375"/>
    <col min="8267" max="8267" customWidth="1" width="8.7109375"/>
    <col min="8268" max="8268" customWidth="1" width="8.7109375"/>
    <col min="8269" max="8269" customWidth="1" width="8.7109375"/>
    <col min="8270" max="8270" customWidth="1" width="8.7109375"/>
    <col min="8271" max="8271" customWidth="1" width="8.7109375"/>
    <col min="8272" max="8272" customWidth="1" width="8.7109375"/>
    <col min="8273" max="8273" customWidth="1" width="8.7109375"/>
    <col min="8274" max="8274" customWidth="1" width="8.7109375"/>
    <col min="8275" max="8275" customWidth="1" width="8.7109375"/>
    <col min="8276" max="8276" customWidth="1" width="8.7109375"/>
    <col min="8277" max="8277" customWidth="1" width="8.7109375"/>
    <col min="8278" max="8278" customWidth="1" width="8.7109375"/>
    <col min="8279" max="8279" customWidth="1" width="8.7109375"/>
    <col min="8280" max="8280" customWidth="1" width="8.7109375"/>
    <col min="8281" max="8281" customWidth="1" width="8.7109375"/>
    <col min="8282" max="8282" customWidth="1" width="8.7109375"/>
    <col min="8283" max="8283" customWidth="1" width="8.7109375"/>
    <col min="8284" max="8284" customWidth="1" width="8.7109375"/>
    <col min="8285" max="8285" customWidth="1" width="8.7109375"/>
    <col min="8286" max="8286" customWidth="1" width="8.7109375"/>
    <col min="8287" max="8287" customWidth="1" width="8.7109375"/>
    <col min="8288" max="8288" customWidth="1" width="8.7109375"/>
    <col min="8289" max="8289" customWidth="1" width="8.7109375"/>
    <col min="8290" max="8290" customWidth="1" width="8.7109375"/>
    <col min="8291" max="8291" customWidth="1" width="8.7109375"/>
    <col min="8292" max="8292" customWidth="1" width="8.7109375"/>
    <col min="8293" max="8293" customWidth="1" width="8.7109375"/>
    <col min="8294" max="8294" customWidth="1" width="8.7109375"/>
    <col min="8295" max="8295" customWidth="1" width="8.7109375"/>
    <col min="8296" max="8296" customWidth="1" width="8.7109375"/>
    <col min="8297" max="8297" customWidth="1" width="8.7109375"/>
    <col min="8298" max="8298" customWidth="1" width="8.7109375"/>
    <col min="8299" max="8299" customWidth="1" width="8.7109375"/>
    <col min="8300" max="8300" customWidth="1" width="8.7109375"/>
    <col min="8301" max="8301" customWidth="1" width="8.7109375"/>
    <col min="8302" max="8302" customWidth="1" width="8.7109375"/>
    <col min="8303" max="8303" customWidth="1" width="8.7109375"/>
    <col min="8304" max="8304" customWidth="1" width="8.7109375"/>
    <col min="8305" max="8305" customWidth="1" width="8.7109375"/>
    <col min="8306" max="8306" customWidth="1" width="8.7109375"/>
    <col min="8307" max="8307" customWidth="1" width="8.7109375"/>
    <col min="8308" max="8308" customWidth="1" width="8.7109375"/>
    <col min="8309" max="8309" customWidth="1" width="8.7109375"/>
    <col min="8310" max="8310" customWidth="1" width="8.7109375"/>
    <col min="8311" max="8311" customWidth="1" width="8.7109375"/>
    <col min="8312" max="8312" customWidth="1" width="8.7109375"/>
    <col min="8313" max="8313" customWidth="1" width="8.7109375"/>
    <col min="8314" max="8314" customWidth="1" width="8.7109375"/>
    <col min="8315" max="8315" customWidth="1" width="8.7109375"/>
    <col min="8316" max="8316" customWidth="1" width="8.7109375"/>
    <col min="8317" max="8317" customWidth="1" width="8.7109375"/>
    <col min="8318" max="8318" customWidth="1" width="8.7109375"/>
    <col min="8319" max="8319" customWidth="1" width="8.7109375"/>
    <col min="8320" max="8320" customWidth="1" width="8.7109375"/>
    <col min="8321" max="8321" customWidth="1" width="8.7109375"/>
    <col min="8322" max="8322" customWidth="1" width="8.7109375"/>
    <col min="8323" max="8323" customWidth="1" width="8.7109375"/>
    <col min="8324" max="8324" customWidth="1" width="8.7109375"/>
    <col min="8325" max="8325" customWidth="1" width="8.7109375"/>
    <col min="8326" max="8326" customWidth="1" width="8.7109375"/>
    <col min="8327" max="8327" customWidth="1" width="8.7109375"/>
    <col min="8328" max="8328" customWidth="1" width="8.7109375"/>
    <col min="8329" max="8329" customWidth="1" width="8.7109375"/>
    <col min="8330" max="8330" customWidth="1" width="8.7109375"/>
    <col min="8331" max="8331" customWidth="1" width="8.7109375"/>
    <col min="8332" max="8332" customWidth="1" width="8.7109375"/>
    <col min="8333" max="8333" customWidth="1" width="8.7109375"/>
    <col min="8334" max="8334" customWidth="1" width="8.7109375"/>
    <col min="8335" max="8335" customWidth="1" width="8.7109375"/>
    <col min="8336" max="8336" customWidth="1" width="8.7109375"/>
    <col min="8337" max="8337" customWidth="1" width="8.7109375"/>
    <col min="8338" max="8338" customWidth="1" width="8.7109375"/>
    <col min="8339" max="8339" customWidth="1" width="8.7109375"/>
    <col min="8340" max="8340" customWidth="1" width="8.7109375"/>
    <col min="8341" max="8341" customWidth="1" width="8.7109375"/>
    <col min="8342" max="8342" customWidth="1" width="8.7109375"/>
    <col min="8343" max="8343" customWidth="1" width="8.7109375"/>
    <col min="8344" max="8344" customWidth="1" width="8.7109375"/>
    <col min="8345" max="8345" customWidth="1" width="8.7109375"/>
    <col min="8346" max="8346" customWidth="1" width="8.7109375"/>
    <col min="8347" max="8347" customWidth="1" width="8.7109375"/>
    <col min="8348" max="8348" customWidth="1" width="8.7109375"/>
    <col min="8349" max="8349" customWidth="1" width="8.7109375"/>
    <col min="8350" max="8350" customWidth="1" width="8.7109375"/>
    <col min="8351" max="8351" customWidth="1" width="8.7109375"/>
    <col min="8352" max="8352" customWidth="1" width="8.7109375"/>
    <col min="8353" max="8353" customWidth="1" width="8.7109375"/>
    <col min="8354" max="8354" customWidth="1" width="8.7109375"/>
    <col min="8355" max="8355" customWidth="1" width="8.7109375"/>
    <col min="8356" max="8356" customWidth="1" width="8.7109375"/>
    <col min="8357" max="8357" customWidth="1" width="8.7109375"/>
    <col min="8358" max="8358" customWidth="1" width="8.7109375"/>
    <col min="8359" max="8359" customWidth="1" width="8.7109375"/>
    <col min="8360" max="8360" customWidth="1" width="8.7109375"/>
    <col min="8361" max="8361" customWidth="1" width="8.7109375"/>
    <col min="8362" max="8362" customWidth="1" width="8.7109375"/>
    <col min="8363" max="8363" customWidth="1" width="8.7109375"/>
    <col min="8364" max="8364" customWidth="1" width="8.7109375"/>
    <col min="8365" max="8365" customWidth="1" width="8.7109375"/>
    <col min="8366" max="8366" customWidth="1" width="8.7109375"/>
    <col min="8367" max="8367" customWidth="1" width="8.7109375"/>
    <col min="8368" max="8368" customWidth="1" width="8.7109375"/>
    <col min="8369" max="8369" customWidth="1" width="8.7109375"/>
    <col min="8370" max="8370" customWidth="1" width="8.7109375"/>
    <col min="8371" max="8371" customWidth="1" width="8.7109375"/>
    <col min="8372" max="8372" customWidth="1" width="8.7109375"/>
    <col min="8373" max="8373" customWidth="1" width="8.7109375"/>
    <col min="8374" max="8374" customWidth="1" width="8.7109375"/>
    <col min="8375" max="8375" customWidth="1" width="8.7109375"/>
    <col min="8376" max="8376" customWidth="1" width="8.7109375"/>
    <col min="8377" max="8377" customWidth="1" width="8.7109375"/>
    <col min="8378" max="8378" customWidth="1" width="8.7109375"/>
    <col min="8379" max="8379" customWidth="1" width="8.7109375"/>
    <col min="8380" max="8380" customWidth="1" width="8.7109375"/>
    <col min="8381" max="8381" customWidth="1" width="8.7109375"/>
    <col min="8382" max="8382" customWidth="1" width="8.7109375"/>
    <col min="8383" max="8383" customWidth="1" width="8.7109375"/>
    <col min="8384" max="8384" customWidth="1" width="8.7109375"/>
    <col min="8385" max="8385" customWidth="1" width="8.7109375"/>
    <col min="8386" max="8386" customWidth="1" width="8.7109375"/>
    <col min="8387" max="8387" customWidth="1" width="8.7109375"/>
    <col min="8388" max="8388" customWidth="1" width="8.7109375"/>
    <col min="8389" max="8389" customWidth="1" width="8.7109375"/>
    <col min="8390" max="8390" customWidth="1" width="8.7109375"/>
    <col min="8391" max="8391" customWidth="1" width="8.7109375"/>
    <col min="8392" max="8392" customWidth="1" width="8.7109375"/>
    <col min="8393" max="8393" customWidth="1" width="8.7109375"/>
    <col min="8394" max="8394" customWidth="1" width="8.7109375"/>
    <col min="8395" max="8395" customWidth="1" width="8.7109375"/>
    <col min="8396" max="8396" customWidth="1" width="8.7109375"/>
    <col min="8397" max="8397" customWidth="1" width="8.7109375"/>
    <col min="8398" max="8398" customWidth="1" width="8.7109375"/>
    <col min="8399" max="8399" customWidth="1" width="8.7109375"/>
    <col min="8400" max="8400" customWidth="1" width="8.7109375"/>
    <col min="8401" max="8401" customWidth="1" width="8.7109375"/>
    <col min="8402" max="8402" customWidth="1" width="8.7109375"/>
    <col min="8403" max="8403" customWidth="1" width="8.7109375"/>
    <col min="8404" max="8404" customWidth="1" width="8.7109375"/>
    <col min="8405" max="8405" customWidth="1" width="8.7109375"/>
    <col min="8406" max="8406" customWidth="1" width="8.7109375"/>
    <col min="8407" max="8407" customWidth="1" width="8.7109375"/>
    <col min="8408" max="8408" customWidth="1" width="8.7109375"/>
    <col min="8409" max="8409" customWidth="1" width="8.7109375"/>
    <col min="8410" max="8410" customWidth="1" width="8.7109375"/>
    <col min="8411" max="8411" customWidth="1" width="8.7109375"/>
    <col min="8412" max="8412" customWidth="1" width="8.7109375"/>
    <col min="8413" max="8413" customWidth="1" width="8.7109375"/>
    <col min="8414" max="8414" customWidth="1" width="8.7109375"/>
    <col min="8415" max="8415" customWidth="1" width="8.7109375"/>
    <col min="8416" max="8416" customWidth="1" width="8.7109375"/>
    <col min="8417" max="8417" customWidth="1" width="8.7109375"/>
    <col min="8418" max="8418" customWidth="1" width="8.7109375"/>
    <col min="8419" max="8419" customWidth="1" width="8.7109375"/>
    <col min="8420" max="8420" customWidth="1" width="8.7109375"/>
    <col min="8421" max="8421" customWidth="1" width="8.7109375"/>
    <col min="8422" max="8422" customWidth="1" width="8.7109375"/>
    <col min="8423" max="8423" customWidth="1" width="8.7109375"/>
    <col min="8424" max="8424" customWidth="1" width="8.7109375"/>
    <col min="8425" max="8425" customWidth="1" width="8.7109375"/>
    <col min="8426" max="8426" customWidth="1" width="8.7109375"/>
    <col min="8427" max="8427" customWidth="1" width="8.7109375"/>
    <col min="8428" max="8428" customWidth="1" width="8.7109375"/>
    <col min="8429" max="8429" customWidth="1" width="8.7109375"/>
    <col min="8430" max="8430" customWidth="1" width="8.7109375"/>
    <col min="8431" max="8431" customWidth="1" width="8.7109375"/>
    <col min="8432" max="8432" customWidth="1" width="8.7109375"/>
    <col min="8433" max="8433" customWidth="1" width="8.7109375"/>
    <col min="8434" max="8434" customWidth="1" width="8.7109375"/>
    <col min="8435" max="8435" customWidth="1" width="8.7109375"/>
    <col min="8436" max="8436" customWidth="1" width="8.7109375"/>
    <col min="8437" max="8437" customWidth="1" width="8.7109375"/>
    <col min="8438" max="8438" customWidth="1" width="8.7109375"/>
    <col min="8439" max="8439" customWidth="1" width="8.7109375"/>
    <col min="8440" max="8440" customWidth="1" width="8.7109375"/>
    <col min="8441" max="8441" customWidth="1" width="8.7109375"/>
    <col min="8442" max="8442" customWidth="1" width="8.7109375"/>
    <col min="8443" max="8443" customWidth="1" width="8.7109375"/>
    <col min="8444" max="8444" customWidth="1" width="8.7109375"/>
    <col min="8445" max="8445" customWidth="1" width="8.7109375"/>
    <col min="8446" max="8446" customWidth="1" width="8.7109375"/>
    <col min="8447" max="8447" customWidth="1" width="8.7109375"/>
    <col min="8448" max="8448" customWidth="1" width="8.7109375"/>
    <col min="8449" max="8449" customWidth="1" width="8.7109375"/>
    <col min="8450" max="8450" customWidth="1" width="8.7109375"/>
    <col min="8451" max="8451" customWidth="1" width="8.7109375"/>
    <col min="8452" max="8452" customWidth="1" width="8.7109375"/>
    <col min="8453" max="8453" customWidth="1" width="8.7109375"/>
    <col min="8454" max="8454" customWidth="1" width="8.7109375"/>
    <col min="8455" max="8455" customWidth="1" width="8.7109375"/>
    <col min="8456" max="8456" customWidth="1" width="8.7109375"/>
    <col min="8457" max="8457" customWidth="1" width="8.7109375"/>
    <col min="8458" max="8458" customWidth="1" width="8.7109375"/>
    <col min="8459" max="8459" customWidth="1" width="8.7109375"/>
    <col min="8460" max="8460" customWidth="1" width="8.7109375"/>
    <col min="8461" max="8461" customWidth="1" width="8.7109375"/>
    <col min="8462" max="8462" customWidth="1" width="8.7109375"/>
    <col min="8463" max="8463" customWidth="1" width="8.7109375"/>
    <col min="8464" max="8464" customWidth="1" width="8.7109375"/>
    <col min="8465" max="8465" customWidth="1" width="8.7109375"/>
    <col min="8466" max="8466" customWidth="1" width="8.7109375"/>
    <col min="8467" max="8467" customWidth="1" width="8.7109375"/>
    <col min="8468" max="8468" customWidth="1" width="8.7109375"/>
    <col min="8469" max="8469" customWidth="1" width="8.7109375"/>
    <col min="8470" max="8470" customWidth="1" width="8.7109375"/>
    <col min="8471" max="8471" customWidth="1" width="8.7109375"/>
    <col min="8472" max="8472" customWidth="1" width="8.7109375"/>
    <col min="8473" max="8473" customWidth="1" width="8.7109375"/>
    <col min="8474" max="8474" customWidth="1" width="8.7109375"/>
    <col min="8475" max="8475" customWidth="1" width="8.7109375"/>
    <col min="8476" max="8476" customWidth="1" width="8.7109375"/>
    <col min="8477" max="8477" customWidth="1" width="8.7109375"/>
    <col min="8478" max="8478" customWidth="1" width="8.7109375"/>
    <col min="8479" max="8479" customWidth="1" width="8.7109375"/>
    <col min="8480" max="8480" customWidth="1" width="8.7109375"/>
    <col min="8481" max="8481" customWidth="1" width="8.7109375"/>
    <col min="8482" max="8482" customWidth="1" width="8.7109375"/>
    <col min="8483" max="8483" customWidth="1" width="8.7109375"/>
    <col min="8484" max="8484" customWidth="1" width="8.7109375"/>
    <col min="8485" max="8485" customWidth="1" width="8.7109375"/>
    <col min="8486" max="8486" customWidth="1" width="8.7109375"/>
    <col min="8487" max="8487" customWidth="1" width="8.7109375"/>
    <col min="8488" max="8488" customWidth="1" width="8.7109375"/>
    <col min="8489" max="8489" customWidth="1" width="8.7109375"/>
    <col min="8490" max="8490" customWidth="1" width="8.7109375"/>
    <col min="8491" max="8491" customWidth="1" width="8.7109375"/>
    <col min="8492" max="8492" customWidth="1" width="8.7109375"/>
    <col min="8493" max="8493" customWidth="1" width="8.7109375"/>
    <col min="8494" max="8494" customWidth="1" width="8.7109375"/>
    <col min="8495" max="8495" customWidth="1" width="8.7109375"/>
    <col min="8496" max="8496" customWidth="1" width="8.7109375"/>
    <col min="8497" max="8497" customWidth="1" width="8.7109375"/>
    <col min="8498" max="8498" customWidth="1" width="8.7109375"/>
    <col min="8499" max="8499" customWidth="1" width="8.7109375"/>
    <col min="8500" max="8500" customWidth="1" width="8.7109375"/>
    <col min="8501" max="8501" customWidth="1" width="8.7109375"/>
    <col min="8502" max="8502" customWidth="1" width="8.7109375"/>
    <col min="8503" max="8503" customWidth="1" width="8.7109375"/>
    <col min="8504" max="8504" customWidth="1" width="8.7109375"/>
    <col min="8505" max="8505" customWidth="1" width="8.7109375"/>
    <col min="8506" max="8506" customWidth="1" width="8.7109375"/>
    <col min="8507" max="8507" customWidth="1" width="8.7109375"/>
    <col min="8508" max="8508" customWidth="1" width="8.7109375"/>
    <col min="8509" max="8509" customWidth="1" width="8.7109375"/>
    <col min="8510" max="8510" customWidth="1" width="8.7109375"/>
    <col min="8511" max="8511" customWidth="1" width="8.7109375"/>
    <col min="8512" max="8512" customWidth="1" width="8.7109375"/>
    <col min="8513" max="8513" customWidth="1" width="8.7109375"/>
    <col min="8514" max="8514" customWidth="1" width="8.7109375"/>
    <col min="8515" max="8515" customWidth="1" width="8.7109375"/>
    <col min="8516" max="8516" customWidth="1" width="8.7109375"/>
    <col min="8517" max="8517" customWidth="1" width="8.7109375"/>
    <col min="8518" max="8518" customWidth="1" width="8.7109375"/>
    <col min="8519" max="8519" customWidth="1" width="8.7109375"/>
    <col min="8520" max="8520" customWidth="1" width="8.7109375"/>
    <col min="8521" max="8521" customWidth="1" width="8.7109375"/>
    <col min="8522" max="8522" customWidth="1" width="8.7109375"/>
    <col min="8523" max="8523" customWidth="1" width="8.7109375"/>
    <col min="8524" max="8524" customWidth="1" width="8.7109375"/>
    <col min="8525" max="8525" customWidth="1" width="8.7109375"/>
    <col min="8526" max="8526" customWidth="1" width="8.7109375"/>
    <col min="8527" max="8527" customWidth="1" width="8.7109375"/>
    <col min="8528" max="8528" customWidth="1" width="8.7109375"/>
    <col min="8529" max="8529" customWidth="1" width="8.7109375"/>
    <col min="8530" max="8530" customWidth="1" width="8.7109375"/>
    <col min="8531" max="8531" customWidth="1" width="8.7109375"/>
    <col min="8532" max="8532" customWidth="1" width="8.7109375"/>
    <col min="8533" max="8533" customWidth="1" width="8.7109375"/>
    <col min="8534" max="8534" customWidth="1" width="8.7109375"/>
    <col min="8535" max="8535" customWidth="1" width="8.7109375"/>
    <col min="8536" max="8536" customWidth="1" width="8.7109375"/>
    <col min="8537" max="8537" customWidth="1" width="8.7109375"/>
    <col min="8538" max="8538" customWidth="1" width="8.7109375"/>
    <col min="8539" max="8539" customWidth="1" width="8.7109375"/>
    <col min="8540" max="8540" customWidth="1" width="8.7109375"/>
    <col min="8541" max="8541" customWidth="1" width="8.7109375"/>
    <col min="8542" max="8542" customWidth="1" width="8.7109375"/>
    <col min="8543" max="8543" customWidth="1" width="8.7109375"/>
    <col min="8544" max="8544" customWidth="1" width="8.7109375"/>
    <col min="8545" max="8545" customWidth="1" width="8.7109375"/>
    <col min="8546" max="8546" customWidth="1" width="8.7109375"/>
    <col min="8547" max="8547" customWidth="1" width="8.7109375"/>
    <col min="8548" max="8548" customWidth="1" width="8.7109375"/>
    <col min="8549" max="8549" customWidth="1" width="8.7109375"/>
    <col min="8550" max="8550" customWidth="1" width="8.7109375"/>
    <col min="8551" max="8551" customWidth="1" width="8.7109375"/>
    <col min="8552" max="8552" customWidth="1" width="8.7109375"/>
    <col min="8553" max="8553" customWidth="1" width="8.7109375"/>
    <col min="8554" max="8554" customWidth="1" width="8.7109375"/>
    <col min="8555" max="8555" customWidth="1" width="8.7109375"/>
    <col min="8556" max="8556" customWidth="1" width="8.7109375"/>
    <col min="8557" max="8557" customWidth="1" width="8.7109375"/>
    <col min="8558" max="8558" customWidth="1" width="8.7109375"/>
    <col min="8559" max="8559" customWidth="1" width="8.7109375"/>
    <col min="8560" max="8560" customWidth="1" width="8.7109375"/>
    <col min="8561" max="8561" customWidth="1" width="8.7109375"/>
    <col min="8562" max="8562" customWidth="1" width="8.7109375"/>
    <col min="8563" max="8563" customWidth="1" width="8.7109375"/>
    <col min="8564" max="8564" customWidth="1" width="8.7109375"/>
    <col min="8565" max="8565" customWidth="1" width="8.7109375"/>
    <col min="8566" max="8566" customWidth="1" width="8.7109375"/>
    <col min="8567" max="8567" customWidth="1" width="8.7109375"/>
    <col min="8568" max="8568" customWidth="1" width="8.7109375"/>
    <col min="8569" max="8569" customWidth="1" width="8.7109375"/>
    <col min="8570" max="8570" customWidth="1" width="8.7109375"/>
    <col min="8571" max="8571" customWidth="1" width="8.7109375"/>
    <col min="8572" max="8572" customWidth="1" width="8.7109375"/>
    <col min="8573" max="8573" customWidth="1" width="8.7109375"/>
    <col min="8574" max="8574" customWidth="1" width="8.7109375"/>
    <col min="8575" max="8575" customWidth="1" width="8.7109375"/>
    <col min="8576" max="8576" customWidth="1" width="8.7109375"/>
    <col min="8577" max="8577" customWidth="1" width="8.7109375"/>
    <col min="8578" max="8578" customWidth="1" width="8.7109375"/>
    <col min="8579" max="8579" customWidth="1" width="8.7109375"/>
    <col min="8580" max="8580" customWidth="1" width="8.7109375"/>
    <col min="8581" max="8581" customWidth="1" width="8.7109375"/>
    <col min="8582" max="8582" customWidth="1" width="8.7109375"/>
    <col min="8583" max="8583" customWidth="1" width="8.7109375"/>
    <col min="8584" max="8584" customWidth="1" width="8.7109375"/>
    <col min="8585" max="8585" customWidth="1" width="8.7109375"/>
    <col min="8586" max="8586" customWidth="1" width="8.7109375"/>
    <col min="8587" max="8587" customWidth="1" width="8.7109375"/>
    <col min="8588" max="8588" customWidth="1" width="8.7109375"/>
    <col min="8589" max="8589" customWidth="1" width="8.7109375"/>
    <col min="8590" max="8590" customWidth="1" width="8.7109375"/>
    <col min="8591" max="8591" customWidth="1" width="8.7109375"/>
    <col min="8592" max="8592" customWidth="1" width="8.7109375"/>
    <col min="8593" max="8593" customWidth="1" width="8.7109375"/>
    <col min="8594" max="8594" customWidth="1" width="8.7109375"/>
    <col min="8595" max="8595" customWidth="1" width="8.7109375"/>
    <col min="8596" max="8596" customWidth="1" width="8.7109375"/>
    <col min="8597" max="8597" customWidth="1" width="8.7109375"/>
    <col min="8598" max="8598" customWidth="1" width="8.7109375"/>
    <col min="8599" max="8599" customWidth="1" width="8.7109375"/>
    <col min="8600" max="8600" customWidth="1" width="8.7109375"/>
    <col min="8601" max="8601" customWidth="1" width="8.7109375"/>
    <col min="8602" max="8602" customWidth="1" width="8.7109375"/>
    <col min="8603" max="8603" customWidth="1" width="8.7109375"/>
    <col min="8604" max="8604" customWidth="1" width="8.7109375"/>
    <col min="8605" max="8605" customWidth="1" width="8.7109375"/>
    <col min="8606" max="8606" customWidth="1" width="8.7109375"/>
    <col min="8607" max="8607" customWidth="1" width="8.7109375"/>
    <col min="8608" max="8608" customWidth="1" width="8.7109375"/>
    <col min="8609" max="8609" customWidth="1" width="8.7109375"/>
    <col min="8610" max="8610" customWidth="1" width="8.7109375"/>
    <col min="8611" max="8611" customWidth="1" width="8.7109375"/>
    <col min="8612" max="8612" customWidth="1" width="8.7109375"/>
    <col min="8613" max="8613" customWidth="1" width="8.7109375"/>
    <col min="8614" max="8614" customWidth="1" width="8.7109375"/>
    <col min="8615" max="8615" customWidth="1" width="8.7109375"/>
    <col min="8616" max="8616" customWidth="1" width="8.7109375"/>
    <col min="8617" max="8617" customWidth="1" width="8.7109375"/>
    <col min="8618" max="8618" customWidth="1" width="8.7109375"/>
    <col min="8619" max="8619" customWidth="1" width="8.7109375"/>
    <col min="8620" max="8620" customWidth="1" width="8.7109375"/>
    <col min="8621" max="8621" customWidth="1" width="8.7109375"/>
    <col min="8622" max="8622" customWidth="1" width="8.7109375"/>
    <col min="8623" max="8623" customWidth="1" width="8.7109375"/>
    <col min="8624" max="8624" customWidth="1" width="8.7109375"/>
    <col min="8625" max="8625" customWidth="1" width="8.7109375"/>
    <col min="8626" max="8626" customWidth="1" width="8.7109375"/>
    <col min="8627" max="8627" customWidth="1" width="8.7109375"/>
    <col min="8628" max="8628" customWidth="1" width="8.7109375"/>
    <col min="8629" max="8629" customWidth="1" width="8.7109375"/>
    <col min="8630" max="8630" customWidth="1" width="8.7109375"/>
    <col min="8631" max="8631" customWidth="1" width="8.7109375"/>
    <col min="8632" max="8632" customWidth="1" width="8.7109375"/>
    <col min="8633" max="8633" customWidth="1" width="8.7109375"/>
    <col min="8634" max="8634" customWidth="1" width="8.7109375"/>
    <col min="8635" max="8635" customWidth="1" width="8.7109375"/>
    <col min="8636" max="8636" customWidth="1" width="8.7109375"/>
    <col min="8637" max="8637" customWidth="1" width="8.7109375"/>
    <col min="8638" max="8638" customWidth="1" width="8.7109375"/>
    <col min="8639" max="8639" customWidth="1" width="8.7109375"/>
    <col min="8640" max="8640" customWidth="1" width="8.7109375"/>
    <col min="8641" max="8641" customWidth="1" width="8.7109375"/>
    <col min="8642" max="8642" customWidth="1" width="8.7109375"/>
    <col min="8643" max="8643" customWidth="1" width="8.7109375"/>
    <col min="8644" max="8644" customWidth="1" width="8.7109375"/>
    <col min="8645" max="8645" customWidth="1" width="8.7109375"/>
    <col min="8646" max="8646" customWidth="1" width="8.7109375"/>
    <col min="8647" max="8647" customWidth="1" width="8.7109375"/>
    <col min="8648" max="8648" customWidth="1" width="8.7109375"/>
    <col min="8649" max="8649" customWidth="1" width="8.7109375"/>
    <col min="8650" max="8650" customWidth="1" width="8.7109375"/>
    <col min="8651" max="8651" customWidth="1" width="8.7109375"/>
    <col min="8652" max="8652" customWidth="1" width="8.7109375"/>
    <col min="8653" max="8653" customWidth="1" width="8.7109375"/>
    <col min="8654" max="8654" customWidth="1" width="8.7109375"/>
    <col min="8655" max="8655" customWidth="1" width="8.7109375"/>
    <col min="8656" max="8656" customWidth="1" width="8.7109375"/>
    <col min="8657" max="8657" customWidth="1" width="8.7109375"/>
    <col min="8658" max="8658" customWidth="1" width="8.7109375"/>
    <col min="8659" max="8659" customWidth="1" width="8.7109375"/>
    <col min="8660" max="8660" customWidth="1" width="8.7109375"/>
    <col min="8661" max="8661" customWidth="1" width="8.7109375"/>
    <col min="8662" max="8662" customWidth="1" width="8.7109375"/>
    <col min="8663" max="8663" customWidth="1" width="8.7109375"/>
    <col min="8664" max="8664" customWidth="1" width="8.7109375"/>
    <col min="8665" max="8665" customWidth="1" width="8.7109375"/>
    <col min="8666" max="8666" customWidth="1" width="8.7109375"/>
    <col min="8667" max="8667" customWidth="1" width="8.7109375"/>
    <col min="8668" max="8668" customWidth="1" width="8.7109375"/>
    <col min="8669" max="8669" customWidth="1" width="8.7109375"/>
    <col min="8670" max="8670" customWidth="1" width="8.7109375"/>
    <col min="8671" max="8671" customWidth="1" width="8.7109375"/>
    <col min="8672" max="8672" customWidth="1" width="8.7109375"/>
    <col min="8673" max="8673" customWidth="1" width="8.7109375"/>
    <col min="8674" max="8674" customWidth="1" width="8.7109375"/>
    <col min="8675" max="8675" customWidth="1" width="8.7109375"/>
    <col min="8676" max="8676" customWidth="1" width="8.7109375"/>
    <col min="8677" max="8677" customWidth="1" width="8.7109375"/>
    <col min="8678" max="8678" customWidth="1" width="8.7109375"/>
    <col min="8679" max="8679" customWidth="1" width="8.7109375"/>
    <col min="8680" max="8680" customWidth="1" width="8.7109375"/>
    <col min="8681" max="8681" customWidth="1" width="8.7109375"/>
    <col min="8682" max="8682" customWidth="1" width="8.7109375"/>
    <col min="8683" max="8683" customWidth="1" width="8.7109375"/>
    <col min="8684" max="8684" customWidth="1" width="8.7109375"/>
    <col min="8685" max="8685" customWidth="1" width="8.7109375"/>
    <col min="8686" max="8686" customWidth="1" width="8.7109375"/>
    <col min="8687" max="8687" customWidth="1" width="8.7109375"/>
    <col min="8688" max="8688" customWidth="1" width="8.7109375"/>
    <col min="8689" max="8689" customWidth="1" width="8.7109375"/>
    <col min="8690" max="8690" customWidth="1" width="8.7109375"/>
    <col min="8691" max="8691" customWidth="1" width="8.7109375"/>
    <col min="8692" max="8692" customWidth="1" width="8.7109375"/>
    <col min="8693" max="8693" customWidth="1" width="8.7109375"/>
    <col min="8694" max="8694" customWidth="1" width="8.7109375"/>
    <col min="8695" max="8695" customWidth="1" width="8.7109375"/>
    <col min="8696" max="8696" customWidth="1" width="8.7109375"/>
    <col min="8697" max="8697" customWidth="1" width="8.7109375"/>
    <col min="8698" max="8698" customWidth="1" width="8.7109375"/>
    <col min="8699" max="8699" customWidth="1" width="8.7109375"/>
    <col min="8700" max="8700" customWidth="1" width="8.7109375"/>
    <col min="8701" max="8701" customWidth="1" width="8.7109375"/>
    <col min="8702" max="8702" customWidth="1" width="8.7109375"/>
    <col min="8703" max="8703" customWidth="1" width="8.7109375"/>
    <col min="8704" max="8704" customWidth="1" width="8.7109375"/>
    <col min="8705" max="8705" customWidth="1" width="8.7109375"/>
    <col min="8706" max="8706" customWidth="1" width="8.7109375"/>
    <col min="8707" max="8707" customWidth="1" width="8.7109375"/>
    <col min="8708" max="8708" customWidth="1" width="8.7109375"/>
    <col min="8709" max="8709" customWidth="1" width="8.7109375"/>
    <col min="8710" max="8710" customWidth="1" width="8.7109375"/>
    <col min="8711" max="8711" customWidth="1" width="8.7109375"/>
    <col min="8712" max="8712" customWidth="1" width="8.7109375"/>
    <col min="8713" max="8713" customWidth="1" width="8.7109375"/>
    <col min="8714" max="8714" customWidth="1" width="8.7109375"/>
    <col min="8715" max="8715" customWidth="1" width="8.7109375"/>
    <col min="8716" max="8716" customWidth="1" width="8.7109375"/>
    <col min="8717" max="8717" customWidth="1" width="8.7109375"/>
    <col min="8718" max="8718" customWidth="1" width="8.7109375"/>
    <col min="8719" max="8719" customWidth="1" width="8.7109375"/>
    <col min="8720" max="8720" customWidth="1" width="8.7109375"/>
    <col min="8721" max="8721" customWidth="1" width="8.7109375"/>
    <col min="8722" max="8722" customWidth="1" width="8.7109375"/>
    <col min="8723" max="8723" customWidth="1" width="8.7109375"/>
    <col min="8724" max="8724" customWidth="1" width="8.7109375"/>
    <col min="8725" max="8725" customWidth="1" width="8.7109375"/>
    <col min="8726" max="8726" customWidth="1" width="8.7109375"/>
    <col min="8727" max="8727" customWidth="1" width="8.7109375"/>
    <col min="8728" max="8728" customWidth="1" width="8.7109375"/>
    <col min="8729" max="8729" customWidth="1" width="8.7109375"/>
    <col min="8730" max="8730" customWidth="1" width="8.7109375"/>
    <col min="8731" max="8731" customWidth="1" width="8.7109375"/>
    <col min="8732" max="8732" customWidth="1" width="8.7109375"/>
    <col min="8733" max="8733" customWidth="1" width="8.7109375"/>
    <col min="8734" max="8734" customWidth="1" width="8.7109375"/>
    <col min="8735" max="8735" customWidth="1" width="8.7109375"/>
    <col min="8736" max="8736" customWidth="1" width="8.7109375"/>
    <col min="8737" max="8737" customWidth="1" width="8.7109375"/>
    <col min="8738" max="8738" customWidth="1" width="8.7109375"/>
    <col min="8739" max="8739" customWidth="1" width="8.7109375"/>
    <col min="8740" max="8740" customWidth="1" width="8.7109375"/>
    <col min="8741" max="8741" customWidth="1" width="8.7109375"/>
    <col min="8742" max="8742" customWidth="1" width="8.7109375"/>
    <col min="8743" max="8743" customWidth="1" width="8.7109375"/>
    <col min="8744" max="8744" customWidth="1" width="8.7109375"/>
    <col min="8745" max="8745" customWidth="1" width="8.7109375"/>
    <col min="8746" max="8746" customWidth="1" width="8.7109375"/>
    <col min="8747" max="8747" customWidth="1" width="8.7109375"/>
    <col min="8748" max="8748" customWidth="1" width="8.7109375"/>
    <col min="8749" max="8749" customWidth="1" width="8.7109375"/>
    <col min="8750" max="8750" customWidth="1" width="8.7109375"/>
    <col min="8751" max="8751" customWidth="1" width="8.7109375"/>
    <col min="8752" max="8752" customWidth="1" width="8.7109375"/>
    <col min="8753" max="8753" customWidth="1" width="8.7109375"/>
    <col min="8754" max="8754" customWidth="1" width="8.7109375"/>
    <col min="8755" max="8755" customWidth="1" width="8.7109375"/>
    <col min="8756" max="8756" customWidth="1" width="8.7109375"/>
    <col min="8757" max="8757" customWidth="1" width="8.7109375"/>
    <col min="8758" max="8758" customWidth="1" width="8.7109375"/>
    <col min="8759" max="8759" customWidth="1" width="8.7109375"/>
    <col min="8760" max="8760" customWidth="1" width="8.7109375"/>
    <col min="8761" max="8761" customWidth="1" width="8.7109375"/>
    <col min="8762" max="8762" customWidth="1" width="8.7109375"/>
    <col min="8763" max="8763" customWidth="1" width="8.7109375"/>
    <col min="8764" max="8764" customWidth="1" width="8.7109375"/>
    <col min="8765" max="8765" customWidth="1" width="8.7109375"/>
    <col min="8766" max="8766" customWidth="1" width="8.7109375"/>
    <col min="8767" max="8767" customWidth="1" width="8.7109375"/>
    <col min="8768" max="8768" customWidth="1" width="8.7109375"/>
    <col min="8769" max="8769" customWidth="1" width="8.7109375"/>
    <col min="8770" max="8770" customWidth="1" width="8.7109375"/>
    <col min="8771" max="8771" customWidth="1" width="8.7109375"/>
    <col min="8772" max="8772" customWidth="1" width="8.7109375"/>
    <col min="8773" max="8773" customWidth="1" width="8.7109375"/>
    <col min="8774" max="8774" customWidth="1" width="8.7109375"/>
    <col min="8775" max="8775" customWidth="1" width="8.7109375"/>
    <col min="8776" max="8776" customWidth="1" width="8.7109375"/>
    <col min="8777" max="8777" customWidth="1" width="8.7109375"/>
    <col min="8778" max="8778" customWidth="1" width="8.7109375"/>
    <col min="8779" max="8779" customWidth="1" width="8.7109375"/>
    <col min="8780" max="8780" customWidth="1" width="8.7109375"/>
    <col min="8781" max="8781" customWidth="1" width="8.7109375"/>
    <col min="8782" max="8782" customWidth="1" width="8.7109375"/>
    <col min="8783" max="8783" customWidth="1" width="8.7109375"/>
    <col min="8784" max="8784" customWidth="1" width="8.7109375"/>
    <col min="8785" max="8785" customWidth="1" width="8.7109375"/>
    <col min="8786" max="8786" customWidth="1" width="8.7109375"/>
    <col min="8787" max="8787" customWidth="1" width="8.7109375"/>
    <col min="8788" max="8788" customWidth="1" width="8.7109375"/>
    <col min="8789" max="8789" customWidth="1" width="8.7109375"/>
    <col min="8790" max="8790" customWidth="1" width="8.7109375"/>
    <col min="8791" max="8791" customWidth="1" width="8.7109375"/>
    <col min="8792" max="8792" customWidth="1" width="8.7109375"/>
    <col min="8793" max="8793" customWidth="1" width="8.7109375"/>
    <col min="8794" max="8794" customWidth="1" width="8.7109375"/>
    <col min="8795" max="8795" customWidth="1" width="8.7109375"/>
    <col min="8796" max="8796" customWidth="1" width="8.7109375"/>
    <col min="8797" max="8797" customWidth="1" width="8.7109375"/>
    <col min="8798" max="8798" customWidth="1" width="8.7109375"/>
    <col min="8799" max="8799" customWidth="1" width="8.7109375"/>
    <col min="8800" max="8800" customWidth="1" width="8.7109375"/>
    <col min="8801" max="8801" customWidth="1" width="8.7109375"/>
    <col min="8802" max="8802" customWidth="1" width="8.7109375"/>
    <col min="8803" max="8803" customWidth="1" width="8.7109375"/>
    <col min="8804" max="8804" customWidth="1" width="8.7109375"/>
    <col min="8805" max="8805" customWidth="1" width="8.7109375"/>
    <col min="8806" max="8806" customWidth="1" width="8.7109375"/>
    <col min="8807" max="8807" customWidth="1" width="8.7109375"/>
    <col min="8808" max="8808" customWidth="1" width="8.7109375"/>
    <col min="8809" max="8809" customWidth="1" width="8.7109375"/>
    <col min="8810" max="8810" customWidth="1" width="8.7109375"/>
    <col min="8811" max="8811" customWidth="1" width="8.7109375"/>
    <col min="8812" max="8812" customWidth="1" width="8.7109375"/>
    <col min="8813" max="8813" customWidth="1" width="8.7109375"/>
    <col min="8814" max="8814" customWidth="1" width="8.7109375"/>
    <col min="8815" max="8815" customWidth="1" width="8.7109375"/>
    <col min="8816" max="8816" customWidth="1" width="8.7109375"/>
    <col min="8817" max="8817" customWidth="1" width="8.7109375"/>
    <col min="8818" max="8818" customWidth="1" width="8.7109375"/>
    <col min="8819" max="8819" customWidth="1" width="8.7109375"/>
    <col min="8820" max="8820" customWidth="1" width="8.7109375"/>
    <col min="8821" max="8821" customWidth="1" width="8.7109375"/>
    <col min="8822" max="8822" customWidth="1" width="8.7109375"/>
    <col min="8823" max="8823" customWidth="1" width="8.7109375"/>
    <col min="8824" max="8824" customWidth="1" width="8.7109375"/>
    <col min="8825" max="8825" customWidth="1" width="8.7109375"/>
    <col min="8826" max="8826" customWidth="1" width="8.7109375"/>
    <col min="8827" max="8827" customWidth="1" width="8.7109375"/>
    <col min="8828" max="8828" customWidth="1" width="8.7109375"/>
    <col min="8829" max="8829" customWidth="1" width="8.7109375"/>
    <col min="8830" max="8830" customWidth="1" width="8.7109375"/>
    <col min="8831" max="8831" customWidth="1" width="8.7109375"/>
    <col min="8832" max="8832" customWidth="1" width="8.7109375"/>
    <col min="8833" max="8833" customWidth="1" width="8.7109375"/>
    <col min="8834" max="8834" customWidth="1" width="8.7109375"/>
    <col min="8835" max="8835" customWidth="1" width="8.7109375"/>
    <col min="8836" max="8836" customWidth="1" width="8.7109375"/>
    <col min="8837" max="8837" customWidth="1" width="8.7109375"/>
    <col min="8838" max="8838" customWidth="1" width="8.7109375"/>
    <col min="8839" max="8839" customWidth="1" width="8.7109375"/>
    <col min="8840" max="8840" customWidth="1" width="8.7109375"/>
    <col min="8841" max="8841" customWidth="1" width="8.7109375"/>
    <col min="8842" max="8842" customWidth="1" width="8.7109375"/>
    <col min="8843" max="8843" customWidth="1" width="8.7109375"/>
    <col min="8844" max="8844" customWidth="1" width="8.7109375"/>
    <col min="8845" max="8845" customWidth="1" width="8.7109375"/>
    <col min="8846" max="8846" customWidth="1" width="8.7109375"/>
    <col min="8847" max="8847" customWidth="1" width="8.7109375"/>
    <col min="8848" max="8848" customWidth="1" width="8.7109375"/>
    <col min="8849" max="8849" customWidth="1" width="8.7109375"/>
    <col min="8850" max="8850" customWidth="1" width="8.7109375"/>
    <col min="8851" max="8851" customWidth="1" width="8.7109375"/>
    <col min="8852" max="8852" customWidth="1" width="8.7109375"/>
    <col min="8853" max="8853" customWidth="1" width="8.7109375"/>
    <col min="8854" max="8854" customWidth="1" width="8.7109375"/>
    <col min="8855" max="8855" customWidth="1" width="8.7109375"/>
    <col min="8856" max="8856" customWidth="1" width="8.7109375"/>
    <col min="8857" max="8857" customWidth="1" width="8.7109375"/>
    <col min="8858" max="8858" customWidth="1" width="8.7109375"/>
    <col min="8859" max="8859" customWidth="1" width="8.7109375"/>
    <col min="8860" max="8860" customWidth="1" width="8.7109375"/>
    <col min="8861" max="8861" customWidth="1" width="8.7109375"/>
    <col min="8862" max="8862" customWidth="1" width="8.7109375"/>
    <col min="8863" max="8863" customWidth="1" width="8.7109375"/>
    <col min="8864" max="8864" customWidth="1" width="8.7109375"/>
    <col min="8865" max="8865" customWidth="1" width="8.7109375"/>
    <col min="8866" max="8866" customWidth="1" width="8.7109375"/>
    <col min="8867" max="8867" customWidth="1" width="8.7109375"/>
    <col min="8868" max="8868" customWidth="1" width="8.7109375"/>
    <col min="8869" max="8869" customWidth="1" width="8.7109375"/>
    <col min="8870" max="8870" customWidth="1" width="8.7109375"/>
    <col min="8871" max="8871" customWidth="1" width="8.7109375"/>
    <col min="8872" max="8872" customWidth="1" width="8.7109375"/>
    <col min="8873" max="8873" customWidth="1" width="8.7109375"/>
    <col min="8874" max="8874" customWidth="1" width="8.7109375"/>
    <col min="8875" max="8875" customWidth="1" width="8.7109375"/>
    <col min="8876" max="8876" customWidth="1" width="8.7109375"/>
    <col min="8877" max="8877" customWidth="1" width="8.7109375"/>
    <col min="8878" max="8878" customWidth="1" width="8.7109375"/>
    <col min="8879" max="8879" customWidth="1" width="8.7109375"/>
    <col min="8880" max="8880" customWidth="1" width="8.7109375"/>
    <col min="8881" max="8881" customWidth="1" width="8.7109375"/>
    <col min="8882" max="8882" customWidth="1" width="8.7109375"/>
    <col min="8883" max="8883" customWidth="1" width="8.7109375"/>
    <col min="8884" max="8884" customWidth="1" width="8.7109375"/>
    <col min="8885" max="8885" customWidth="1" width="8.7109375"/>
    <col min="8886" max="8886" customWidth="1" width="8.7109375"/>
    <col min="8887" max="8887" customWidth="1" width="8.7109375"/>
    <col min="8888" max="8888" customWidth="1" width="8.7109375"/>
    <col min="8889" max="8889" customWidth="1" width="8.7109375"/>
    <col min="8890" max="8890" customWidth="1" width="8.7109375"/>
    <col min="8891" max="8891" customWidth="1" width="8.7109375"/>
    <col min="8892" max="8892" customWidth="1" width="8.7109375"/>
    <col min="8893" max="8893" customWidth="1" width="8.7109375"/>
    <col min="8894" max="8894" customWidth="1" width="8.7109375"/>
    <col min="8895" max="8895" customWidth="1" width="8.7109375"/>
    <col min="8896" max="8896" customWidth="1" width="8.7109375"/>
    <col min="8897" max="8897" customWidth="1" width="8.7109375"/>
    <col min="8898" max="8898" customWidth="1" width="8.7109375"/>
    <col min="8899" max="8899" customWidth="1" width="8.7109375"/>
    <col min="8900" max="8900" customWidth="1" width="8.7109375"/>
    <col min="8901" max="8901" customWidth="1" width="8.7109375"/>
    <col min="8902" max="8902" customWidth="1" width="8.7109375"/>
    <col min="8903" max="8903" customWidth="1" width="8.7109375"/>
    <col min="8904" max="8904" customWidth="1" width="8.7109375"/>
    <col min="8905" max="8905" customWidth="1" width="8.7109375"/>
    <col min="8906" max="8906" customWidth="1" width="8.7109375"/>
    <col min="8907" max="8907" customWidth="1" width="8.7109375"/>
    <col min="8908" max="8908" customWidth="1" width="8.7109375"/>
    <col min="8909" max="8909" customWidth="1" width="8.7109375"/>
    <col min="8910" max="8910" customWidth="1" width="8.7109375"/>
    <col min="8911" max="8911" customWidth="1" width="8.7109375"/>
    <col min="8912" max="8912" customWidth="1" width="8.7109375"/>
    <col min="8913" max="8913" customWidth="1" width="8.7109375"/>
    <col min="8914" max="8914" customWidth="1" width="8.7109375"/>
    <col min="8915" max="8915" customWidth="1" width="8.7109375"/>
    <col min="8916" max="8916" customWidth="1" width="8.7109375"/>
    <col min="8917" max="8917" customWidth="1" width="8.7109375"/>
    <col min="8918" max="8918" customWidth="1" width="8.7109375"/>
    <col min="8919" max="8919" customWidth="1" width="8.7109375"/>
    <col min="8920" max="8920" customWidth="1" width="8.7109375"/>
    <col min="8921" max="8921" customWidth="1" width="8.7109375"/>
    <col min="8922" max="8922" customWidth="1" width="8.7109375"/>
    <col min="8923" max="8923" customWidth="1" width="8.7109375"/>
    <col min="8924" max="8924" customWidth="1" width="8.7109375"/>
    <col min="8925" max="8925" customWidth="1" width="8.7109375"/>
    <col min="8926" max="8926" customWidth="1" width="8.7109375"/>
    <col min="8927" max="8927" customWidth="1" width="8.7109375"/>
    <col min="8928" max="8928" customWidth="1" width="8.7109375"/>
    <col min="8929" max="8929" customWidth="1" width="8.7109375"/>
    <col min="8930" max="8930" customWidth="1" width="8.7109375"/>
    <col min="8931" max="8931" customWidth="1" width="8.7109375"/>
    <col min="8932" max="8932" customWidth="1" width="8.7109375"/>
    <col min="8933" max="8933" customWidth="1" width="8.7109375"/>
    <col min="8934" max="8934" customWidth="1" width="8.7109375"/>
    <col min="8935" max="8935" customWidth="1" width="8.7109375"/>
    <col min="8936" max="8936" customWidth="1" width="8.7109375"/>
    <col min="8937" max="8937" customWidth="1" width="8.7109375"/>
    <col min="8938" max="8938" customWidth="1" width="8.7109375"/>
    <col min="8939" max="8939" customWidth="1" width="8.7109375"/>
    <col min="8940" max="8940" customWidth="1" width="8.7109375"/>
    <col min="8941" max="8941" customWidth="1" width="8.7109375"/>
    <col min="8942" max="8942" customWidth="1" width="8.7109375"/>
    <col min="8943" max="8943" customWidth="1" width="8.7109375"/>
    <col min="8944" max="8944" customWidth="1" width="8.7109375"/>
    <col min="8945" max="8945" customWidth="1" width="8.7109375"/>
    <col min="8946" max="8946" customWidth="1" width="8.7109375"/>
    <col min="8947" max="8947" customWidth="1" width="8.7109375"/>
    <col min="8948" max="8948" customWidth="1" width="8.7109375"/>
    <col min="8949" max="8949" customWidth="1" width="8.7109375"/>
    <col min="8950" max="8950" customWidth="1" width="8.7109375"/>
    <col min="8951" max="8951" customWidth="1" width="8.7109375"/>
    <col min="8952" max="8952" customWidth="1" width="8.7109375"/>
    <col min="8953" max="8953" customWidth="1" width="8.7109375"/>
    <col min="8954" max="8954" customWidth="1" width="8.7109375"/>
    <col min="8955" max="8955" customWidth="1" width="8.7109375"/>
    <col min="8956" max="8956" customWidth="1" width="8.7109375"/>
    <col min="8957" max="8957" customWidth="1" width="8.7109375"/>
    <col min="8958" max="8958" customWidth="1" width="8.7109375"/>
    <col min="8959" max="8959" customWidth="1" width="8.7109375"/>
    <col min="8960" max="8960" customWidth="1" width="8.7109375"/>
    <col min="8961" max="8961" customWidth="1" width="8.7109375"/>
    <col min="8962" max="8962" customWidth="1" width="8.7109375"/>
    <col min="8963" max="8963" customWidth="1" width="8.7109375"/>
    <col min="8964" max="8964" customWidth="1" width="8.7109375"/>
    <col min="8965" max="8965" customWidth="1" width="8.7109375"/>
    <col min="8966" max="8966" customWidth="1" width="8.7109375"/>
    <col min="8967" max="8967" customWidth="1" width="8.7109375"/>
    <col min="8968" max="8968" customWidth="1" width="8.7109375"/>
    <col min="8969" max="8969" customWidth="1" width="8.7109375"/>
    <col min="8970" max="8970" customWidth="1" width="8.7109375"/>
    <col min="8971" max="8971" customWidth="1" width="8.7109375"/>
    <col min="8972" max="8972" customWidth="1" width="8.7109375"/>
    <col min="8973" max="8973" customWidth="1" width="8.7109375"/>
    <col min="8974" max="8974" customWidth="1" width="8.7109375"/>
    <col min="8975" max="8975" customWidth="1" width="8.7109375"/>
    <col min="8976" max="8976" customWidth="1" width="8.7109375"/>
    <col min="8977" max="8977" customWidth="1" width="8.7109375"/>
    <col min="8978" max="8978" customWidth="1" width="8.7109375"/>
    <col min="8979" max="8979" customWidth="1" width="8.7109375"/>
    <col min="8980" max="8980" customWidth="1" width="8.7109375"/>
    <col min="8981" max="8981" customWidth="1" width="8.7109375"/>
    <col min="8982" max="8982" customWidth="1" width="8.7109375"/>
    <col min="8983" max="8983" customWidth="1" width="8.7109375"/>
    <col min="8984" max="8984" customWidth="1" width="8.7109375"/>
    <col min="8985" max="8985" customWidth="1" width="8.7109375"/>
    <col min="8986" max="8986" customWidth="1" width="8.7109375"/>
    <col min="8987" max="8987" customWidth="1" width="8.7109375"/>
    <col min="8988" max="8988" customWidth="1" width="8.7109375"/>
    <col min="8989" max="8989" customWidth="1" width="8.7109375"/>
    <col min="8990" max="8990" customWidth="1" width="8.7109375"/>
    <col min="8991" max="8991" customWidth="1" width="8.7109375"/>
    <col min="8992" max="8992" customWidth="1" width="8.7109375"/>
    <col min="8993" max="8993" customWidth="1" width="8.7109375"/>
    <col min="8994" max="8994" customWidth="1" width="8.7109375"/>
    <col min="8995" max="8995" customWidth="1" width="8.7109375"/>
    <col min="8996" max="8996" customWidth="1" width="8.7109375"/>
    <col min="8997" max="8997" customWidth="1" width="8.7109375"/>
    <col min="8998" max="8998" customWidth="1" width="8.7109375"/>
    <col min="8999" max="8999" customWidth="1" width="8.7109375"/>
    <col min="9000" max="9000" customWidth="1" width="8.7109375"/>
    <col min="9001" max="9001" customWidth="1" width="8.7109375"/>
    <col min="9002" max="9002" customWidth="1" width="8.7109375"/>
    <col min="9003" max="9003" customWidth="1" width="8.7109375"/>
    <col min="9004" max="9004" customWidth="1" width="8.7109375"/>
    <col min="9005" max="9005" customWidth="1" width="8.7109375"/>
    <col min="9006" max="9006" customWidth="1" width="8.7109375"/>
    <col min="9007" max="9007" customWidth="1" width="8.7109375"/>
    <col min="9008" max="9008" customWidth="1" width="8.7109375"/>
    <col min="9009" max="9009" customWidth="1" width="8.7109375"/>
    <col min="9010" max="9010" customWidth="1" width="8.7109375"/>
    <col min="9011" max="9011" customWidth="1" width="8.7109375"/>
    <col min="9012" max="9012" customWidth="1" width="8.7109375"/>
    <col min="9013" max="9013" customWidth="1" width="8.7109375"/>
    <col min="9014" max="9014" customWidth="1" width="8.7109375"/>
    <col min="9015" max="9015" customWidth="1" width="8.7109375"/>
    <col min="9016" max="9016" customWidth="1" width="8.7109375"/>
    <col min="9017" max="9017" customWidth="1" width="8.7109375"/>
    <col min="9018" max="9018" customWidth="1" width="8.7109375"/>
    <col min="9019" max="9019" customWidth="1" width="8.7109375"/>
    <col min="9020" max="9020" customWidth="1" width="8.7109375"/>
    <col min="9021" max="9021" customWidth="1" width="8.7109375"/>
    <col min="9022" max="9022" customWidth="1" width="8.7109375"/>
    <col min="9023" max="9023" customWidth="1" width="8.7109375"/>
    <col min="9024" max="9024" customWidth="1" width="8.7109375"/>
    <col min="9025" max="9025" customWidth="1" width="8.7109375"/>
    <col min="9026" max="9026" customWidth="1" width="8.7109375"/>
    <col min="9027" max="9027" customWidth="1" width="8.7109375"/>
    <col min="9028" max="9028" customWidth="1" width="8.7109375"/>
    <col min="9029" max="9029" customWidth="1" width="8.7109375"/>
    <col min="9030" max="9030" customWidth="1" width="8.7109375"/>
    <col min="9031" max="9031" customWidth="1" width="8.7109375"/>
    <col min="9032" max="9032" customWidth="1" width="8.7109375"/>
    <col min="9033" max="9033" customWidth="1" width="8.7109375"/>
    <col min="9034" max="9034" customWidth="1" width="8.7109375"/>
    <col min="9035" max="9035" customWidth="1" width="8.7109375"/>
    <col min="9036" max="9036" customWidth="1" width="8.7109375"/>
    <col min="9037" max="9037" customWidth="1" width="8.7109375"/>
    <col min="9038" max="9038" customWidth="1" width="8.7109375"/>
    <col min="9039" max="9039" customWidth="1" width="8.7109375"/>
    <col min="9040" max="9040" customWidth="1" width="8.7109375"/>
    <col min="9041" max="9041" customWidth="1" width="8.7109375"/>
    <col min="9042" max="9042" customWidth="1" width="8.7109375"/>
    <col min="9043" max="9043" customWidth="1" width="8.7109375"/>
    <col min="9044" max="9044" customWidth="1" width="8.7109375"/>
    <col min="9045" max="9045" customWidth="1" width="8.7109375"/>
    <col min="9046" max="9046" customWidth="1" width="8.7109375"/>
    <col min="9047" max="9047" customWidth="1" width="8.7109375"/>
    <col min="9048" max="9048" customWidth="1" width="8.7109375"/>
    <col min="9049" max="9049" customWidth="1" width="8.7109375"/>
    <col min="9050" max="9050" customWidth="1" width="8.7109375"/>
    <col min="9051" max="9051" customWidth="1" width="8.7109375"/>
    <col min="9052" max="9052" customWidth="1" width="8.7109375"/>
    <col min="9053" max="9053" customWidth="1" width="8.7109375"/>
    <col min="9054" max="9054" customWidth="1" width="8.7109375"/>
    <col min="9055" max="9055" customWidth="1" width="8.7109375"/>
    <col min="9056" max="9056" customWidth="1" width="8.7109375"/>
    <col min="9057" max="9057" customWidth="1" width="8.7109375"/>
    <col min="9058" max="9058" customWidth="1" width="8.7109375"/>
    <col min="9059" max="9059" customWidth="1" width="8.7109375"/>
    <col min="9060" max="9060" customWidth="1" width="8.7109375"/>
    <col min="9061" max="9061" customWidth="1" width="8.7109375"/>
    <col min="9062" max="9062" customWidth="1" width="8.7109375"/>
    <col min="9063" max="9063" customWidth="1" width="8.7109375"/>
    <col min="9064" max="9064" customWidth="1" width="8.7109375"/>
    <col min="9065" max="9065" customWidth="1" width="8.7109375"/>
    <col min="9066" max="9066" customWidth="1" width="8.7109375"/>
    <col min="9067" max="9067" customWidth="1" width="8.7109375"/>
    <col min="9068" max="9068" customWidth="1" width="8.7109375"/>
    <col min="9069" max="9069" customWidth="1" width="8.7109375"/>
    <col min="9070" max="9070" customWidth="1" width="8.7109375"/>
    <col min="9071" max="9071" customWidth="1" width="8.7109375"/>
    <col min="9072" max="9072" customWidth="1" width="8.7109375"/>
    <col min="9073" max="9073" customWidth="1" width="8.7109375"/>
    <col min="9074" max="9074" customWidth="1" width="8.7109375"/>
    <col min="9075" max="9075" customWidth="1" width="8.7109375"/>
    <col min="9076" max="9076" customWidth="1" width="8.7109375"/>
    <col min="9077" max="9077" customWidth="1" width="8.7109375"/>
    <col min="9078" max="9078" customWidth="1" width="8.7109375"/>
    <col min="9079" max="9079" customWidth="1" width="8.7109375"/>
    <col min="9080" max="9080" customWidth="1" width="8.7109375"/>
    <col min="9081" max="9081" customWidth="1" width="8.7109375"/>
    <col min="9082" max="9082" customWidth="1" width="8.7109375"/>
    <col min="9083" max="9083" customWidth="1" width="8.7109375"/>
    <col min="9084" max="9084" customWidth="1" width="8.7109375"/>
    <col min="9085" max="9085" customWidth="1" width="8.7109375"/>
    <col min="9086" max="9086" customWidth="1" width="8.7109375"/>
    <col min="9087" max="9087" customWidth="1" width="8.7109375"/>
    <col min="9088" max="9088" customWidth="1" width="8.7109375"/>
    <col min="9089" max="9089" customWidth="1" width="8.7109375"/>
    <col min="9090" max="9090" customWidth="1" width="8.7109375"/>
    <col min="9091" max="9091" customWidth="1" width="8.7109375"/>
    <col min="9092" max="9092" customWidth="1" width="8.7109375"/>
    <col min="9093" max="9093" customWidth="1" width="8.7109375"/>
    <col min="9094" max="9094" customWidth="1" width="8.7109375"/>
    <col min="9095" max="9095" customWidth="1" width="8.7109375"/>
    <col min="9096" max="9096" customWidth="1" width="8.7109375"/>
    <col min="9097" max="9097" customWidth="1" width="8.7109375"/>
    <col min="9098" max="9098" customWidth="1" width="8.7109375"/>
    <col min="9099" max="9099" customWidth="1" width="8.7109375"/>
    <col min="9100" max="9100" customWidth="1" width="8.7109375"/>
    <col min="9101" max="9101" customWidth="1" width="8.7109375"/>
    <col min="9102" max="9102" customWidth="1" width="8.7109375"/>
    <col min="9103" max="9103" customWidth="1" width="8.7109375"/>
    <col min="9104" max="9104" customWidth="1" width="8.7109375"/>
    <col min="9105" max="9105" customWidth="1" width="8.7109375"/>
    <col min="9106" max="9106" customWidth="1" width="8.7109375"/>
    <col min="9107" max="9107" customWidth="1" width="8.7109375"/>
    <col min="9108" max="9108" customWidth="1" width="8.7109375"/>
    <col min="9109" max="9109" customWidth="1" width="8.7109375"/>
    <col min="9110" max="9110" customWidth="1" width="8.7109375"/>
    <col min="9111" max="9111" customWidth="1" width="8.7109375"/>
    <col min="9112" max="9112" customWidth="1" width="8.7109375"/>
    <col min="9113" max="9113" customWidth="1" width="8.7109375"/>
    <col min="9114" max="9114" customWidth="1" width="8.7109375"/>
    <col min="9115" max="9115" customWidth="1" width="8.7109375"/>
    <col min="9116" max="9116" customWidth="1" width="8.7109375"/>
    <col min="9117" max="9117" customWidth="1" width="8.7109375"/>
    <col min="9118" max="9118" customWidth="1" width="8.7109375"/>
    <col min="9119" max="9119" customWidth="1" width="8.7109375"/>
    <col min="9120" max="9120" customWidth="1" width="8.7109375"/>
    <col min="9121" max="9121" customWidth="1" width="8.7109375"/>
    <col min="9122" max="9122" customWidth="1" width="8.7109375"/>
    <col min="9123" max="9123" customWidth="1" width="8.7109375"/>
    <col min="9124" max="9124" customWidth="1" width="8.7109375"/>
    <col min="9125" max="9125" customWidth="1" width="8.7109375"/>
    <col min="9126" max="9126" customWidth="1" width="8.7109375"/>
    <col min="9127" max="9127" customWidth="1" width="8.7109375"/>
    <col min="9128" max="9128" customWidth="1" width="8.7109375"/>
    <col min="9129" max="9129" customWidth="1" width="8.7109375"/>
    <col min="9130" max="9130" customWidth="1" width="8.7109375"/>
    <col min="9131" max="9131" customWidth="1" width="8.7109375"/>
    <col min="9132" max="9132" customWidth="1" width="8.7109375"/>
    <col min="9133" max="9133" customWidth="1" width="8.7109375"/>
    <col min="9134" max="9134" customWidth="1" width="8.7109375"/>
    <col min="9135" max="9135" customWidth="1" width="8.7109375"/>
    <col min="9136" max="9136" customWidth="1" width="8.7109375"/>
    <col min="9137" max="9137" customWidth="1" width="8.7109375"/>
    <col min="9138" max="9138" customWidth="1" width="8.7109375"/>
    <col min="9139" max="9139" customWidth="1" width="8.7109375"/>
    <col min="9140" max="9140" customWidth="1" width="8.7109375"/>
    <col min="9141" max="9141" customWidth="1" width="8.7109375"/>
    <col min="9142" max="9142" customWidth="1" width="8.7109375"/>
    <col min="9143" max="9143" customWidth="1" width="8.7109375"/>
    <col min="9144" max="9144" customWidth="1" width="8.7109375"/>
    <col min="9145" max="9145" customWidth="1" width="8.7109375"/>
    <col min="9146" max="9146" customWidth="1" width="8.7109375"/>
    <col min="9147" max="9147" customWidth="1" width="8.7109375"/>
    <col min="9148" max="9148" customWidth="1" width="8.7109375"/>
    <col min="9149" max="9149" customWidth="1" width="8.7109375"/>
    <col min="9150" max="9150" customWidth="1" width="8.7109375"/>
    <col min="9151" max="9151" customWidth="1" width="8.7109375"/>
    <col min="9152" max="9152" customWidth="1" width="8.7109375"/>
    <col min="9153" max="9153" customWidth="1" width="8.7109375"/>
    <col min="9154" max="9154" customWidth="1" width="8.7109375"/>
    <col min="9155" max="9155" customWidth="1" width="8.7109375"/>
    <col min="9156" max="9156" customWidth="1" width="8.7109375"/>
    <col min="9157" max="9157" customWidth="1" width="8.7109375"/>
    <col min="9158" max="9158" customWidth="1" width="8.7109375"/>
    <col min="9159" max="9159" customWidth="1" width="8.7109375"/>
    <col min="9160" max="9160" customWidth="1" width="8.7109375"/>
    <col min="9161" max="9161" customWidth="1" width="8.7109375"/>
    <col min="9162" max="9162" customWidth="1" width="8.7109375"/>
    <col min="9163" max="9163" customWidth="1" width="8.7109375"/>
    <col min="9164" max="9164" customWidth="1" width="8.7109375"/>
    <col min="9165" max="9165" customWidth="1" width="8.7109375"/>
    <col min="9166" max="9166" customWidth="1" width="8.7109375"/>
    <col min="9167" max="9167" customWidth="1" width="8.7109375"/>
    <col min="9168" max="9168" customWidth="1" width="8.7109375"/>
    <col min="9169" max="9169" customWidth="1" width="8.7109375"/>
    <col min="9170" max="9170" customWidth="1" width="8.7109375"/>
    <col min="9171" max="9171" customWidth="1" width="8.7109375"/>
    <col min="9172" max="9172" customWidth="1" width="8.7109375"/>
    <col min="9173" max="9173" customWidth="1" width="8.7109375"/>
    <col min="9174" max="9174" customWidth="1" width="8.7109375"/>
    <col min="9175" max="9175" customWidth="1" width="8.7109375"/>
    <col min="9176" max="9176" customWidth="1" width="8.7109375"/>
    <col min="9177" max="9177" customWidth="1" width="8.7109375"/>
    <col min="9178" max="9178" customWidth="1" width="8.7109375"/>
    <col min="9179" max="9179" customWidth="1" width="8.7109375"/>
    <col min="9180" max="9180" customWidth="1" width="8.7109375"/>
    <col min="9181" max="9181" customWidth="1" width="8.7109375"/>
    <col min="9182" max="9182" customWidth="1" width="8.7109375"/>
    <col min="9183" max="9183" customWidth="1" width="8.7109375"/>
    <col min="9184" max="9184" customWidth="1" width="8.7109375"/>
    <col min="9185" max="9185" customWidth="1" width="8.7109375"/>
    <col min="9186" max="9186" customWidth="1" width="8.7109375"/>
    <col min="9187" max="9187" customWidth="1" width="8.7109375"/>
    <col min="9188" max="9188" customWidth="1" width="8.7109375"/>
    <col min="9189" max="9189" customWidth="1" width="8.7109375"/>
    <col min="9190" max="9190" customWidth="1" width="8.7109375"/>
    <col min="9191" max="9191" customWidth="1" width="8.7109375"/>
    <col min="9192" max="9192" customWidth="1" width="8.7109375"/>
    <col min="9193" max="9193" customWidth="1" width="8.7109375"/>
    <col min="9194" max="9194" customWidth="1" width="8.7109375"/>
    <col min="9195" max="9195" customWidth="1" width="8.7109375"/>
    <col min="9196" max="9196" customWidth="1" width="8.7109375"/>
    <col min="9197" max="9197" customWidth="1" width="8.7109375"/>
    <col min="9198" max="9198" customWidth="1" width="8.7109375"/>
    <col min="9199" max="9199" customWidth="1" width="8.7109375"/>
    <col min="9200" max="9200" customWidth="1" width="8.7109375"/>
    <col min="9201" max="9201" customWidth="1" width="8.7109375"/>
    <col min="9202" max="9202" customWidth="1" width="8.7109375"/>
    <col min="9203" max="9203" customWidth="1" width="8.7109375"/>
    <col min="9204" max="9204" customWidth="1" width="8.7109375"/>
    <col min="9205" max="9205" customWidth="1" width="8.7109375"/>
    <col min="9206" max="9206" customWidth="1" width="8.7109375"/>
    <col min="9207" max="9207" customWidth="1" width="8.7109375"/>
    <col min="9208" max="9208" customWidth="1" width="8.7109375"/>
    <col min="9209" max="9209" customWidth="1" width="8.7109375"/>
    <col min="9210" max="9210" customWidth="1" width="8.7109375"/>
    <col min="9211" max="9211" customWidth="1" width="8.7109375"/>
    <col min="9212" max="9212" customWidth="1" width="8.7109375"/>
    <col min="9213" max="9213" customWidth="1" width="8.7109375"/>
    <col min="9214" max="9214" customWidth="1" width="8.7109375"/>
    <col min="9215" max="9215" customWidth="1" width="8.7109375"/>
    <col min="9216" max="9216" customWidth="1" width="8.7109375"/>
    <col min="9217" max="9217" customWidth="1" width="8.7109375"/>
    <col min="9218" max="9218" customWidth="1" width="8.7109375"/>
    <col min="9219" max="9219" customWidth="1" width="8.7109375"/>
    <col min="9220" max="9220" customWidth="1" width="8.7109375"/>
    <col min="9221" max="9221" customWidth="1" width="8.7109375"/>
    <col min="9222" max="9222" customWidth="1" width="8.7109375"/>
    <col min="9223" max="9223" customWidth="1" width="8.7109375"/>
    <col min="9224" max="9224" customWidth="1" width="8.7109375"/>
    <col min="9225" max="9225" customWidth="1" width="8.7109375"/>
    <col min="9226" max="9226" customWidth="1" width="8.7109375"/>
    <col min="9227" max="9227" customWidth="1" width="8.7109375"/>
    <col min="9228" max="9228" customWidth="1" width="8.7109375"/>
    <col min="9229" max="9229" customWidth="1" width="8.7109375"/>
    <col min="9230" max="9230" customWidth="1" width="8.7109375"/>
    <col min="9231" max="9231" customWidth="1" width="8.7109375"/>
    <col min="9232" max="9232" customWidth="1" width="8.7109375"/>
    <col min="9233" max="9233" customWidth="1" width="8.7109375"/>
    <col min="9234" max="9234" customWidth="1" width="8.7109375"/>
    <col min="9235" max="9235" customWidth="1" width="8.7109375"/>
    <col min="9236" max="9236" customWidth="1" width="8.7109375"/>
    <col min="9237" max="9237" customWidth="1" width="8.7109375"/>
    <col min="9238" max="9238" customWidth="1" width="8.7109375"/>
    <col min="9239" max="9239" customWidth="1" width="8.7109375"/>
    <col min="9240" max="9240" customWidth="1" width="8.7109375"/>
    <col min="9241" max="9241" customWidth="1" width="8.7109375"/>
    <col min="9242" max="9242" customWidth="1" width="8.7109375"/>
    <col min="9243" max="9243" customWidth="1" width="8.7109375"/>
    <col min="9244" max="9244" customWidth="1" width="8.7109375"/>
    <col min="9245" max="9245" customWidth="1" width="8.7109375"/>
    <col min="9246" max="9246" customWidth="1" width="8.7109375"/>
    <col min="9247" max="9247" customWidth="1" width="8.7109375"/>
    <col min="9248" max="9248" customWidth="1" width="8.7109375"/>
    <col min="9249" max="9249" customWidth="1" width="8.7109375"/>
    <col min="9250" max="9250" customWidth="1" width="8.7109375"/>
    <col min="9251" max="9251" customWidth="1" width="8.7109375"/>
    <col min="9252" max="9252" customWidth="1" width="8.7109375"/>
    <col min="9253" max="9253" customWidth="1" width="8.7109375"/>
    <col min="9254" max="9254" customWidth="1" width="8.7109375"/>
    <col min="9255" max="9255" customWidth="1" width="8.7109375"/>
    <col min="9256" max="9256" customWidth="1" width="8.7109375"/>
    <col min="9257" max="9257" customWidth="1" width="8.7109375"/>
    <col min="9258" max="9258" customWidth="1" width="8.7109375"/>
    <col min="9259" max="9259" customWidth="1" width="8.7109375"/>
    <col min="9260" max="9260" customWidth="1" width="8.7109375"/>
    <col min="9261" max="9261" customWidth="1" width="8.7109375"/>
    <col min="9262" max="9262" customWidth="1" width="8.7109375"/>
    <col min="9263" max="9263" customWidth="1" width="8.7109375"/>
    <col min="9264" max="9264" customWidth="1" width="8.7109375"/>
    <col min="9265" max="9265" customWidth="1" width="8.7109375"/>
    <col min="9266" max="9266" customWidth="1" width="8.7109375"/>
    <col min="9267" max="9267" customWidth="1" width="8.7109375"/>
    <col min="9268" max="9268" customWidth="1" width="8.7109375"/>
    <col min="9269" max="9269" customWidth="1" width="8.7109375"/>
    <col min="9270" max="9270" customWidth="1" width="8.7109375"/>
    <col min="9271" max="9271" customWidth="1" width="8.7109375"/>
    <col min="9272" max="9272" customWidth="1" width="8.7109375"/>
    <col min="9273" max="9273" customWidth="1" width="8.7109375"/>
    <col min="9274" max="9274" customWidth="1" width="8.7109375"/>
    <col min="9275" max="9275" customWidth="1" width="8.7109375"/>
    <col min="9276" max="9276" customWidth="1" width="8.7109375"/>
    <col min="9277" max="9277" customWidth="1" width="8.7109375"/>
    <col min="9278" max="9278" customWidth="1" width="8.7109375"/>
    <col min="9279" max="9279" customWidth="1" width="8.7109375"/>
    <col min="9280" max="9280" customWidth="1" width="8.7109375"/>
    <col min="9281" max="9281" customWidth="1" width="8.7109375"/>
    <col min="9282" max="9282" customWidth="1" width="8.7109375"/>
    <col min="9283" max="9283" customWidth="1" width="8.7109375"/>
    <col min="9284" max="9284" customWidth="1" width="8.7109375"/>
    <col min="9285" max="9285" customWidth="1" width="8.7109375"/>
    <col min="9286" max="9286" customWidth="1" width="8.7109375"/>
    <col min="9287" max="9287" customWidth="1" width="8.7109375"/>
    <col min="9288" max="9288" customWidth="1" width="8.7109375"/>
    <col min="9289" max="9289" customWidth="1" width="8.7109375"/>
    <col min="9290" max="9290" customWidth="1" width="8.7109375"/>
    <col min="9291" max="9291" customWidth="1" width="8.7109375"/>
    <col min="9292" max="9292" customWidth="1" width="8.7109375"/>
    <col min="9293" max="9293" customWidth="1" width="8.7109375"/>
    <col min="9294" max="9294" customWidth="1" width="8.7109375"/>
    <col min="9295" max="9295" customWidth="1" width="8.7109375"/>
    <col min="9296" max="9296" customWidth="1" width="8.7109375"/>
    <col min="9297" max="9297" customWidth="1" width="8.7109375"/>
    <col min="9298" max="9298" customWidth="1" width="8.7109375"/>
    <col min="9299" max="9299" customWidth="1" width="8.7109375"/>
    <col min="9300" max="9300" customWidth="1" width="8.7109375"/>
    <col min="9301" max="9301" customWidth="1" width="8.7109375"/>
    <col min="9302" max="9302" customWidth="1" width="8.7109375"/>
    <col min="9303" max="9303" customWidth="1" width="8.7109375"/>
    <col min="9304" max="9304" customWidth="1" width="8.7109375"/>
    <col min="9305" max="9305" customWidth="1" width="8.7109375"/>
    <col min="9306" max="9306" customWidth="1" width="8.7109375"/>
    <col min="9307" max="9307" customWidth="1" width="8.7109375"/>
    <col min="9308" max="9308" customWidth="1" width="8.7109375"/>
    <col min="9309" max="9309" customWidth="1" width="8.7109375"/>
    <col min="9310" max="9310" customWidth="1" width="8.7109375"/>
    <col min="9311" max="9311" customWidth="1" width="8.7109375"/>
    <col min="9312" max="9312" customWidth="1" width="8.7109375"/>
    <col min="9313" max="9313" customWidth="1" width="8.7109375"/>
    <col min="9314" max="9314" customWidth="1" width="8.7109375"/>
    <col min="9315" max="9315" customWidth="1" width="8.7109375"/>
    <col min="9316" max="9316" customWidth="1" width="8.7109375"/>
    <col min="9317" max="9317" customWidth="1" width="8.7109375"/>
    <col min="9318" max="9318" customWidth="1" width="8.7109375"/>
    <col min="9319" max="9319" customWidth="1" width="8.7109375"/>
    <col min="9320" max="9320" customWidth="1" width="8.7109375"/>
    <col min="9321" max="9321" customWidth="1" width="8.7109375"/>
    <col min="9322" max="9322" customWidth="1" width="8.7109375"/>
    <col min="9323" max="9323" customWidth="1" width="8.7109375"/>
    <col min="9324" max="9324" customWidth="1" width="8.7109375"/>
    <col min="9325" max="9325" customWidth="1" width="8.7109375"/>
    <col min="9326" max="9326" customWidth="1" width="8.7109375"/>
    <col min="9327" max="9327" customWidth="1" width="8.7109375"/>
    <col min="9328" max="9328" customWidth="1" width="8.7109375"/>
    <col min="9329" max="9329" customWidth="1" width="8.7109375"/>
    <col min="9330" max="9330" customWidth="1" width="8.7109375"/>
    <col min="9331" max="9331" customWidth="1" width="8.7109375"/>
    <col min="9332" max="9332" customWidth="1" width="8.7109375"/>
    <col min="9333" max="9333" customWidth="1" width="8.7109375"/>
    <col min="9334" max="9334" customWidth="1" width="8.7109375"/>
    <col min="9335" max="9335" customWidth="1" width="8.7109375"/>
    <col min="9336" max="9336" customWidth="1" width="8.7109375"/>
    <col min="9337" max="9337" customWidth="1" width="8.7109375"/>
    <col min="9338" max="9338" customWidth="1" width="8.7109375"/>
    <col min="9339" max="9339" customWidth="1" width="8.7109375"/>
    <col min="9340" max="9340" customWidth="1" width="8.7109375"/>
    <col min="9341" max="9341" customWidth="1" width="8.7109375"/>
    <col min="9342" max="9342" customWidth="1" width="8.7109375"/>
    <col min="9343" max="9343" customWidth="1" width="8.7109375"/>
    <col min="9344" max="9344" customWidth="1" width="8.7109375"/>
    <col min="9345" max="9345" customWidth="1" width="8.7109375"/>
    <col min="9346" max="9346" customWidth="1" width="8.7109375"/>
    <col min="9347" max="9347" customWidth="1" width="8.7109375"/>
    <col min="9348" max="9348" customWidth="1" width="8.7109375"/>
    <col min="9349" max="9349" customWidth="1" width="8.7109375"/>
    <col min="9350" max="9350" customWidth="1" width="8.7109375"/>
    <col min="9351" max="9351" customWidth="1" width="8.7109375"/>
    <col min="9352" max="9352" customWidth="1" width="8.7109375"/>
    <col min="9353" max="9353" customWidth="1" width="8.7109375"/>
    <col min="9354" max="9354" customWidth="1" width="8.7109375"/>
    <col min="9355" max="9355" customWidth="1" width="8.7109375"/>
    <col min="9356" max="9356" customWidth="1" width="8.7109375"/>
    <col min="9357" max="9357" customWidth="1" width="8.7109375"/>
    <col min="9358" max="9358" customWidth="1" width="8.7109375"/>
    <col min="9359" max="9359" customWidth="1" width="8.7109375"/>
    <col min="9360" max="9360" customWidth="1" width="8.7109375"/>
    <col min="9361" max="9361" customWidth="1" width="8.7109375"/>
    <col min="9362" max="9362" customWidth="1" width="8.7109375"/>
    <col min="9363" max="9363" customWidth="1" width="8.7109375"/>
    <col min="9364" max="9364" customWidth="1" width="8.7109375"/>
    <col min="9365" max="9365" customWidth="1" width="8.7109375"/>
    <col min="9366" max="9366" customWidth="1" width="8.7109375"/>
    <col min="9367" max="9367" customWidth="1" width="8.7109375"/>
    <col min="9368" max="9368" customWidth="1" width="8.7109375"/>
    <col min="9369" max="9369" customWidth="1" width="8.7109375"/>
    <col min="9370" max="9370" customWidth="1" width="8.7109375"/>
    <col min="9371" max="9371" customWidth="1" width="8.7109375"/>
    <col min="9372" max="9372" customWidth="1" width="8.7109375"/>
    <col min="9373" max="9373" customWidth="1" width="8.7109375"/>
    <col min="9374" max="9374" customWidth="1" width="8.7109375"/>
    <col min="9375" max="9375" customWidth="1" width="8.7109375"/>
    <col min="9376" max="9376" customWidth="1" width="8.7109375"/>
    <col min="9377" max="9377" customWidth="1" width="8.7109375"/>
    <col min="9378" max="9378" customWidth="1" width="8.7109375"/>
    <col min="9379" max="9379" customWidth="1" width="8.7109375"/>
    <col min="9380" max="9380" customWidth="1" width="8.7109375"/>
    <col min="9381" max="9381" customWidth="1" width="8.7109375"/>
    <col min="9382" max="9382" customWidth="1" width="8.7109375"/>
    <col min="9383" max="9383" customWidth="1" width="8.7109375"/>
    <col min="9384" max="9384" customWidth="1" width="8.7109375"/>
    <col min="9385" max="9385" customWidth="1" width="8.7109375"/>
    <col min="9386" max="9386" customWidth="1" width="8.7109375"/>
    <col min="9387" max="9387" customWidth="1" width="8.7109375"/>
    <col min="9388" max="9388" customWidth="1" width="8.7109375"/>
    <col min="9389" max="9389" customWidth="1" width="8.7109375"/>
    <col min="9390" max="9390" customWidth="1" width="8.7109375"/>
    <col min="9391" max="9391" customWidth="1" width="8.7109375"/>
    <col min="9392" max="9392" customWidth="1" width="8.7109375"/>
    <col min="9393" max="9393" customWidth="1" width="8.7109375"/>
    <col min="9394" max="9394" customWidth="1" width="8.7109375"/>
    <col min="9395" max="9395" customWidth="1" width="8.7109375"/>
    <col min="9396" max="9396" customWidth="1" width="8.7109375"/>
    <col min="9397" max="9397" customWidth="1" width="8.7109375"/>
    <col min="9398" max="9398" customWidth="1" width="8.7109375"/>
    <col min="9399" max="9399" customWidth="1" width="8.7109375"/>
    <col min="9400" max="9400" customWidth="1" width="8.7109375"/>
    <col min="9401" max="9401" customWidth="1" width="8.7109375"/>
    <col min="9402" max="9402" customWidth="1" width="8.7109375"/>
    <col min="9403" max="9403" customWidth="1" width="8.7109375"/>
    <col min="9404" max="9404" customWidth="1" width="8.7109375"/>
    <col min="9405" max="9405" customWidth="1" width="8.7109375"/>
    <col min="9406" max="9406" customWidth="1" width="8.7109375"/>
    <col min="9407" max="9407" customWidth="1" width="8.7109375"/>
    <col min="9408" max="9408" customWidth="1" width="8.7109375"/>
    <col min="9409" max="9409" customWidth="1" width="8.7109375"/>
    <col min="9410" max="9410" customWidth="1" width="8.7109375"/>
    <col min="9411" max="9411" customWidth="1" width="8.7109375"/>
    <col min="9412" max="9412" customWidth="1" width="8.7109375"/>
    <col min="9413" max="9413" customWidth="1" width="8.7109375"/>
    <col min="9414" max="9414" customWidth="1" width="8.7109375"/>
    <col min="9415" max="9415" customWidth="1" width="8.7109375"/>
    <col min="9416" max="9416" customWidth="1" width="8.7109375"/>
    <col min="9417" max="9417" customWidth="1" width="8.7109375"/>
    <col min="9418" max="9418" customWidth="1" width="8.7109375"/>
    <col min="9419" max="9419" customWidth="1" width="8.7109375"/>
    <col min="9420" max="9420" customWidth="1" width="8.7109375"/>
    <col min="9421" max="9421" customWidth="1" width="8.7109375"/>
    <col min="9422" max="9422" customWidth="1" width="8.7109375"/>
    <col min="9423" max="9423" customWidth="1" width="8.7109375"/>
    <col min="9424" max="9424" customWidth="1" width="8.7109375"/>
    <col min="9425" max="9425" customWidth="1" width="8.7109375"/>
    <col min="9426" max="9426" customWidth="1" width="8.7109375"/>
    <col min="9427" max="9427" customWidth="1" width="8.7109375"/>
    <col min="9428" max="9428" customWidth="1" width="8.7109375"/>
    <col min="9429" max="9429" customWidth="1" width="8.7109375"/>
    <col min="9430" max="9430" customWidth="1" width="8.7109375"/>
    <col min="9431" max="9431" customWidth="1" width="8.7109375"/>
    <col min="9432" max="9432" customWidth="1" width="8.7109375"/>
    <col min="9433" max="9433" customWidth="1" width="8.7109375"/>
    <col min="9434" max="9434" customWidth="1" width="8.7109375"/>
    <col min="9435" max="9435" customWidth="1" width="8.7109375"/>
    <col min="9436" max="9436" customWidth="1" width="8.7109375"/>
    <col min="9437" max="9437" customWidth="1" width="8.7109375"/>
    <col min="9438" max="9438" customWidth="1" width="8.7109375"/>
    <col min="9439" max="9439" customWidth="1" width="8.7109375"/>
    <col min="9440" max="9440" customWidth="1" width="8.7109375"/>
    <col min="9441" max="9441" customWidth="1" width="8.7109375"/>
    <col min="9442" max="9442" customWidth="1" width="8.7109375"/>
    <col min="9443" max="9443" customWidth="1" width="8.7109375"/>
    <col min="9444" max="9444" customWidth="1" width="8.7109375"/>
    <col min="9445" max="9445" customWidth="1" width="8.7109375"/>
    <col min="9446" max="9446" customWidth="1" width="8.7109375"/>
    <col min="9447" max="9447" customWidth="1" width="8.7109375"/>
    <col min="9448" max="9448" customWidth="1" width="8.7109375"/>
    <col min="9449" max="9449" customWidth="1" width="8.7109375"/>
    <col min="9450" max="9450" customWidth="1" width="8.7109375"/>
    <col min="9451" max="9451" customWidth="1" width="8.7109375"/>
    <col min="9452" max="9452" customWidth="1" width="8.7109375"/>
    <col min="9453" max="9453" customWidth="1" width="8.7109375"/>
    <col min="9454" max="9454" customWidth="1" width="8.7109375"/>
    <col min="9455" max="9455" customWidth="1" width="8.7109375"/>
    <col min="9456" max="9456" customWidth="1" width="8.7109375"/>
    <col min="9457" max="9457" customWidth="1" width="8.7109375"/>
    <col min="9458" max="9458" customWidth="1" width="8.7109375"/>
    <col min="9459" max="9459" customWidth="1" width="8.7109375"/>
    <col min="9460" max="9460" customWidth="1" width="8.7109375"/>
    <col min="9461" max="9461" customWidth="1" width="8.7109375"/>
    <col min="9462" max="9462" customWidth="1" width="8.7109375"/>
    <col min="9463" max="9463" customWidth="1" width="8.7109375"/>
    <col min="9464" max="9464" customWidth="1" width="8.7109375"/>
    <col min="9465" max="9465" customWidth="1" width="8.7109375"/>
    <col min="9466" max="9466" customWidth="1" width="8.7109375"/>
    <col min="9467" max="9467" customWidth="1" width="8.7109375"/>
    <col min="9468" max="9468" customWidth="1" width="8.7109375"/>
    <col min="9469" max="9469" customWidth="1" width="8.7109375"/>
    <col min="9470" max="9470" customWidth="1" width="8.7109375"/>
    <col min="9471" max="9471" customWidth="1" width="8.7109375"/>
    <col min="9472" max="9472" customWidth="1" width="8.7109375"/>
    <col min="9473" max="9473" customWidth="1" width="8.7109375"/>
    <col min="9474" max="9474" customWidth="1" width="8.7109375"/>
    <col min="9475" max="9475" customWidth="1" width="8.7109375"/>
    <col min="9476" max="9476" customWidth="1" width="8.7109375"/>
    <col min="9477" max="9477" customWidth="1" width="8.7109375"/>
    <col min="9478" max="9478" customWidth="1" width="8.7109375"/>
    <col min="9479" max="9479" customWidth="1" width="8.7109375"/>
    <col min="9480" max="9480" customWidth="1" width="8.7109375"/>
    <col min="9481" max="9481" customWidth="1" width="8.7109375"/>
    <col min="9482" max="9482" customWidth="1" width="8.7109375"/>
    <col min="9483" max="9483" customWidth="1" width="8.7109375"/>
    <col min="9484" max="9484" customWidth="1" width="8.7109375"/>
    <col min="9485" max="9485" customWidth="1" width="8.7109375"/>
    <col min="9486" max="9486" customWidth="1" width="8.7109375"/>
    <col min="9487" max="9487" customWidth="1" width="8.7109375"/>
    <col min="9488" max="9488" customWidth="1" width="8.7109375"/>
    <col min="9489" max="9489" customWidth="1" width="8.7109375"/>
    <col min="9490" max="9490" customWidth="1" width="8.7109375"/>
    <col min="9491" max="9491" customWidth="1" width="8.7109375"/>
    <col min="9492" max="9492" customWidth="1" width="8.7109375"/>
    <col min="9493" max="9493" customWidth="1" width="8.7109375"/>
    <col min="9494" max="9494" customWidth="1" width="8.7109375"/>
    <col min="9495" max="9495" customWidth="1" width="8.7109375"/>
    <col min="9496" max="9496" customWidth="1" width="8.7109375"/>
    <col min="9497" max="9497" customWidth="1" width="8.7109375"/>
    <col min="9498" max="9498" customWidth="1" width="8.7109375"/>
    <col min="9499" max="9499" customWidth="1" width="8.7109375"/>
    <col min="9500" max="9500" customWidth="1" width="8.7109375"/>
    <col min="9501" max="9501" customWidth="1" width="8.7109375"/>
    <col min="9502" max="9502" customWidth="1" width="8.7109375"/>
    <col min="9503" max="9503" customWidth="1" width="8.7109375"/>
    <col min="9504" max="9504" customWidth="1" width="8.7109375"/>
    <col min="9505" max="9505" customWidth="1" width="8.7109375"/>
    <col min="9506" max="9506" customWidth="1" width="8.7109375"/>
    <col min="9507" max="9507" customWidth="1" width="8.7109375"/>
    <col min="9508" max="9508" customWidth="1" width="8.7109375"/>
    <col min="9509" max="9509" customWidth="1" width="8.7109375"/>
    <col min="9510" max="9510" customWidth="1" width="8.7109375"/>
    <col min="9511" max="9511" customWidth="1" width="8.7109375"/>
    <col min="9512" max="9512" customWidth="1" width="8.7109375"/>
    <col min="9513" max="9513" customWidth="1" width="8.7109375"/>
    <col min="9514" max="9514" customWidth="1" width="8.7109375"/>
    <col min="9515" max="9515" customWidth="1" width="8.7109375"/>
    <col min="9516" max="9516" customWidth="1" width="8.7109375"/>
    <col min="9517" max="9517" customWidth="1" width="8.7109375"/>
    <col min="9518" max="9518" customWidth="1" width="8.7109375"/>
    <col min="9519" max="9519" customWidth="1" width="8.7109375"/>
    <col min="9520" max="9520" customWidth="1" width="8.7109375"/>
    <col min="9521" max="9521" customWidth="1" width="8.7109375"/>
    <col min="9522" max="9522" customWidth="1" width="8.7109375"/>
    <col min="9523" max="9523" customWidth="1" width="8.7109375"/>
    <col min="9524" max="9524" customWidth="1" width="8.7109375"/>
    <col min="9525" max="9525" customWidth="1" width="8.7109375"/>
    <col min="9526" max="9526" customWidth="1" width="8.7109375"/>
    <col min="9527" max="9527" customWidth="1" width="8.7109375"/>
    <col min="9528" max="9528" customWidth="1" width="8.7109375"/>
    <col min="9529" max="9529" customWidth="1" width="8.7109375"/>
    <col min="9530" max="9530" customWidth="1" width="8.7109375"/>
    <col min="9531" max="9531" customWidth="1" width="8.7109375"/>
    <col min="9532" max="9532" customWidth="1" width="8.7109375"/>
    <col min="9533" max="9533" customWidth="1" width="8.7109375"/>
    <col min="9534" max="9534" customWidth="1" width="8.7109375"/>
    <col min="9535" max="9535" customWidth="1" width="8.7109375"/>
    <col min="9536" max="9536" customWidth="1" width="8.7109375"/>
    <col min="9537" max="9537" customWidth="1" width="8.7109375"/>
    <col min="9538" max="9538" customWidth="1" width="8.7109375"/>
    <col min="9539" max="9539" customWidth="1" width="8.7109375"/>
    <col min="9540" max="9540" customWidth="1" width="8.7109375"/>
    <col min="9541" max="9541" customWidth="1" width="8.7109375"/>
    <col min="9542" max="9542" customWidth="1" width="8.7109375"/>
    <col min="9543" max="9543" customWidth="1" width="8.7109375"/>
    <col min="9544" max="9544" customWidth="1" width="8.7109375"/>
    <col min="9545" max="9545" customWidth="1" width="8.7109375"/>
    <col min="9546" max="9546" customWidth="1" width="8.7109375"/>
    <col min="9547" max="9547" customWidth="1" width="8.7109375"/>
    <col min="9548" max="9548" customWidth="1" width="8.7109375"/>
    <col min="9549" max="9549" customWidth="1" width="8.7109375"/>
    <col min="9550" max="9550" customWidth="1" width="8.7109375"/>
    <col min="9551" max="9551" customWidth="1" width="8.7109375"/>
    <col min="9552" max="9552" customWidth="1" width="8.7109375"/>
    <col min="9553" max="9553" customWidth="1" width="8.7109375"/>
    <col min="9554" max="9554" customWidth="1" width="8.7109375"/>
    <col min="9555" max="9555" customWidth="1" width="8.7109375"/>
    <col min="9556" max="9556" customWidth="1" width="8.7109375"/>
    <col min="9557" max="9557" customWidth="1" width="8.7109375"/>
    <col min="9558" max="9558" customWidth="1" width="8.7109375"/>
    <col min="9559" max="9559" customWidth="1" width="8.7109375"/>
    <col min="9560" max="9560" customWidth="1" width="8.7109375"/>
    <col min="9561" max="9561" customWidth="1" width="8.7109375"/>
    <col min="9562" max="9562" customWidth="1" width="8.7109375"/>
    <col min="9563" max="9563" customWidth="1" width="8.7109375"/>
    <col min="9564" max="9564" customWidth="1" width="8.7109375"/>
    <col min="9565" max="9565" customWidth="1" width="8.7109375"/>
    <col min="9566" max="9566" customWidth="1" width="8.7109375"/>
    <col min="9567" max="9567" customWidth="1" width="8.7109375"/>
    <col min="9568" max="9568" customWidth="1" width="8.7109375"/>
    <col min="9569" max="9569" customWidth="1" width="8.7109375"/>
    <col min="9570" max="9570" customWidth="1" width="8.7109375"/>
    <col min="9571" max="9571" customWidth="1" width="8.7109375"/>
    <col min="9572" max="9572" customWidth="1" width="8.7109375"/>
    <col min="9573" max="9573" customWidth="1" width="8.7109375"/>
    <col min="9574" max="9574" customWidth="1" width="8.7109375"/>
    <col min="9575" max="9575" customWidth="1" width="8.7109375"/>
    <col min="9576" max="9576" customWidth="1" width="8.7109375"/>
    <col min="9577" max="9577" customWidth="1" width="8.7109375"/>
    <col min="9578" max="9578" customWidth="1" width="8.7109375"/>
    <col min="9579" max="9579" customWidth="1" width="8.7109375"/>
    <col min="9580" max="9580" customWidth="1" width="8.7109375"/>
    <col min="9581" max="9581" customWidth="1" width="8.7109375"/>
    <col min="9582" max="9582" customWidth="1" width="8.7109375"/>
    <col min="9583" max="9583" customWidth="1" width="8.7109375"/>
    <col min="9584" max="9584" customWidth="1" width="8.7109375"/>
    <col min="9585" max="9585" customWidth="1" width="8.7109375"/>
    <col min="9586" max="9586" customWidth="1" width="8.7109375"/>
    <col min="9587" max="9587" customWidth="1" width="8.7109375"/>
    <col min="9588" max="9588" customWidth="1" width="8.7109375"/>
    <col min="9589" max="9589" customWidth="1" width="8.7109375"/>
    <col min="9590" max="9590" customWidth="1" width="8.7109375"/>
    <col min="9591" max="9591" customWidth="1" width="8.7109375"/>
    <col min="9592" max="9592" customWidth="1" width="8.7109375"/>
    <col min="9593" max="9593" customWidth="1" width="8.7109375"/>
    <col min="9594" max="9594" customWidth="1" width="8.7109375"/>
    <col min="9595" max="9595" customWidth="1" width="8.7109375"/>
    <col min="9596" max="9596" customWidth="1" width="8.7109375"/>
    <col min="9597" max="9597" customWidth="1" width="8.7109375"/>
    <col min="9598" max="9598" customWidth="1" width="8.7109375"/>
    <col min="9599" max="9599" customWidth="1" width="8.7109375"/>
    <col min="9600" max="9600" customWidth="1" width="8.7109375"/>
    <col min="9601" max="9601" customWidth="1" width="8.7109375"/>
    <col min="9602" max="9602" customWidth="1" width="8.7109375"/>
    <col min="9603" max="9603" customWidth="1" width="8.7109375"/>
    <col min="9604" max="9604" customWidth="1" width="8.7109375"/>
    <col min="9605" max="9605" customWidth="1" width="8.7109375"/>
    <col min="9606" max="9606" customWidth="1" width="8.7109375"/>
    <col min="9607" max="9607" customWidth="1" width="8.7109375"/>
    <col min="9608" max="9608" customWidth="1" width="8.7109375"/>
    <col min="9609" max="9609" customWidth="1" width="8.7109375"/>
    <col min="9610" max="9610" customWidth="1" width="8.7109375"/>
    <col min="9611" max="9611" customWidth="1" width="8.7109375"/>
    <col min="9612" max="9612" customWidth="1" width="8.7109375"/>
    <col min="9613" max="9613" customWidth="1" width="8.7109375"/>
    <col min="9614" max="9614" customWidth="1" width="8.7109375"/>
    <col min="9615" max="9615" customWidth="1" width="8.7109375"/>
    <col min="9616" max="9616" customWidth="1" width="8.7109375"/>
    <col min="9617" max="9617" customWidth="1" width="8.7109375"/>
    <col min="9618" max="9618" customWidth="1" width="8.7109375"/>
    <col min="9619" max="9619" customWidth="1" width="8.7109375"/>
    <col min="9620" max="9620" customWidth="1" width="8.7109375"/>
    <col min="9621" max="9621" customWidth="1" width="8.7109375"/>
    <col min="9622" max="9622" customWidth="1" width="8.7109375"/>
    <col min="9623" max="9623" customWidth="1" width="8.7109375"/>
    <col min="9624" max="9624" customWidth="1" width="8.7109375"/>
    <col min="9625" max="9625" customWidth="1" width="8.7109375"/>
    <col min="9626" max="9626" customWidth="1" width="8.7109375"/>
    <col min="9627" max="9627" customWidth="1" width="8.7109375"/>
    <col min="9628" max="9628" customWidth="1" width="8.7109375"/>
    <col min="9629" max="9629" customWidth="1" width="8.7109375"/>
    <col min="9630" max="9630" customWidth="1" width="8.7109375"/>
    <col min="9631" max="9631" customWidth="1" width="8.7109375"/>
    <col min="9632" max="9632" customWidth="1" width="8.7109375"/>
    <col min="9633" max="9633" customWidth="1" width="8.7109375"/>
    <col min="9634" max="9634" customWidth="1" width="8.7109375"/>
    <col min="9635" max="9635" customWidth="1" width="8.7109375"/>
    <col min="9636" max="9636" customWidth="1" width="8.7109375"/>
    <col min="9637" max="9637" customWidth="1" width="8.7109375"/>
    <col min="9638" max="9638" customWidth="1" width="8.7109375"/>
    <col min="9639" max="9639" customWidth="1" width="8.7109375"/>
    <col min="9640" max="9640" customWidth="1" width="8.7109375"/>
    <col min="9641" max="9641" customWidth="1" width="8.7109375"/>
    <col min="9642" max="9642" customWidth="1" width="8.7109375"/>
    <col min="9643" max="9643" customWidth="1" width="8.7109375"/>
    <col min="9644" max="9644" customWidth="1" width="8.7109375"/>
    <col min="9645" max="9645" customWidth="1" width="8.7109375"/>
    <col min="9646" max="9646" customWidth="1" width="8.7109375"/>
    <col min="9647" max="9647" customWidth="1" width="8.7109375"/>
    <col min="9648" max="9648" customWidth="1" width="8.7109375"/>
    <col min="9649" max="9649" customWidth="1" width="8.7109375"/>
    <col min="9650" max="9650" customWidth="1" width="8.7109375"/>
    <col min="9651" max="9651" customWidth="1" width="8.7109375"/>
    <col min="9652" max="9652" customWidth="1" width="8.7109375"/>
    <col min="9653" max="9653" customWidth="1" width="8.7109375"/>
    <col min="9654" max="9654" customWidth="1" width="8.7109375"/>
    <col min="9655" max="9655" customWidth="1" width="8.7109375"/>
    <col min="9656" max="9656" customWidth="1" width="8.7109375"/>
    <col min="9657" max="9657" customWidth="1" width="8.7109375"/>
    <col min="9658" max="9658" customWidth="1" width="8.7109375"/>
    <col min="9659" max="9659" customWidth="1" width="8.7109375"/>
    <col min="9660" max="9660" customWidth="1" width="8.7109375"/>
    <col min="9661" max="9661" customWidth="1" width="8.7109375"/>
    <col min="9662" max="9662" customWidth="1" width="8.7109375"/>
    <col min="9663" max="9663" customWidth="1" width="8.7109375"/>
    <col min="9664" max="9664" customWidth="1" width="8.7109375"/>
    <col min="9665" max="9665" customWidth="1" width="8.7109375"/>
    <col min="9666" max="9666" customWidth="1" width="8.7109375"/>
    <col min="9667" max="9667" customWidth="1" width="8.7109375"/>
    <col min="9668" max="9668" customWidth="1" width="8.7109375"/>
    <col min="9669" max="9669" customWidth="1" width="8.7109375"/>
    <col min="9670" max="9670" customWidth="1" width="8.7109375"/>
    <col min="9671" max="9671" customWidth="1" width="8.7109375"/>
    <col min="9672" max="9672" customWidth="1" width="8.7109375"/>
    <col min="9673" max="9673" customWidth="1" width="8.7109375"/>
    <col min="9674" max="9674" customWidth="1" width="8.7109375"/>
    <col min="9675" max="9675" customWidth="1" width="8.7109375"/>
    <col min="9676" max="9676" customWidth="1" width="8.7109375"/>
    <col min="9677" max="9677" customWidth="1" width="8.7109375"/>
    <col min="9678" max="9678" customWidth="1" width="8.7109375"/>
    <col min="9679" max="9679" customWidth="1" width="8.7109375"/>
    <col min="9680" max="9680" customWidth="1" width="8.7109375"/>
    <col min="9681" max="9681" customWidth="1" width="8.7109375"/>
    <col min="9682" max="9682" customWidth="1" width="8.7109375"/>
    <col min="9683" max="9683" customWidth="1" width="8.7109375"/>
    <col min="9684" max="9684" customWidth="1" width="8.7109375"/>
    <col min="9685" max="9685" customWidth="1" width="8.7109375"/>
    <col min="9686" max="9686" customWidth="1" width="8.7109375"/>
    <col min="9687" max="9687" customWidth="1" width="8.7109375"/>
    <col min="9688" max="9688" customWidth="1" width="8.7109375"/>
    <col min="9689" max="9689" customWidth="1" width="8.7109375"/>
    <col min="9690" max="9690" customWidth="1" width="8.7109375"/>
    <col min="9691" max="9691" customWidth="1" width="8.7109375"/>
    <col min="9692" max="9692" customWidth="1" width="8.7109375"/>
    <col min="9693" max="9693" customWidth="1" width="8.7109375"/>
    <col min="9694" max="9694" customWidth="1" width="8.7109375"/>
    <col min="9695" max="9695" customWidth="1" width="8.7109375"/>
    <col min="9696" max="9696" customWidth="1" width="8.7109375"/>
    <col min="9697" max="9697" customWidth="1" width="8.7109375"/>
    <col min="9698" max="9698" customWidth="1" width="8.7109375"/>
    <col min="9699" max="9699" customWidth="1" width="8.7109375"/>
    <col min="9700" max="9700" customWidth="1" width="8.7109375"/>
    <col min="9701" max="9701" customWidth="1" width="8.7109375"/>
    <col min="9702" max="9702" customWidth="1" width="8.7109375"/>
    <col min="9703" max="9703" customWidth="1" width="8.7109375"/>
    <col min="9704" max="9704" customWidth="1" width="8.7109375"/>
    <col min="9705" max="9705" customWidth="1" width="8.7109375"/>
    <col min="9706" max="9706" customWidth="1" width="8.7109375"/>
    <col min="9707" max="9707" customWidth="1" width="8.7109375"/>
    <col min="9708" max="9708" customWidth="1" width="8.7109375"/>
    <col min="9709" max="9709" customWidth="1" width="8.7109375"/>
    <col min="9710" max="9710" customWidth="1" width="8.7109375"/>
    <col min="9711" max="9711" customWidth="1" width="8.7109375"/>
    <col min="9712" max="9712" customWidth="1" width="8.7109375"/>
    <col min="9713" max="9713" customWidth="1" width="8.7109375"/>
    <col min="9714" max="9714" customWidth="1" width="8.7109375"/>
    <col min="9715" max="9715" customWidth="1" width="8.7109375"/>
    <col min="9716" max="9716" customWidth="1" width="8.7109375"/>
    <col min="9717" max="9717" customWidth="1" width="8.7109375"/>
    <col min="9718" max="9718" customWidth="1" width="8.7109375"/>
    <col min="9719" max="9719" customWidth="1" width="8.7109375"/>
    <col min="9720" max="9720" customWidth="1" width="8.7109375"/>
    <col min="9721" max="9721" customWidth="1" width="8.7109375"/>
    <col min="9722" max="9722" customWidth="1" width="8.7109375"/>
    <col min="9723" max="9723" customWidth="1" width="8.7109375"/>
    <col min="9724" max="9724" customWidth="1" width="8.7109375"/>
    <col min="9725" max="9725" customWidth="1" width="8.7109375"/>
    <col min="9726" max="9726" customWidth="1" width="8.7109375"/>
    <col min="9727" max="9727" customWidth="1" width="8.7109375"/>
    <col min="9728" max="9728" customWidth="1" width="8.7109375"/>
    <col min="9729" max="9729" customWidth="1" width="8.7109375"/>
    <col min="9730" max="9730" customWidth="1" width="8.7109375"/>
    <col min="9731" max="9731" customWidth="1" width="8.7109375"/>
    <col min="9732" max="9732" customWidth="1" width="8.7109375"/>
    <col min="9733" max="9733" customWidth="1" width="8.7109375"/>
    <col min="9734" max="9734" customWidth="1" width="8.7109375"/>
    <col min="9735" max="9735" customWidth="1" width="8.7109375"/>
    <col min="9736" max="9736" customWidth="1" width="8.7109375"/>
    <col min="9737" max="9737" customWidth="1" width="8.7109375"/>
    <col min="9738" max="9738" customWidth="1" width="8.7109375"/>
    <col min="9739" max="9739" customWidth="1" width="8.7109375"/>
    <col min="9740" max="9740" customWidth="1" width="8.7109375"/>
    <col min="9741" max="9741" customWidth="1" width="8.7109375"/>
    <col min="9742" max="9742" customWidth="1" width="8.7109375"/>
    <col min="9743" max="9743" customWidth="1" width="8.7109375"/>
    <col min="9744" max="9744" customWidth="1" width="8.7109375"/>
    <col min="9745" max="9745" customWidth="1" width="8.7109375"/>
    <col min="9746" max="9746" customWidth="1" width="8.7109375"/>
    <col min="9747" max="9747" customWidth="1" width="8.7109375"/>
    <col min="9748" max="9748" customWidth="1" width="8.7109375"/>
    <col min="9749" max="9749" customWidth="1" width="8.7109375"/>
    <col min="9750" max="9750" customWidth="1" width="8.7109375"/>
    <col min="9751" max="9751" customWidth="1" width="8.7109375"/>
    <col min="9752" max="9752" customWidth="1" width="8.7109375"/>
    <col min="9753" max="9753" customWidth="1" width="8.7109375"/>
    <col min="9754" max="9754" customWidth="1" width="8.7109375"/>
    <col min="9755" max="9755" customWidth="1" width="8.7109375"/>
    <col min="9756" max="9756" customWidth="1" width="8.7109375"/>
    <col min="9757" max="9757" customWidth="1" width="8.7109375"/>
    <col min="9758" max="9758" customWidth="1" width="8.7109375"/>
    <col min="9759" max="9759" customWidth="1" width="8.7109375"/>
    <col min="9760" max="9760" customWidth="1" width="8.7109375"/>
    <col min="9761" max="9761" customWidth="1" width="8.7109375"/>
    <col min="9762" max="9762" customWidth="1" width="8.7109375"/>
    <col min="9763" max="9763" customWidth="1" width="8.7109375"/>
    <col min="9764" max="9764" customWidth="1" width="8.7109375"/>
    <col min="9765" max="9765" customWidth="1" width="8.7109375"/>
    <col min="9766" max="9766" customWidth="1" width="8.7109375"/>
    <col min="9767" max="9767" customWidth="1" width="8.7109375"/>
    <col min="9768" max="9768" customWidth="1" width="8.7109375"/>
    <col min="9769" max="9769" customWidth="1" width="8.7109375"/>
    <col min="9770" max="9770" customWidth="1" width="8.7109375"/>
    <col min="9771" max="9771" customWidth="1" width="8.7109375"/>
    <col min="9772" max="9772" customWidth="1" width="8.7109375"/>
    <col min="9773" max="9773" customWidth="1" width="8.7109375"/>
    <col min="9774" max="9774" customWidth="1" width="8.7109375"/>
    <col min="9775" max="9775" customWidth="1" width="8.7109375"/>
    <col min="9776" max="9776" customWidth="1" width="8.7109375"/>
    <col min="9777" max="9777" customWidth="1" width="8.7109375"/>
    <col min="9778" max="9778" customWidth="1" width="8.7109375"/>
    <col min="9779" max="9779" customWidth="1" width="8.7109375"/>
    <col min="9780" max="9780" customWidth="1" width="8.7109375"/>
    <col min="9781" max="9781" customWidth="1" width="8.7109375"/>
    <col min="9782" max="9782" customWidth="1" width="8.7109375"/>
    <col min="9783" max="9783" customWidth="1" width="8.7109375"/>
    <col min="9784" max="9784" customWidth="1" width="8.7109375"/>
    <col min="9785" max="9785" customWidth="1" width="8.7109375"/>
    <col min="9786" max="9786" customWidth="1" width="8.7109375"/>
    <col min="9787" max="9787" customWidth="1" width="8.7109375"/>
    <col min="9788" max="9788" customWidth="1" width="8.7109375"/>
    <col min="9789" max="9789" customWidth="1" width="8.7109375"/>
    <col min="9790" max="9790" customWidth="1" width="8.7109375"/>
    <col min="9791" max="9791" customWidth="1" width="8.7109375"/>
    <col min="9792" max="9792" customWidth="1" width="8.7109375"/>
    <col min="9793" max="9793" customWidth="1" width="8.7109375"/>
    <col min="9794" max="9794" customWidth="1" width="8.7109375"/>
    <col min="9795" max="9795" customWidth="1" width="8.7109375"/>
    <col min="9796" max="9796" customWidth="1" width="8.7109375"/>
    <col min="9797" max="9797" customWidth="1" width="8.7109375"/>
    <col min="9798" max="9798" customWidth="1" width="8.7109375"/>
    <col min="9799" max="9799" customWidth="1" width="8.7109375"/>
    <col min="9800" max="9800" customWidth="1" width="8.7109375"/>
    <col min="9801" max="9801" customWidth="1" width="8.7109375"/>
    <col min="9802" max="9802" customWidth="1" width="8.7109375"/>
    <col min="9803" max="9803" customWidth="1" width="8.7109375"/>
    <col min="9804" max="9804" customWidth="1" width="8.7109375"/>
    <col min="9805" max="9805" customWidth="1" width="8.7109375"/>
    <col min="9806" max="9806" customWidth="1" width="8.7109375"/>
    <col min="9807" max="9807" customWidth="1" width="8.7109375"/>
    <col min="9808" max="9808" customWidth="1" width="8.7109375"/>
    <col min="9809" max="9809" customWidth="1" width="8.7109375"/>
    <col min="9810" max="9810" customWidth="1" width="8.7109375"/>
    <col min="9811" max="9811" customWidth="1" width="8.7109375"/>
    <col min="9812" max="9812" customWidth="1" width="8.7109375"/>
    <col min="9813" max="9813" customWidth="1" width="8.7109375"/>
    <col min="9814" max="9814" customWidth="1" width="8.7109375"/>
    <col min="9815" max="9815" customWidth="1" width="8.7109375"/>
    <col min="9816" max="9816" customWidth="1" width="8.7109375"/>
    <col min="9817" max="9817" customWidth="1" width="8.7109375"/>
    <col min="9818" max="9818" customWidth="1" width="8.7109375"/>
    <col min="9819" max="9819" customWidth="1" width="8.7109375"/>
    <col min="9820" max="9820" customWidth="1" width="8.7109375"/>
    <col min="9821" max="9821" customWidth="1" width="8.7109375"/>
    <col min="9822" max="9822" customWidth="1" width="8.7109375"/>
    <col min="9823" max="9823" customWidth="1" width="8.7109375"/>
    <col min="9824" max="9824" customWidth="1" width="8.7109375"/>
    <col min="9825" max="9825" customWidth="1" width="8.7109375"/>
    <col min="9826" max="9826" customWidth="1" width="8.7109375"/>
    <col min="9827" max="9827" customWidth="1" width="8.7109375"/>
    <col min="9828" max="9828" customWidth="1" width="8.7109375"/>
    <col min="9829" max="9829" customWidth="1" width="8.7109375"/>
    <col min="9830" max="9830" customWidth="1" width="8.7109375"/>
    <col min="9831" max="9831" customWidth="1" width="8.7109375"/>
    <col min="9832" max="9832" customWidth="1" width="8.7109375"/>
    <col min="9833" max="9833" customWidth="1" width="8.7109375"/>
    <col min="9834" max="9834" customWidth="1" width="8.7109375"/>
    <col min="9835" max="9835" customWidth="1" width="8.7109375"/>
    <col min="9836" max="9836" customWidth="1" width="8.7109375"/>
    <col min="9837" max="9837" customWidth="1" width="8.7109375"/>
    <col min="9838" max="9838" customWidth="1" width="8.7109375"/>
    <col min="9839" max="9839" customWidth="1" width="8.7109375"/>
    <col min="9840" max="9840" customWidth="1" width="8.7109375"/>
    <col min="9841" max="9841" customWidth="1" width="8.7109375"/>
    <col min="9842" max="9842" customWidth="1" width="8.7109375"/>
    <col min="9843" max="9843" customWidth="1" width="8.7109375"/>
    <col min="9844" max="9844" customWidth="1" width="8.7109375"/>
    <col min="9845" max="9845" customWidth="1" width="8.7109375"/>
    <col min="9846" max="9846" customWidth="1" width="8.7109375"/>
    <col min="9847" max="9847" customWidth="1" width="8.7109375"/>
    <col min="9848" max="9848" customWidth="1" width="8.7109375"/>
    <col min="9849" max="9849" customWidth="1" width="8.7109375"/>
    <col min="9850" max="9850" customWidth="1" width="8.7109375"/>
    <col min="9851" max="9851" customWidth="1" width="8.7109375"/>
    <col min="9852" max="9852" customWidth="1" width="8.7109375"/>
    <col min="9853" max="9853" customWidth="1" width="8.7109375"/>
    <col min="9854" max="9854" customWidth="1" width="8.7109375"/>
    <col min="9855" max="9855" customWidth="1" width="8.7109375"/>
    <col min="9856" max="9856" customWidth="1" width="8.7109375"/>
    <col min="9857" max="9857" customWidth="1" width="8.7109375"/>
    <col min="9858" max="9858" customWidth="1" width="8.7109375"/>
    <col min="9859" max="9859" customWidth="1" width="8.7109375"/>
    <col min="9860" max="9860" customWidth="1" width="8.7109375"/>
    <col min="9861" max="9861" customWidth="1" width="8.7109375"/>
    <col min="9862" max="9862" customWidth="1" width="8.7109375"/>
    <col min="9863" max="9863" customWidth="1" width="8.7109375"/>
    <col min="9864" max="9864" customWidth="1" width="8.7109375"/>
    <col min="9865" max="9865" customWidth="1" width="8.7109375"/>
    <col min="9866" max="9866" customWidth="1" width="8.7109375"/>
    <col min="9867" max="9867" customWidth="1" width="8.7109375"/>
    <col min="9868" max="9868" customWidth="1" width="8.7109375"/>
    <col min="9869" max="9869" customWidth="1" width="8.7109375"/>
    <col min="9870" max="9870" customWidth="1" width="8.7109375"/>
    <col min="9871" max="9871" customWidth="1" width="8.7109375"/>
    <col min="9872" max="9872" customWidth="1" width="8.7109375"/>
    <col min="9873" max="9873" customWidth="1" width="8.7109375"/>
    <col min="9874" max="9874" customWidth="1" width="8.7109375"/>
    <col min="9875" max="9875" customWidth="1" width="8.7109375"/>
    <col min="9876" max="9876" customWidth="1" width="8.7109375"/>
    <col min="9877" max="9877" customWidth="1" width="8.7109375"/>
    <col min="9878" max="9878" customWidth="1" width="8.7109375"/>
    <col min="9879" max="9879" customWidth="1" width="8.7109375"/>
    <col min="9880" max="9880" customWidth="1" width="8.7109375"/>
    <col min="9881" max="9881" customWidth="1" width="8.7109375"/>
    <col min="9882" max="9882" customWidth="1" width="8.7109375"/>
    <col min="9883" max="9883" customWidth="1" width="8.7109375"/>
    <col min="9884" max="9884" customWidth="1" width="8.7109375"/>
    <col min="9885" max="9885" customWidth="1" width="8.7109375"/>
    <col min="9886" max="9886" customWidth="1" width="8.7109375"/>
    <col min="9887" max="9887" customWidth="1" width="8.7109375"/>
    <col min="9888" max="9888" customWidth="1" width="8.7109375"/>
    <col min="9889" max="9889" customWidth="1" width="8.7109375"/>
    <col min="9890" max="9890" customWidth="1" width="8.7109375"/>
    <col min="9891" max="9891" customWidth="1" width="8.7109375"/>
    <col min="9892" max="9892" customWidth="1" width="8.7109375"/>
    <col min="9893" max="9893" customWidth="1" width="8.7109375"/>
    <col min="9894" max="9894" customWidth="1" width="8.7109375"/>
    <col min="9895" max="9895" customWidth="1" width="8.7109375"/>
    <col min="9896" max="9896" customWidth="1" width="8.7109375"/>
    <col min="9897" max="9897" customWidth="1" width="8.7109375"/>
    <col min="9898" max="9898" customWidth="1" width="8.7109375"/>
    <col min="9899" max="9899" customWidth="1" width="8.7109375"/>
    <col min="9900" max="9900" customWidth="1" width="8.7109375"/>
    <col min="9901" max="9901" customWidth="1" width="8.7109375"/>
    <col min="9902" max="9902" customWidth="1" width="8.7109375"/>
    <col min="9903" max="9903" customWidth="1" width="8.7109375"/>
    <col min="9904" max="9904" customWidth="1" width="8.7109375"/>
    <col min="9905" max="9905" customWidth="1" width="8.7109375"/>
    <col min="9906" max="9906" customWidth="1" width="8.7109375"/>
    <col min="9907" max="9907" customWidth="1" width="8.7109375"/>
    <col min="9908" max="9908" customWidth="1" width="8.7109375"/>
    <col min="9909" max="9909" customWidth="1" width="8.7109375"/>
    <col min="9910" max="9910" customWidth="1" width="8.7109375"/>
    <col min="9911" max="9911" customWidth="1" width="8.7109375"/>
    <col min="9912" max="9912" customWidth="1" width="8.7109375"/>
    <col min="9913" max="9913" customWidth="1" width="8.7109375"/>
    <col min="9914" max="9914" customWidth="1" width="8.7109375"/>
    <col min="9915" max="9915" customWidth="1" width="8.7109375"/>
    <col min="9916" max="9916" customWidth="1" width="8.7109375"/>
    <col min="9917" max="9917" customWidth="1" width="8.7109375"/>
    <col min="9918" max="9918" customWidth="1" width="8.7109375"/>
    <col min="9919" max="9919" customWidth="1" width="8.7109375"/>
    <col min="9920" max="9920" customWidth="1" width="8.7109375"/>
    <col min="9921" max="9921" customWidth="1" width="8.7109375"/>
    <col min="9922" max="9922" customWidth="1" width="8.7109375"/>
    <col min="9923" max="9923" customWidth="1" width="8.7109375"/>
    <col min="9924" max="9924" customWidth="1" width="8.7109375"/>
    <col min="9925" max="9925" customWidth="1" width="8.7109375"/>
    <col min="9926" max="9926" customWidth="1" width="8.7109375"/>
    <col min="9927" max="9927" customWidth="1" width="8.7109375"/>
    <col min="9928" max="9928" customWidth="1" width="8.7109375"/>
    <col min="9929" max="9929" customWidth="1" width="8.7109375"/>
    <col min="9930" max="9930" customWidth="1" width="8.7109375"/>
    <col min="9931" max="9931" customWidth="1" width="8.7109375"/>
    <col min="9932" max="9932" customWidth="1" width="8.7109375"/>
    <col min="9933" max="9933" customWidth="1" width="8.7109375"/>
    <col min="9934" max="9934" customWidth="1" width="8.7109375"/>
    <col min="9935" max="9935" customWidth="1" width="8.7109375"/>
    <col min="9936" max="9936" customWidth="1" width="8.7109375"/>
    <col min="9937" max="9937" customWidth="1" width="8.7109375"/>
    <col min="9938" max="9938" customWidth="1" width="8.7109375"/>
    <col min="9939" max="9939" customWidth="1" width="8.7109375"/>
    <col min="9940" max="9940" customWidth="1" width="8.7109375"/>
    <col min="9941" max="9941" customWidth="1" width="8.7109375"/>
    <col min="9942" max="9942" customWidth="1" width="8.7109375"/>
    <col min="9943" max="9943" customWidth="1" width="8.7109375"/>
    <col min="9944" max="9944" customWidth="1" width="8.7109375"/>
    <col min="9945" max="9945" customWidth="1" width="8.7109375"/>
    <col min="9946" max="9946" customWidth="1" width="8.7109375"/>
    <col min="9947" max="9947" customWidth="1" width="8.7109375"/>
    <col min="9948" max="9948" customWidth="1" width="8.7109375"/>
    <col min="9949" max="9949" customWidth="1" width="8.7109375"/>
    <col min="9950" max="9950" customWidth="1" width="8.7109375"/>
    <col min="9951" max="9951" customWidth="1" width="8.7109375"/>
    <col min="9952" max="9952" customWidth="1" width="8.7109375"/>
    <col min="9953" max="9953" customWidth="1" width="8.7109375"/>
    <col min="9954" max="9954" customWidth="1" width="8.7109375"/>
    <col min="9955" max="9955" customWidth="1" width="8.7109375"/>
    <col min="9956" max="9956" customWidth="1" width="8.7109375"/>
    <col min="9957" max="9957" customWidth="1" width="8.7109375"/>
    <col min="9958" max="9958" customWidth="1" width="8.7109375"/>
    <col min="9959" max="9959" customWidth="1" width="8.7109375"/>
    <col min="9960" max="9960" customWidth="1" width="8.7109375"/>
    <col min="9961" max="9961" customWidth="1" width="8.7109375"/>
    <col min="9962" max="9962" customWidth="1" width="8.7109375"/>
    <col min="9963" max="9963" customWidth="1" width="8.7109375"/>
    <col min="9964" max="9964" customWidth="1" width="8.7109375"/>
    <col min="9965" max="9965" customWidth="1" width="8.7109375"/>
    <col min="9966" max="9966" customWidth="1" width="8.7109375"/>
    <col min="9967" max="9967" customWidth="1" width="8.7109375"/>
    <col min="9968" max="9968" customWidth="1" width="8.7109375"/>
    <col min="9969" max="9969" customWidth="1" width="8.7109375"/>
    <col min="9970" max="9970" customWidth="1" width="8.7109375"/>
    <col min="9971" max="9971" customWidth="1" width="8.7109375"/>
    <col min="9972" max="9972" customWidth="1" width="8.7109375"/>
    <col min="9973" max="9973" customWidth="1" width="8.7109375"/>
    <col min="9974" max="9974" customWidth="1" width="8.7109375"/>
    <col min="9975" max="9975" customWidth="1" width="8.7109375"/>
    <col min="9976" max="9976" customWidth="1" width="8.7109375"/>
    <col min="9977" max="9977" customWidth="1" width="8.7109375"/>
    <col min="9978" max="9978" customWidth="1" width="8.7109375"/>
    <col min="9979" max="9979" customWidth="1" width="8.7109375"/>
    <col min="9980" max="9980" customWidth="1" width="8.7109375"/>
    <col min="9981" max="9981" customWidth="1" width="8.7109375"/>
    <col min="9982" max="9982" customWidth="1" width="8.7109375"/>
    <col min="9983" max="9983" customWidth="1" width="8.7109375"/>
    <col min="9984" max="9984" customWidth="1" width="8.7109375"/>
    <col min="9985" max="9985" customWidth="1" width="8.7109375"/>
    <col min="9986" max="9986" customWidth="1" width="8.7109375"/>
    <col min="9987" max="9987" customWidth="1" width="8.7109375"/>
    <col min="9988" max="9988" customWidth="1" width="8.7109375"/>
    <col min="9989" max="9989" customWidth="1" width="8.7109375"/>
    <col min="9990" max="9990" customWidth="1" width="8.7109375"/>
    <col min="9991" max="9991" customWidth="1" width="8.7109375"/>
    <col min="9992" max="9992" customWidth="1" width="8.7109375"/>
    <col min="9993" max="9993" customWidth="1" width="8.7109375"/>
    <col min="9994" max="9994" customWidth="1" width="8.7109375"/>
    <col min="9995" max="9995" customWidth="1" width="8.7109375"/>
    <col min="9996" max="9996" customWidth="1" width="8.7109375"/>
    <col min="9997" max="9997" customWidth="1" width="8.7109375"/>
    <col min="9998" max="9998" customWidth="1" width="8.7109375"/>
    <col min="9999" max="9999" customWidth="1" width="8.7109375"/>
    <col min="10000" max="10000" customWidth="1" width="8.7109375"/>
    <col min="10001" max="10001" customWidth="1" width="8.7109375"/>
    <col min="10002" max="10002" customWidth="1" width="8.7109375"/>
    <col min="10003" max="10003" customWidth="1" width="8.7109375"/>
    <col min="10004" max="10004" customWidth="1" width="8.7109375"/>
    <col min="10005" max="10005" customWidth="1" width="8.7109375"/>
    <col min="10006" max="10006" customWidth="1" width="8.7109375"/>
    <col min="10007" max="10007" customWidth="1" width="8.7109375"/>
    <col min="10008" max="10008" customWidth="1" width="8.7109375"/>
    <col min="10009" max="10009" customWidth="1" width="8.7109375"/>
    <col min="10010" max="10010" customWidth="1" width="8.7109375"/>
    <col min="10011" max="10011" customWidth="1" width="8.7109375"/>
    <col min="10012" max="10012" customWidth="1" width="8.7109375"/>
    <col min="10013" max="10013" customWidth="1" width="8.7109375"/>
    <col min="10014" max="10014" customWidth="1" width="8.7109375"/>
    <col min="10015" max="10015" customWidth="1" width="8.7109375"/>
    <col min="10016" max="10016" customWidth="1" width="8.7109375"/>
    <col min="10017" max="10017" customWidth="1" width="8.7109375"/>
    <col min="10018" max="10018" customWidth="1" width="8.7109375"/>
    <col min="10019" max="10019" customWidth="1" width="8.7109375"/>
    <col min="10020" max="10020" customWidth="1" width="8.7109375"/>
    <col min="10021" max="10021" customWidth="1" width="8.7109375"/>
    <col min="10022" max="10022" customWidth="1" width="8.7109375"/>
    <col min="10023" max="10023" customWidth="1" width="8.7109375"/>
    <col min="10024" max="10024" customWidth="1" width="8.7109375"/>
    <col min="10025" max="10025" customWidth="1" width="8.7109375"/>
    <col min="10026" max="10026" customWidth="1" width="8.7109375"/>
    <col min="10027" max="10027" customWidth="1" width="8.7109375"/>
    <col min="10028" max="10028" customWidth="1" width="8.7109375"/>
    <col min="10029" max="10029" customWidth="1" width="8.7109375"/>
    <col min="10030" max="10030" customWidth="1" width="8.7109375"/>
    <col min="10031" max="10031" customWidth="1" width="8.7109375"/>
    <col min="10032" max="10032" customWidth="1" width="8.7109375"/>
    <col min="10033" max="10033" customWidth="1" width="8.7109375"/>
    <col min="10034" max="10034" customWidth="1" width="8.7109375"/>
    <col min="10035" max="10035" customWidth="1" width="8.7109375"/>
    <col min="10036" max="10036" customWidth="1" width="8.7109375"/>
    <col min="10037" max="10037" customWidth="1" width="8.7109375"/>
    <col min="10038" max="10038" customWidth="1" width="8.7109375"/>
    <col min="10039" max="10039" customWidth="1" width="8.7109375"/>
    <col min="10040" max="10040" customWidth="1" width="8.7109375"/>
    <col min="10041" max="10041" customWidth="1" width="8.7109375"/>
    <col min="10042" max="10042" customWidth="1" width="8.7109375"/>
    <col min="10043" max="10043" customWidth="1" width="8.7109375"/>
    <col min="10044" max="10044" customWidth="1" width="8.7109375"/>
    <col min="10045" max="10045" customWidth="1" width="8.7109375"/>
    <col min="10046" max="10046" customWidth="1" width="8.7109375"/>
    <col min="10047" max="10047" customWidth="1" width="8.7109375"/>
    <col min="10048" max="10048" customWidth="1" width="8.7109375"/>
    <col min="10049" max="10049" customWidth="1" width="8.7109375"/>
    <col min="10050" max="10050" customWidth="1" width="8.7109375"/>
    <col min="10051" max="10051" customWidth="1" width="8.7109375"/>
    <col min="10052" max="10052" customWidth="1" width="8.7109375"/>
    <col min="10053" max="10053" customWidth="1" width="8.7109375"/>
    <col min="10054" max="10054" customWidth="1" width="8.7109375"/>
    <col min="10055" max="10055" customWidth="1" width="8.7109375"/>
    <col min="10056" max="10056" customWidth="1" width="8.7109375"/>
    <col min="10057" max="10057" customWidth="1" width="8.7109375"/>
    <col min="10058" max="10058" customWidth="1" width="8.7109375"/>
    <col min="10059" max="10059" customWidth="1" width="8.7109375"/>
    <col min="10060" max="10060" customWidth="1" width="8.7109375"/>
    <col min="10061" max="10061" customWidth="1" width="8.7109375"/>
    <col min="10062" max="10062" customWidth="1" width="8.7109375"/>
    <col min="10063" max="10063" customWidth="1" width="8.7109375"/>
    <col min="10064" max="10064" customWidth="1" width="8.7109375"/>
    <col min="10065" max="10065" customWidth="1" width="8.7109375"/>
    <col min="10066" max="10066" customWidth="1" width="8.7109375"/>
    <col min="10067" max="10067" customWidth="1" width="8.7109375"/>
    <col min="10068" max="10068" customWidth="1" width="8.7109375"/>
    <col min="10069" max="10069" customWidth="1" width="8.7109375"/>
    <col min="10070" max="10070" customWidth="1" width="8.7109375"/>
    <col min="10071" max="10071" customWidth="1" width="8.7109375"/>
    <col min="10072" max="10072" customWidth="1" width="8.7109375"/>
    <col min="10073" max="10073" customWidth="1" width="8.7109375"/>
    <col min="10074" max="10074" customWidth="1" width="8.7109375"/>
    <col min="10075" max="10075" customWidth="1" width="8.7109375"/>
    <col min="10076" max="10076" customWidth="1" width="8.7109375"/>
    <col min="10077" max="10077" customWidth="1" width="8.7109375"/>
    <col min="10078" max="10078" customWidth="1" width="8.7109375"/>
    <col min="10079" max="10079" customWidth="1" width="8.7109375"/>
    <col min="10080" max="10080" customWidth="1" width="8.7109375"/>
    <col min="10081" max="10081" customWidth="1" width="8.7109375"/>
    <col min="10082" max="10082" customWidth="1" width="8.7109375"/>
    <col min="10083" max="10083" customWidth="1" width="8.7109375"/>
    <col min="10084" max="10084" customWidth="1" width="8.7109375"/>
    <col min="10085" max="10085" customWidth="1" width="8.7109375"/>
    <col min="10086" max="10086" customWidth="1" width="8.7109375"/>
    <col min="10087" max="10087" customWidth="1" width="8.7109375"/>
    <col min="10088" max="10088" customWidth="1" width="8.7109375"/>
    <col min="10089" max="10089" customWidth="1" width="8.7109375"/>
    <col min="10090" max="10090" customWidth="1" width="8.7109375"/>
    <col min="10091" max="10091" customWidth="1" width="8.7109375"/>
    <col min="10092" max="10092" customWidth="1" width="8.7109375"/>
    <col min="10093" max="10093" customWidth="1" width="8.7109375"/>
    <col min="10094" max="10094" customWidth="1" width="8.7109375"/>
    <col min="10095" max="10095" customWidth="1" width="8.7109375"/>
    <col min="10096" max="10096" customWidth="1" width="8.7109375"/>
    <col min="10097" max="10097" customWidth="1" width="8.7109375"/>
    <col min="10098" max="10098" customWidth="1" width="8.7109375"/>
    <col min="10099" max="10099" customWidth="1" width="8.7109375"/>
    <col min="10100" max="10100" customWidth="1" width="8.7109375"/>
    <col min="10101" max="10101" customWidth="1" width="8.7109375"/>
    <col min="10102" max="10102" customWidth="1" width="8.7109375"/>
    <col min="10103" max="10103" customWidth="1" width="8.7109375"/>
    <col min="10104" max="10104" customWidth="1" width="8.7109375"/>
    <col min="10105" max="10105" customWidth="1" width="8.7109375"/>
    <col min="10106" max="10106" customWidth="1" width="8.7109375"/>
    <col min="10107" max="10107" customWidth="1" width="8.7109375"/>
    <col min="10108" max="10108" customWidth="1" width="8.7109375"/>
    <col min="10109" max="10109" customWidth="1" width="8.7109375"/>
    <col min="10110" max="10110" customWidth="1" width="8.7109375"/>
    <col min="10111" max="10111" customWidth="1" width="8.7109375"/>
    <col min="10112" max="10112" customWidth="1" width="8.7109375"/>
    <col min="10113" max="10113" customWidth="1" width="8.7109375"/>
    <col min="10114" max="10114" customWidth="1" width="8.7109375"/>
    <col min="10115" max="10115" customWidth="1" width="8.7109375"/>
    <col min="10116" max="10116" customWidth="1" width="8.7109375"/>
    <col min="10117" max="10117" customWidth="1" width="8.7109375"/>
    <col min="10118" max="10118" customWidth="1" width="8.7109375"/>
    <col min="10119" max="10119" customWidth="1" width="8.7109375"/>
    <col min="10120" max="10120" customWidth="1" width="8.7109375"/>
    <col min="10121" max="10121" customWidth="1" width="8.7109375"/>
    <col min="10122" max="10122" customWidth="1" width="8.7109375"/>
    <col min="10123" max="10123" customWidth="1" width="8.7109375"/>
    <col min="10124" max="10124" customWidth="1" width="8.7109375"/>
    <col min="10125" max="10125" customWidth="1" width="8.7109375"/>
    <col min="10126" max="10126" customWidth="1" width="8.7109375"/>
    <col min="10127" max="10127" customWidth="1" width="8.7109375"/>
    <col min="10128" max="10128" customWidth="1" width="8.7109375"/>
    <col min="10129" max="10129" customWidth="1" width="8.7109375"/>
    <col min="10130" max="10130" customWidth="1" width="8.7109375"/>
    <col min="10131" max="10131" customWidth="1" width="8.7109375"/>
    <col min="10132" max="10132" customWidth="1" width="8.7109375"/>
    <col min="10133" max="10133" customWidth="1" width="8.7109375"/>
    <col min="10134" max="10134" customWidth="1" width="8.7109375"/>
    <col min="10135" max="10135" customWidth="1" width="8.7109375"/>
    <col min="10136" max="10136" customWidth="1" width="8.7109375"/>
    <col min="10137" max="10137" customWidth="1" width="8.7109375"/>
    <col min="10138" max="10138" customWidth="1" width="8.7109375"/>
    <col min="10139" max="10139" customWidth="1" width="8.7109375"/>
    <col min="10140" max="10140" customWidth="1" width="8.7109375"/>
    <col min="10141" max="10141" customWidth="1" width="8.7109375"/>
    <col min="10142" max="10142" customWidth="1" width="8.7109375"/>
    <col min="10143" max="10143" customWidth="1" width="8.7109375"/>
    <col min="10144" max="10144" customWidth="1" width="8.7109375"/>
    <col min="10145" max="10145" customWidth="1" width="8.7109375"/>
    <col min="10146" max="10146" customWidth="1" width="8.7109375"/>
    <col min="10147" max="10147" customWidth="1" width="8.7109375"/>
    <col min="10148" max="10148" customWidth="1" width="8.7109375"/>
    <col min="10149" max="10149" customWidth="1" width="8.7109375"/>
    <col min="10150" max="10150" customWidth="1" width="8.7109375"/>
    <col min="10151" max="10151" customWidth="1" width="8.7109375"/>
    <col min="10152" max="10152" customWidth="1" width="8.7109375"/>
    <col min="10153" max="10153" customWidth="1" width="8.7109375"/>
    <col min="10154" max="10154" customWidth="1" width="8.7109375"/>
    <col min="10155" max="10155" customWidth="1" width="8.7109375"/>
    <col min="10156" max="10156" customWidth="1" width="8.7109375"/>
    <col min="10157" max="10157" customWidth="1" width="8.7109375"/>
    <col min="10158" max="10158" customWidth="1" width="8.7109375"/>
    <col min="10159" max="10159" customWidth="1" width="8.7109375"/>
    <col min="10160" max="10160" customWidth="1" width="8.7109375"/>
    <col min="10161" max="10161" customWidth="1" width="8.7109375"/>
    <col min="10162" max="10162" customWidth="1" width="8.7109375"/>
    <col min="10163" max="10163" customWidth="1" width="8.7109375"/>
    <col min="10164" max="10164" customWidth="1" width="8.7109375"/>
    <col min="10165" max="10165" customWidth="1" width="8.7109375"/>
    <col min="10166" max="10166" customWidth="1" width="8.7109375"/>
    <col min="10167" max="10167" customWidth="1" width="8.7109375"/>
    <col min="10168" max="10168" customWidth="1" width="8.7109375"/>
    <col min="10169" max="10169" customWidth="1" width="8.7109375"/>
    <col min="10170" max="10170" customWidth="1" width="8.7109375"/>
    <col min="10171" max="10171" customWidth="1" width="8.7109375"/>
    <col min="10172" max="10172" customWidth="1" width="8.7109375"/>
    <col min="10173" max="10173" customWidth="1" width="8.7109375"/>
    <col min="10174" max="10174" customWidth="1" width="8.7109375"/>
    <col min="10175" max="10175" customWidth="1" width="8.7109375"/>
    <col min="10176" max="10176" customWidth="1" width="8.7109375"/>
    <col min="10177" max="10177" customWidth="1" width="8.7109375"/>
    <col min="10178" max="10178" customWidth="1" width="8.7109375"/>
    <col min="10179" max="10179" customWidth="1" width="8.7109375"/>
    <col min="10180" max="10180" customWidth="1" width="8.7109375"/>
    <col min="10181" max="10181" customWidth="1" width="8.7109375"/>
    <col min="10182" max="10182" customWidth="1" width="8.7109375"/>
    <col min="10183" max="10183" customWidth="1" width="8.7109375"/>
    <col min="10184" max="10184" customWidth="1" width="8.7109375"/>
    <col min="10185" max="10185" customWidth="1" width="8.7109375"/>
    <col min="10186" max="10186" customWidth="1" width="8.7109375"/>
    <col min="10187" max="10187" customWidth="1" width="8.7109375"/>
    <col min="10188" max="10188" customWidth="1" width="8.7109375"/>
    <col min="10189" max="10189" customWidth="1" width="8.7109375"/>
    <col min="10190" max="10190" customWidth="1" width="8.7109375"/>
    <col min="10191" max="10191" customWidth="1" width="8.7109375"/>
    <col min="10192" max="10192" customWidth="1" width="8.7109375"/>
    <col min="10193" max="10193" customWidth="1" width="8.7109375"/>
    <col min="10194" max="10194" customWidth="1" width="8.7109375"/>
    <col min="10195" max="10195" customWidth="1" width="8.7109375"/>
    <col min="10196" max="10196" customWidth="1" width="8.7109375"/>
    <col min="10197" max="10197" customWidth="1" width="8.7109375"/>
    <col min="10198" max="10198" customWidth="1" width="8.7109375"/>
    <col min="10199" max="10199" customWidth="1" width="8.7109375"/>
    <col min="10200" max="10200" customWidth="1" width="8.7109375"/>
    <col min="10201" max="10201" customWidth="1" width="8.7109375"/>
    <col min="10202" max="10202" customWidth="1" width="8.7109375"/>
    <col min="10203" max="10203" customWidth="1" width="8.7109375"/>
    <col min="10204" max="10204" customWidth="1" width="8.7109375"/>
    <col min="10205" max="10205" customWidth="1" width="8.7109375"/>
    <col min="10206" max="10206" customWidth="1" width="8.7109375"/>
    <col min="10207" max="10207" customWidth="1" width="8.7109375"/>
    <col min="10208" max="10208" customWidth="1" width="8.7109375"/>
    <col min="10209" max="10209" customWidth="1" width="8.7109375"/>
    <col min="10210" max="10210" customWidth="1" width="8.7109375"/>
    <col min="10211" max="10211" customWidth="1" width="8.7109375"/>
    <col min="10212" max="10212" customWidth="1" width="8.7109375"/>
    <col min="10213" max="10213" customWidth="1" width="8.7109375"/>
    <col min="10214" max="10214" customWidth="1" width="8.7109375"/>
    <col min="10215" max="10215" customWidth="1" width="8.7109375"/>
    <col min="10216" max="10216" customWidth="1" width="8.7109375"/>
    <col min="10217" max="10217" customWidth="1" width="8.7109375"/>
    <col min="10218" max="10218" customWidth="1" width="8.7109375"/>
    <col min="10219" max="10219" customWidth="1" width="8.7109375"/>
    <col min="10220" max="10220" customWidth="1" width="8.7109375"/>
    <col min="10221" max="10221" customWidth="1" width="8.7109375"/>
    <col min="10222" max="10222" customWidth="1" width="8.7109375"/>
    <col min="10223" max="10223" customWidth="1" width="8.7109375"/>
    <col min="10224" max="10224" customWidth="1" width="8.7109375"/>
    <col min="10225" max="10225" customWidth="1" width="8.7109375"/>
    <col min="10226" max="10226" customWidth="1" width="8.7109375"/>
    <col min="10227" max="10227" customWidth="1" width="8.7109375"/>
    <col min="10228" max="10228" customWidth="1" width="8.7109375"/>
    <col min="10229" max="10229" customWidth="1" width="8.7109375"/>
    <col min="10230" max="10230" customWidth="1" width="8.7109375"/>
    <col min="10231" max="10231" customWidth="1" width="8.7109375"/>
    <col min="10232" max="10232" customWidth="1" width="8.7109375"/>
    <col min="10233" max="10233" customWidth="1" width="8.7109375"/>
    <col min="10234" max="10234" customWidth="1" width="8.7109375"/>
    <col min="10235" max="10235" customWidth="1" width="8.7109375"/>
    <col min="10236" max="10236" customWidth="1" width="8.7109375"/>
    <col min="10237" max="10237" customWidth="1" width="8.7109375"/>
    <col min="10238" max="10238" customWidth="1" width="8.7109375"/>
    <col min="10239" max="10239" customWidth="1" width="8.7109375"/>
    <col min="10240" max="10240" customWidth="1" width="8.7109375"/>
    <col min="10241" max="10241" customWidth="1" width="8.7109375"/>
    <col min="10242" max="10242" customWidth="1" width="8.7109375"/>
    <col min="10243" max="10243" customWidth="1" width="8.7109375"/>
    <col min="10244" max="10244" customWidth="1" width="8.7109375"/>
    <col min="10245" max="10245" customWidth="1" width="8.7109375"/>
    <col min="10246" max="10246" customWidth="1" width="8.7109375"/>
    <col min="10247" max="10247" customWidth="1" width="8.7109375"/>
    <col min="10248" max="10248" customWidth="1" width="8.7109375"/>
    <col min="10249" max="10249" customWidth="1" width="8.7109375"/>
    <col min="10250" max="10250" customWidth="1" width="8.7109375"/>
    <col min="10251" max="10251" customWidth="1" width="8.7109375"/>
    <col min="10252" max="10252" customWidth="1" width="8.7109375"/>
    <col min="10253" max="10253" customWidth="1" width="8.7109375"/>
    <col min="10254" max="10254" customWidth="1" width="8.7109375"/>
    <col min="10255" max="10255" customWidth="1" width="8.7109375"/>
    <col min="10256" max="10256" customWidth="1" width="8.7109375"/>
    <col min="10257" max="10257" customWidth="1" width="8.7109375"/>
    <col min="10258" max="10258" customWidth="1" width="8.7109375"/>
    <col min="10259" max="10259" customWidth="1" width="8.7109375"/>
    <col min="10260" max="10260" customWidth="1" width="8.7109375"/>
    <col min="10261" max="10261" customWidth="1" width="8.7109375"/>
    <col min="10262" max="10262" customWidth="1" width="8.7109375"/>
    <col min="10263" max="10263" customWidth="1" width="8.7109375"/>
    <col min="10264" max="10264" customWidth="1" width="8.7109375"/>
    <col min="10265" max="10265" customWidth="1" width="8.7109375"/>
    <col min="10266" max="10266" customWidth="1" width="8.7109375"/>
    <col min="10267" max="10267" customWidth="1" width="8.7109375"/>
    <col min="10268" max="10268" customWidth="1" width="8.7109375"/>
    <col min="10269" max="10269" customWidth="1" width="8.7109375"/>
    <col min="10270" max="10270" customWidth="1" width="8.7109375"/>
    <col min="10271" max="10271" customWidth="1" width="8.7109375"/>
    <col min="10272" max="10272" customWidth="1" width="8.7109375"/>
    <col min="10273" max="10273" customWidth="1" width="8.7109375"/>
    <col min="10274" max="10274" customWidth="1" width="8.7109375"/>
    <col min="10275" max="10275" customWidth="1" width="8.7109375"/>
    <col min="10276" max="10276" customWidth="1" width="8.7109375"/>
    <col min="10277" max="10277" customWidth="1" width="8.7109375"/>
    <col min="10278" max="10278" customWidth="1" width="8.7109375"/>
    <col min="10279" max="10279" customWidth="1" width="8.7109375"/>
    <col min="10280" max="10280" customWidth="1" width="8.7109375"/>
    <col min="10281" max="10281" customWidth="1" width="8.7109375"/>
    <col min="10282" max="10282" customWidth="1" width="8.7109375"/>
    <col min="10283" max="10283" customWidth="1" width="8.7109375"/>
    <col min="10284" max="10284" customWidth="1" width="8.7109375"/>
    <col min="10285" max="10285" customWidth="1" width="8.7109375"/>
    <col min="10286" max="10286" customWidth="1" width="8.7109375"/>
    <col min="10287" max="10287" customWidth="1" width="8.7109375"/>
    <col min="10288" max="10288" customWidth="1" width="8.7109375"/>
    <col min="10289" max="10289" customWidth="1" width="8.7109375"/>
    <col min="10290" max="10290" customWidth="1" width="8.7109375"/>
    <col min="10291" max="10291" customWidth="1" width="8.7109375"/>
    <col min="10292" max="10292" customWidth="1" width="8.7109375"/>
    <col min="10293" max="10293" customWidth="1" width="8.7109375"/>
    <col min="10294" max="10294" customWidth="1" width="8.7109375"/>
    <col min="10295" max="10295" customWidth="1" width="8.7109375"/>
    <col min="10296" max="10296" customWidth="1" width="8.7109375"/>
    <col min="10297" max="10297" customWidth="1" width="8.7109375"/>
    <col min="10298" max="10298" customWidth="1" width="8.7109375"/>
    <col min="10299" max="10299" customWidth="1" width="8.7109375"/>
    <col min="10300" max="10300" customWidth="1" width="8.7109375"/>
    <col min="10301" max="10301" customWidth="1" width="8.7109375"/>
    <col min="10302" max="10302" customWidth="1" width="8.7109375"/>
    <col min="10303" max="10303" customWidth="1" width="8.7109375"/>
    <col min="10304" max="10304" customWidth="1" width="8.7109375"/>
    <col min="10305" max="10305" customWidth="1" width="8.7109375"/>
    <col min="10306" max="10306" customWidth="1" width="8.7109375"/>
    <col min="10307" max="10307" customWidth="1" width="8.7109375"/>
    <col min="10308" max="10308" customWidth="1" width="8.7109375"/>
    <col min="10309" max="10309" customWidth="1" width="8.7109375"/>
    <col min="10310" max="10310" customWidth="1" width="8.7109375"/>
    <col min="10311" max="10311" customWidth="1" width="8.7109375"/>
    <col min="10312" max="10312" customWidth="1" width="8.7109375"/>
    <col min="10313" max="10313" customWidth="1" width="8.7109375"/>
    <col min="10314" max="10314" customWidth="1" width="8.7109375"/>
    <col min="10315" max="10315" customWidth="1" width="8.7109375"/>
    <col min="10316" max="10316" customWidth="1" width="8.7109375"/>
    <col min="10317" max="10317" customWidth="1" width="8.7109375"/>
    <col min="10318" max="10318" customWidth="1" width="8.7109375"/>
    <col min="10319" max="10319" customWidth="1" width="8.7109375"/>
    <col min="10320" max="10320" customWidth="1" width="8.7109375"/>
    <col min="10321" max="10321" customWidth="1" width="8.7109375"/>
    <col min="10322" max="10322" customWidth="1" width="8.7109375"/>
    <col min="10323" max="10323" customWidth="1" width="8.7109375"/>
    <col min="10324" max="10324" customWidth="1" width="8.7109375"/>
    <col min="10325" max="10325" customWidth="1" width="8.7109375"/>
    <col min="10326" max="10326" customWidth="1" width="8.7109375"/>
    <col min="10327" max="10327" customWidth="1" width="8.7109375"/>
    <col min="10328" max="10328" customWidth="1" width="8.7109375"/>
    <col min="10329" max="10329" customWidth="1" width="8.7109375"/>
    <col min="10330" max="10330" customWidth="1" width="8.7109375"/>
    <col min="10331" max="10331" customWidth="1" width="8.7109375"/>
    <col min="10332" max="10332" customWidth="1" width="8.7109375"/>
    <col min="10333" max="10333" customWidth="1" width="8.7109375"/>
    <col min="10334" max="10334" customWidth="1" width="8.7109375"/>
    <col min="10335" max="10335" customWidth="1" width="8.7109375"/>
    <col min="10336" max="10336" customWidth="1" width="8.7109375"/>
    <col min="10337" max="10337" customWidth="1" width="8.7109375"/>
    <col min="10338" max="10338" customWidth="1" width="8.7109375"/>
    <col min="10339" max="10339" customWidth="1" width="8.7109375"/>
    <col min="10340" max="10340" customWidth="1" width="8.7109375"/>
    <col min="10341" max="10341" customWidth="1" width="8.7109375"/>
    <col min="10342" max="10342" customWidth="1" width="8.7109375"/>
    <col min="10343" max="10343" customWidth="1" width="8.7109375"/>
    <col min="10344" max="10344" customWidth="1" width="8.7109375"/>
    <col min="10345" max="10345" customWidth="1" width="8.7109375"/>
    <col min="10346" max="10346" customWidth="1" width="8.7109375"/>
    <col min="10347" max="10347" customWidth="1" width="8.7109375"/>
    <col min="10348" max="10348" customWidth="1" width="8.7109375"/>
    <col min="10349" max="10349" customWidth="1" width="8.7109375"/>
    <col min="10350" max="10350" customWidth="1" width="8.7109375"/>
    <col min="10351" max="10351" customWidth="1" width="8.7109375"/>
    <col min="10352" max="10352" customWidth="1" width="8.7109375"/>
    <col min="10353" max="10353" customWidth="1" width="8.7109375"/>
    <col min="10354" max="10354" customWidth="1" width="8.7109375"/>
    <col min="10355" max="10355" customWidth="1" width="8.7109375"/>
    <col min="10356" max="10356" customWidth="1" width="8.7109375"/>
    <col min="10357" max="10357" customWidth="1" width="8.7109375"/>
    <col min="10358" max="10358" customWidth="1" width="8.7109375"/>
    <col min="10359" max="10359" customWidth="1" width="8.7109375"/>
    <col min="10360" max="10360" customWidth="1" width="8.7109375"/>
    <col min="10361" max="10361" customWidth="1" width="8.7109375"/>
    <col min="10362" max="10362" customWidth="1" width="8.7109375"/>
    <col min="10363" max="10363" customWidth="1" width="8.7109375"/>
    <col min="10364" max="10364" customWidth="1" width="8.7109375"/>
    <col min="10365" max="10365" customWidth="1" width="8.7109375"/>
    <col min="10366" max="10366" customWidth="1" width="8.7109375"/>
    <col min="10367" max="10367" customWidth="1" width="8.7109375"/>
    <col min="10368" max="10368" customWidth="1" width="8.7109375"/>
    <col min="10369" max="10369" customWidth="1" width="8.7109375"/>
    <col min="10370" max="10370" customWidth="1" width="8.7109375"/>
    <col min="10371" max="10371" customWidth="1" width="8.7109375"/>
    <col min="10372" max="10372" customWidth="1" width="8.7109375"/>
    <col min="10373" max="10373" customWidth="1" width="8.7109375"/>
    <col min="10374" max="10374" customWidth="1" width="8.7109375"/>
    <col min="10375" max="10375" customWidth="1" width="8.7109375"/>
    <col min="10376" max="10376" customWidth="1" width="8.7109375"/>
    <col min="10377" max="10377" customWidth="1" width="8.7109375"/>
    <col min="10378" max="10378" customWidth="1" width="8.7109375"/>
    <col min="10379" max="10379" customWidth="1" width="8.7109375"/>
    <col min="10380" max="10380" customWidth="1" width="8.7109375"/>
    <col min="10381" max="10381" customWidth="1" width="8.7109375"/>
    <col min="10382" max="10382" customWidth="1" width="8.7109375"/>
    <col min="10383" max="10383" customWidth="1" width="8.7109375"/>
    <col min="10384" max="10384" customWidth="1" width="8.7109375"/>
    <col min="10385" max="10385" customWidth="1" width="8.7109375"/>
    <col min="10386" max="10386" customWidth="1" width="8.7109375"/>
    <col min="10387" max="10387" customWidth="1" width="8.7109375"/>
    <col min="10388" max="10388" customWidth="1" width="8.7109375"/>
    <col min="10389" max="10389" customWidth="1" width="8.7109375"/>
    <col min="10390" max="10390" customWidth="1" width="8.7109375"/>
    <col min="10391" max="10391" customWidth="1" width="8.7109375"/>
    <col min="10392" max="10392" customWidth="1" width="8.7109375"/>
    <col min="10393" max="10393" customWidth="1" width="8.7109375"/>
    <col min="10394" max="10394" customWidth="1" width="8.7109375"/>
    <col min="10395" max="10395" customWidth="1" width="8.7109375"/>
    <col min="10396" max="10396" customWidth="1" width="8.7109375"/>
    <col min="10397" max="10397" customWidth="1" width="8.7109375"/>
    <col min="10398" max="10398" customWidth="1" width="8.7109375"/>
    <col min="10399" max="10399" customWidth="1" width="8.7109375"/>
    <col min="10400" max="10400" customWidth="1" width="8.7109375"/>
    <col min="10401" max="10401" customWidth="1" width="8.7109375"/>
    <col min="10402" max="10402" customWidth="1" width="8.7109375"/>
    <col min="10403" max="10403" customWidth="1" width="8.7109375"/>
    <col min="10404" max="10404" customWidth="1" width="8.7109375"/>
    <col min="10405" max="10405" customWidth="1" width="8.7109375"/>
    <col min="10406" max="10406" customWidth="1" width="8.7109375"/>
    <col min="10407" max="10407" customWidth="1" width="8.7109375"/>
    <col min="10408" max="10408" customWidth="1" width="8.7109375"/>
    <col min="10409" max="10409" customWidth="1" width="8.7109375"/>
    <col min="10410" max="10410" customWidth="1" width="8.7109375"/>
    <col min="10411" max="10411" customWidth="1" width="8.7109375"/>
    <col min="10412" max="10412" customWidth="1" width="8.7109375"/>
    <col min="10413" max="10413" customWidth="1" width="8.7109375"/>
    <col min="10414" max="10414" customWidth="1" width="8.7109375"/>
    <col min="10415" max="10415" customWidth="1" width="8.7109375"/>
    <col min="10416" max="10416" customWidth="1" width="8.7109375"/>
    <col min="10417" max="10417" customWidth="1" width="8.7109375"/>
    <col min="10418" max="10418" customWidth="1" width="8.7109375"/>
    <col min="10419" max="10419" customWidth="1" width="8.7109375"/>
    <col min="10420" max="10420" customWidth="1" width="8.7109375"/>
    <col min="10421" max="10421" customWidth="1" width="8.7109375"/>
    <col min="10422" max="10422" customWidth="1" width="8.7109375"/>
    <col min="10423" max="10423" customWidth="1" width="8.7109375"/>
    <col min="10424" max="10424" customWidth="1" width="8.7109375"/>
    <col min="10425" max="10425" customWidth="1" width="8.7109375"/>
    <col min="10426" max="10426" customWidth="1" width="8.7109375"/>
    <col min="10427" max="10427" customWidth="1" width="8.7109375"/>
    <col min="10428" max="10428" customWidth="1" width="8.7109375"/>
    <col min="10429" max="10429" customWidth="1" width="8.7109375"/>
    <col min="10430" max="10430" customWidth="1" width="8.7109375"/>
    <col min="10431" max="10431" customWidth="1" width="8.7109375"/>
    <col min="10432" max="10432" customWidth="1" width="8.7109375"/>
    <col min="10433" max="10433" customWidth="1" width="8.7109375"/>
    <col min="10434" max="10434" customWidth="1" width="8.7109375"/>
    <col min="10435" max="10435" customWidth="1" width="8.7109375"/>
    <col min="10436" max="10436" customWidth="1" width="8.7109375"/>
    <col min="10437" max="10437" customWidth="1" width="8.7109375"/>
    <col min="10438" max="10438" customWidth="1" width="8.7109375"/>
    <col min="10439" max="10439" customWidth="1" width="8.7109375"/>
    <col min="10440" max="10440" customWidth="1" width="8.7109375"/>
    <col min="10441" max="10441" customWidth="1" width="8.7109375"/>
    <col min="10442" max="10442" customWidth="1" width="8.7109375"/>
    <col min="10443" max="10443" customWidth="1" width="8.7109375"/>
    <col min="10444" max="10444" customWidth="1" width="8.7109375"/>
    <col min="10445" max="10445" customWidth="1" width="8.7109375"/>
    <col min="10446" max="10446" customWidth="1" width="8.7109375"/>
    <col min="10447" max="10447" customWidth="1" width="8.7109375"/>
    <col min="10448" max="10448" customWidth="1" width="8.7109375"/>
    <col min="10449" max="10449" customWidth="1" width="8.7109375"/>
    <col min="10450" max="10450" customWidth="1" width="8.7109375"/>
    <col min="10451" max="10451" customWidth="1" width="8.7109375"/>
    <col min="10452" max="10452" customWidth="1" width="8.7109375"/>
    <col min="10453" max="10453" customWidth="1" width="8.7109375"/>
    <col min="10454" max="10454" customWidth="1" width="8.7109375"/>
    <col min="10455" max="10455" customWidth="1" width="8.7109375"/>
    <col min="10456" max="10456" customWidth="1" width="8.7109375"/>
    <col min="10457" max="10457" customWidth="1" width="8.7109375"/>
    <col min="10458" max="10458" customWidth="1" width="8.7109375"/>
    <col min="10459" max="10459" customWidth="1" width="8.7109375"/>
    <col min="10460" max="10460" customWidth="1" width="8.7109375"/>
    <col min="10461" max="10461" customWidth="1" width="8.7109375"/>
    <col min="10462" max="10462" customWidth="1" width="8.7109375"/>
    <col min="10463" max="10463" customWidth="1" width="8.7109375"/>
    <col min="10464" max="10464" customWidth="1" width="8.7109375"/>
    <col min="10465" max="10465" customWidth="1" width="8.7109375"/>
    <col min="10466" max="10466" customWidth="1" width="8.7109375"/>
    <col min="10467" max="10467" customWidth="1" width="8.7109375"/>
    <col min="10468" max="10468" customWidth="1" width="8.7109375"/>
    <col min="10469" max="10469" customWidth="1" width="8.7109375"/>
    <col min="10470" max="10470" customWidth="1" width="8.7109375"/>
    <col min="10471" max="10471" customWidth="1" width="8.7109375"/>
    <col min="10472" max="10472" customWidth="1" width="8.7109375"/>
    <col min="10473" max="10473" customWidth="1" width="8.7109375"/>
    <col min="10474" max="10474" customWidth="1" width="8.7109375"/>
    <col min="10475" max="10475" customWidth="1" width="8.7109375"/>
    <col min="10476" max="10476" customWidth="1" width="8.7109375"/>
    <col min="10477" max="10477" customWidth="1" width="8.7109375"/>
    <col min="10478" max="10478" customWidth="1" width="8.7109375"/>
    <col min="10479" max="10479" customWidth="1" width="8.7109375"/>
    <col min="10480" max="10480" customWidth="1" width="8.7109375"/>
    <col min="10481" max="10481" customWidth="1" width="8.7109375"/>
    <col min="10482" max="10482" customWidth="1" width="8.7109375"/>
    <col min="10483" max="10483" customWidth="1" width="8.7109375"/>
    <col min="10484" max="10484" customWidth="1" width="8.7109375"/>
    <col min="10485" max="10485" customWidth="1" width="8.7109375"/>
    <col min="10486" max="10486" customWidth="1" width="8.7109375"/>
    <col min="10487" max="10487" customWidth="1" width="8.7109375"/>
    <col min="10488" max="10488" customWidth="1" width="8.7109375"/>
    <col min="10489" max="10489" customWidth="1" width="8.7109375"/>
    <col min="10490" max="10490" customWidth="1" width="8.7109375"/>
    <col min="10491" max="10491" customWidth="1" width="8.7109375"/>
    <col min="10492" max="10492" customWidth="1" width="8.7109375"/>
    <col min="10493" max="10493" customWidth="1" width="8.7109375"/>
    <col min="10494" max="10494" customWidth="1" width="8.7109375"/>
    <col min="10495" max="10495" customWidth="1" width="8.7109375"/>
    <col min="10496" max="10496" customWidth="1" width="8.7109375"/>
    <col min="10497" max="10497" customWidth="1" width="8.7109375"/>
    <col min="10498" max="10498" customWidth="1" width="8.7109375"/>
    <col min="10499" max="10499" customWidth="1" width="8.7109375"/>
    <col min="10500" max="10500" customWidth="1" width="8.7109375"/>
    <col min="10501" max="10501" customWidth="1" width="8.7109375"/>
    <col min="10502" max="10502" customWidth="1" width="8.7109375"/>
    <col min="10503" max="10503" customWidth="1" width="8.7109375"/>
    <col min="10504" max="10504" customWidth="1" width="8.7109375"/>
    <col min="10505" max="10505" customWidth="1" width="8.7109375"/>
    <col min="10506" max="10506" customWidth="1" width="8.7109375"/>
    <col min="10507" max="10507" customWidth="1" width="8.7109375"/>
    <col min="10508" max="10508" customWidth="1" width="8.7109375"/>
    <col min="10509" max="10509" customWidth="1" width="8.7109375"/>
    <col min="10510" max="10510" customWidth="1" width="8.7109375"/>
    <col min="10511" max="10511" customWidth="1" width="8.7109375"/>
    <col min="10512" max="10512" customWidth="1" width="8.7109375"/>
    <col min="10513" max="10513" customWidth="1" width="8.7109375"/>
    <col min="10514" max="10514" customWidth="1" width="8.7109375"/>
    <col min="10515" max="10515" customWidth="1" width="8.7109375"/>
    <col min="10516" max="10516" customWidth="1" width="8.7109375"/>
    <col min="10517" max="10517" customWidth="1" width="8.7109375"/>
    <col min="10518" max="10518" customWidth="1" width="8.7109375"/>
    <col min="10519" max="10519" customWidth="1" width="8.7109375"/>
    <col min="10520" max="10520" customWidth="1" width="8.7109375"/>
    <col min="10521" max="10521" customWidth="1" width="8.7109375"/>
    <col min="10522" max="10522" customWidth="1" width="8.7109375"/>
    <col min="10523" max="10523" customWidth="1" width="8.7109375"/>
    <col min="10524" max="10524" customWidth="1" width="8.7109375"/>
    <col min="10525" max="10525" customWidth="1" width="8.7109375"/>
    <col min="10526" max="10526" customWidth="1" width="8.7109375"/>
    <col min="10527" max="10527" customWidth="1" width="8.7109375"/>
    <col min="10528" max="10528" customWidth="1" width="8.7109375"/>
    <col min="10529" max="10529" customWidth="1" width="8.7109375"/>
    <col min="10530" max="10530" customWidth="1" width="8.7109375"/>
    <col min="10531" max="10531" customWidth="1" width="8.7109375"/>
    <col min="10532" max="10532" customWidth="1" width="8.7109375"/>
    <col min="10533" max="10533" customWidth="1" width="8.7109375"/>
    <col min="10534" max="10534" customWidth="1" width="8.7109375"/>
    <col min="10535" max="10535" customWidth="1" width="8.7109375"/>
    <col min="10536" max="10536" customWidth="1" width="8.7109375"/>
    <col min="10537" max="10537" customWidth="1" width="8.7109375"/>
    <col min="10538" max="10538" customWidth="1" width="8.7109375"/>
    <col min="10539" max="10539" customWidth="1" width="8.7109375"/>
    <col min="10540" max="10540" customWidth="1" width="8.7109375"/>
    <col min="10541" max="10541" customWidth="1" width="8.7109375"/>
    <col min="10542" max="10542" customWidth="1" width="8.7109375"/>
    <col min="10543" max="10543" customWidth="1" width="8.7109375"/>
    <col min="10544" max="10544" customWidth="1" width="8.7109375"/>
    <col min="10545" max="10545" customWidth="1" width="8.7109375"/>
    <col min="10546" max="10546" customWidth="1" width="8.7109375"/>
    <col min="10547" max="10547" customWidth="1" width="8.7109375"/>
    <col min="10548" max="10548" customWidth="1" width="8.7109375"/>
    <col min="10549" max="10549" customWidth="1" width="8.7109375"/>
    <col min="10550" max="10550" customWidth="1" width="8.7109375"/>
    <col min="10551" max="10551" customWidth="1" width="8.7109375"/>
    <col min="10552" max="10552" customWidth="1" width="8.7109375"/>
    <col min="10553" max="10553" customWidth="1" width="8.7109375"/>
    <col min="10554" max="10554" customWidth="1" width="8.7109375"/>
    <col min="10555" max="10555" customWidth="1" width="8.7109375"/>
    <col min="10556" max="10556" customWidth="1" width="8.7109375"/>
    <col min="10557" max="10557" customWidth="1" width="8.7109375"/>
    <col min="10558" max="10558" customWidth="1" width="8.7109375"/>
    <col min="10559" max="10559" customWidth="1" width="8.7109375"/>
    <col min="10560" max="10560" customWidth="1" width="8.7109375"/>
    <col min="10561" max="10561" customWidth="1" width="8.7109375"/>
    <col min="10562" max="10562" customWidth="1" width="8.7109375"/>
    <col min="10563" max="10563" customWidth="1" width="8.7109375"/>
    <col min="10564" max="10564" customWidth="1" width="8.7109375"/>
    <col min="10565" max="10565" customWidth="1" width="8.7109375"/>
    <col min="10566" max="10566" customWidth="1" width="8.7109375"/>
    <col min="10567" max="10567" customWidth="1" width="8.7109375"/>
    <col min="10568" max="10568" customWidth="1" width="8.7109375"/>
    <col min="10569" max="10569" customWidth="1" width="8.7109375"/>
    <col min="10570" max="10570" customWidth="1" width="8.7109375"/>
    <col min="10571" max="10571" customWidth="1" width="8.7109375"/>
    <col min="10572" max="10572" customWidth="1" width="8.7109375"/>
    <col min="10573" max="10573" customWidth="1" width="8.7109375"/>
    <col min="10574" max="10574" customWidth="1" width="8.7109375"/>
    <col min="10575" max="10575" customWidth="1" width="8.7109375"/>
    <col min="10576" max="10576" customWidth="1" width="8.7109375"/>
    <col min="10577" max="10577" customWidth="1" width="8.7109375"/>
    <col min="10578" max="10578" customWidth="1" width="8.7109375"/>
    <col min="10579" max="10579" customWidth="1" width="8.7109375"/>
    <col min="10580" max="10580" customWidth="1" width="8.7109375"/>
    <col min="10581" max="10581" customWidth="1" width="8.7109375"/>
    <col min="10582" max="10582" customWidth="1" width="8.7109375"/>
    <col min="10583" max="10583" customWidth="1" width="8.7109375"/>
    <col min="10584" max="10584" customWidth="1" width="8.7109375"/>
    <col min="10585" max="10585" customWidth="1" width="8.7109375"/>
    <col min="10586" max="10586" customWidth="1" width="8.7109375"/>
    <col min="10587" max="10587" customWidth="1" width="8.7109375"/>
    <col min="10588" max="10588" customWidth="1" width="8.7109375"/>
    <col min="10589" max="10589" customWidth="1" width="8.7109375"/>
    <col min="10590" max="10590" customWidth="1" width="8.7109375"/>
    <col min="10591" max="10591" customWidth="1" width="8.7109375"/>
    <col min="10592" max="10592" customWidth="1" width="8.7109375"/>
    <col min="10593" max="10593" customWidth="1" width="8.7109375"/>
    <col min="10594" max="10594" customWidth="1" width="8.7109375"/>
    <col min="10595" max="10595" customWidth="1" width="8.7109375"/>
    <col min="10596" max="10596" customWidth="1" width="8.7109375"/>
    <col min="10597" max="10597" customWidth="1" width="8.7109375"/>
    <col min="10598" max="10598" customWidth="1" width="8.7109375"/>
    <col min="10599" max="10599" customWidth="1" width="8.7109375"/>
    <col min="10600" max="10600" customWidth="1" width="8.7109375"/>
    <col min="10601" max="10601" customWidth="1" width="8.7109375"/>
    <col min="10602" max="10602" customWidth="1" width="8.7109375"/>
    <col min="10603" max="10603" customWidth="1" width="8.7109375"/>
    <col min="10604" max="10604" customWidth="1" width="8.7109375"/>
    <col min="10605" max="10605" customWidth="1" width="8.7109375"/>
    <col min="10606" max="10606" customWidth="1" width="8.7109375"/>
    <col min="10607" max="10607" customWidth="1" width="8.7109375"/>
    <col min="10608" max="10608" customWidth="1" width="8.7109375"/>
    <col min="10609" max="10609" customWidth="1" width="8.7109375"/>
    <col min="10610" max="10610" customWidth="1" width="8.7109375"/>
    <col min="10611" max="10611" customWidth="1" width="8.7109375"/>
    <col min="10612" max="10612" customWidth="1" width="8.7109375"/>
    <col min="10613" max="10613" customWidth="1" width="8.7109375"/>
    <col min="10614" max="10614" customWidth="1" width="8.7109375"/>
    <col min="10615" max="10615" customWidth="1" width="8.7109375"/>
    <col min="10616" max="10616" customWidth="1" width="8.7109375"/>
    <col min="10617" max="10617" customWidth="1" width="8.7109375"/>
    <col min="10618" max="10618" customWidth="1" width="8.7109375"/>
    <col min="10619" max="10619" customWidth="1" width="8.7109375"/>
    <col min="10620" max="10620" customWidth="1" width="8.7109375"/>
    <col min="10621" max="10621" customWidth="1" width="8.7109375"/>
    <col min="10622" max="10622" customWidth="1" width="8.7109375"/>
    <col min="10623" max="10623" customWidth="1" width="8.7109375"/>
    <col min="10624" max="10624" customWidth="1" width="8.7109375"/>
    <col min="10625" max="10625" customWidth="1" width="8.7109375"/>
    <col min="10626" max="10626" customWidth="1" width="8.7109375"/>
    <col min="10627" max="10627" customWidth="1" width="8.7109375"/>
    <col min="10628" max="10628" customWidth="1" width="8.7109375"/>
    <col min="10629" max="10629" customWidth="1" width="8.7109375"/>
    <col min="10630" max="10630" customWidth="1" width="8.7109375"/>
    <col min="10631" max="10631" customWidth="1" width="8.7109375"/>
    <col min="10632" max="10632" customWidth="1" width="8.7109375"/>
    <col min="10633" max="10633" customWidth="1" width="8.7109375"/>
    <col min="10634" max="10634" customWidth="1" width="8.7109375"/>
    <col min="10635" max="10635" customWidth="1" width="8.7109375"/>
    <col min="10636" max="10636" customWidth="1" width="8.7109375"/>
    <col min="10637" max="10637" customWidth="1" width="8.7109375"/>
    <col min="10638" max="10638" customWidth="1" width="8.7109375"/>
    <col min="10639" max="10639" customWidth="1" width="8.7109375"/>
    <col min="10640" max="10640" customWidth="1" width="8.7109375"/>
    <col min="10641" max="10641" customWidth="1" width="8.7109375"/>
    <col min="10642" max="10642" customWidth="1" width="8.7109375"/>
    <col min="10643" max="10643" customWidth="1" width="8.7109375"/>
    <col min="10644" max="10644" customWidth="1" width="8.7109375"/>
    <col min="10645" max="10645" customWidth="1" width="8.7109375"/>
    <col min="10646" max="10646" customWidth="1" width="8.7109375"/>
    <col min="10647" max="10647" customWidth="1" width="8.7109375"/>
    <col min="10648" max="10648" customWidth="1" width="8.7109375"/>
    <col min="10649" max="10649" customWidth="1" width="8.7109375"/>
    <col min="10650" max="10650" customWidth="1" width="8.7109375"/>
    <col min="10651" max="10651" customWidth="1" width="8.7109375"/>
    <col min="10652" max="10652" customWidth="1" width="8.7109375"/>
    <col min="10653" max="10653" customWidth="1" width="8.7109375"/>
    <col min="10654" max="10654" customWidth="1" width="8.7109375"/>
    <col min="10655" max="10655" customWidth="1" width="8.7109375"/>
    <col min="10656" max="10656" customWidth="1" width="8.7109375"/>
    <col min="10657" max="10657" customWidth="1" width="8.7109375"/>
    <col min="10658" max="10658" customWidth="1" width="8.7109375"/>
    <col min="10659" max="10659" customWidth="1" width="8.7109375"/>
    <col min="10660" max="10660" customWidth="1" width="8.7109375"/>
    <col min="10661" max="10661" customWidth="1" width="8.7109375"/>
    <col min="10662" max="10662" customWidth="1" width="8.7109375"/>
    <col min="10663" max="10663" customWidth="1" width="8.7109375"/>
    <col min="10664" max="10664" customWidth="1" width="8.7109375"/>
    <col min="10665" max="10665" customWidth="1" width="8.7109375"/>
    <col min="10666" max="10666" customWidth="1" width="8.7109375"/>
    <col min="10667" max="10667" customWidth="1" width="8.7109375"/>
    <col min="10668" max="10668" customWidth="1" width="8.7109375"/>
    <col min="10669" max="10669" customWidth="1" width="8.7109375"/>
    <col min="10670" max="10670" customWidth="1" width="8.7109375"/>
    <col min="10671" max="10671" customWidth="1" width="8.7109375"/>
    <col min="10672" max="10672" customWidth="1" width="8.7109375"/>
    <col min="10673" max="10673" customWidth="1" width="8.7109375"/>
    <col min="10674" max="10674" customWidth="1" width="8.7109375"/>
    <col min="10675" max="10675" customWidth="1" width="8.7109375"/>
    <col min="10676" max="10676" customWidth="1" width="8.7109375"/>
    <col min="10677" max="10677" customWidth="1" width="8.7109375"/>
    <col min="10678" max="10678" customWidth="1" width="8.7109375"/>
    <col min="10679" max="10679" customWidth="1" width="8.7109375"/>
    <col min="10680" max="10680" customWidth="1" width="8.7109375"/>
    <col min="10681" max="10681" customWidth="1" width="8.7109375"/>
    <col min="10682" max="10682" customWidth="1" width="8.7109375"/>
    <col min="10683" max="10683" customWidth="1" width="8.7109375"/>
    <col min="10684" max="10684" customWidth="1" width="8.7109375"/>
    <col min="10685" max="10685" customWidth="1" width="8.7109375"/>
    <col min="10686" max="10686" customWidth="1" width="8.7109375"/>
    <col min="10687" max="10687" customWidth="1" width="8.7109375"/>
    <col min="10688" max="10688" customWidth="1" width="8.7109375"/>
    <col min="10689" max="10689" customWidth="1" width="8.7109375"/>
    <col min="10690" max="10690" customWidth="1" width="8.7109375"/>
    <col min="10691" max="10691" customWidth="1" width="8.7109375"/>
    <col min="10692" max="10692" customWidth="1" width="8.7109375"/>
    <col min="10693" max="10693" customWidth="1" width="8.7109375"/>
    <col min="10694" max="10694" customWidth="1" width="8.7109375"/>
    <col min="10695" max="10695" customWidth="1" width="8.7109375"/>
    <col min="10696" max="10696" customWidth="1" width="8.7109375"/>
    <col min="10697" max="10697" customWidth="1" width="8.7109375"/>
    <col min="10698" max="10698" customWidth="1" width="8.7109375"/>
    <col min="10699" max="10699" customWidth="1" width="8.7109375"/>
    <col min="10700" max="10700" customWidth="1" width="8.7109375"/>
    <col min="10701" max="10701" customWidth="1" width="8.7109375"/>
    <col min="10702" max="10702" customWidth="1" width="8.7109375"/>
    <col min="10703" max="10703" customWidth="1" width="8.7109375"/>
    <col min="10704" max="10704" customWidth="1" width="8.7109375"/>
    <col min="10705" max="10705" customWidth="1" width="8.7109375"/>
    <col min="10706" max="10706" customWidth="1" width="8.7109375"/>
    <col min="10707" max="10707" customWidth="1" width="8.7109375"/>
    <col min="10708" max="10708" customWidth="1" width="8.7109375"/>
    <col min="10709" max="10709" customWidth="1" width="8.7109375"/>
    <col min="10710" max="10710" customWidth="1" width="8.7109375"/>
    <col min="10711" max="10711" customWidth="1" width="8.7109375"/>
    <col min="10712" max="10712" customWidth="1" width="8.7109375"/>
    <col min="10713" max="10713" customWidth="1" width="8.7109375"/>
    <col min="10714" max="10714" customWidth="1" width="8.7109375"/>
    <col min="10715" max="10715" customWidth="1" width="8.7109375"/>
    <col min="10716" max="10716" customWidth="1" width="8.7109375"/>
    <col min="10717" max="10717" customWidth="1" width="8.7109375"/>
    <col min="10718" max="10718" customWidth="1" width="8.7109375"/>
    <col min="10719" max="10719" customWidth="1" width="8.7109375"/>
    <col min="10720" max="10720" customWidth="1" width="8.7109375"/>
    <col min="10721" max="10721" customWidth="1" width="8.7109375"/>
    <col min="10722" max="10722" customWidth="1" width="8.7109375"/>
    <col min="10723" max="10723" customWidth="1" width="8.7109375"/>
    <col min="10724" max="10724" customWidth="1" width="8.7109375"/>
    <col min="10725" max="10725" customWidth="1" width="8.7109375"/>
    <col min="10726" max="10726" customWidth="1" width="8.7109375"/>
    <col min="10727" max="10727" customWidth="1" width="8.7109375"/>
    <col min="10728" max="10728" customWidth="1" width="8.7109375"/>
    <col min="10729" max="10729" customWidth="1" width="8.7109375"/>
    <col min="10730" max="10730" customWidth="1" width="8.7109375"/>
    <col min="10731" max="10731" customWidth="1" width="8.7109375"/>
    <col min="10732" max="10732" customWidth="1" width="8.7109375"/>
    <col min="10733" max="10733" customWidth="1" width="8.7109375"/>
    <col min="10734" max="10734" customWidth="1" width="8.7109375"/>
    <col min="10735" max="10735" customWidth="1" width="8.7109375"/>
    <col min="10736" max="10736" customWidth="1" width="8.7109375"/>
    <col min="10737" max="10737" customWidth="1" width="8.7109375"/>
    <col min="10738" max="10738" customWidth="1" width="8.7109375"/>
    <col min="10739" max="10739" customWidth="1" width="8.7109375"/>
    <col min="10740" max="10740" customWidth="1" width="8.7109375"/>
    <col min="10741" max="10741" customWidth="1" width="8.7109375"/>
    <col min="10742" max="10742" customWidth="1" width="8.7109375"/>
    <col min="10743" max="10743" customWidth="1" width="8.7109375"/>
    <col min="10744" max="10744" customWidth="1" width="8.7109375"/>
    <col min="10745" max="10745" customWidth="1" width="8.7109375"/>
    <col min="10746" max="10746" customWidth="1" width="8.7109375"/>
    <col min="10747" max="10747" customWidth="1" width="8.7109375"/>
    <col min="10748" max="10748" customWidth="1" width="8.7109375"/>
    <col min="10749" max="10749" customWidth="1" width="8.7109375"/>
    <col min="10750" max="10750" customWidth="1" width="8.7109375"/>
    <col min="10751" max="10751" customWidth="1" width="8.7109375"/>
    <col min="10752" max="10752" customWidth="1" width="8.7109375"/>
    <col min="10753" max="10753" customWidth="1" width="8.7109375"/>
    <col min="10754" max="10754" customWidth="1" width="8.7109375"/>
    <col min="10755" max="10755" customWidth="1" width="8.7109375"/>
    <col min="10756" max="10756" customWidth="1" width="8.7109375"/>
    <col min="10757" max="10757" customWidth="1" width="8.7109375"/>
    <col min="10758" max="10758" customWidth="1" width="8.7109375"/>
    <col min="10759" max="10759" customWidth="1" width="8.7109375"/>
    <col min="10760" max="10760" customWidth="1" width="8.7109375"/>
    <col min="10761" max="10761" customWidth="1" width="8.7109375"/>
    <col min="10762" max="10762" customWidth="1" width="8.7109375"/>
    <col min="10763" max="10763" customWidth="1" width="8.7109375"/>
    <col min="10764" max="10764" customWidth="1" width="8.7109375"/>
    <col min="10765" max="10765" customWidth="1" width="8.7109375"/>
    <col min="10766" max="10766" customWidth="1" width="8.7109375"/>
    <col min="10767" max="10767" customWidth="1" width="8.7109375"/>
    <col min="10768" max="10768" customWidth="1" width="8.7109375"/>
    <col min="10769" max="10769" customWidth="1" width="8.7109375"/>
    <col min="10770" max="10770" customWidth="1" width="8.7109375"/>
    <col min="10771" max="10771" customWidth="1" width="8.7109375"/>
    <col min="10772" max="10772" customWidth="1" width="8.7109375"/>
    <col min="10773" max="10773" customWidth="1" width="8.7109375"/>
    <col min="10774" max="10774" customWidth="1" width="8.7109375"/>
    <col min="10775" max="10775" customWidth="1" width="8.7109375"/>
    <col min="10776" max="10776" customWidth="1" width="8.7109375"/>
    <col min="10777" max="10777" customWidth="1" width="8.7109375"/>
    <col min="10778" max="10778" customWidth="1" width="8.7109375"/>
    <col min="10779" max="10779" customWidth="1" width="8.7109375"/>
    <col min="10780" max="10780" customWidth="1" width="8.7109375"/>
    <col min="10781" max="10781" customWidth="1" width="8.7109375"/>
    <col min="10782" max="10782" customWidth="1" width="8.7109375"/>
    <col min="10783" max="10783" customWidth="1" width="8.7109375"/>
    <col min="10784" max="10784" customWidth="1" width="8.7109375"/>
    <col min="10785" max="10785" customWidth="1" width="8.7109375"/>
    <col min="10786" max="10786" customWidth="1" width="8.7109375"/>
    <col min="10787" max="10787" customWidth="1" width="8.7109375"/>
    <col min="10788" max="10788" customWidth="1" width="8.7109375"/>
    <col min="10789" max="10789" customWidth="1" width="8.7109375"/>
    <col min="10790" max="10790" customWidth="1" width="8.7109375"/>
    <col min="10791" max="10791" customWidth="1" width="8.7109375"/>
    <col min="10792" max="10792" customWidth="1" width="8.7109375"/>
    <col min="10793" max="10793" customWidth="1" width="8.7109375"/>
    <col min="10794" max="10794" customWidth="1" width="8.7109375"/>
    <col min="10795" max="10795" customWidth="1" width="8.7109375"/>
    <col min="10796" max="10796" customWidth="1" width="8.7109375"/>
    <col min="10797" max="10797" customWidth="1" width="8.7109375"/>
    <col min="10798" max="10798" customWidth="1" width="8.7109375"/>
    <col min="10799" max="10799" customWidth="1" width="8.7109375"/>
    <col min="10800" max="10800" customWidth="1" width="8.7109375"/>
    <col min="10801" max="10801" customWidth="1" width="8.7109375"/>
    <col min="10802" max="10802" customWidth="1" width="8.7109375"/>
    <col min="10803" max="10803" customWidth="1" width="8.7109375"/>
    <col min="10804" max="10804" customWidth="1" width="8.7109375"/>
    <col min="10805" max="10805" customWidth="1" width="8.7109375"/>
    <col min="10806" max="10806" customWidth="1" width="8.7109375"/>
    <col min="10807" max="10807" customWidth="1" width="8.7109375"/>
    <col min="10808" max="10808" customWidth="1" width="8.7109375"/>
    <col min="10809" max="10809" customWidth="1" width="8.7109375"/>
    <col min="10810" max="10810" customWidth="1" width="8.7109375"/>
    <col min="10811" max="10811" customWidth="1" width="8.7109375"/>
    <col min="10812" max="10812" customWidth="1" width="8.7109375"/>
    <col min="10813" max="10813" customWidth="1" width="8.7109375"/>
    <col min="10814" max="10814" customWidth="1" width="8.7109375"/>
    <col min="10815" max="10815" customWidth="1" width="8.7109375"/>
    <col min="10816" max="10816" customWidth="1" width="8.7109375"/>
    <col min="10817" max="10817" customWidth="1" width="8.7109375"/>
    <col min="10818" max="10818" customWidth="1" width="8.7109375"/>
    <col min="10819" max="10819" customWidth="1" width="8.7109375"/>
    <col min="10820" max="10820" customWidth="1" width="8.7109375"/>
    <col min="10821" max="10821" customWidth="1" width="8.7109375"/>
    <col min="10822" max="10822" customWidth="1" width="8.7109375"/>
    <col min="10823" max="10823" customWidth="1" width="8.7109375"/>
    <col min="10824" max="10824" customWidth="1" width="8.7109375"/>
    <col min="10825" max="10825" customWidth="1" width="8.7109375"/>
    <col min="10826" max="10826" customWidth="1" width="8.7109375"/>
    <col min="10827" max="10827" customWidth="1" width="8.7109375"/>
    <col min="10828" max="10828" customWidth="1" width="8.7109375"/>
    <col min="10829" max="10829" customWidth="1" width="8.7109375"/>
    <col min="10830" max="10830" customWidth="1" width="8.7109375"/>
    <col min="10831" max="10831" customWidth="1" width="8.7109375"/>
    <col min="10832" max="10832" customWidth="1" width="8.7109375"/>
    <col min="10833" max="10833" customWidth="1" width="8.7109375"/>
    <col min="10834" max="10834" customWidth="1" width="8.7109375"/>
    <col min="10835" max="10835" customWidth="1" width="8.7109375"/>
    <col min="10836" max="10836" customWidth="1" width="8.7109375"/>
    <col min="10837" max="10837" customWidth="1" width="8.7109375"/>
    <col min="10838" max="10838" customWidth="1" width="8.7109375"/>
    <col min="10839" max="10839" customWidth="1" width="8.7109375"/>
    <col min="10840" max="10840" customWidth="1" width="8.7109375"/>
    <col min="10841" max="10841" customWidth="1" width="8.7109375"/>
    <col min="10842" max="10842" customWidth="1" width="8.7109375"/>
    <col min="10843" max="10843" customWidth="1" width="8.7109375"/>
    <col min="10844" max="10844" customWidth="1" width="8.7109375"/>
    <col min="10845" max="10845" customWidth="1" width="8.7109375"/>
    <col min="10846" max="10846" customWidth="1" width="8.7109375"/>
    <col min="10847" max="10847" customWidth="1" width="8.7109375"/>
    <col min="10848" max="10848" customWidth="1" width="8.7109375"/>
    <col min="10849" max="10849" customWidth="1" width="8.7109375"/>
    <col min="10850" max="10850" customWidth="1" width="8.7109375"/>
    <col min="10851" max="10851" customWidth="1" width="8.7109375"/>
    <col min="10852" max="10852" customWidth="1" width="8.7109375"/>
    <col min="10853" max="10853" customWidth="1" width="8.7109375"/>
    <col min="10854" max="10854" customWidth="1" width="8.7109375"/>
    <col min="10855" max="10855" customWidth="1" width="8.7109375"/>
    <col min="10856" max="10856" customWidth="1" width="8.7109375"/>
    <col min="10857" max="10857" customWidth="1" width="8.7109375"/>
    <col min="10858" max="10858" customWidth="1" width="8.7109375"/>
    <col min="10859" max="10859" customWidth="1" width="8.7109375"/>
    <col min="10860" max="10860" customWidth="1" width="8.7109375"/>
    <col min="10861" max="10861" customWidth="1" width="8.7109375"/>
    <col min="10862" max="10862" customWidth="1" width="8.7109375"/>
    <col min="10863" max="10863" customWidth="1" width="8.7109375"/>
    <col min="10864" max="10864" customWidth="1" width="8.7109375"/>
    <col min="10865" max="10865" customWidth="1" width="8.7109375"/>
    <col min="10866" max="10866" customWidth="1" width="8.7109375"/>
    <col min="10867" max="10867" customWidth="1" width="8.7109375"/>
    <col min="10868" max="10868" customWidth="1" width="8.7109375"/>
    <col min="10869" max="10869" customWidth="1" width="8.7109375"/>
    <col min="10870" max="10870" customWidth="1" width="8.7109375"/>
    <col min="10871" max="10871" customWidth="1" width="8.7109375"/>
    <col min="10872" max="10872" customWidth="1" width="8.7109375"/>
    <col min="10873" max="10873" customWidth="1" width="8.7109375"/>
    <col min="10874" max="10874" customWidth="1" width="8.7109375"/>
    <col min="10875" max="10875" customWidth="1" width="8.7109375"/>
    <col min="10876" max="10876" customWidth="1" width="8.7109375"/>
    <col min="10877" max="10877" customWidth="1" width="8.7109375"/>
    <col min="10878" max="10878" customWidth="1" width="8.7109375"/>
    <col min="10879" max="10879" customWidth="1" width="8.7109375"/>
    <col min="10880" max="10880" customWidth="1" width="8.7109375"/>
    <col min="10881" max="10881" customWidth="1" width="8.7109375"/>
    <col min="10882" max="10882" customWidth="1" width="8.7109375"/>
    <col min="10883" max="10883" customWidth="1" width="8.7109375"/>
    <col min="10884" max="10884" customWidth="1" width="8.7109375"/>
    <col min="10885" max="10885" customWidth="1" width="8.7109375"/>
    <col min="10886" max="10886" customWidth="1" width="8.7109375"/>
    <col min="10887" max="10887" customWidth="1" width="8.7109375"/>
    <col min="10888" max="10888" customWidth="1" width="8.7109375"/>
    <col min="10889" max="10889" customWidth="1" width="8.7109375"/>
    <col min="10890" max="10890" customWidth="1" width="8.7109375"/>
    <col min="10891" max="10891" customWidth="1" width="8.7109375"/>
    <col min="10892" max="10892" customWidth="1" width="8.7109375"/>
    <col min="10893" max="10893" customWidth="1" width="8.7109375"/>
    <col min="10894" max="10894" customWidth="1" width="8.7109375"/>
    <col min="10895" max="10895" customWidth="1" width="8.7109375"/>
    <col min="10896" max="10896" customWidth="1" width="8.7109375"/>
    <col min="10897" max="10897" customWidth="1" width="8.7109375"/>
    <col min="10898" max="10898" customWidth="1" width="8.7109375"/>
    <col min="10899" max="10899" customWidth="1" width="8.7109375"/>
    <col min="10900" max="10900" customWidth="1" width="8.7109375"/>
    <col min="10901" max="10901" customWidth="1" width="8.7109375"/>
    <col min="10902" max="10902" customWidth="1" width="8.7109375"/>
    <col min="10903" max="10903" customWidth="1" width="8.7109375"/>
    <col min="10904" max="10904" customWidth="1" width="8.7109375"/>
    <col min="10905" max="10905" customWidth="1" width="8.7109375"/>
    <col min="10906" max="10906" customWidth="1" width="8.7109375"/>
    <col min="10907" max="10907" customWidth="1" width="8.7109375"/>
    <col min="10908" max="10908" customWidth="1" width="8.7109375"/>
    <col min="10909" max="10909" customWidth="1" width="8.7109375"/>
    <col min="10910" max="10910" customWidth="1" width="8.7109375"/>
    <col min="10911" max="10911" customWidth="1" width="8.7109375"/>
    <col min="10912" max="10912" customWidth="1" width="8.7109375"/>
    <col min="10913" max="10913" customWidth="1" width="8.7109375"/>
    <col min="10914" max="10914" customWidth="1" width="8.7109375"/>
    <col min="10915" max="10915" customWidth="1" width="8.7109375"/>
    <col min="10916" max="10916" customWidth="1" width="8.7109375"/>
    <col min="10917" max="10917" customWidth="1" width="8.7109375"/>
    <col min="10918" max="10918" customWidth="1" width="8.7109375"/>
    <col min="10919" max="10919" customWidth="1" width="8.7109375"/>
    <col min="10920" max="10920" customWidth="1" width="8.7109375"/>
    <col min="10921" max="10921" customWidth="1" width="8.7109375"/>
    <col min="10922" max="10922" customWidth="1" width="8.7109375"/>
    <col min="10923" max="10923" customWidth="1" width="8.7109375"/>
    <col min="10924" max="10924" customWidth="1" width="8.7109375"/>
    <col min="10925" max="10925" customWidth="1" width="8.7109375"/>
    <col min="10926" max="10926" customWidth="1" width="8.7109375"/>
    <col min="10927" max="10927" customWidth="1" width="8.7109375"/>
    <col min="10928" max="10928" customWidth="1" width="8.7109375"/>
    <col min="10929" max="10929" customWidth="1" width="8.7109375"/>
    <col min="10930" max="10930" customWidth="1" width="8.7109375"/>
    <col min="10931" max="10931" customWidth="1" width="8.7109375"/>
    <col min="10932" max="10932" customWidth="1" width="8.7109375"/>
    <col min="10933" max="10933" customWidth="1" width="8.7109375"/>
    <col min="10934" max="10934" customWidth="1" width="8.7109375"/>
    <col min="10935" max="10935" customWidth="1" width="8.7109375"/>
    <col min="10936" max="10936" customWidth="1" width="8.7109375"/>
    <col min="10937" max="10937" customWidth="1" width="8.7109375"/>
    <col min="10938" max="10938" customWidth="1" width="8.7109375"/>
    <col min="10939" max="10939" customWidth="1" width="8.7109375"/>
    <col min="10940" max="10940" customWidth="1" width="8.7109375"/>
    <col min="10941" max="10941" customWidth="1" width="8.7109375"/>
    <col min="10942" max="10942" customWidth="1" width="8.7109375"/>
    <col min="10943" max="10943" customWidth="1" width="8.7109375"/>
    <col min="10944" max="10944" customWidth="1" width="8.7109375"/>
    <col min="10945" max="10945" customWidth="1" width="8.7109375"/>
    <col min="10946" max="10946" customWidth="1" width="8.7109375"/>
    <col min="10947" max="10947" customWidth="1" width="8.7109375"/>
    <col min="10948" max="10948" customWidth="1" width="8.7109375"/>
    <col min="10949" max="10949" customWidth="1" width="8.7109375"/>
    <col min="10950" max="10950" customWidth="1" width="8.7109375"/>
    <col min="10951" max="10951" customWidth="1" width="8.7109375"/>
    <col min="10952" max="10952" customWidth="1" width="8.7109375"/>
    <col min="10953" max="10953" customWidth="1" width="8.7109375"/>
    <col min="10954" max="10954" customWidth="1" width="8.7109375"/>
    <col min="10955" max="10955" customWidth="1" width="8.7109375"/>
    <col min="10956" max="10956" customWidth="1" width="8.7109375"/>
    <col min="10957" max="10957" customWidth="1" width="8.7109375"/>
    <col min="10958" max="10958" customWidth="1" width="8.7109375"/>
    <col min="10959" max="10959" customWidth="1" width="8.7109375"/>
    <col min="10960" max="10960" customWidth="1" width="8.7109375"/>
    <col min="10961" max="10961" customWidth="1" width="8.7109375"/>
    <col min="10962" max="10962" customWidth="1" width="8.7109375"/>
    <col min="10963" max="10963" customWidth="1" width="8.7109375"/>
    <col min="10964" max="10964" customWidth="1" width="8.7109375"/>
    <col min="10965" max="10965" customWidth="1" width="8.7109375"/>
    <col min="10966" max="10966" customWidth="1" width="8.7109375"/>
    <col min="10967" max="10967" customWidth="1" width="8.7109375"/>
    <col min="10968" max="10968" customWidth="1" width="8.7109375"/>
    <col min="10969" max="10969" customWidth="1" width="8.7109375"/>
    <col min="10970" max="10970" customWidth="1" width="8.7109375"/>
    <col min="10971" max="10971" customWidth="1" width="8.7109375"/>
    <col min="10972" max="10972" customWidth="1" width="8.7109375"/>
    <col min="10973" max="10973" customWidth="1" width="8.7109375"/>
    <col min="10974" max="10974" customWidth="1" width="8.7109375"/>
    <col min="10975" max="10975" customWidth="1" width="8.7109375"/>
    <col min="10976" max="10976" customWidth="1" width="8.7109375"/>
    <col min="10977" max="10977" customWidth="1" width="8.7109375"/>
    <col min="10978" max="10978" customWidth="1" width="8.7109375"/>
    <col min="10979" max="10979" customWidth="1" width="8.7109375"/>
    <col min="10980" max="10980" customWidth="1" width="8.7109375"/>
    <col min="10981" max="10981" customWidth="1" width="8.7109375"/>
    <col min="10982" max="10982" customWidth="1" width="8.7109375"/>
    <col min="10983" max="10983" customWidth="1" width="8.7109375"/>
    <col min="10984" max="10984" customWidth="1" width="8.7109375"/>
    <col min="10985" max="10985" customWidth="1" width="8.7109375"/>
    <col min="10986" max="10986" customWidth="1" width="8.7109375"/>
    <col min="10987" max="10987" customWidth="1" width="8.7109375"/>
    <col min="10988" max="10988" customWidth="1" width="8.7109375"/>
    <col min="10989" max="10989" customWidth="1" width="8.7109375"/>
    <col min="10990" max="10990" customWidth="1" width="8.7109375"/>
    <col min="10991" max="10991" customWidth="1" width="8.7109375"/>
    <col min="10992" max="10992" customWidth="1" width="8.7109375"/>
    <col min="10993" max="10993" customWidth="1" width="8.7109375"/>
    <col min="10994" max="10994" customWidth="1" width="8.7109375"/>
    <col min="10995" max="10995" customWidth="1" width="8.7109375"/>
    <col min="10996" max="10996" customWidth="1" width="8.7109375"/>
    <col min="10997" max="10997" customWidth="1" width="8.7109375"/>
    <col min="10998" max="10998" customWidth="1" width="8.7109375"/>
    <col min="10999" max="10999" customWidth="1" width="8.7109375"/>
    <col min="11000" max="11000" customWidth="1" width="8.7109375"/>
    <col min="11001" max="11001" customWidth="1" width="8.7109375"/>
    <col min="11002" max="11002" customWidth="1" width="8.7109375"/>
    <col min="11003" max="11003" customWidth="1" width="8.7109375"/>
    <col min="11004" max="11004" customWidth="1" width="8.7109375"/>
    <col min="11005" max="11005" customWidth="1" width="8.7109375"/>
    <col min="11006" max="11006" customWidth="1" width="8.7109375"/>
    <col min="11007" max="11007" customWidth="1" width="8.7109375"/>
    <col min="11008" max="11008" customWidth="1" width="8.7109375"/>
    <col min="11009" max="11009" customWidth="1" width="8.7109375"/>
    <col min="11010" max="11010" customWidth="1" width="8.7109375"/>
    <col min="11011" max="11011" customWidth="1" width="8.7109375"/>
    <col min="11012" max="11012" customWidth="1" width="8.7109375"/>
    <col min="11013" max="11013" customWidth="1" width="8.7109375"/>
    <col min="11014" max="11014" customWidth="1" width="8.7109375"/>
    <col min="11015" max="11015" customWidth="1" width="8.7109375"/>
    <col min="11016" max="11016" customWidth="1" width="8.7109375"/>
    <col min="11017" max="11017" customWidth="1" width="8.7109375"/>
    <col min="11018" max="11018" customWidth="1" width="8.7109375"/>
    <col min="11019" max="11019" customWidth="1" width="8.7109375"/>
    <col min="11020" max="11020" customWidth="1" width="8.7109375"/>
    <col min="11021" max="11021" customWidth="1" width="8.7109375"/>
    <col min="11022" max="11022" customWidth="1" width="8.7109375"/>
    <col min="11023" max="11023" customWidth="1" width="8.7109375"/>
    <col min="11024" max="11024" customWidth="1" width="8.7109375"/>
    <col min="11025" max="11025" customWidth="1" width="8.7109375"/>
    <col min="11026" max="11026" customWidth="1" width="8.7109375"/>
    <col min="11027" max="11027" customWidth="1" width="8.7109375"/>
    <col min="11028" max="11028" customWidth="1" width="8.7109375"/>
    <col min="11029" max="11029" customWidth="1" width="8.7109375"/>
    <col min="11030" max="11030" customWidth="1" width="8.7109375"/>
    <col min="11031" max="11031" customWidth="1" width="8.7109375"/>
    <col min="11032" max="11032" customWidth="1" width="8.7109375"/>
    <col min="11033" max="11033" customWidth="1" width="8.7109375"/>
    <col min="11034" max="11034" customWidth="1" width="8.7109375"/>
    <col min="11035" max="11035" customWidth="1" width="8.7109375"/>
    <col min="11036" max="11036" customWidth="1" width="8.7109375"/>
    <col min="11037" max="11037" customWidth="1" width="8.7109375"/>
    <col min="11038" max="11038" customWidth="1" width="8.7109375"/>
    <col min="11039" max="11039" customWidth="1" width="8.7109375"/>
    <col min="11040" max="11040" customWidth="1" width="8.7109375"/>
    <col min="11041" max="11041" customWidth="1" width="8.7109375"/>
    <col min="11042" max="11042" customWidth="1" width="8.7109375"/>
    <col min="11043" max="11043" customWidth="1" width="8.7109375"/>
    <col min="11044" max="11044" customWidth="1" width="8.7109375"/>
    <col min="11045" max="11045" customWidth="1" width="8.7109375"/>
    <col min="11046" max="11046" customWidth="1" width="8.7109375"/>
    <col min="11047" max="11047" customWidth="1" width="8.7109375"/>
    <col min="11048" max="11048" customWidth="1" width="8.7109375"/>
    <col min="11049" max="11049" customWidth="1" width="8.7109375"/>
    <col min="11050" max="11050" customWidth="1" width="8.7109375"/>
    <col min="11051" max="11051" customWidth="1" width="8.7109375"/>
    <col min="11052" max="11052" customWidth="1" width="8.7109375"/>
    <col min="11053" max="11053" customWidth="1" width="8.7109375"/>
    <col min="11054" max="11054" customWidth="1" width="8.7109375"/>
    <col min="11055" max="11055" customWidth="1" width="8.7109375"/>
    <col min="11056" max="11056" customWidth="1" width="8.7109375"/>
    <col min="11057" max="11057" customWidth="1" width="8.7109375"/>
    <col min="11058" max="11058" customWidth="1" width="8.7109375"/>
    <col min="11059" max="11059" customWidth="1" width="8.7109375"/>
    <col min="11060" max="11060" customWidth="1" width="8.7109375"/>
    <col min="11061" max="11061" customWidth="1" width="8.7109375"/>
    <col min="11062" max="11062" customWidth="1" width="8.7109375"/>
    <col min="11063" max="11063" customWidth="1" width="8.7109375"/>
    <col min="11064" max="11064" customWidth="1" width="8.7109375"/>
    <col min="11065" max="11065" customWidth="1" width="8.7109375"/>
    <col min="11066" max="11066" customWidth="1" width="8.7109375"/>
    <col min="11067" max="11067" customWidth="1" width="8.7109375"/>
    <col min="11068" max="11068" customWidth="1" width="8.7109375"/>
    <col min="11069" max="11069" customWidth="1" width="8.7109375"/>
    <col min="11070" max="11070" customWidth="1" width="8.7109375"/>
    <col min="11071" max="11071" customWidth="1" width="8.7109375"/>
    <col min="11072" max="11072" customWidth="1" width="8.7109375"/>
    <col min="11073" max="11073" customWidth="1" width="8.7109375"/>
    <col min="11074" max="11074" customWidth="1" width="8.7109375"/>
    <col min="11075" max="11075" customWidth="1" width="8.7109375"/>
    <col min="11076" max="11076" customWidth="1" width="8.7109375"/>
    <col min="11077" max="11077" customWidth="1" width="8.7109375"/>
    <col min="11078" max="11078" customWidth="1" width="8.7109375"/>
    <col min="11079" max="11079" customWidth="1" width="8.7109375"/>
    <col min="11080" max="11080" customWidth="1" width="8.7109375"/>
    <col min="11081" max="11081" customWidth="1" width="8.7109375"/>
    <col min="11082" max="11082" customWidth="1" width="8.7109375"/>
    <col min="11083" max="11083" customWidth="1" width="8.7109375"/>
    <col min="11084" max="11084" customWidth="1" width="8.7109375"/>
    <col min="11085" max="11085" customWidth="1" width="8.7109375"/>
    <col min="11086" max="11086" customWidth="1" width="8.7109375"/>
    <col min="11087" max="11087" customWidth="1" width="8.7109375"/>
    <col min="11088" max="11088" customWidth="1" width="8.7109375"/>
    <col min="11089" max="11089" customWidth="1" width="8.7109375"/>
    <col min="11090" max="11090" customWidth="1" width="8.7109375"/>
    <col min="11091" max="11091" customWidth="1" width="8.7109375"/>
    <col min="11092" max="11092" customWidth="1" width="8.7109375"/>
    <col min="11093" max="11093" customWidth="1" width="8.7109375"/>
    <col min="11094" max="11094" customWidth="1" width="8.7109375"/>
    <col min="11095" max="11095" customWidth="1" width="8.7109375"/>
    <col min="11096" max="11096" customWidth="1" width="8.7109375"/>
    <col min="11097" max="11097" customWidth="1" width="8.7109375"/>
    <col min="11098" max="11098" customWidth="1" width="8.7109375"/>
    <col min="11099" max="11099" customWidth="1" width="8.7109375"/>
    <col min="11100" max="11100" customWidth="1" width="8.7109375"/>
    <col min="11101" max="11101" customWidth="1" width="8.7109375"/>
    <col min="11102" max="11102" customWidth="1" width="8.7109375"/>
    <col min="11103" max="11103" customWidth="1" width="8.7109375"/>
    <col min="11104" max="11104" customWidth="1" width="8.7109375"/>
    <col min="11105" max="11105" customWidth="1" width="8.7109375"/>
    <col min="11106" max="11106" customWidth="1" width="8.7109375"/>
    <col min="11107" max="11107" customWidth="1" width="8.7109375"/>
    <col min="11108" max="11108" customWidth="1" width="8.7109375"/>
    <col min="11109" max="11109" customWidth="1" width="8.7109375"/>
    <col min="11110" max="11110" customWidth="1" width="8.7109375"/>
    <col min="11111" max="11111" customWidth="1" width="8.7109375"/>
    <col min="11112" max="11112" customWidth="1" width="8.7109375"/>
    <col min="11113" max="11113" customWidth="1" width="8.7109375"/>
    <col min="11114" max="11114" customWidth="1" width="8.7109375"/>
    <col min="11115" max="11115" customWidth="1" width="8.7109375"/>
    <col min="11116" max="11116" customWidth="1" width="8.7109375"/>
    <col min="11117" max="11117" customWidth="1" width="8.7109375"/>
    <col min="11118" max="11118" customWidth="1" width="8.7109375"/>
    <col min="11119" max="11119" customWidth="1" width="8.7109375"/>
    <col min="11120" max="11120" customWidth="1" width="8.7109375"/>
    <col min="11121" max="11121" customWidth="1" width="8.7109375"/>
    <col min="11122" max="11122" customWidth="1" width="8.7109375"/>
    <col min="11123" max="11123" customWidth="1" width="8.7109375"/>
    <col min="11124" max="11124" customWidth="1" width="8.7109375"/>
    <col min="11125" max="11125" customWidth="1" width="8.7109375"/>
    <col min="11126" max="11126" customWidth="1" width="8.7109375"/>
    <col min="11127" max="11127" customWidth="1" width="8.7109375"/>
    <col min="11128" max="11128" customWidth="1" width="8.7109375"/>
    <col min="11129" max="11129" customWidth="1" width="8.7109375"/>
    <col min="11130" max="11130" customWidth="1" width="8.7109375"/>
    <col min="11131" max="11131" customWidth="1" width="8.7109375"/>
    <col min="11132" max="11132" customWidth="1" width="8.7109375"/>
    <col min="11133" max="11133" customWidth="1" width="8.7109375"/>
    <col min="11134" max="11134" customWidth="1" width="8.7109375"/>
    <col min="11135" max="11135" customWidth="1" width="8.7109375"/>
    <col min="11136" max="11136" customWidth="1" width="8.7109375"/>
    <col min="11137" max="11137" customWidth="1" width="8.7109375"/>
    <col min="11138" max="11138" customWidth="1" width="8.7109375"/>
    <col min="11139" max="11139" customWidth="1" width="8.7109375"/>
    <col min="11140" max="11140" customWidth="1" width="8.7109375"/>
    <col min="11141" max="11141" customWidth="1" width="8.7109375"/>
    <col min="11142" max="11142" customWidth="1" width="8.7109375"/>
    <col min="11143" max="11143" customWidth="1" width="8.7109375"/>
    <col min="11144" max="11144" customWidth="1" width="8.7109375"/>
    <col min="11145" max="11145" customWidth="1" width="8.7109375"/>
    <col min="11146" max="11146" customWidth="1" width="8.7109375"/>
    <col min="11147" max="11147" customWidth="1" width="8.7109375"/>
    <col min="11148" max="11148" customWidth="1" width="8.7109375"/>
    <col min="11149" max="11149" customWidth="1" width="8.7109375"/>
    <col min="11150" max="11150" customWidth="1" width="8.7109375"/>
    <col min="11151" max="11151" customWidth="1" width="8.7109375"/>
    <col min="11152" max="11152" customWidth="1" width="8.7109375"/>
    <col min="11153" max="11153" customWidth="1" width="8.7109375"/>
    <col min="11154" max="11154" customWidth="1" width="8.7109375"/>
    <col min="11155" max="11155" customWidth="1" width="8.7109375"/>
    <col min="11156" max="11156" customWidth="1" width="8.7109375"/>
    <col min="11157" max="11157" customWidth="1" width="8.7109375"/>
    <col min="11158" max="11158" customWidth="1" width="8.7109375"/>
    <col min="11159" max="11159" customWidth="1" width="8.7109375"/>
    <col min="11160" max="11160" customWidth="1" width="8.7109375"/>
    <col min="11161" max="11161" customWidth="1" width="8.7109375"/>
    <col min="11162" max="11162" customWidth="1" width="8.7109375"/>
    <col min="11163" max="11163" customWidth="1" width="8.7109375"/>
    <col min="11164" max="11164" customWidth="1" width="8.7109375"/>
    <col min="11165" max="11165" customWidth="1" width="8.7109375"/>
    <col min="11166" max="11166" customWidth="1" width="8.7109375"/>
    <col min="11167" max="11167" customWidth="1" width="8.7109375"/>
    <col min="11168" max="11168" customWidth="1" width="8.7109375"/>
    <col min="11169" max="11169" customWidth="1" width="8.7109375"/>
    <col min="11170" max="11170" customWidth="1" width="8.7109375"/>
    <col min="11171" max="11171" customWidth="1" width="8.7109375"/>
    <col min="11172" max="11172" customWidth="1" width="8.7109375"/>
    <col min="11173" max="11173" customWidth="1" width="8.7109375"/>
    <col min="11174" max="11174" customWidth="1" width="8.7109375"/>
    <col min="11175" max="11175" customWidth="1" width="8.7109375"/>
    <col min="11176" max="11176" customWidth="1" width="8.7109375"/>
    <col min="11177" max="11177" customWidth="1" width="8.7109375"/>
    <col min="11178" max="11178" customWidth="1" width="8.7109375"/>
    <col min="11179" max="11179" customWidth="1" width="8.7109375"/>
    <col min="11180" max="11180" customWidth="1" width="8.7109375"/>
    <col min="11181" max="11181" customWidth="1" width="8.7109375"/>
    <col min="11182" max="11182" customWidth="1" width="8.7109375"/>
    <col min="11183" max="11183" customWidth="1" width="8.7109375"/>
    <col min="11184" max="11184" customWidth="1" width="8.7109375"/>
    <col min="11185" max="11185" customWidth="1" width="8.7109375"/>
    <col min="11186" max="11186" customWidth="1" width="8.7109375"/>
    <col min="11187" max="11187" customWidth="1" width="8.7109375"/>
    <col min="11188" max="11188" customWidth="1" width="8.7109375"/>
    <col min="11189" max="11189" customWidth="1" width="8.7109375"/>
    <col min="11190" max="11190" customWidth="1" width="8.7109375"/>
    <col min="11191" max="11191" customWidth="1" width="8.7109375"/>
    <col min="11192" max="11192" customWidth="1" width="8.7109375"/>
    <col min="11193" max="11193" customWidth="1" width="8.7109375"/>
    <col min="11194" max="11194" customWidth="1" width="8.7109375"/>
    <col min="11195" max="11195" customWidth="1" width="8.7109375"/>
    <col min="11196" max="11196" customWidth="1" width="8.7109375"/>
    <col min="11197" max="11197" customWidth="1" width="8.7109375"/>
    <col min="11198" max="11198" customWidth="1" width="8.7109375"/>
    <col min="11199" max="11199" customWidth="1" width="8.7109375"/>
    <col min="11200" max="11200" customWidth="1" width="8.7109375"/>
    <col min="11201" max="11201" customWidth="1" width="8.7109375"/>
    <col min="11202" max="11202" customWidth="1" width="8.7109375"/>
    <col min="11203" max="11203" customWidth="1" width="8.7109375"/>
    <col min="11204" max="11204" customWidth="1" width="8.7109375"/>
    <col min="11205" max="11205" customWidth="1" width="8.7109375"/>
    <col min="11206" max="11206" customWidth="1" width="8.7109375"/>
    <col min="11207" max="11207" customWidth="1" width="8.7109375"/>
    <col min="11208" max="11208" customWidth="1" width="8.7109375"/>
    <col min="11209" max="11209" customWidth="1" width="8.7109375"/>
    <col min="11210" max="11210" customWidth="1" width="8.7109375"/>
    <col min="11211" max="11211" customWidth="1" width="8.7109375"/>
    <col min="11212" max="11212" customWidth="1" width="8.7109375"/>
    <col min="11213" max="11213" customWidth="1" width="8.7109375"/>
    <col min="11214" max="11214" customWidth="1" width="8.7109375"/>
    <col min="11215" max="11215" customWidth="1" width="8.7109375"/>
    <col min="11216" max="11216" customWidth="1" width="8.7109375"/>
    <col min="11217" max="11217" customWidth="1" width="8.7109375"/>
    <col min="11218" max="11218" customWidth="1" width="8.7109375"/>
    <col min="11219" max="11219" customWidth="1" width="8.7109375"/>
    <col min="11220" max="11220" customWidth="1" width="8.7109375"/>
    <col min="11221" max="11221" customWidth="1" width="8.7109375"/>
    <col min="11222" max="11222" customWidth="1" width="8.7109375"/>
    <col min="11223" max="11223" customWidth="1" width="8.7109375"/>
    <col min="11224" max="11224" customWidth="1" width="8.7109375"/>
    <col min="11225" max="11225" customWidth="1" width="8.7109375"/>
    <col min="11226" max="11226" customWidth="1" width="8.7109375"/>
    <col min="11227" max="11227" customWidth="1" width="8.7109375"/>
    <col min="11228" max="11228" customWidth="1" width="8.7109375"/>
    <col min="11229" max="11229" customWidth="1" width="8.7109375"/>
    <col min="11230" max="11230" customWidth="1" width="8.7109375"/>
    <col min="11231" max="11231" customWidth="1" width="8.7109375"/>
    <col min="11232" max="11232" customWidth="1" width="8.7109375"/>
    <col min="11233" max="11233" customWidth="1" width="8.7109375"/>
    <col min="11234" max="11234" customWidth="1" width="8.7109375"/>
    <col min="11235" max="11235" customWidth="1" width="8.7109375"/>
    <col min="11236" max="11236" customWidth="1" width="8.7109375"/>
    <col min="11237" max="11237" customWidth="1" width="8.7109375"/>
    <col min="11238" max="11238" customWidth="1" width="8.7109375"/>
    <col min="11239" max="11239" customWidth="1" width="8.7109375"/>
    <col min="11240" max="11240" customWidth="1" width="8.7109375"/>
    <col min="11241" max="11241" customWidth="1" width="8.7109375"/>
    <col min="11242" max="11242" customWidth="1" width="8.7109375"/>
    <col min="11243" max="11243" customWidth="1" width="8.7109375"/>
    <col min="11244" max="11244" customWidth="1" width="8.7109375"/>
    <col min="11245" max="11245" customWidth="1" width="8.7109375"/>
    <col min="11246" max="11246" customWidth="1" width="8.7109375"/>
    <col min="11247" max="11247" customWidth="1" width="8.7109375"/>
    <col min="11248" max="11248" customWidth="1" width="8.7109375"/>
    <col min="11249" max="11249" customWidth="1" width="8.7109375"/>
    <col min="11250" max="11250" customWidth="1" width="8.7109375"/>
    <col min="11251" max="11251" customWidth="1" width="8.7109375"/>
    <col min="11252" max="11252" customWidth="1" width="8.7109375"/>
    <col min="11253" max="11253" customWidth="1" width="8.7109375"/>
    <col min="11254" max="11254" customWidth="1" width="8.7109375"/>
    <col min="11255" max="11255" customWidth="1" width="8.7109375"/>
    <col min="11256" max="11256" customWidth="1" width="8.7109375"/>
    <col min="11257" max="11257" customWidth="1" width="8.7109375"/>
    <col min="11258" max="11258" customWidth="1" width="8.7109375"/>
    <col min="11259" max="11259" customWidth="1" width="8.7109375"/>
    <col min="11260" max="11260" customWidth="1" width="8.7109375"/>
    <col min="11261" max="11261" customWidth="1" width="8.7109375"/>
    <col min="11262" max="11262" customWidth="1" width="8.7109375"/>
    <col min="11263" max="11263" customWidth="1" width="8.7109375"/>
    <col min="11264" max="11264" customWidth="1" width="8.7109375"/>
    <col min="11265" max="11265" customWidth="1" width="8.7109375"/>
    <col min="11266" max="11266" customWidth="1" width="8.7109375"/>
    <col min="11267" max="11267" customWidth="1" width="8.7109375"/>
    <col min="11268" max="11268" customWidth="1" width="8.7109375"/>
    <col min="11269" max="11269" customWidth="1" width="8.7109375"/>
    <col min="11270" max="11270" customWidth="1" width="8.7109375"/>
    <col min="11271" max="11271" customWidth="1" width="8.7109375"/>
    <col min="11272" max="11272" customWidth="1" width="8.7109375"/>
    <col min="11273" max="11273" customWidth="1" width="8.7109375"/>
    <col min="11274" max="11274" customWidth="1" width="8.7109375"/>
    <col min="11275" max="11275" customWidth="1" width="8.7109375"/>
    <col min="11276" max="11276" customWidth="1" width="8.7109375"/>
    <col min="11277" max="11277" customWidth="1" width="8.7109375"/>
    <col min="11278" max="11278" customWidth="1" width="8.7109375"/>
    <col min="11279" max="11279" customWidth="1" width="8.7109375"/>
    <col min="11280" max="11280" customWidth="1" width="8.7109375"/>
    <col min="11281" max="11281" customWidth="1" width="8.7109375"/>
    <col min="11282" max="11282" customWidth="1" width="8.7109375"/>
    <col min="11283" max="11283" customWidth="1" width="8.7109375"/>
    <col min="11284" max="11284" customWidth="1" width="8.7109375"/>
    <col min="11285" max="11285" customWidth="1" width="8.7109375"/>
    <col min="11286" max="11286" customWidth="1" width="8.7109375"/>
    <col min="11287" max="11287" customWidth="1" width="8.7109375"/>
    <col min="11288" max="11288" customWidth="1" width="8.7109375"/>
    <col min="11289" max="11289" customWidth="1" width="8.7109375"/>
    <col min="11290" max="11290" customWidth="1" width="8.7109375"/>
    <col min="11291" max="11291" customWidth="1" width="8.7109375"/>
    <col min="11292" max="11292" customWidth="1" width="8.7109375"/>
    <col min="11293" max="11293" customWidth="1" width="8.7109375"/>
    <col min="11294" max="11294" customWidth="1" width="8.7109375"/>
    <col min="11295" max="11295" customWidth="1" width="8.7109375"/>
    <col min="11296" max="11296" customWidth="1" width="8.7109375"/>
    <col min="11297" max="11297" customWidth="1" width="8.7109375"/>
    <col min="11298" max="11298" customWidth="1" width="8.7109375"/>
    <col min="11299" max="11299" customWidth="1" width="8.7109375"/>
    <col min="11300" max="11300" customWidth="1" width="8.7109375"/>
    <col min="11301" max="11301" customWidth="1" width="8.7109375"/>
    <col min="11302" max="11302" customWidth="1" width="8.7109375"/>
    <col min="11303" max="11303" customWidth="1" width="8.7109375"/>
    <col min="11304" max="11304" customWidth="1" width="8.7109375"/>
    <col min="11305" max="11305" customWidth="1" width="8.7109375"/>
    <col min="11306" max="11306" customWidth="1" width="8.7109375"/>
    <col min="11307" max="11307" customWidth="1" width="8.7109375"/>
    <col min="11308" max="11308" customWidth="1" width="8.7109375"/>
    <col min="11309" max="11309" customWidth="1" width="8.7109375"/>
    <col min="11310" max="11310" customWidth="1" width="8.7109375"/>
    <col min="11311" max="11311" customWidth="1" width="8.7109375"/>
    <col min="11312" max="11312" customWidth="1" width="8.7109375"/>
    <col min="11313" max="11313" customWidth="1" width="8.7109375"/>
    <col min="11314" max="11314" customWidth="1" width="8.7109375"/>
    <col min="11315" max="11315" customWidth="1" width="8.7109375"/>
    <col min="11316" max="11316" customWidth="1" width="8.7109375"/>
    <col min="11317" max="11317" customWidth="1" width="8.7109375"/>
    <col min="11318" max="11318" customWidth="1" width="8.7109375"/>
    <col min="11319" max="11319" customWidth="1" width="8.7109375"/>
    <col min="11320" max="11320" customWidth="1" width="8.7109375"/>
    <col min="11321" max="11321" customWidth="1" width="8.7109375"/>
    <col min="11322" max="11322" customWidth="1" width="8.7109375"/>
    <col min="11323" max="11323" customWidth="1" width="8.7109375"/>
    <col min="11324" max="11324" customWidth="1" width="8.7109375"/>
    <col min="11325" max="11325" customWidth="1" width="8.7109375"/>
    <col min="11326" max="11326" customWidth="1" width="8.7109375"/>
    <col min="11327" max="11327" customWidth="1" width="8.7109375"/>
    <col min="11328" max="11328" customWidth="1" width="8.7109375"/>
    <col min="11329" max="11329" customWidth="1" width="8.7109375"/>
    <col min="11330" max="11330" customWidth="1" width="8.7109375"/>
    <col min="11331" max="11331" customWidth="1" width="8.7109375"/>
    <col min="11332" max="11332" customWidth="1" width="8.7109375"/>
    <col min="11333" max="11333" customWidth="1" width="8.7109375"/>
    <col min="11334" max="11334" customWidth="1" width="8.7109375"/>
    <col min="11335" max="11335" customWidth="1" width="8.7109375"/>
    <col min="11336" max="11336" customWidth="1" width="8.7109375"/>
    <col min="11337" max="11337" customWidth="1" width="8.7109375"/>
    <col min="11338" max="11338" customWidth="1" width="8.7109375"/>
    <col min="11339" max="11339" customWidth="1" width="8.7109375"/>
    <col min="11340" max="11340" customWidth="1" width="8.7109375"/>
    <col min="11341" max="11341" customWidth="1" width="8.7109375"/>
    <col min="11342" max="11342" customWidth="1" width="8.7109375"/>
    <col min="11343" max="11343" customWidth="1" width="8.7109375"/>
    <col min="11344" max="11344" customWidth="1" width="8.7109375"/>
    <col min="11345" max="11345" customWidth="1" width="8.7109375"/>
    <col min="11346" max="11346" customWidth="1" width="8.7109375"/>
    <col min="11347" max="11347" customWidth="1" width="8.7109375"/>
    <col min="11348" max="11348" customWidth="1" width="8.7109375"/>
    <col min="11349" max="11349" customWidth="1" width="8.7109375"/>
    <col min="11350" max="11350" customWidth="1" width="8.7109375"/>
    <col min="11351" max="11351" customWidth="1" width="8.7109375"/>
    <col min="11352" max="11352" customWidth="1" width="8.7109375"/>
    <col min="11353" max="11353" customWidth="1" width="8.7109375"/>
    <col min="11354" max="11354" customWidth="1" width="8.7109375"/>
    <col min="11355" max="11355" customWidth="1" width="8.7109375"/>
    <col min="11356" max="11356" customWidth="1" width="8.7109375"/>
    <col min="11357" max="11357" customWidth="1" width="8.7109375"/>
    <col min="11358" max="11358" customWidth="1" width="8.7109375"/>
    <col min="11359" max="11359" customWidth="1" width="8.7109375"/>
    <col min="11360" max="11360" customWidth="1" width="8.7109375"/>
    <col min="11361" max="11361" customWidth="1" width="8.7109375"/>
    <col min="11362" max="11362" customWidth="1" width="8.7109375"/>
    <col min="11363" max="11363" customWidth="1" width="8.7109375"/>
    <col min="11364" max="11364" customWidth="1" width="8.7109375"/>
    <col min="11365" max="11365" customWidth="1" width="8.7109375"/>
    <col min="11366" max="11366" customWidth="1" width="8.7109375"/>
    <col min="11367" max="11367" customWidth="1" width="8.7109375"/>
    <col min="11368" max="11368" customWidth="1" width="8.7109375"/>
    <col min="11369" max="11369" customWidth="1" width="8.7109375"/>
    <col min="11370" max="11370" customWidth="1" width="8.7109375"/>
    <col min="11371" max="11371" customWidth="1" width="8.7109375"/>
    <col min="11372" max="11372" customWidth="1" width="8.7109375"/>
    <col min="11373" max="11373" customWidth="1" width="8.7109375"/>
    <col min="11374" max="11374" customWidth="1" width="8.7109375"/>
    <col min="11375" max="11375" customWidth="1" width="8.7109375"/>
    <col min="11376" max="11376" customWidth="1" width="8.7109375"/>
    <col min="11377" max="11377" customWidth="1" width="8.7109375"/>
    <col min="11378" max="11378" customWidth="1" width="8.7109375"/>
    <col min="11379" max="11379" customWidth="1" width="8.7109375"/>
    <col min="11380" max="11380" customWidth="1" width="8.7109375"/>
    <col min="11381" max="11381" customWidth="1" width="8.7109375"/>
    <col min="11382" max="11382" customWidth="1" width="8.7109375"/>
    <col min="11383" max="11383" customWidth="1" width="8.7109375"/>
    <col min="11384" max="11384" customWidth="1" width="8.7109375"/>
    <col min="11385" max="11385" customWidth="1" width="8.7109375"/>
    <col min="11386" max="11386" customWidth="1" width="8.7109375"/>
    <col min="11387" max="11387" customWidth="1" width="8.7109375"/>
    <col min="11388" max="11388" customWidth="1" width="8.7109375"/>
    <col min="11389" max="11389" customWidth="1" width="8.7109375"/>
    <col min="11390" max="11390" customWidth="1" width="8.7109375"/>
    <col min="11391" max="11391" customWidth="1" width="8.7109375"/>
    <col min="11392" max="11392" customWidth="1" width="8.7109375"/>
    <col min="11393" max="11393" customWidth="1" width="8.7109375"/>
    <col min="11394" max="11394" customWidth="1" width="8.7109375"/>
    <col min="11395" max="11395" customWidth="1" width="8.7109375"/>
    <col min="11396" max="11396" customWidth="1" width="8.7109375"/>
    <col min="11397" max="11397" customWidth="1" width="8.7109375"/>
    <col min="11398" max="11398" customWidth="1" width="8.7109375"/>
    <col min="11399" max="11399" customWidth="1" width="8.7109375"/>
    <col min="11400" max="11400" customWidth="1" width="8.7109375"/>
    <col min="11401" max="11401" customWidth="1" width="8.7109375"/>
    <col min="11402" max="11402" customWidth="1" width="8.7109375"/>
    <col min="11403" max="11403" customWidth="1" width="8.7109375"/>
    <col min="11404" max="11404" customWidth="1" width="8.7109375"/>
    <col min="11405" max="11405" customWidth="1" width="8.7109375"/>
    <col min="11406" max="11406" customWidth="1" width="8.7109375"/>
    <col min="11407" max="11407" customWidth="1" width="8.7109375"/>
    <col min="11408" max="11408" customWidth="1" width="8.7109375"/>
    <col min="11409" max="11409" customWidth="1" width="8.7109375"/>
    <col min="11410" max="11410" customWidth="1" width="8.7109375"/>
    <col min="11411" max="11411" customWidth="1" width="8.7109375"/>
    <col min="11412" max="11412" customWidth="1" width="8.7109375"/>
    <col min="11413" max="11413" customWidth="1" width="8.7109375"/>
    <col min="11414" max="11414" customWidth="1" width="8.7109375"/>
    <col min="11415" max="11415" customWidth="1" width="8.7109375"/>
    <col min="11416" max="11416" customWidth="1" width="8.7109375"/>
    <col min="11417" max="11417" customWidth="1" width="8.7109375"/>
    <col min="11418" max="11418" customWidth="1" width="8.7109375"/>
    <col min="11419" max="11419" customWidth="1" width="8.7109375"/>
    <col min="11420" max="11420" customWidth="1" width="8.7109375"/>
    <col min="11421" max="11421" customWidth="1" width="8.7109375"/>
    <col min="11422" max="11422" customWidth="1" width="8.7109375"/>
    <col min="11423" max="11423" customWidth="1" width="8.7109375"/>
    <col min="11424" max="11424" customWidth="1" width="8.7109375"/>
    <col min="11425" max="11425" customWidth="1" width="8.7109375"/>
    <col min="11426" max="11426" customWidth="1" width="8.7109375"/>
    <col min="11427" max="11427" customWidth="1" width="8.7109375"/>
    <col min="11428" max="11428" customWidth="1" width="8.7109375"/>
    <col min="11429" max="11429" customWidth="1" width="8.7109375"/>
    <col min="11430" max="11430" customWidth="1" width="8.7109375"/>
    <col min="11431" max="11431" customWidth="1" width="8.7109375"/>
    <col min="11432" max="11432" customWidth="1" width="8.7109375"/>
    <col min="11433" max="11433" customWidth="1" width="8.7109375"/>
    <col min="11434" max="11434" customWidth="1" width="8.7109375"/>
    <col min="11435" max="11435" customWidth="1" width="8.7109375"/>
    <col min="11436" max="11436" customWidth="1" width="8.7109375"/>
    <col min="11437" max="11437" customWidth="1" width="8.7109375"/>
    <col min="11438" max="11438" customWidth="1" width="8.7109375"/>
    <col min="11439" max="11439" customWidth="1" width="8.7109375"/>
    <col min="11440" max="11440" customWidth="1" width="8.7109375"/>
    <col min="11441" max="11441" customWidth="1" width="8.7109375"/>
    <col min="11442" max="11442" customWidth="1" width="8.7109375"/>
    <col min="11443" max="11443" customWidth="1" width="8.7109375"/>
    <col min="11444" max="11444" customWidth="1" width="8.7109375"/>
    <col min="11445" max="11445" customWidth="1" width="8.7109375"/>
    <col min="11446" max="11446" customWidth="1" width="8.7109375"/>
    <col min="11447" max="11447" customWidth="1" width="8.7109375"/>
    <col min="11448" max="11448" customWidth="1" width="8.7109375"/>
    <col min="11449" max="11449" customWidth="1" width="8.7109375"/>
    <col min="11450" max="11450" customWidth="1" width="8.7109375"/>
    <col min="11451" max="11451" customWidth="1" width="8.7109375"/>
    <col min="11452" max="11452" customWidth="1" width="8.7109375"/>
    <col min="11453" max="11453" customWidth="1" width="8.7109375"/>
    <col min="11454" max="11454" customWidth="1" width="8.7109375"/>
    <col min="11455" max="11455" customWidth="1" width="8.7109375"/>
    <col min="11456" max="11456" customWidth="1" width="8.7109375"/>
    <col min="11457" max="11457" customWidth="1" width="8.7109375"/>
    <col min="11458" max="11458" customWidth="1" width="8.7109375"/>
    <col min="11459" max="11459" customWidth="1" width="8.7109375"/>
    <col min="11460" max="11460" customWidth="1" width="8.7109375"/>
    <col min="11461" max="11461" customWidth="1" width="8.7109375"/>
    <col min="11462" max="11462" customWidth="1" width="8.7109375"/>
    <col min="11463" max="11463" customWidth="1" width="8.7109375"/>
    <col min="11464" max="11464" customWidth="1" width="8.7109375"/>
    <col min="11465" max="11465" customWidth="1" width="8.7109375"/>
    <col min="11466" max="11466" customWidth="1" width="8.7109375"/>
    <col min="11467" max="11467" customWidth="1" width="8.7109375"/>
    <col min="11468" max="11468" customWidth="1" width="8.7109375"/>
    <col min="11469" max="11469" customWidth="1" width="8.7109375"/>
    <col min="11470" max="11470" customWidth="1" width="8.7109375"/>
    <col min="11471" max="11471" customWidth="1" width="8.7109375"/>
    <col min="11472" max="11472" customWidth="1" width="8.7109375"/>
    <col min="11473" max="11473" customWidth="1" width="8.7109375"/>
    <col min="11474" max="11474" customWidth="1" width="8.7109375"/>
    <col min="11475" max="11475" customWidth="1" width="8.7109375"/>
    <col min="11476" max="11476" customWidth="1" width="8.7109375"/>
    <col min="11477" max="11477" customWidth="1" width="8.7109375"/>
    <col min="11478" max="11478" customWidth="1" width="8.7109375"/>
    <col min="11479" max="11479" customWidth="1" width="8.7109375"/>
    <col min="11480" max="11480" customWidth="1" width="8.7109375"/>
    <col min="11481" max="11481" customWidth="1" width="8.7109375"/>
    <col min="11482" max="11482" customWidth="1" width="8.7109375"/>
    <col min="11483" max="11483" customWidth="1" width="8.7109375"/>
    <col min="11484" max="11484" customWidth="1" width="8.7109375"/>
    <col min="11485" max="11485" customWidth="1" width="8.7109375"/>
    <col min="11486" max="11486" customWidth="1" width="8.7109375"/>
    <col min="11487" max="11487" customWidth="1" width="8.7109375"/>
    <col min="11488" max="11488" customWidth="1" width="8.7109375"/>
    <col min="11489" max="11489" customWidth="1" width="8.7109375"/>
    <col min="11490" max="11490" customWidth="1" width="8.7109375"/>
    <col min="11491" max="11491" customWidth="1" width="8.7109375"/>
    <col min="11492" max="11492" customWidth="1" width="8.7109375"/>
    <col min="11493" max="11493" customWidth="1" width="8.7109375"/>
    <col min="11494" max="11494" customWidth="1" width="8.7109375"/>
    <col min="11495" max="11495" customWidth="1" width="8.7109375"/>
    <col min="11496" max="11496" customWidth="1" width="8.7109375"/>
    <col min="11497" max="11497" customWidth="1" width="8.7109375"/>
    <col min="11498" max="11498" customWidth="1" width="8.7109375"/>
    <col min="11499" max="11499" customWidth="1" width="8.7109375"/>
    <col min="11500" max="11500" customWidth="1" width="8.7109375"/>
    <col min="11501" max="11501" customWidth="1" width="8.7109375"/>
    <col min="11502" max="11502" customWidth="1" width="8.7109375"/>
    <col min="11503" max="11503" customWidth="1" width="8.7109375"/>
    <col min="11504" max="11504" customWidth="1" width="8.7109375"/>
    <col min="11505" max="11505" customWidth="1" width="8.7109375"/>
    <col min="11506" max="11506" customWidth="1" width="8.7109375"/>
    <col min="11507" max="11507" customWidth="1" width="8.7109375"/>
    <col min="11508" max="11508" customWidth="1" width="8.7109375"/>
    <col min="11509" max="11509" customWidth="1" width="8.7109375"/>
    <col min="11510" max="11510" customWidth="1" width="8.7109375"/>
    <col min="11511" max="11511" customWidth="1" width="8.7109375"/>
    <col min="11512" max="11512" customWidth="1" width="8.7109375"/>
    <col min="11513" max="11513" customWidth="1" width="8.7109375"/>
    <col min="11514" max="11514" customWidth="1" width="8.7109375"/>
    <col min="11515" max="11515" customWidth="1" width="8.7109375"/>
    <col min="11516" max="11516" customWidth="1" width="8.7109375"/>
    <col min="11517" max="11517" customWidth="1" width="8.7109375"/>
    <col min="11518" max="11518" customWidth="1" width="8.7109375"/>
    <col min="11519" max="11519" customWidth="1" width="8.7109375"/>
    <col min="11520" max="11520" customWidth="1" width="8.7109375"/>
    <col min="11521" max="11521" customWidth="1" width="8.7109375"/>
    <col min="11522" max="11522" customWidth="1" width="8.7109375"/>
    <col min="11523" max="11523" customWidth="1" width="8.7109375"/>
    <col min="11524" max="11524" customWidth="1" width="8.7109375"/>
    <col min="11525" max="11525" customWidth="1" width="8.7109375"/>
    <col min="11526" max="11526" customWidth="1" width="8.7109375"/>
    <col min="11527" max="11527" customWidth="1" width="8.7109375"/>
    <col min="11528" max="11528" customWidth="1" width="8.7109375"/>
    <col min="11529" max="11529" customWidth="1" width="8.7109375"/>
    <col min="11530" max="11530" customWidth="1" width="8.7109375"/>
    <col min="11531" max="11531" customWidth="1" width="8.7109375"/>
    <col min="11532" max="11532" customWidth="1" width="8.7109375"/>
    <col min="11533" max="11533" customWidth="1" width="8.7109375"/>
    <col min="11534" max="11534" customWidth="1" width="8.7109375"/>
    <col min="11535" max="11535" customWidth="1" width="8.7109375"/>
    <col min="11536" max="11536" customWidth="1" width="8.7109375"/>
    <col min="11537" max="11537" customWidth="1" width="8.7109375"/>
    <col min="11538" max="11538" customWidth="1" width="8.7109375"/>
    <col min="11539" max="11539" customWidth="1" width="8.7109375"/>
    <col min="11540" max="11540" customWidth="1" width="8.7109375"/>
    <col min="11541" max="11541" customWidth="1" width="8.7109375"/>
    <col min="11542" max="11542" customWidth="1" width="8.7109375"/>
    <col min="11543" max="11543" customWidth="1" width="8.7109375"/>
    <col min="11544" max="11544" customWidth="1" width="8.7109375"/>
    <col min="11545" max="11545" customWidth="1" width="8.7109375"/>
    <col min="11546" max="11546" customWidth="1" width="8.7109375"/>
    <col min="11547" max="11547" customWidth="1" width="8.7109375"/>
    <col min="11548" max="11548" customWidth="1" width="8.7109375"/>
    <col min="11549" max="11549" customWidth="1" width="8.7109375"/>
    <col min="11550" max="11550" customWidth="1" width="8.7109375"/>
    <col min="11551" max="11551" customWidth="1" width="8.7109375"/>
    <col min="11552" max="11552" customWidth="1" width="8.7109375"/>
    <col min="11553" max="11553" customWidth="1" width="8.7109375"/>
    <col min="11554" max="11554" customWidth="1" width="8.7109375"/>
    <col min="11555" max="11555" customWidth="1" width="8.7109375"/>
    <col min="11556" max="11556" customWidth="1" width="8.7109375"/>
    <col min="11557" max="11557" customWidth="1" width="8.7109375"/>
    <col min="11558" max="11558" customWidth="1" width="8.7109375"/>
    <col min="11559" max="11559" customWidth="1" width="8.7109375"/>
    <col min="11560" max="11560" customWidth="1" width="8.7109375"/>
    <col min="11561" max="11561" customWidth="1" width="8.7109375"/>
    <col min="11562" max="11562" customWidth="1" width="8.7109375"/>
    <col min="11563" max="11563" customWidth="1" width="8.7109375"/>
    <col min="11564" max="11564" customWidth="1" width="8.7109375"/>
    <col min="11565" max="11565" customWidth="1" width="8.7109375"/>
    <col min="11566" max="11566" customWidth="1" width="8.7109375"/>
    <col min="11567" max="11567" customWidth="1" width="8.7109375"/>
    <col min="11568" max="11568" customWidth="1" width="8.7109375"/>
    <col min="11569" max="11569" customWidth="1" width="8.7109375"/>
    <col min="11570" max="11570" customWidth="1" width="8.7109375"/>
    <col min="11571" max="11571" customWidth="1" width="8.7109375"/>
    <col min="11572" max="11572" customWidth="1" width="8.7109375"/>
    <col min="11573" max="11573" customWidth="1" width="8.7109375"/>
    <col min="11574" max="11574" customWidth="1" width="8.7109375"/>
    <col min="11575" max="11575" customWidth="1" width="8.7109375"/>
    <col min="11576" max="11576" customWidth="1" width="8.7109375"/>
    <col min="11577" max="11577" customWidth="1" width="8.7109375"/>
    <col min="11578" max="11578" customWidth="1" width="8.7109375"/>
    <col min="11579" max="11579" customWidth="1" width="8.7109375"/>
    <col min="11580" max="11580" customWidth="1" width="8.7109375"/>
    <col min="11581" max="11581" customWidth="1" width="8.7109375"/>
    <col min="11582" max="11582" customWidth="1" width="8.7109375"/>
    <col min="11583" max="11583" customWidth="1" width="8.7109375"/>
    <col min="11584" max="11584" customWidth="1" width="8.7109375"/>
    <col min="11585" max="11585" customWidth="1" width="8.7109375"/>
    <col min="11586" max="11586" customWidth="1" width="8.7109375"/>
    <col min="11587" max="11587" customWidth="1" width="8.7109375"/>
    <col min="11588" max="11588" customWidth="1" width="8.7109375"/>
    <col min="11589" max="11589" customWidth="1" width="8.7109375"/>
    <col min="11590" max="11590" customWidth="1" width="8.7109375"/>
    <col min="11591" max="11591" customWidth="1" width="8.7109375"/>
    <col min="11592" max="11592" customWidth="1" width="8.7109375"/>
    <col min="11593" max="11593" customWidth="1" width="8.7109375"/>
    <col min="11594" max="11594" customWidth="1" width="8.7109375"/>
    <col min="11595" max="11595" customWidth="1" width="8.7109375"/>
    <col min="11596" max="11596" customWidth="1" width="8.7109375"/>
    <col min="11597" max="11597" customWidth="1" width="8.7109375"/>
    <col min="11598" max="11598" customWidth="1" width="8.7109375"/>
    <col min="11599" max="11599" customWidth="1" width="8.7109375"/>
    <col min="11600" max="11600" customWidth="1" width="8.7109375"/>
    <col min="11601" max="11601" customWidth="1" width="8.7109375"/>
    <col min="11602" max="11602" customWidth="1" width="8.7109375"/>
    <col min="11603" max="11603" customWidth="1" width="8.7109375"/>
    <col min="11604" max="11604" customWidth="1" width="8.7109375"/>
    <col min="11605" max="11605" customWidth="1" width="8.7109375"/>
    <col min="11606" max="11606" customWidth="1" width="8.7109375"/>
    <col min="11607" max="11607" customWidth="1" width="8.7109375"/>
    <col min="11608" max="11608" customWidth="1" width="8.7109375"/>
    <col min="11609" max="11609" customWidth="1" width="8.7109375"/>
    <col min="11610" max="11610" customWidth="1" width="8.7109375"/>
    <col min="11611" max="11611" customWidth="1" width="8.7109375"/>
    <col min="11612" max="11612" customWidth="1" width="8.7109375"/>
    <col min="11613" max="11613" customWidth="1" width="8.7109375"/>
    <col min="11614" max="11614" customWidth="1" width="8.7109375"/>
    <col min="11615" max="11615" customWidth="1" width="8.7109375"/>
    <col min="11616" max="11616" customWidth="1" width="8.7109375"/>
    <col min="11617" max="11617" customWidth="1" width="8.7109375"/>
    <col min="11618" max="11618" customWidth="1" width="8.7109375"/>
    <col min="11619" max="11619" customWidth="1" width="8.7109375"/>
    <col min="11620" max="11620" customWidth="1" width="8.7109375"/>
    <col min="11621" max="11621" customWidth="1" width="8.7109375"/>
    <col min="11622" max="11622" customWidth="1" width="8.7109375"/>
    <col min="11623" max="11623" customWidth="1" width="8.7109375"/>
    <col min="11624" max="11624" customWidth="1" width="8.7109375"/>
    <col min="11625" max="11625" customWidth="1" width="8.7109375"/>
    <col min="11626" max="11626" customWidth="1" width="8.7109375"/>
    <col min="11627" max="11627" customWidth="1" width="8.7109375"/>
    <col min="11628" max="11628" customWidth="1" width="8.7109375"/>
    <col min="11629" max="11629" customWidth="1" width="8.7109375"/>
    <col min="11630" max="11630" customWidth="1" width="8.7109375"/>
    <col min="11631" max="11631" customWidth="1" width="8.7109375"/>
    <col min="11632" max="11632" customWidth="1" width="8.7109375"/>
    <col min="11633" max="11633" customWidth="1" width="8.7109375"/>
    <col min="11634" max="11634" customWidth="1" width="8.7109375"/>
    <col min="11635" max="11635" customWidth="1" width="8.7109375"/>
    <col min="11636" max="11636" customWidth="1" width="8.7109375"/>
    <col min="11637" max="11637" customWidth="1" width="8.7109375"/>
    <col min="11638" max="11638" customWidth="1" width="8.7109375"/>
    <col min="11639" max="11639" customWidth="1" width="8.7109375"/>
    <col min="11640" max="11640" customWidth="1" width="8.7109375"/>
    <col min="11641" max="11641" customWidth="1" width="8.7109375"/>
    <col min="11642" max="11642" customWidth="1" width="8.7109375"/>
    <col min="11643" max="11643" customWidth="1" width="8.7109375"/>
    <col min="11644" max="11644" customWidth="1" width="8.7109375"/>
    <col min="11645" max="11645" customWidth="1" width="8.7109375"/>
    <col min="11646" max="11646" customWidth="1" width="8.7109375"/>
    <col min="11647" max="11647" customWidth="1" width="8.7109375"/>
    <col min="11648" max="11648" customWidth="1" width="8.7109375"/>
    <col min="11649" max="11649" customWidth="1" width="8.7109375"/>
    <col min="11650" max="11650" customWidth="1" width="8.7109375"/>
    <col min="11651" max="11651" customWidth="1" width="8.7109375"/>
    <col min="11652" max="11652" customWidth="1" width="8.7109375"/>
    <col min="11653" max="11653" customWidth="1" width="8.7109375"/>
    <col min="11654" max="11654" customWidth="1" width="8.7109375"/>
    <col min="11655" max="11655" customWidth="1" width="8.7109375"/>
    <col min="11656" max="11656" customWidth="1" width="8.7109375"/>
    <col min="11657" max="11657" customWidth="1" width="8.7109375"/>
    <col min="11658" max="11658" customWidth="1" width="8.7109375"/>
    <col min="11659" max="11659" customWidth="1" width="8.7109375"/>
    <col min="11660" max="11660" customWidth="1" width="8.7109375"/>
    <col min="11661" max="11661" customWidth="1" width="8.7109375"/>
    <col min="11662" max="11662" customWidth="1" width="8.7109375"/>
    <col min="11663" max="11663" customWidth="1" width="8.7109375"/>
    <col min="11664" max="11664" customWidth="1" width="8.7109375"/>
    <col min="11665" max="11665" customWidth="1" width="8.7109375"/>
    <col min="11666" max="11666" customWidth="1" width="8.7109375"/>
    <col min="11667" max="11667" customWidth="1" width="8.7109375"/>
    <col min="11668" max="11668" customWidth="1" width="8.7109375"/>
    <col min="11669" max="11669" customWidth="1" width="8.7109375"/>
    <col min="11670" max="11670" customWidth="1" width="8.7109375"/>
    <col min="11671" max="11671" customWidth="1" width="8.7109375"/>
    <col min="11672" max="11672" customWidth="1" width="8.7109375"/>
    <col min="11673" max="11673" customWidth="1" width="8.7109375"/>
    <col min="11674" max="11674" customWidth="1" width="8.7109375"/>
    <col min="11675" max="11675" customWidth="1" width="8.7109375"/>
    <col min="11676" max="11676" customWidth="1" width="8.7109375"/>
    <col min="11677" max="11677" customWidth="1" width="8.7109375"/>
    <col min="11678" max="11678" customWidth="1" width="8.7109375"/>
    <col min="11679" max="11679" customWidth="1" width="8.7109375"/>
    <col min="11680" max="11680" customWidth="1" width="8.7109375"/>
    <col min="11681" max="11681" customWidth="1" width="8.7109375"/>
    <col min="11682" max="11682" customWidth="1" width="8.7109375"/>
    <col min="11683" max="11683" customWidth="1" width="8.7109375"/>
    <col min="11684" max="11684" customWidth="1" width="8.7109375"/>
    <col min="11685" max="11685" customWidth="1" width="8.7109375"/>
    <col min="11686" max="11686" customWidth="1" width="8.7109375"/>
    <col min="11687" max="11687" customWidth="1" width="8.7109375"/>
    <col min="11688" max="11688" customWidth="1" width="8.7109375"/>
    <col min="11689" max="11689" customWidth="1" width="8.7109375"/>
    <col min="11690" max="11690" customWidth="1" width="8.7109375"/>
    <col min="11691" max="11691" customWidth="1" width="8.7109375"/>
    <col min="11692" max="11692" customWidth="1" width="8.7109375"/>
    <col min="11693" max="11693" customWidth="1" width="8.7109375"/>
    <col min="11694" max="11694" customWidth="1" width="8.7109375"/>
    <col min="11695" max="11695" customWidth="1" width="8.7109375"/>
    <col min="11696" max="11696" customWidth="1" width="8.7109375"/>
    <col min="11697" max="11697" customWidth="1" width="8.7109375"/>
    <col min="11698" max="11698" customWidth="1" width="8.7109375"/>
    <col min="11699" max="11699" customWidth="1" width="8.7109375"/>
    <col min="11700" max="11700" customWidth="1" width="8.7109375"/>
    <col min="11701" max="11701" customWidth="1" width="8.7109375"/>
    <col min="11702" max="11702" customWidth="1" width="8.7109375"/>
    <col min="11703" max="11703" customWidth="1" width="8.7109375"/>
    <col min="11704" max="11704" customWidth="1" width="8.7109375"/>
    <col min="11705" max="11705" customWidth="1" width="8.7109375"/>
    <col min="11706" max="11706" customWidth="1" width="8.7109375"/>
    <col min="11707" max="11707" customWidth="1" width="8.7109375"/>
    <col min="11708" max="11708" customWidth="1" width="8.7109375"/>
    <col min="11709" max="11709" customWidth="1" width="8.7109375"/>
    <col min="11710" max="11710" customWidth="1" width="8.7109375"/>
    <col min="11711" max="11711" customWidth="1" width="8.7109375"/>
    <col min="11712" max="11712" customWidth="1" width="8.7109375"/>
    <col min="11713" max="11713" customWidth="1" width="8.7109375"/>
    <col min="11714" max="11714" customWidth="1" width="8.7109375"/>
    <col min="11715" max="11715" customWidth="1" width="8.7109375"/>
    <col min="11716" max="11716" customWidth="1" width="8.7109375"/>
    <col min="11717" max="11717" customWidth="1" width="8.7109375"/>
    <col min="11718" max="11718" customWidth="1" width="8.7109375"/>
    <col min="11719" max="11719" customWidth="1" width="8.7109375"/>
    <col min="11720" max="11720" customWidth="1" width="8.7109375"/>
    <col min="11721" max="11721" customWidth="1" width="8.7109375"/>
    <col min="11722" max="11722" customWidth="1" width="8.7109375"/>
    <col min="11723" max="11723" customWidth="1" width="8.7109375"/>
    <col min="11724" max="11724" customWidth="1" width="8.7109375"/>
    <col min="11725" max="11725" customWidth="1" width="8.7109375"/>
    <col min="11726" max="11726" customWidth="1" width="8.7109375"/>
    <col min="11727" max="11727" customWidth="1" width="8.7109375"/>
    <col min="11728" max="11728" customWidth="1" width="8.7109375"/>
    <col min="11729" max="11729" customWidth="1" width="8.7109375"/>
    <col min="11730" max="11730" customWidth="1" width="8.7109375"/>
    <col min="11731" max="11731" customWidth="1" width="8.7109375"/>
    <col min="11732" max="11732" customWidth="1" width="8.7109375"/>
    <col min="11733" max="11733" customWidth="1" width="8.7109375"/>
    <col min="11734" max="11734" customWidth="1" width="8.7109375"/>
    <col min="11735" max="11735" customWidth="1" width="8.7109375"/>
    <col min="11736" max="11736" customWidth="1" width="8.7109375"/>
    <col min="11737" max="11737" customWidth="1" width="8.7109375"/>
    <col min="11738" max="11738" customWidth="1" width="8.7109375"/>
    <col min="11739" max="11739" customWidth="1" width="8.7109375"/>
    <col min="11740" max="11740" customWidth="1" width="8.7109375"/>
    <col min="11741" max="11741" customWidth="1" width="8.7109375"/>
    <col min="11742" max="11742" customWidth="1" width="8.7109375"/>
    <col min="11743" max="11743" customWidth="1" width="8.7109375"/>
    <col min="11744" max="11744" customWidth="1" width="8.7109375"/>
    <col min="11745" max="11745" customWidth="1" width="8.7109375"/>
    <col min="11746" max="11746" customWidth="1" width="8.7109375"/>
    <col min="11747" max="11747" customWidth="1" width="8.7109375"/>
    <col min="11748" max="11748" customWidth="1" width="8.7109375"/>
    <col min="11749" max="11749" customWidth="1" width="8.7109375"/>
    <col min="11750" max="11750" customWidth="1" width="8.7109375"/>
    <col min="11751" max="11751" customWidth="1" width="8.7109375"/>
    <col min="11752" max="11752" customWidth="1" width="8.7109375"/>
    <col min="11753" max="11753" customWidth="1" width="8.7109375"/>
    <col min="11754" max="11754" customWidth="1" width="8.7109375"/>
    <col min="11755" max="11755" customWidth="1" width="8.7109375"/>
    <col min="11756" max="11756" customWidth="1" width="8.7109375"/>
    <col min="11757" max="11757" customWidth="1" width="8.7109375"/>
    <col min="11758" max="11758" customWidth="1" width="8.7109375"/>
    <col min="11759" max="11759" customWidth="1" width="8.7109375"/>
    <col min="11760" max="11760" customWidth="1" width="8.7109375"/>
    <col min="11761" max="11761" customWidth="1" width="8.7109375"/>
    <col min="11762" max="11762" customWidth="1" width="8.7109375"/>
    <col min="11763" max="11763" customWidth="1" width="8.7109375"/>
    <col min="11764" max="11764" customWidth="1" width="8.7109375"/>
    <col min="11765" max="11765" customWidth="1" width="8.7109375"/>
    <col min="11766" max="11766" customWidth="1" width="8.7109375"/>
    <col min="11767" max="11767" customWidth="1" width="8.7109375"/>
    <col min="11768" max="11768" customWidth="1" width="8.7109375"/>
    <col min="11769" max="11769" customWidth="1" width="8.7109375"/>
    <col min="11770" max="11770" customWidth="1" width="8.7109375"/>
    <col min="11771" max="11771" customWidth="1" width="8.7109375"/>
    <col min="11772" max="11772" customWidth="1" width="8.7109375"/>
    <col min="11773" max="11773" customWidth="1" width="8.7109375"/>
    <col min="11774" max="11774" customWidth="1" width="8.7109375"/>
    <col min="11775" max="11775" customWidth="1" width="8.7109375"/>
    <col min="11776" max="11776" customWidth="1" width="8.7109375"/>
    <col min="11777" max="11777" customWidth="1" width="8.7109375"/>
    <col min="11778" max="11778" customWidth="1" width="8.7109375"/>
    <col min="11779" max="11779" customWidth="1" width="8.7109375"/>
    <col min="11780" max="11780" customWidth="1" width="8.7109375"/>
    <col min="11781" max="11781" customWidth="1" width="8.7109375"/>
    <col min="11782" max="11782" customWidth="1" width="8.7109375"/>
    <col min="11783" max="11783" customWidth="1" width="8.7109375"/>
    <col min="11784" max="11784" customWidth="1" width="8.7109375"/>
    <col min="11785" max="11785" customWidth="1" width="8.7109375"/>
    <col min="11786" max="11786" customWidth="1" width="8.7109375"/>
    <col min="11787" max="11787" customWidth="1" width="8.7109375"/>
    <col min="11788" max="11788" customWidth="1" width="8.7109375"/>
    <col min="11789" max="11789" customWidth="1" width="8.7109375"/>
    <col min="11790" max="11790" customWidth="1" width="8.7109375"/>
    <col min="11791" max="11791" customWidth="1" width="8.7109375"/>
    <col min="11792" max="11792" customWidth="1" width="8.7109375"/>
    <col min="11793" max="11793" customWidth="1" width="8.7109375"/>
    <col min="11794" max="11794" customWidth="1" width="8.7109375"/>
    <col min="11795" max="11795" customWidth="1" width="8.7109375"/>
    <col min="11796" max="11796" customWidth="1" width="8.7109375"/>
    <col min="11797" max="11797" customWidth="1" width="8.7109375"/>
    <col min="11798" max="11798" customWidth="1" width="8.7109375"/>
    <col min="11799" max="11799" customWidth="1" width="8.7109375"/>
    <col min="11800" max="11800" customWidth="1" width="8.7109375"/>
    <col min="11801" max="11801" customWidth="1" width="8.7109375"/>
    <col min="11802" max="11802" customWidth="1" width="8.7109375"/>
    <col min="11803" max="11803" customWidth="1" width="8.7109375"/>
    <col min="11804" max="11804" customWidth="1" width="8.7109375"/>
    <col min="11805" max="11805" customWidth="1" width="8.7109375"/>
    <col min="11806" max="11806" customWidth="1" width="8.7109375"/>
    <col min="11807" max="11807" customWidth="1" width="8.7109375"/>
    <col min="11808" max="11808" customWidth="1" width="8.7109375"/>
    <col min="11809" max="11809" customWidth="1" width="8.7109375"/>
    <col min="11810" max="11810" customWidth="1" width="8.7109375"/>
    <col min="11811" max="11811" customWidth="1" width="8.7109375"/>
    <col min="11812" max="11812" customWidth="1" width="8.7109375"/>
    <col min="11813" max="11813" customWidth="1" width="8.7109375"/>
    <col min="11814" max="11814" customWidth="1" width="8.7109375"/>
    <col min="11815" max="11815" customWidth="1" width="8.7109375"/>
    <col min="11816" max="11816" customWidth="1" width="8.7109375"/>
    <col min="11817" max="11817" customWidth="1" width="8.7109375"/>
    <col min="11818" max="11818" customWidth="1" width="8.7109375"/>
    <col min="11819" max="11819" customWidth="1" width="8.7109375"/>
    <col min="11820" max="11820" customWidth="1" width="8.7109375"/>
    <col min="11821" max="11821" customWidth="1" width="8.7109375"/>
    <col min="11822" max="11822" customWidth="1" width="8.7109375"/>
    <col min="11823" max="11823" customWidth="1" width="8.7109375"/>
    <col min="11824" max="11824" customWidth="1" width="8.7109375"/>
    <col min="11825" max="11825" customWidth="1" width="8.7109375"/>
    <col min="11826" max="11826" customWidth="1" width="8.7109375"/>
    <col min="11827" max="11827" customWidth="1" width="8.7109375"/>
    <col min="11828" max="11828" customWidth="1" width="8.7109375"/>
    <col min="11829" max="11829" customWidth="1" width="8.7109375"/>
    <col min="11830" max="11830" customWidth="1" width="8.7109375"/>
    <col min="11831" max="11831" customWidth="1" width="8.7109375"/>
    <col min="11832" max="11832" customWidth="1" width="8.7109375"/>
    <col min="11833" max="11833" customWidth="1" width="8.7109375"/>
    <col min="11834" max="11834" customWidth="1" width="8.7109375"/>
    <col min="11835" max="11835" customWidth="1" width="8.7109375"/>
    <col min="11836" max="11836" customWidth="1" width="8.7109375"/>
    <col min="11837" max="11837" customWidth="1" width="8.7109375"/>
    <col min="11838" max="11838" customWidth="1" width="8.7109375"/>
    <col min="11839" max="11839" customWidth="1" width="8.7109375"/>
    <col min="11840" max="11840" customWidth="1" width="8.7109375"/>
    <col min="11841" max="11841" customWidth="1" width="8.7109375"/>
    <col min="11842" max="11842" customWidth="1" width="8.7109375"/>
    <col min="11843" max="11843" customWidth="1" width="8.7109375"/>
    <col min="11844" max="11844" customWidth="1" width="8.7109375"/>
    <col min="11845" max="11845" customWidth="1" width="8.7109375"/>
    <col min="11846" max="11846" customWidth="1" width="8.7109375"/>
    <col min="11847" max="11847" customWidth="1" width="8.7109375"/>
    <col min="11848" max="11848" customWidth="1" width="8.7109375"/>
    <col min="11849" max="11849" customWidth="1" width="8.7109375"/>
    <col min="11850" max="11850" customWidth="1" width="8.7109375"/>
    <col min="11851" max="11851" customWidth="1" width="8.7109375"/>
    <col min="11852" max="11852" customWidth="1" width="8.7109375"/>
    <col min="11853" max="11853" customWidth="1" width="8.7109375"/>
    <col min="11854" max="11854" customWidth="1" width="8.7109375"/>
    <col min="11855" max="11855" customWidth="1" width="8.7109375"/>
    <col min="11856" max="11856" customWidth="1" width="8.7109375"/>
    <col min="11857" max="11857" customWidth="1" width="8.7109375"/>
    <col min="11858" max="11858" customWidth="1" width="8.7109375"/>
    <col min="11859" max="11859" customWidth="1" width="8.7109375"/>
    <col min="11860" max="11860" customWidth="1" width="8.7109375"/>
    <col min="11861" max="11861" customWidth="1" width="8.7109375"/>
    <col min="11862" max="11862" customWidth="1" width="8.7109375"/>
    <col min="11863" max="11863" customWidth="1" width="8.7109375"/>
    <col min="11864" max="11864" customWidth="1" width="8.7109375"/>
    <col min="11865" max="11865" customWidth="1" width="8.7109375"/>
    <col min="11866" max="11866" customWidth="1" width="8.7109375"/>
    <col min="11867" max="11867" customWidth="1" width="8.7109375"/>
    <col min="11868" max="11868" customWidth="1" width="8.7109375"/>
    <col min="11869" max="11869" customWidth="1" width="8.7109375"/>
    <col min="11870" max="11870" customWidth="1" width="8.7109375"/>
    <col min="11871" max="11871" customWidth="1" width="8.7109375"/>
    <col min="11872" max="11872" customWidth="1" width="8.7109375"/>
    <col min="11873" max="11873" customWidth="1" width="8.7109375"/>
    <col min="11874" max="11874" customWidth="1" width="8.7109375"/>
    <col min="11875" max="11875" customWidth="1" width="8.7109375"/>
    <col min="11876" max="11876" customWidth="1" width="8.7109375"/>
    <col min="11877" max="11877" customWidth="1" width="8.7109375"/>
    <col min="11878" max="11878" customWidth="1" width="8.7109375"/>
    <col min="11879" max="11879" customWidth="1" width="8.7109375"/>
    <col min="11880" max="11880" customWidth="1" width="8.7109375"/>
    <col min="11881" max="11881" customWidth="1" width="8.7109375"/>
    <col min="11882" max="11882" customWidth="1" width="8.7109375"/>
    <col min="11883" max="11883" customWidth="1" width="8.7109375"/>
    <col min="11884" max="11884" customWidth="1" width="8.7109375"/>
    <col min="11885" max="11885" customWidth="1" width="8.7109375"/>
    <col min="11886" max="11886" customWidth="1" width="8.7109375"/>
    <col min="11887" max="11887" customWidth="1" width="8.7109375"/>
    <col min="11888" max="11888" customWidth="1" width="8.7109375"/>
    <col min="11889" max="11889" customWidth="1" width="8.7109375"/>
    <col min="11890" max="11890" customWidth="1" width="8.7109375"/>
    <col min="11891" max="11891" customWidth="1" width="8.7109375"/>
    <col min="11892" max="11892" customWidth="1" width="8.7109375"/>
    <col min="11893" max="11893" customWidth="1" width="8.7109375"/>
    <col min="11894" max="11894" customWidth="1" width="8.7109375"/>
    <col min="11895" max="11895" customWidth="1" width="8.7109375"/>
    <col min="11896" max="11896" customWidth="1" width="8.7109375"/>
    <col min="11897" max="11897" customWidth="1" width="8.7109375"/>
    <col min="11898" max="11898" customWidth="1" width="8.7109375"/>
    <col min="11899" max="11899" customWidth="1" width="8.7109375"/>
    <col min="11900" max="11900" customWidth="1" width="8.7109375"/>
    <col min="11901" max="11901" customWidth="1" width="8.7109375"/>
    <col min="11902" max="11902" customWidth="1" width="8.7109375"/>
    <col min="11903" max="11903" customWidth="1" width="8.7109375"/>
    <col min="11904" max="11904" customWidth="1" width="8.7109375"/>
    <col min="11905" max="11905" customWidth="1" width="8.7109375"/>
    <col min="11906" max="11906" customWidth="1" width="8.7109375"/>
    <col min="11907" max="11907" customWidth="1" width="8.7109375"/>
    <col min="11908" max="11908" customWidth="1" width="8.7109375"/>
    <col min="11909" max="11909" customWidth="1" width="8.7109375"/>
    <col min="11910" max="11910" customWidth="1" width="8.7109375"/>
    <col min="11911" max="11911" customWidth="1" width="8.7109375"/>
    <col min="11912" max="11912" customWidth="1" width="8.7109375"/>
    <col min="11913" max="11913" customWidth="1" width="8.7109375"/>
    <col min="11914" max="11914" customWidth="1" width="8.7109375"/>
    <col min="11915" max="11915" customWidth="1" width="8.7109375"/>
    <col min="11916" max="11916" customWidth="1" width="8.7109375"/>
    <col min="11917" max="11917" customWidth="1" width="8.7109375"/>
    <col min="11918" max="11918" customWidth="1" width="8.7109375"/>
    <col min="11919" max="11919" customWidth="1" width="8.7109375"/>
    <col min="11920" max="11920" customWidth="1" width="8.7109375"/>
    <col min="11921" max="11921" customWidth="1" width="8.7109375"/>
    <col min="11922" max="11922" customWidth="1" width="8.7109375"/>
    <col min="11923" max="11923" customWidth="1" width="8.7109375"/>
    <col min="11924" max="11924" customWidth="1" width="8.7109375"/>
    <col min="11925" max="11925" customWidth="1" width="8.7109375"/>
    <col min="11926" max="11926" customWidth="1" width="8.7109375"/>
    <col min="11927" max="11927" customWidth="1" width="8.7109375"/>
    <col min="11928" max="11928" customWidth="1" width="8.7109375"/>
    <col min="11929" max="11929" customWidth="1" width="8.7109375"/>
    <col min="11930" max="11930" customWidth="1" width="8.7109375"/>
    <col min="11931" max="11931" customWidth="1" width="8.7109375"/>
    <col min="11932" max="11932" customWidth="1" width="8.7109375"/>
    <col min="11933" max="11933" customWidth="1" width="8.7109375"/>
    <col min="11934" max="11934" customWidth="1" width="8.7109375"/>
    <col min="11935" max="11935" customWidth="1" width="8.7109375"/>
    <col min="11936" max="11936" customWidth="1" width="8.7109375"/>
    <col min="11937" max="11937" customWidth="1" width="8.7109375"/>
    <col min="11938" max="11938" customWidth="1" width="8.7109375"/>
    <col min="11939" max="11939" customWidth="1" width="8.7109375"/>
    <col min="11940" max="11940" customWidth="1" width="8.7109375"/>
    <col min="11941" max="11941" customWidth="1" width="8.7109375"/>
    <col min="11942" max="11942" customWidth="1" width="8.7109375"/>
    <col min="11943" max="11943" customWidth="1" width="8.7109375"/>
    <col min="11944" max="11944" customWidth="1" width="8.7109375"/>
    <col min="11945" max="11945" customWidth="1" width="8.7109375"/>
    <col min="11946" max="11946" customWidth="1" width="8.7109375"/>
    <col min="11947" max="11947" customWidth="1" width="8.7109375"/>
    <col min="11948" max="11948" customWidth="1" width="8.7109375"/>
    <col min="11949" max="11949" customWidth="1" width="8.7109375"/>
    <col min="11950" max="11950" customWidth="1" width="8.7109375"/>
    <col min="11951" max="11951" customWidth="1" width="8.7109375"/>
    <col min="11952" max="11952" customWidth="1" width="8.7109375"/>
    <col min="11953" max="11953" customWidth="1" width="8.7109375"/>
    <col min="11954" max="11954" customWidth="1" width="8.7109375"/>
    <col min="11955" max="11955" customWidth="1" width="8.7109375"/>
    <col min="11956" max="11956" customWidth="1" width="8.7109375"/>
    <col min="11957" max="11957" customWidth="1" width="8.7109375"/>
    <col min="11958" max="11958" customWidth="1" width="8.7109375"/>
    <col min="11959" max="11959" customWidth="1" width="8.7109375"/>
    <col min="11960" max="11960" customWidth="1" width="8.7109375"/>
    <col min="11961" max="11961" customWidth="1" width="8.7109375"/>
    <col min="11962" max="11962" customWidth="1" width="8.7109375"/>
    <col min="11963" max="11963" customWidth="1" width="8.7109375"/>
    <col min="11964" max="11964" customWidth="1" width="8.7109375"/>
    <col min="11965" max="11965" customWidth="1" width="8.7109375"/>
    <col min="11966" max="11966" customWidth="1" width="8.7109375"/>
    <col min="11967" max="11967" customWidth="1" width="8.7109375"/>
    <col min="11968" max="11968" customWidth="1" width="8.7109375"/>
    <col min="11969" max="11969" customWidth="1" width="8.7109375"/>
    <col min="11970" max="11970" customWidth="1" width="8.7109375"/>
    <col min="11971" max="11971" customWidth="1" width="8.7109375"/>
    <col min="11972" max="11972" customWidth="1" width="8.7109375"/>
    <col min="11973" max="11973" customWidth="1" width="8.7109375"/>
    <col min="11974" max="11974" customWidth="1" width="8.7109375"/>
    <col min="11975" max="11975" customWidth="1" width="8.7109375"/>
    <col min="11976" max="11976" customWidth="1" width="8.7109375"/>
    <col min="11977" max="11977" customWidth="1" width="8.7109375"/>
    <col min="11978" max="11978" customWidth="1" width="8.7109375"/>
    <col min="11979" max="11979" customWidth="1" width="8.7109375"/>
    <col min="11980" max="11980" customWidth="1" width="8.7109375"/>
    <col min="11981" max="11981" customWidth="1" width="8.7109375"/>
    <col min="11982" max="11982" customWidth="1" width="8.7109375"/>
    <col min="11983" max="11983" customWidth="1" width="8.7109375"/>
    <col min="11984" max="11984" customWidth="1" width="8.7109375"/>
    <col min="11985" max="11985" customWidth="1" width="8.7109375"/>
    <col min="11986" max="11986" customWidth="1" width="8.7109375"/>
    <col min="11987" max="11987" customWidth="1" width="8.7109375"/>
    <col min="11988" max="11988" customWidth="1" width="8.7109375"/>
    <col min="11989" max="11989" customWidth="1" width="8.7109375"/>
    <col min="11990" max="11990" customWidth="1" width="8.7109375"/>
    <col min="11991" max="11991" customWidth="1" width="8.7109375"/>
    <col min="11992" max="11992" customWidth="1" width="8.7109375"/>
    <col min="11993" max="11993" customWidth="1" width="8.7109375"/>
    <col min="11994" max="11994" customWidth="1" width="8.7109375"/>
    <col min="11995" max="11995" customWidth="1" width="8.7109375"/>
    <col min="11996" max="11996" customWidth="1" width="8.7109375"/>
    <col min="11997" max="11997" customWidth="1" width="8.7109375"/>
    <col min="11998" max="11998" customWidth="1" width="8.7109375"/>
    <col min="11999" max="11999" customWidth="1" width="8.7109375"/>
    <col min="12000" max="12000" customWidth="1" width="8.7109375"/>
    <col min="12001" max="12001" customWidth="1" width="8.7109375"/>
    <col min="12002" max="12002" customWidth="1" width="8.7109375"/>
    <col min="12003" max="12003" customWidth="1" width="8.7109375"/>
    <col min="12004" max="12004" customWidth="1" width="8.7109375"/>
    <col min="12005" max="12005" customWidth="1" width="8.7109375"/>
    <col min="12006" max="12006" customWidth="1" width="8.7109375"/>
    <col min="12007" max="12007" customWidth="1" width="8.7109375"/>
    <col min="12008" max="12008" customWidth="1" width="8.7109375"/>
    <col min="12009" max="12009" customWidth="1" width="8.7109375"/>
    <col min="12010" max="12010" customWidth="1" width="8.7109375"/>
    <col min="12011" max="12011" customWidth="1" width="8.7109375"/>
    <col min="12012" max="12012" customWidth="1" width="8.7109375"/>
    <col min="12013" max="12013" customWidth="1" width="8.7109375"/>
    <col min="12014" max="12014" customWidth="1" width="8.7109375"/>
    <col min="12015" max="12015" customWidth="1" width="8.7109375"/>
    <col min="12016" max="12016" customWidth="1" width="8.7109375"/>
    <col min="12017" max="12017" customWidth="1" width="8.7109375"/>
    <col min="12018" max="12018" customWidth="1" width="8.7109375"/>
    <col min="12019" max="12019" customWidth="1" width="8.7109375"/>
    <col min="12020" max="12020" customWidth="1" width="8.7109375"/>
    <col min="12021" max="12021" customWidth="1" width="8.7109375"/>
    <col min="12022" max="12022" customWidth="1" width="8.7109375"/>
    <col min="12023" max="12023" customWidth="1" width="8.7109375"/>
    <col min="12024" max="12024" customWidth="1" width="8.7109375"/>
    <col min="12025" max="12025" customWidth="1" width="8.7109375"/>
    <col min="12026" max="12026" customWidth="1" width="8.7109375"/>
    <col min="12027" max="12027" customWidth="1" width="8.7109375"/>
    <col min="12028" max="12028" customWidth="1" width="8.7109375"/>
    <col min="12029" max="12029" customWidth="1" width="8.7109375"/>
    <col min="12030" max="12030" customWidth="1" width="8.7109375"/>
    <col min="12031" max="12031" customWidth="1" width="8.7109375"/>
    <col min="12032" max="12032" customWidth="1" width="8.7109375"/>
    <col min="12033" max="12033" customWidth="1" width="8.7109375"/>
    <col min="12034" max="12034" customWidth="1" width="8.7109375"/>
    <col min="12035" max="12035" customWidth="1" width="8.7109375"/>
    <col min="12036" max="12036" customWidth="1" width="8.7109375"/>
    <col min="12037" max="12037" customWidth="1" width="8.7109375"/>
    <col min="12038" max="12038" customWidth="1" width="8.7109375"/>
    <col min="12039" max="12039" customWidth="1" width="8.7109375"/>
    <col min="12040" max="12040" customWidth="1" width="8.7109375"/>
    <col min="12041" max="12041" customWidth="1" width="8.7109375"/>
    <col min="12042" max="12042" customWidth="1" width="8.7109375"/>
    <col min="12043" max="12043" customWidth="1" width="8.7109375"/>
    <col min="12044" max="12044" customWidth="1" width="8.7109375"/>
    <col min="12045" max="12045" customWidth="1" width="8.7109375"/>
    <col min="12046" max="12046" customWidth="1" width="8.7109375"/>
    <col min="12047" max="12047" customWidth="1" width="8.7109375"/>
    <col min="12048" max="12048" customWidth="1" width="8.7109375"/>
    <col min="12049" max="12049" customWidth="1" width="8.7109375"/>
    <col min="12050" max="12050" customWidth="1" width="8.7109375"/>
    <col min="12051" max="12051" customWidth="1" width="8.7109375"/>
    <col min="12052" max="12052" customWidth="1" width="8.7109375"/>
    <col min="12053" max="12053" customWidth="1" width="8.7109375"/>
    <col min="12054" max="12054" customWidth="1" width="8.7109375"/>
    <col min="12055" max="12055" customWidth="1" width="8.7109375"/>
    <col min="12056" max="12056" customWidth="1" width="8.7109375"/>
    <col min="12057" max="12057" customWidth="1" width="8.7109375"/>
    <col min="12058" max="12058" customWidth="1" width="8.7109375"/>
    <col min="12059" max="12059" customWidth="1" width="8.7109375"/>
    <col min="12060" max="12060" customWidth="1" width="8.7109375"/>
    <col min="12061" max="12061" customWidth="1" width="8.7109375"/>
    <col min="12062" max="12062" customWidth="1" width="8.7109375"/>
    <col min="12063" max="12063" customWidth="1" width="8.7109375"/>
    <col min="12064" max="12064" customWidth="1" width="8.7109375"/>
    <col min="12065" max="12065" customWidth="1" width="8.7109375"/>
    <col min="12066" max="12066" customWidth="1" width="8.7109375"/>
    <col min="12067" max="12067" customWidth="1" width="8.7109375"/>
    <col min="12068" max="12068" customWidth="1" width="8.7109375"/>
    <col min="12069" max="12069" customWidth="1" width="8.7109375"/>
    <col min="12070" max="12070" customWidth="1" width="8.7109375"/>
    <col min="12071" max="12071" customWidth="1" width="8.7109375"/>
    <col min="12072" max="12072" customWidth="1" width="8.7109375"/>
    <col min="12073" max="12073" customWidth="1" width="8.7109375"/>
    <col min="12074" max="12074" customWidth="1" width="8.7109375"/>
    <col min="12075" max="12075" customWidth="1" width="8.7109375"/>
    <col min="12076" max="12076" customWidth="1" width="8.7109375"/>
    <col min="12077" max="12077" customWidth="1" width="8.7109375"/>
    <col min="12078" max="12078" customWidth="1" width="8.7109375"/>
    <col min="12079" max="12079" customWidth="1" width="8.7109375"/>
    <col min="12080" max="12080" customWidth="1" width="8.7109375"/>
    <col min="12081" max="12081" customWidth="1" width="8.7109375"/>
    <col min="12082" max="12082" customWidth="1" width="8.7109375"/>
    <col min="12083" max="12083" customWidth="1" width="8.7109375"/>
    <col min="12084" max="12084" customWidth="1" width="8.7109375"/>
    <col min="12085" max="12085" customWidth="1" width="8.7109375"/>
    <col min="12086" max="12086" customWidth="1" width="8.7109375"/>
    <col min="12087" max="12087" customWidth="1" width="8.7109375"/>
    <col min="12088" max="12088" customWidth="1" width="8.7109375"/>
    <col min="12089" max="12089" customWidth="1" width="8.7109375"/>
    <col min="12090" max="12090" customWidth="1" width="8.7109375"/>
    <col min="12091" max="12091" customWidth="1" width="8.7109375"/>
    <col min="12092" max="12092" customWidth="1" width="8.7109375"/>
    <col min="12093" max="12093" customWidth="1" width="8.7109375"/>
    <col min="12094" max="12094" customWidth="1" width="8.7109375"/>
    <col min="12095" max="12095" customWidth="1" width="8.7109375"/>
    <col min="12096" max="12096" customWidth="1" width="8.7109375"/>
    <col min="12097" max="12097" customWidth="1" width="8.7109375"/>
    <col min="12098" max="12098" customWidth="1" width="8.7109375"/>
    <col min="12099" max="12099" customWidth="1" width="8.7109375"/>
    <col min="12100" max="12100" customWidth="1" width="8.7109375"/>
    <col min="12101" max="12101" customWidth="1" width="8.7109375"/>
    <col min="12102" max="12102" customWidth="1" width="8.7109375"/>
    <col min="12103" max="12103" customWidth="1" width="8.7109375"/>
    <col min="12104" max="12104" customWidth="1" width="8.7109375"/>
    <col min="12105" max="12105" customWidth="1" width="8.7109375"/>
    <col min="12106" max="12106" customWidth="1" width="8.7109375"/>
    <col min="12107" max="12107" customWidth="1" width="8.7109375"/>
    <col min="12108" max="12108" customWidth="1" width="8.7109375"/>
    <col min="12109" max="12109" customWidth="1" width="8.7109375"/>
    <col min="12110" max="12110" customWidth="1" width="8.7109375"/>
    <col min="12111" max="12111" customWidth="1" width="8.7109375"/>
    <col min="12112" max="12112" customWidth="1" width="8.7109375"/>
    <col min="12113" max="12113" customWidth="1" width="8.7109375"/>
    <col min="12114" max="12114" customWidth="1" width="8.7109375"/>
    <col min="12115" max="12115" customWidth="1" width="8.7109375"/>
    <col min="12116" max="12116" customWidth="1" width="8.7109375"/>
    <col min="12117" max="12117" customWidth="1" width="8.7109375"/>
    <col min="12118" max="12118" customWidth="1" width="8.7109375"/>
    <col min="12119" max="12119" customWidth="1" width="8.7109375"/>
    <col min="12120" max="12120" customWidth="1" width="8.7109375"/>
    <col min="12121" max="12121" customWidth="1" width="8.7109375"/>
    <col min="12122" max="12122" customWidth="1" width="8.7109375"/>
    <col min="12123" max="12123" customWidth="1" width="8.7109375"/>
    <col min="12124" max="12124" customWidth="1" width="8.7109375"/>
    <col min="12125" max="12125" customWidth="1" width="8.7109375"/>
    <col min="12126" max="12126" customWidth="1" width="8.7109375"/>
    <col min="12127" max="12127" customWidth="1" width="8.7109375"/>
    <col min="12128" max="12128" customWidth="1" width="8.7109375"/>
    <col min="12129" max="12129" customWidth="1" width="8.7109375"/>
    <col min="12130" max="12130" customWidth="1" width="8.7109375"/>
    <col min="12131" max="12131" customWidth="1" width="8.7109375"/>
    <col min="12132" max="12132" customWidth="1" width="8.7109375"/>
    <col min="12133" max="12133" customWidth="1" width="8.7109375"/>
    <col min="12134" max="12134" customWidth="1" width="8.7109375"/>
    <col min="12135" max="12135" customWidth="1" width="8.7109375"/>
    <col min="12136" max="12136" customWidth="1" width="8.7109375"/>
    <col min="12137" max="12137" customWidth="1" width="8.7109375"/>
    <col min="12138" max="12138" customWidth="1" width="8.7109375"/>
    <col min="12139" max="12139" customWidth="1" width="8.7109375"/>
    <col min="12140" max="12140" customWidth="1" width="8.7109375"/>
    <col min="12141" max="12141" customWidth="1" width="8.7109375"/>
    <col min="12142" max="12142" customWidth="1" width="8.7109375"/>
    <col min="12143" max="12143" customWidth="1" width="8.7109375"/>
    <col min="12144" max="12144" customWidth="1" width="8.7109375"/>
    <col min="12145" max="12145" customWidth="1" width="8.7109375"/>
    <col min="12146" max="12146" customWidth="1" width="8.7109375"/>
    <col min="12147" max="12147" customWidth="1" width="8.7109375"/>
    <col min="12148" max="12148" customWidth="1" width="8.7109375"/>
    <col min="12149" max="12149" customWidth="1" width="8.7109375"/>
    <col min="12150" max="12150" customWidth="1" width="8.7109375"/>
    <col min="12151" max="12151" customWidth="1" width="8.7109375"/>
    <col min="12152" max="12152" customWidth="1" width="8.7109375"/>
    <col min="12153" max="12153" customWidth="1" width="8.7109375"/>
    <col min="12154" max="12154" customWidth="1" width="8.7109375"/>
    <col min="12155" max="12155" customWidth="1" width="8.7109375"/>
    <col min="12156" max="12156" customWidth="1" width="8.7109375"/>
    <col min="12157" max="12157" customWidth="1" width="8.7109375"/>
    <col min="12158" max="12158" customWidth="1" width="8.7109375"/>
    <col min="12159" max="12159" customWidth="1" width="8.7109375"/>
    <col min="12160" max="12160" customWidth="1" width="8.7109375"/>
    <col min="12161" max="12161" customWidth="1" width="8.7109375"/>
    <col min="12162" max="12162" customWidth="1" width="8.7109375"/>
    <col min="12163" max="12163" customWidth="1" width="8.7109375"/>
    <col min="12164" max="12164" customWidth="1" width="8.7109375"/>
    <col min="12165" max="12165" customWidth="1" width="8.7109375"/>
    <col min="12166" max="12166" customWidth="1" width="8.7109375"/>
    <col min="12167" max="12167" customWidth="1" width="8.7109375"/>
    <col min="12168" max="12168" customWidth="1" width="8.7109375"/>
    <col min="12169" max="12169" customWidth="1" width="8.7109375"/>
    <col min="12170" max="12170" customWidth="1" width="8.7109375"/>
    <col min="12171" max="12171" customWidth="1" width="8.7109375"/>
    <col min="12172" max="12172" customWidth="1" width="8.7109375"/>
    <col min="12173" max="12173" customWidth="1" width="8.7109375"/>
    <col min="12174" max="12174" customWidth="1" width="8.7109375"/>
    <col min="12175" max="12175" customWidth="1" width="8.7109375"/>
    <col min="12176" max="12176" customWidth="1" width="8.7109375"/>
    <col min="12177" max="12177" customWidth="1" width="8.7109375"/>
    <col min="12178" max="12178" customWidth="1" width="8.7109375"/>
    <col min="12179" max="12179" customWidth="1" width="8.7109375"/>
    <col min="12180" max="12180" customWidth="1" width="8.7109375"/>
    <col min="12181" max="12181" customWidth="1" width="8.7109375"/>
    <col min="12182" max="12182" customWidth="1" width="8.7109375"/>
    <col min="12183" max="12183" customWidth="1" width="8.7109375"/>
    <col min="12184" max="12184" customWidth="1" width="8.7109375"/>
    <col min="12185" max="12185" customWidth="1" width="8.7109375"/>
    <col min="12186" max="12186" customWidth="1" width="8.7109375"/>
    <col min="12187" max="12187" customWidth="1" width="8.7109375"/>
    <col min="12188" max="12188" customWidth="1" width="8.7109375"/>
    <col min="12189" max="12189" customWidth="1" width="8.7109375"/>
    <col min="12190" max="12190" customWidth="1" width="8.7109375"/>
    <col min="12191" max="12191" customWidth="1" width="8.7109375"/>
    <col min="12192" max="12192" customWidth="1" width="8.7109375"/>
    <col min="12193" max="12193" customWidth="1" width="8.7109375"/>
    <col min="12194" max="12194" customWidth="1" width="8.7109375"/>
    <col min="12195" max="12195" customWidth="1" width="8.7109375"/>
    <col min="12196" max="12196" customWidth="1" width="8.7109375"/>
    <col min="12197" max="12197" customWidth="1" width="8.7109375"/>
    <col min="12198" max="12198" customWidth="1" width="8.7109375"/>
    <col min="12199" max="12199" customWidth="1" width="8.7109375"/>
    <col min="12200" max="12200" customWidth="1" width="8.7109375"/>
    <col min="12201" max="12201" customWidth="1" width="8.7109375"/>
    <col min="12202" max="12202" customWidth="1" width="8.7109375"/>
    <col min="12203" max="12203" customWidth="1" width="8.7109375"/>
    <col min="12204" max="12204" customWidth="1" width="8.7109375"/>
    <col min="12205" max="12205" customWidth="1" width="8.7109375"/>
    <col min="12206" max="12206" customWidth="1" width="8.7109375"/>
    <col min="12207" max="12207" customWidth="1" width="8.7109375"/>
    <col min="12208" max="12208" customWidth="1" width="8.7109375"/>
    <col min="12209" max="12209" customWidth="1" width="8.7109375"/>
    <col min="12210" max="12210" customWidth="1" width="8.7109375"/>
    <col min="12211" max="12211" customWidth="1" width="8.7109375"/>
    <col min="12212" max="12212" customWidth="1" width="8.7109375"/>
    <col min="12213" max="12213" customWidth="1" width="8.7109375"/>
    <col min="12214" max="12214" customWidth="1" width="8.7109375"/>
    <col min="12215" max="12215" customWidth="1" width="8.7109375"/>
    <col min="12216" max="12216" customWidth="1" width="8.7109375"/>
    <col min="12217" max="12217" customWidth="1" width="8.7109375"/>
    <col min="12218" max="12218" customWidth="1" width="8.7109375"/>
    <col min="12219" max="12219" customWidth="1" width="8.7109375"/>
    <col min="12220" max="12220" customWidth="1" width="8.7109375"/>
    <col min="12221" max="12221" customWidth="1" width="8.7109375"/>
    <col min="12222" max="12222" customWidth="1" width="8.7109375"/>
    <col min="12223" max="12223" customWidth="1" width="8.7109375"/>
    <col min="12224" max="12224" customWidth="1" width="8.7109375"/>
    <col min="12225" max="12225" customWidth="1" width="8.7109375"/>
    <col min="12226" max="12226" customWidth="1" width="8.7109375"/>
    <col min="12227" max="12227" customWidth="1" width="8.7109375"/>
    <col min="12228" max="12228" customWidth="1" width="8.7109375"/>
    <col min="12229" max="12229" customWidth="1" width="8.7109375"/>
    <col min="12230" max="12230" customWidth="1" width="8.7109375"/>
    <col min="12231" max="12231" customWidth="1" width="8.7109375"/>
    <col min="12232" max="12232" customWidth="1" width="8.7109375"/>
    <col min="12233" max="12233" customWidth="1" width="8.7109375"/>
    <col min="12234" max="12234" customWidth="1" width="8.7109375"/>
    <col min="12235" max="12235" customWidth="1" width="8.7109375"/>
    <col min="12236" max="12236" customWidth="1" width="8.7109375"/>
    <col min="12237" max="12237" customWidth="1" width="8.7109375"/>
    <col min="12238" max="12238" customWidth="1" width="8.7109375"/>
    <col min="12239" max="12239" customWidth="1" width="8.7109375"/>
    <col min="12240" max="12240" customWidth="1" width="8.7109375"/>
    <col min="12241" max="12241" customWidth="1" width="8.7109375"/>
    <col min="12242" max="12242" customWidth="1" width="8.7109375"/>
    <col min="12243" max="12243" customWidth="1" width="8.7109375"/>
    <col min="12244" max="12244" customWidth="1" width="8.7109375"/>
    <col min="12245" max="12245" customWidth="1" width="8.7109375"/>
    <col min="12246" max="12246" customWidth="1" width="8.7109375"/>
    <col min="12247" max="12247" customWidth="1" width="8.7109375"/>
    <col min="12248" max="12248" customWidth="1" width="8.7109375"/>
    <col min="12249" max="12249" customWidth="1" width="8.7109375"/>
    <col min="12250" max="12250" customWidth="1" width="8.7109375"/>
    <col min="12251" max="12251" customWidth="1" width="8.7109375"/>
    <col min="12252" max="12252" customWidth="1" width="8.7109375"/>
    <col min="12253" max="12253" customWidth="1" width="8.7109375"/>
    <col min="12254" max="12254" customWidth="1" width="8.7109375"/>
    <col min="12255" max="12255" customWidth="1" width="8.7109375"/>
    <col min="12256" max="12256" customWidth="1" width="8.7109375"/>
    <col min="12257" max="12257" customWidth="1" width="8.7109375"/>
    <col min="12258" max="12258" customWidth="1" width="8.7109375"/>
    <col min="12259" max="12259" customWidth="1" width="8.7109375"/>
    <col min="12260" max="12260" customWidth="1" width="8.7109375"/>
    <col min="12261" max="12261" customWidth="1" width="8.7109375"/>
    <col min="12262" max="12262" customWidth="1" width="8.7109375"/>
    <col min="12263" max="12263" customWidth="1" width="8.7109375"/>
    <col min="12264" max="12264" customWidth="1" width="8.7109375"/>
    <col min="12265" max="12265" customWidth="1" width="8.7109375"/>
    <col min="12266" max="12266" customWidth="1" width="8.7109375"/>
    <col min="12267" max="12267" customWidth="1" width="8.7109375"/>
    <col min="12268" max="12268" customWidth="1" width="8.7109375"/>
    <col min="12269" max="12269" customWidth="1" width="8.7109375"/>
    <col min="12270" max="12270" customWidth="1" width="8.7109375"/>
    <col min="12271" max="12271" customWidth="1" width="8.7109375"/>
    <col min="12272" max="12272" customWidth="1" width="8.7109375"/>
    <col min="12273" max="12273" customWidth="1" width="8.7109375"/>
    <col min="12274" max="12274" customWidth="1" width="8.7109375"/>
    <col min="12275" max="12275" customWidth="1" width="8.7109375"/>
    <col min="12276" max="12276" customWidth="1" width="8.7109375"/>
    <col min="12277" max="12277" customWidth="1" width="8.7109375"/>
    <col min="12278" max="12278" customWidth="1" width="8.7109375"/>
    <col min="12279" max="12279" customWidth="1" width="8.7109375"/>
    <col min="12280" max="12280" customWidth="1" width="8.7109375"/>
    <col min="12281" max="12281" customWidth="1" width="8.7109375"/>
    <col min="12282" max="12282" customWidth="1" width="8.7109375"/>
    <col min="12283" max="12283" customWidth="1" width="8.7109375"/>
    <col min="12284" max="12284" customWidth="1" width="8.7109375"/>
    <col min="12285" max="12285" customWidth="1" width="8.7109375"/>
    <col min="12286" max="12286" customWidth="1" width="8.7109375"/>
    <col min="12287" max="12287" customWidth="1" width="8.7109375"/>
    <col min="12288" max="12288" customWidth="1" width="8.7109375"/>
    <col min="12289" max="12289" customWidth="1" width="8.7109375"/>
    <col min="12290" max="12290" customWidth="1" width="8.7109375"/>
    <col min="12291" max="12291" customWidth="1" width="8.7109375"/>
    <col min="12292" max="12292" customWidth="1" width="8.7109375"/>
    <col min="12293" max="12293" customWidth="1" width="8.7109375"/>
    <col min="12294" max="12294" customWidth="1" width="8.7109375"/>
    <col min="12295" max="12295" customWidth="1" width="8.7109375"/>
    <col min="12296" max="12296" customWidth="1" width="8.7109375"/>
    <col min="12297" max="12297" customWidth="1" width="8.7109375"/>
    <col min="12298" max="12298" customWidth="1" width="8.7109375"/>
    <col min="12299" max="12299" customWidth="1" width="8.7109375"/>
    <col min="12300" max="12300" customWidth="1" width="8.7109375"/>
    <col min="12301" max="12301" customWidth="1" width="8.7109375"/>
    <col min="12302" max="12302" customWidth="1" width="8.7109375"/>
    <col min="12303" max="12303" customWidth="1" width="8.7109375"/>
    <col min="12304" max="12304" customWidth="1" width="8.7109375"/>
    <col min="12305" max="12305" customWidth="1" width="8.7109375"/>
    <col min="12306" max="12306" customWidth="1" width="8.7109375"/>
    <col min="12307" max="12307" customWidth="1" width="8.7109375"/>
    <col min="12308" max="12308" customWidth="1" width="8.7109375"/>
    <col min="12309" max="12309" customWidth="1" width="8.7109375"/>
    <col min="12310" max="12310" customWidth="1" width="8.7109375"/>
    <col min="12311" max="12311" customWidth="1" width="8.7109375"/>
    <col min="12312" max="12312" customWidth="1" width="8.7109375"/>
    <col min="12313" max="12313" customWidth="1" width="8.7109375"/>
    <col min="12314" max="12314" customWidth="1" width="8.7109375"/>
    <col min="12315" max="12315" customWidth="1" width="8.7109375"/>
    <col min="12316" max="12316" customWidth="1" width="8.7109375"/>
    <col min="12317" max="12317" customWidth="1" width="8.7109375"/>
    <col min="12318" max="12318" customWidth="1" width="8.7109375"/>
    <col min="12319" max="12319" customWidth="1" width="8.7109375"/>
    <col min="12320" max="12320" customWidth="1" width="8.7109375"/>
    <col min="12321" max="12321" customWidth="1" width="8.7109375"/>
    <col min="12322" max="12322" customWidth="1" width="8.7109375"/>
    <col min="12323" max="12323" customWidth="1" width="8.7109375"/>
    <col min="12324" max="12324" customWidth="1" width="8.7109375"/>
    <col min="12325" max="12325" customWidth="1" width="8.7109375"/>
    <col min="12326" max="12326" customWidth="1" width="8.7109375"/>
    <col min="12327" max="12327" customWidth="1" width="8.7109375"/>
    <col min="12328" max="12328" customWidth="1" width="8.7109375"/>
    <col min="12329" max="12329" customWidth="1" width="8.7109375"/>
    <col min="12330" max="12330" customWidth="1" width="8.7109375"/>
    <col min="12331" max="12331" customWidth="1" width="8.7109375"/>
    <col min="12332" max="12332" customWidth="1" width="8.7109375"/>
    <col min="12333" max="12333" customWidth="1" width="8.7109375"/>
    <col min="12334" max="12334" customWidth="1" width="8.7109375"/>
    <col min="12335" max="12335" customWidth="1" width="8.7109375"/>
    <col min="12336" max="12336" customWidth="1" width="8.7109375"/>
    <col min="12337" max="12337" customWidth="1" width="8.7109375"/>
    <col min="12338" max="12338" customWidth="1" width="8.7109375"/>
    <col min="12339" max="12339" customWidth="1" width="8.7109375"/>
    <col min="12340" max="12340" customWidth="1" width="8.7109375"/>
    <col min="12341" max="12341" customWidth="1" width="8.7109375"/>
    <col min="12342" max="12342" customWidth="1" width="8.7109375"/>
    <col min="12343" max="12343" customWidth="1" width="8.7109375"/>
    <col min="12344" max="12344" customWidth="1" width="8.7109375"/>
    <col min="12345" max="12345" customWidth="1" width="8.7109375"/>
    <col min="12346" max="12346" customWidth="1" width="8.7109375"/>
    <col min="12347" max="12347" customWidth="1" width="8.7109375"/>
    <col min="12348" max="12348" customWidth="1" width="8.7109375"/>
    <col min="12349" max="12349" customWidth="1" width="8.7109375"/>
    <col min="12350" max="12350" customWidth="1" width="8.7109375"/>
    <col min="12351" max="12351" customWidth="1" width="8.7109375"/>
    <col min="12352" max="12352" customWidth="1" width="8.7109375"/>
    <col min="12353" max="12353" customWidth="1" width="8.7109375"/>
    <col min="12354" max="12354" customWidth="1" width="8.7109375"/>
    <col min="12355" max="12355" customWidth="1" width="8.7109375"/>
    <col min="12356" max="12356" customWidth="1" width="8.7109375"/>
    <col min="12357" max="12357" customWidth="1" width="8.7109375"/>
    <col min="12358" max="12358" customWidth="1" width="8.7109375"/>
    <col min="12359" max="12359" customWidth="1" width="8.7109375"/>
    <col min="12360" max="12360" customWidth="1" width="8.7109375"/>
    <col min="12361" max="12361" customWidth="1" width="8.7109375"/>
    <col min="12362" max="12362" customWidth="1" width="8.7109375"/>
    <col min="12363" max="12363" customWidth="1" width="8.7109375"/>
    <col min="12364" max="12364" customWidth="1" width="8.7109375"/>
    <col min="12365" max="12365" customWidth="1" width="8.7109375"/>
    <col min="12366" max="12366" customWidth="1" width="8.7109375"/>
    <col min="12367" max="12367" customWidth="1" width="8.7109375"/>
    <col min="12368" max="12368" customWidth="1" width="8.7109375"/>
    <col min="12369" max="12369" customWidth="1" width="8.7109375"/>
    <col min="12370" max="12370" customWidth="1" width="8.7109375"/>
    <col min="12371" max="12371" customWidth="1" width="8.7109375"/>
    <col min="12372" max="12372" customWidth="1" width="8.7109375"/>
    <col min="12373" max="12373" customWidth="1" width="8.7109375"/>
    <col min="12374" max="12374" customWidth="1" width="8.7109375"/>
    <col min="12375" max="12375" customWidth="1" width="8.7109375"/>
    <col min="12376" max="12376" customWidth="1" width="8.7109375"/>
    <col min="12377" max="12377" customWidth="1" width="8.7109375"/>
    <col min="12378" max="12378" customWidth="1" width="8.7109375"/>
    <col min="12379" max="12379" customWidth="1" width="8.7109375"/>
    <col min="12380" max="12380" customWidth="1" width="8.7109375"/>
    <col min="12381" max="12381" customWidth="1" width="8.7109375"/>
    <col min="12382" max="12382" customWidth="1" width="8.7109375"/>
    <col min="12383" max="12383" customWidth="1" width="8.7109375"/>
    <col min="12384" max="12384" customWidth="1" width="8.7109375"/>
    <col min="12385" max="12385" customWidth="1" width="8.7109375"/>
    <col min="12386" max="12386" customWidth="1" width="8.7109375"/>
    <col min="12387" max="12387" customWidth="1" width="8.7109375"/>
    <col min="12388" max="12388" customWidth="1" width="8.7109375"/>
    <col min="12389" max="12389" customWidth="1" width="8.7109375"/>
    <col min="12390" max="12390" customWidth="1" width="8.7109375"/>
    <col min="12391" max="12391" customWidth="1" width="8.7109375"/>
    <col min="12392" max="12392" customWidth="1" width="8.7109375"/>
    <col min="12393" max="12393" customWidth="1" width="8.7109375"/>
    <col min="12394" max="12394" customWidth="1" width="8.7109375"/>
    <col min="12395" max="12395" customWidth="1" width="8.7109375"/>
    <col min="12396" max="12396" customWidth="1" width="8.7109375"/>
    <col min="12397" max="12397" customWidth="1" width="8.7109375"/>
    <col min="12398" max="12398" customWidth="1" width="8.7109375"/>
    <col min="12399" max="12399" customWidth="1" width="8.7109375"/>
    <col min="12400" max="12400" customWidth="1" width="8.7109375"/>
    <col min="12401" max="12401" customWidth="1" width="8.7109375"/>
    <col min="12402" max="12402" customWidth="1" width="8.7109375"/>
    <col min="12403" max="12403" customWidth="1" width="8.7109375"/>
    <col min="12404" max="12404" customWidth="1" width="8.7109375"/>
    <col min="12405" max="12405" customWidth="1" width="8.7109375"/>
    <col min="12406" max="12406" customWidth="1" width="8.7109375"/>
    <col min="12407" max="12407" customWidth="1" width="8.7109375"/>
    <col min="12408" max="12408" customWidth="1" width="8.7109375"/>
    <col min="12409" max="12409" customWidth="1" width="8.7109375"/>
    <col min="12410" max="12410" customWidth="1" width="8.7109375"/>
    <col min="12411" max="12411" customWidth="1" width="8.7109375"/>
    <col min="12412" max="12412" customWidth="1" width="8.7109375"/>
    <col min="12413" max="12413" customWidth="1" width="8.7109375"/>
    <col min="12414" max="12414" customWidth="1" width="8.7109375"/>
    <col min="12415" max="12415" customWidth="1" width="8.7109375"/>
    <col min="12416" max="12416" customWidth="1" width="8.7109375"/>
    <col min="12417" max="12417" customWidth="1" width="8.7109375"/>
    <col min="12418" max="12418" customWidth="1" width="8.7109375"/>
    <col min="12419" max="12419" customWidth="1" width="8.7109375"/>
    <col min="12420" max="12420" customWidth="1" width="8.7109375"/>
    <col min="12421" max="12421" customWidth="1" width="8.7109375"/>
    <col min="12422" max="12422" customWidth="1" width="8.7109375"/>
    <col min="12423" max="12423" customWidth="1" width="8.7109375"/>
    <col min="12424" max="12424" customWidth="1" width="8.7109375"/>
    <col min="12425" max="12425" customWidth="1" width="8.7109375"/>
    <col min="12426" max="12426" customWidth="1" width="8.7109375"/>
    <col min="12427" max="12427" customWidth="1" width="8.7109375"/>
    <col min="12428" max="12428" customWidth="1" width="8.7109375"/>
    <col min="12429" max="12429" customWidth="1" width="8.7109375"/>
    <col min="12430" max="12430" customWidth="1" width="8.7109375"/>
    <col min="12431" max="12431" customWidth="1" width="8.7109375"/>
    <col min="12432" max="12432" customWidth="1" width="8.7109375"/>
    <col min="12433" max="12433" customWidth="1" width="8.7109375"/>
    <col min="12434" max="12434" customWidth="1" width="8.7109375"/>
    <col min="12435" max="12435" customWidth="1" width="8.7109375"/>
    <col min="12436" max="12436" customWidth="1" width="8.7109375"/>
    <col min="12437" max="12437" customWidth="1" width="8.7109375"/>
    <col min="12438" max="12438" customWidth="1" width="8.7109375"/>
    <col min="12439" max="12439" customWidth="1" width="8.7109375"/>
    <col min="12440" max="12440" customWidth="1" width="8.7109375"/>
    <col min="12441" max="12441" customWidth="1" width="8.7109375"/>
    <col min="12442" max="12442" customWidth="1" width="8.7109375"/>
    <col min="12443" max="12443" customWidth="1" width="8.7109375"/>
    <col min="12444" max="12444" customWidth="1" width="8.7109375"/>
    <col min="12445" max="12445" customWidth="1" width="8.7109375"/>
    <col min="12446" max="12446" customWidth="1" width="8.7109375"/>
    <col min="12447" max="12447" customWidth="1" width="8.7109375"/>
    <col min="12448" max="12448" customWidth="1" width="8.7109375"/>
    <col min="12449" max="12449" customWidth="1" width="8.7109375"/>
    <col min="12450" max="12450" customWidth="1" width="8.7109375"/>
    <col min="12451" max="12451" customWidth="1" width="8.7109375"/>
    <col min="12452" max="12452" customWidth="1" width="8.7109375"/>
    <col min="12453" max="12453" customWidth="1" width="8.7109375"/>
    <col min="12454" max="12454" customWidth="1" width="8.7109375"/>
    <col min="12455" max="12455" customWidth="1" width="8.7109375"/>
    <col min="12456" max="12456" customWidth="1" width="8.7109375"/>
    <col min="12457" max="12457" customWidth="1" width="8.7109375"/>
    <col min="12458" max="12458" customWidth="1" width="8.7109375"/>
    <col min="12459" max="12459" customWidth="1" width="8.7109375"/>
    <col min="12460" max="12460" customWidth="1" width="8.7109375"/>
    <col min="12461" max="12461" customWidth="1" width="8.7109375"/>
    <col min="12462" max="12462" customWidth="1" width="8.7109375"/>
    <col min="12463" max="12463" customWidth="1" width="8.7109375"/>
    <col min="12464" max="12464" customWidth="1" width="8.7109375"/>
    <col min="12465" max="12465" customWidth="1" width="8.7109375"/>
    <col min="12466" max="12466" customWidth="1" width="8.7109375"/>
    <col min="12467" max="12467" customWidth="1" width="8.7109375"/>
    <col min="12468" max="12468" customWidth="1" width="8.7109375"/>
    <col min="12469" max="12469" customWidth="1" width="8.7109375"/>
    <col min="12470" max="12470" customWidth="1" width="8.7109375"/>
    <col min="12471" max="12471" customWidth="1" width="8.7109375"/>
    <col min="12472" max="12472" customWidth="1" width="8.7109375"/>
    <col min="12473" max="12473" customWidth="1" width="8.7109375"/>
    <col min="12474" max="12474" customWidth="1" width="8.7109375"/>
    <col min="12475" max="12475" customWidth="1" width="8.7109375"/>
    <col min="12476" max="12476" customWidth="1" width="8.7109375"/>
    <col min="12477" max="12477" customWidth="1" width="8.7109375"/>
    <col min="12478" max="12478" customWidth="1" width="8.7109375"/>
    <col min="12479" max="12479" customWidth="1" width="8.7109375"/>
    <col min="12480" max="12480" customWidth="1" width="8.7109375"/>
    <col min="12481" max="12481" customWidth="1" width="8.7109375"/>
    <col min="12482" max="12482" customWidth="1" width="8.7109375"/>
    <col min="12483" max="12483" customWidth="1" width="8.7109375"/>
    <col min="12484" max="12484" customWidth="1" width="8.7109375"/>
    <col min="12485" max="12485" customWidth="1" width="8.7109375"/>
    <col min="12486" max="12486" customWidth="1" width="8.7109375"/>
    <col min="12487" max="12487" customWidth="1" width="8.7109375"/>
    <col min="12488" max="12488" customWidth="1" width="8.7109375"/>
    <col min="12489" max="12489" customWidth="1" width="8.7109375"/>
    <col min="12490" max="12490" customWidth="1" width="8.7109375"/>
    <col min="12491" max="12491" customWidth="1" width="8.7109375"/>
    <col min="12492" max="12492" customWidth="1" width="8.7109375"/>
    <col min="12493" max="12493" customWidth="1" width="8.7109375"/>
    <col min="12494" max="12494" customWidth="1" width="8.7109375"/>
    <col min="12495" max="12495" customWidth="1" width="8.7109375"/>
    <col min="12496" max="12496" customWidth="1" width="8.7109375"/>
    <col min="12497" max="12497" customWidth="1" width="8.7109375"/>
    <col min="12498" max="12498" customWidth="1" width="8.7109375"/>
    <col min="12499" max="12499" customWidth="1" width="8.7109375"/>
    <col min="12500" max="12500" customWidth="1" width="8.7109375"/>
    <col min="12501" max="12501" customWidth="1" width="8.7109375"/>
    <col min="12502" max="12502" customWidth="1" width="8.7109375"/>
    <col min="12503" max="12503" customWidth="1" width="8.7109375"/>
    <col min="12504" max="12504" customWidth="1" width="8.7109375"/>
    <col min="12505" max="12505" customWidth="1" width="8.7109375"/>
    <col min="12506" max="12506" customWidth="1" width="8.7109375"/>
    <col min="12507" max="12507" customWidth="1" width="8.7109375"/>
    <col min="12508" max="12508" customWidth="1" width="8.7109375"/>
    <col min="12509" max="12509" customWidth="1" width="8.7109375"/>
    <col min="12510" max="12510" customWidth="1" width="8.7109375"/>
    <col min="12511" max="12511" customWidth="1" width="8.7109375"/>
    <col min="12512" max="12512" customWidth="1" width="8.7109375"/>
    <col min="12513" max="12513" customWidth="1" width="8.7109375"/>
    <col min="12514" max="12514" customWidth="1" width="8.7109375"/>
    <col min="12515" max="12515" customWidth="1" width="8.7109375"/>
    <col min="12516" max="12516" customWidth="1" width="8.7109375"/>
    <col min="12517" max="12517" customWidth="1" width="8.7109375"/>
    <col min="12518" max="12518" customWidth="1" width="8.7109375"/>
    <col min="12519" max="12519" customWidth="1" width="8.7109375"/>
    <col min="12520" max="12520" customWidth="1" width="8.7109375"/>
    <col min="12521" max="12521" customWidth="1" width="8.7109375"/>
    <col min="12522" max="12522" customWidth="1" width="8.7109375"/>
    <col min="12523" max="12523" customWidth="1" width="8.7109375"/>
    <col min="12524" max="12524" customWidth="1" width="8.7109375"/>
    <col min="12525" max="12525" customWidth="1" width="8.7109375"/>
    <col min="12526" max="12526" customWidth="1" width="8.7109375"/>
    <col min="12527" max="12527" customWidth="1" width="8.7109375"/>
    <col min="12528" max="12528" customWidth="1" width="8.7109375"/>
    <col min="12529" max="12529" customWidth="1" width="8.7109375"/>
    <col min="12530" max="12530" customWidth="1" width="8.7109375"/>
    <col min="12531" max="12531" customWidth="1" width="8.7109375"/>
    <col min="12532" max="12532" customWidth="1" width="8.7109375"/>
    <col min="12533" max="12533" customWidth="1" width="8.7109375"/>
    <col min="12534" max="12534" customWidth="1" width="8.7109375"/>
    <col min="12535" max="12535" customWidth="1" width="8.7109375"/>
    <col min="12536" max="12536" customWidth="1" width="8.7109375"/>
    <col min="12537" max="12537" customWidth="1" width="8.7109375"/>
    <col min="12538" max="12538" customWidth="1" width="8.7109375"/>
    <col min="12539" max="12539" customWidth="1" width="8.7109375"/>
    <col min="12540" max="12540" customWidth="1" width="8.7109375"/>
    <col min="12541" max="12541" customWidth="1" width="8.7109375"/>
    <col min="12542" max="12542" customWidth="1" width="8.7109375"/>
    <col min="12543" max="12543" customWidth="1" width="8.7109375"/>
    <col min="12544" max="12544" customWidth="1" width="8.7109375"/>
    <col min="12545" max="12545" customWidth="1" width="8.7109375"/>
    <col min="12546" max="12546" customWidth="1" width="8.7109375"/>
    <col min="12547" max="12547" customWidth="1" width="8.7109375"/>
    <col min="12548" max="12548" customWidth="1" width="8.7109375"/>
    <col min="12549" max="12549" customWidth="1" width="8.7109375"/>
    <col min="12550" max="12550" customWidth="1" width="8.7109375"/>
    <col min="12551" max="12551" customWidth="1" width="8.7109375"/>
    <col min="12552" max="12552" customWidth="1" width="8.7109375"/>
    <col min="12553" max="12553" customWidth="1" width="8.7109375"/>
    <col min="12554" max="12554" customWidth="1" width="8.7109375"/>
    <col min="12555" max="12555" customWidth="1" width="8.7109375"/>
    <col min="12556" max="12556" customWidth="1" width="8.7109375"/>
    <col min="12557" max="12557" customWidth="1" width="8.7109375"/>
    <col min="12558" max="12558" customWidth="1" width="8.7109375"/>
    <col min="12559" max="12559" customWidth="1" width="8.7109375"/>
    <col min="12560" max="12560" customWidth="1" width="8.7109375"/>
    <col min="12561" max="12561" customWidth="1" width="8.7109375"/>
    <col min="12562" max="12562" customWidth="1" width="8.7109375"/>
    <col min="12563" max="12563" customWidth="1" width="8.7109375"/>
    <col min="12564" max="12564" customWidth="1" width="8.7109375"/>
    <col min="12565" max="12565" customWidth="1" width="8.7109375"/>
    <col min="12566" max="12566" customWidth="1" width="8.7109375"/>
    <col min="12567" max="12567" customWidth="1" width="8.7109375"/>
    <col min="12568" max="12568" customWidth="1" width="8.7109375"/>
    <col min="12569" max="12569" customWidth="1" width="8.7109375"/>
    <col min="12570" max="12570" customWidth="1" width="8.7109375"/>
    <col min="12571" max="12571" customWidth="1" width="8.7109375"/>
    <col min="12572" max="12572" customWidth="1" width="8.7109375"/>
    <col min="12573" max="12573" customWidth="1" width="8.7109375"/>
    <col min="12574" max="12574" customWidth="1" width="8.7109375"/>
    <col min="12575" max="12575" customWidth="1" width="8.7109375"/>
    <col min="12576" max="12576" customWidth="1" width="8.7109375"/>
    <col min="12577" max="12577" customWidth="1" width="8.7109375"/>
    <col min="12578" max="12578" customWidth="1" width="8.7109375"/>
    <col min="12579" max="12579" customWidth="1" width="8.7109375"/>
    <col min="12580" max="12580" customWidth="1" width="8.7109375"/>
    <col min="12581" max="12581" customWidth="1" width="8.7109375"/>
    <col min="12582" max="12582" customWidth="1" width="8.7109375"/>
    <col min="12583" max="12583" customWidth="1" width="8.7109375"/>
    <col min="12584" max="12584" customWidth="1" width="8.7109375"/>
    <col min="12585" max="12585" customWidth="1" width="8.7109375"/>
    <col min="12586" max="12586" customWidth="1" width="8.7109375"/>
    <col min="12587" max="12587" customWidth="1" width="8.7109375"/>
    <col min="12588" max="12588" customWidth="1" width="8.7109375"/>
    <col min="12589" max="12589" customWidth="1" width="8.7109375"/>
    <col min="12590" max="12590" customWidth="1" width="8.7109375"/>
    <col min="12591" max="12591" customWidth="1" width="8.7109375"/>
    <col min="12592" max="12592" customWidth="1" width="8.7109375"/>
    <col min="12593" max="12593" customWidth="1" width="8.7109375"/>
    <col min="12594" max="12594" customWidth="1" width="8.7109375"/>
    <col min="12595" max="12595" customWidth="1" width="8.7109375"/>
    <col min="12596" max="12596" customWidth="1" width="8.7109375"/>
    <col min="12597" max="12597" customWidth="1" width="8.7109375"/>
    <col min="12598" max="12598" customWidth="1" width="8.7109375"/>
    <col min="12599" max="12599" customWidth="1" width="8.7109375"/>
    <col min="12600" max="12600" customWidth="1" width="8.7109375"/>
    <col min="12601" max="12601" customWidth="1" width="8.7109375"/>
    <col min="12602" max="12602" customWidth="1" width="8.7109375"/>
    <col min="12603" max="12603" customWidth="1" width="8.7109375"/>
    <col min="12604" max="12604" customWidth="1" width="8.7109375"/>
    <col min="12605" max="12605" customWidth="1" width="8.7109375"/>
    <col min="12606" max="12606" customWidth="1" width="8.7109375"/>
    <col min="12607" max="12607" customWidth="1" width="8.7109375"/>
    <col min="12608" max="12608" customWidth="1" width="8.7109375"/>
    <col min="12609" max="12609" customWidth="1" width="8.7109375"/>
    <col min="12610" max="12610" customWidth="1" width="8.7109375"/>
    <col min="12611" max="12611" customWidth="1" width="8.7109375"/>
    <col min="12612" max="12612" customWidth="1" width="8.7109375"/>
    <col min="12613" max="12613" customWidth="1" width="8.7109375"/>
    <col min="12614" max="12614" customWidth="1" width="8.7109375"/>
    <col min="12615" max="12615" customWidth="1" width="8.7109375"/>
    <col min="12616" max="12616" customWidth="1" width="8.7109375"/>
    <col min="12617" max="12617" customWidth="1" width="8.7109375"/>
    <col min="12618" max="12618" customWidth="1" width="8.7109375"/>
    <col min="12619" max="12619" customWidth="1" width="8.7109375"/>
    <col min="12620" max="12620" customWidth="1" width="8.7109375"/>
    <col min="12621" max="12621" customWidth="1" width="8.7109375"/>
    <col min="12622" max="12622" customWidth="1" width="8.7109375"/>
    <col min="12623" max="12623" customWidth="1" width="8.7109375"/>
    <col min="12624" max="12624" customWidth="1" width="8.7109375"/>
    <col min="12625" max="12625" customWidth="1" width="8.7109375"/>
    <col min="12626" max="12626" customWidth="1" width="8.7109375"/>
    <col min="12627" max="12627" customWidth="1" width="8.7109375"/>
    <col min="12628" max="12628" customWidth="1" width="8.7109375"/>
    <col min="12629" max="12629" customWidth="1" width="8.7109375"/>
    <col min="12630" max="12630" customWidth="1" width="8.7109375"/>
    <col min="12631" max="12631" customWidth="1" width="8.7109375"/>
    <col min="12632" max="12632" customWidth="1" width="8.7109375"/>
    <col min="12633" max="12633" customWidth="1" width="8.7109375"/>
    <col min="12634" max="12634" customWidth="1" width="8.7109375"/>
    <col min="12635" max="12635" customWidth="1" width="8.7109375"/>
    <col min="12636" max="12636" customWidth="1" width="8.7109375"/>
    <col min="12637" max="12637" customWidth="1" width="8.7109375"/>
    <col min="12638" max="12638" customWidth="1" width="8.7109375"/>
    <col min="12639" max="12639" customWidth="1" width="8.7109375"/>
    <col min="12640" max="12640" customWidth="1" width="8.7109375"/>
    <col min="12641" max="12641" customWidth="1" width="8.7109375"/>
    <col min="12642" max="12642" customWidth="1" width="8.7109375"/>
    <col min="12643" max="12643" customWidth="1" width="8.7109375"/>
    <col min="12644" max="12644" customWidth="1" width="8.7109375"/>
    <col min="12645" max="12645" customWidth="1" width="8.7109375"/>
    <col min="12646" max="12646" customWidth="1" width="8.7109375"/>
    <col min="12647" max="12647" customWidth="1" width="8.7109375"/>
    <col min="12648" max="12648" customWidth="1" width="8.7109375"/>
    <col min="12649" max="12649" customWidth="1" width="8.7109375"/>
    <col min="12650" max="12650" customWidth="1" width="8.7109375"/>
    <col min="12651" max="12651" customWidth="1" width="8.7109375"/>
    <col min="12652" max="12652" customWidth="1" width="8.7109375"/>
    <col min="12653" max="12653" customWidth="1" width="8.7109375"/>
    <col min="12654" max="12654" customWidth="1" width="8.7109375"/>
    <col min="12655" max="12655" customWidth="1" width="8.7109375"/>
    <col min="12656" max="12656" customWidth="1" width="8.7109375"/>
    <col min="12657" max="12657" customWidth="1" width="8.7109375"/>
    <col min="12658" max="12658" customWidth="1" width="8.7109375"/>
    <col min="12659" max="12659" customWidth="1" width="8.7109375"/>
    <col min="12660" max="12660" customWidth="1" width="8.7109375"/>
    <col min="12661" max="12661" customWidth="1" width="8.7109375"/>
    <col min="12662" max="12662" customWidth="1" width="8.7109375"/>
    <col min="12663" max="12663" customWidth="1" width="8.7109375"/>
    <col min="12664" max="12664" customWidth="1" width="8.7109375"/>
    <col min="12665" max="12665" customWidth="1" width="8.7109375"/>
    <col min="12666" max="12666" customWidth="1" width="8.7109375"/>
    <col min="12667" max="12667" customWidth="1" width="8.7109375"/>
    <col min="12668" max="12668" customWidth="1" width="8.7109375"/>
    <col min="12669" max="12669" customWidth="1" width="8.7109375"/>
    <col min="12670" max="12670" customWidth="1" width="8.7109375"/>
    <col min="12671" max="12671" customWidth="1" width="8.7109375"/>
    <col min="12672" max="12672" customWidth="1" width="8.7109375"/>
    <col min="12673" max="12673" customWidth="1" width="8.7109375"/>
    <col min="12674" max="12674" customWidth="1" width="8.7109375"/>
    <col min="12675" max="12675" customWidth="1" width="8.7109375"/>
    <col min="12676" max="12676" customWidth="1" width="8.7109375"/>
    <col min="12677" max="12677" customWidth="1" width="8.7109375"/>
    <col min="12678" max="12678" customWidth="1" width="8.7109375"/>
    <col min="12679" max="12679" customWidth="1" width="8.7109375"/>
    <col min="12680" max="12680" customWidth="1" width="8.7109375"/>
    <col min="12681" max="12681" customWidth="1" width="8.7109375"/>
    <col min="12682" max="12682" customWidth="1" width="8.7109375"/>
    <col min="12683" max="12683" customWidth="1" width="8.7109375"/>
    <col min="12684" max="12684" customWidth="1" width="8.7109375"/>
    <col min="12685" max="12685" customWidth="1" width="8.7109375"/>
    <col min="12686" max="12686" customWidth="1" width="8.7109375"/>
    <col min="12687" max="12687" customWidth="1" width="8.7109375"/>
    <col min="12688" max="12688" customWidth="1" width="8.7109375"/>
    <col min="12689" max="12689" customWidth="1" width="8.7109375"/>
    <col min="12690" max="12690" customWidth="1" width="8.7109375"/>
    <col min="12691" max="12691" customWidth="1" width="8.7109375"/>
    <col min="12692" max="12692" customWidth="1" width="8.7109375"/>
    <col min="12693" max="12693" customWidth="1" width="8.7109375"/>
    <col min="12694" max="12694" customWidth="1" width="8.7109375"/>
    <col min="12695" max="12695" customWidth="1" width="8.7109375"/>
    <col min="12696" max="12696" customWidth="1" width="8.7109375"/>
    <col min="12697" max="12697" customWidth="1" width="8.7109375"/>
    <col min="12698" max="12698" customWidth="1" width="8.7109375"/>
    <col min="12699" max="12699" customWidth="1" width="8.7109375"/>
    <col min="12700" max="12700" customWidth="1" width="8.7109375"/>
    <col min="12701" max="12701" customWidth="1" width="8.7109375"/>
    <col min="12702" max="12702" customWidth="1" width="8.7109375"/>
    <col min="12703" max="12703" customWidth="1" width="8.7109375"/>
    <col min="12704" max="12704" customWidth="1" width="8.7109375"/>
    <col min="12705" max="12705" customWidth="1" width="8.7109375"/>
    <col min="12706" max="12706" customWidth="1" width="8.7109375"/>
    <col min="12707" max="12707" customWidth="1" width="8.7109375"/>
    <col min="12708" max="12708" customWidth="1" width="8.7109375"/>
    <col min="12709" max="12709" customWidth="1" width="8.7109375"/>
    <col min="12710" max="12710" customWidth="1" width="8.7109375"/>
    <col min="12711" max="12711" customWidth="1" width="8.7109375"/>
    <col min="12712" max="12712" customWidth="1" width="8.7109375"/>
    <col min="12713" max="12713" customWidth="1" width="8.7109375"/>
    <col min="12714" max="12714" customWidth="1" width="8.7109375"/>
    <col min="12715" max="12715" customWidth="1" width="8.7109375"/>
    <col min="12716" max="12716" customWidth="1" width="8.7109375"/>
    <col min="12717" max="12717" customWidth="1" width="8.7109375"/>
    <col min="12718" max="12718" customWidth="1" width="8.7109375"/>
    <col min="12719" max="12719" customWidth="1" width="8.7109375"/>
    <col min="12720" max="12720" customWidth="1" width="8.7109375"/>
    <col min="12721" max="12721" customWidth="1" width="8.7109375"/>
    <col min="12722" max="12722" customWidth="1" width="8.7109375"/>
    <col min="12723" max="12723" customWidth="1" width="8.7109375"/>
    <col min="12724" max="12724" customWidth="1" width="8.7109375"/>
    <col min="12725" max="12725" customWidth="1" width="8.7109375"/>
    <col min="12726" max="12726" customWidth="1" width="8.7109375"/>
    <col min="12727" max="12727" customWidth="1" width="8.7109375"/>
    <col min="12728" max="12728" customWidth="1" width="8.7109375"/>
    <col min="12729" max="12729" customWidth="1" width="8.7109375"/>
    <col min="12730" max="12730" customWidth="1" width="8.7109375"/>
    <col min="12731" max="12731" customWidth="1" width="8.7109375"/>
    <col min="12732" max="12732" customWidth="1" width="8.7109375"/>
    <col min="12733" max="12733" customWidth="1" width="8.7109375"/>
    <col min="12734" max="12734" customWidth="1" width="8.7109375"/>
    <col min="12735" max="12735" customWidth="1" width="8.7109375"/>
    <col min="12736" max="12736" customWidth="1" width="8.7109375"/>
    <col min="12737" max="12737" customWidth="1" width="8.7109375"/>
    <col min="12738" max="12738" customWidth="1" width="8.7109375"/>
    <col min="12739" max="12739" customWidth="1" width="8.7109375"/>
    <col min="12740" max="12740" customWidth="1" width="8.7109375"/>
    <col min="12741" max="12741" customWidth="1" width="8.7109375"/>
    <col min="12742" max="12742" customWidth="1" width="8.7109375"/>
    <col min="12743" max="12743" customWidth="1" width="8.7109375"/>
    <col min="12744" max="12744" customWidth="1" width="8.7109375"/>
    <col min="12745" max="12745" customWidth="1" width="8.7109375"/>
    <col min="12746" max="12746" customWidth="1" width="8.7109375"/>
    <col min="12747" max="12747" customWidth="1" width="8.7109375"/>
    <col min="12748" max="12748" customWidth="1" width="8.7109375"/>
    <col min="12749" max="12749" customWidth="1" width="8.7109375"/>
    <col min="12750" max="12750" customWidth="1" width="8.7109375"/>
    <col min="12751" max="12751" customWidth="1" width="8.7109375"/>
    <col min="12752" max="12752" customWidth="1" width="8.7109375"/>
    <col min="12753" max="12753" customWidth="1" width="8.7109375"/>
    <col min="12754" max="12754" customWidth="1" width="8.7109375"/>
    <col min="12755" max="12755" customWidth="1" width="8.7109375"/>
    <col min="12756" max="12756" customWidth="1" width="8.7109375"/>
    <col min="12757" max="12757" customWidth="1" width="8.7109375"/>
    <col min="12758" max="12758" customWidth="1" width="8.7109375"/>
    <col min="12759" max="12759" customWidth="1" width="8.7109375"/>
    <col min="12760" max="12760" customWidth="1" width="8.7109375"/>
    <col min="12761" max="12761" customWidth="1" width="8.7109375"/>
    <col min="12762" max="12762" customWidth="1" width="8.7109375"/>
    <col min="12763" max="12763" customWidth="1" width="8.7109375"/>
    <col min="12764" max="12764" customWidth="1" width="8.7109375"/>
    <col min="12765" max="12765" customWidth="1" width="8.7109375"/>
    <col min="12766" max="12766" customWidth="1" width="8.7109375"/>
    <col min="12767" max="12767" customWidth="1" width="8.7109375"/>
    <col min="12768" max="12768" customWidth="1" width="8.7109375"/>
    <col min="12769" max="12769" customWidth="1" width="8.7109375"/>
    <col min="12770" max="12770" customWidth="1" width="8.7109375"/>
    <col min="12771" max="12771" customWidth="1" width="8.7109375"/>
    <col min="12772" max="12772" customWidth="1" width="8.7109375"/>
    <col min="12773" max="12773" customWidth="1" width="8.7109375"/>
    <col min="12774" max="12774" customWidth="1" width="8.7109375"/>
    <col min="12775" max="12775" customWidth="1" width="8.7109375"/>
    <col min="12776" max="12776" customWidth="1" width="8.7109375"/>
    <col min="12777" max="12777" customWidth="1" width="8.7109375"/>
    <col min="12778" max="12778" customWidth="1" width="8.7109375"/>
    <col min="12779" max="12779" customWidth="1" width="8.7109375"/>
    <col min="12780" max="12780" customWidth="1" width="8.7109375"/>
    <col min="12781" max="12781" customWidth="1" width="8.7109375"/>
    <col min="12782" max="12782" customWidth="1" width="8.7109375"/>
    <col min="12783" max="12783" customWidth="1" width="8.7109375"/>
    <col min="12784" max="12784" customWidth="1" width="8.7109375"/>
    <col min="12785" max="12785" customWidth="1" width="8.7109375"/>
    <col min="12786" max="12786" customWidth="1" width="8.7109375"/>
    <col min="12787" max="12787" customWidth="1" width="8.7109375"/>
    <col min="12788" max="12788" customWidth="1" width="8.7109375"/>
    <col min="12789" max="12789" customWidth="1" width="8.7109375"/>
    <col min="12790" max="12790" customWidth="1" width="8.7109375"/>
    <col min="12791" max="12791" customWidth="1" width="8.7109375"/>
    <col min="12792" max="12792" customWidth="1" width="8.7109375"/>
    <col min="12793" max="12793" customWidth="1" width="8.7109375"/>
    <col min="12794" max="12794" customWidth="1" width="8.7109375"/>
    <col min="12795" max="12795" customWidth="1" width="8.7109375"/>
    <col min="12796" max="12796" customWidth="1" width="8.7109375"/>
    <col min="12797" max="12797" customWidth="1" width="8.7109375"/>
    <col min="12798" max="12798" customWidth="1" width="8.7109375"/>
    <col min="12799" max="12799" customWidth="1" width="8.7109375"/>
    <col min="12800" max="12800" customWidth="1" width="8.7109375"/>
    <col min="12801" max="12801" customWidth="1" width="8.7109375"/>
    <col min="12802" max="12802" customWidth="1" width="8.7109375"/>
    <col min="12803" max="12803" customWidth="1" width="8.7109375"/>
    <col min="12804" max="12804" customWidth="1" width="8.7109375"/>
    <col min="12805" max="12805" customWidth="1" width="8.7109375"/>
    <col min="12806" max="12806" customWidth="1" width="8.7109375"/>
    <col min="12807" max="12807" customWidth="1" width="8.7109375"/>
    <col min="12808" max="12808" customWidth="1" width="8.7109375"/>
    <col min="12809" max="12809" customWidth="1" width="8.7109375"/>
    <col min="12810" max="12810" customWidth="1" width="8.7109375"/>
    <col min="12811" max="12811" customWidth="1" width="8.7109375"/>
    <col min="12812" max="12812" customWidth="1" width="8.7109375"/>
    <col min="12813" max="12813" customWidth="1" width="8.7109375"/>
    <col min="12814" max="12814" customWidth="1" width="8.7109375"/>
    <col min="12815" max="12815" customWidth="1" width="8.7109375"/>
    <col min="12816" max="12816" customWidth="1" width="8.7109375"/>
    <col min="12817" max="12817" customWidth="1" width="8.7109375"/>
    <col min="12818" max="12818" customWidth="1" width="8.7109375"/>
    <col min="12819" max="12819" customWidth="1" width="8.7109375"/>
    <col min="12820" max="12820" customWidth="1" width="8.7109375"/>
    <col min="12821" max="12821" customWidth="1" width="8.7109375"/>
    <col min="12822" max="12822" customWidth="1" width="8.7109375"/>
    <col min="12823" max="12823" customWidth="1" width="8.7109375"/>
    <col min="12824" max="12824" customWidth="1" width="8.7109375"/>
    <col min="12825" max="12825" customWidth="1" width="8.7109375"/>
    <col min="12826" max="12826" customWidth="1" width="8.7109375"/>
    <col min="12827" max="12827" customWidth="1" width="8.7109375"/>
    <col min="12828" max="12828" customWidth="1" width="8.7109375"/>
    <col min="12829" max="12829" customWidth="1" width="8.7109375"/>
    <col min="12830" max="12830" customWidth="1" width="8.7109375"/>
    <col min="12831" max="12831" customWidth="1" width="8.7109375"/>
    <col min="12832" max="12832" customWidth="1" width="8.7109375"/>
    <col min="12833" max="12833" customWidth="1" width="8.7109375"/>
    <col min="12834" max="12834" customWidth="1" width="8.7109375"/>
    <col min="12835" max="12835" customWidth="1" width="8.7109375"/>
    <col min="12836" max="12836" customWidth="1" width="8.7109375"/>
    <col min="12837" max="12837" customWidth="1" width="8.7109375"/>
    <col min="12838" max="12838" customWidth="1" width="8.7109375"/>
    <col min="12839" max="12839" customWidth="1" width="8.7109375"/>
    <col min="12840" max="12840" customWidth="1" width="8.7109375"/>
    <col min="12841" max="12841" customWidth="1" width="8.7109375"/>
    <col min="12842" max="12842" customWidth="1" width="8.7109375"/>
    <col min="12843" max="12843" customWidth="1" width="8.7109375"/>
    <col min="12844" max="12844" customWidth="1" width="8.7109375"/>
    <col min="12845" max="12845" customWidth="1" width="8.7109375"/>
    <col min="12846" max="12846" customWidth="1" width="8.7109375"/>
    <col min="12847" max="12847" customWidth="1" width="8.7109375"/>
    <col min="12848" max="12848" customWidth="1" width="8.7109375"/>
    <col min="12849" max="12849" customWidth="1" width="8.7109375"/>
    <col min="12850" max="12850" customWidth="1" width="8.7109375"/>
    <col min="12851" max="12851" customWidth="1" width="8.7109375"/>
    <col min="12852" max="12852" customWidth="1" width="8.7109375"/>
    <col min="12853" max="12853" customWidth="1" width="8.7109375"/>
    <col min="12854" max="12854" customWidth="1" width="8.7109375"/>
    <col min="12855" max="12855" customWidth="1" width="8.7109375"/>
    <col min="12856" max="12856" customWidth="1" width="8.7109375"/>
    <col min="12857" max="12857" customWidth="1" width="8.7109375"/>
    <col min="12858" max="12858" customWidth="1" width="8.7109375"/>
    <col min="12859" max="12859" customWidth="1" width="8.7109375"/>
    <col min="12860" max="12860" customWidth="1" width="8.7109375"/>
    <col min="12861" max="12861" customWidth="1" width="8.7109375"/>
    <col min="12862" max="12862" customWidth="1" width="8.7109375"/>
    <col min="12863" max="12863" customWidth="1" width="8.7109375"/>
    <col min="12864" max="12864" customWidth="1" width="8.7109375"/>
    <col min="12865" max="12865" customWidth="1" width="8.7109375"/>
    <col min="12866" max="12866" customWidth="1" width="8.7109375"/>
    <col min="12867" max="12867" customWidth="1" width="8.7109375"/>
    <col min="12868" max="12868" customWidth="1" width="8.7109375"/>
    <col min="12869" max="12869" customWidth="1" width="8.7109375"/>
    <col min="12870" max="12870" customWidth="1" width="8.7109375"/>
    <col min="12871" max="12871" customWidth="1" width="8.7109375"/>
    <col min="12872" max="12872" customWidth="1" width="8.7109375"/>
    <col min="12873" max="12873" customWidth="1" width="8.7109375"/>
    <col min="12874" max="12874" customWidth="1" width="8.7109375"/>
    <col min="12875" max="12875" customWidth="1" width="8.7109375"/>
    <col min="12876" max="12876" customWidth="1" width="8.7109375"/>
    <col min="12877" max="12877" customWidth="1" width="8.7109375"/>
    <col min="12878" max="12878" customWidth="1" width="8.7109375"/>
    <col min="12879" max="12879" customWidth="1" width="8.7109375"/>
    <col min="12880" max="12880" customWidth="1" width="8.7109375"/>
    <col min="12881" max="12881" customWidth="1" width="8.7109375"/>
    <col min="12882" max="12882" customWidth="1" width="8.7109375"/>
    <col min="12883" max="12883" customWidth="1" width="8.7109375"/>
    <col min="12884" max="12884" customWidth="1" width="8.7109375"/>
    <col min="12885" max="12885" customWidth="1" width="8.7109375"/>
    <col min="12886" max="12886" customWidth="1" width="8.7109375"/>
    <col min="12887" max="12887" customWidth="1" width="8.7109375"/>
    <col min="12888" max="12888" customWidth="1" width="8.7109375"/>
    <col min="12889" max="12889" customWidth="1" width="8.7109375"/>
    <col min="12890" max="12890" customWidth="1" width="8.7109375"/>
    <col min="12891" max="12891" customWidth="1" width="8.7109375"/>
    <col min="12892" max="12892" customWidth="1" width="8.7109375"/>
    <col min="12893" max="12893" customWidth="1" width="8.7109375"/>
    <col min="12894" max="12894" customWidth="1" width="8.7109375"/>
    <col min="12895" max="12895" customWidth="1" width="8.7109375"/>
    <col min="12896" max="12896" customWidth="1" width="8.7109375"/>
    <col min="12897" max="12897" customWidth="1" width="8.7109375"/>
    <col min="12898" max="12898" customWidth="1" width="8.7109375"/>
    <col min="12899" max="12899" customWidth="1" width="8.7109375"/>
    <col min="12900" max="12900" customWidth="1" width="8.7109375"/>
    <col min="12901" max="12901" customWidth="1" width="8.7109375"/>
    <col min="12902" max="12902" customWidth="1" width="8.7109375"/>
    <col min="12903" max="12903" customWidth="1" width="8.7109375"/>
    <col min="12904" max="12904" customWidth="1" width="8.7109375"/>
    <col min="12905" max="12905" customWidth="1" width="8.7109375"/>
    <col min="12906" max="12906" customWidth="1" width="8.7109375"/>
    <col min="12907" max="12907" customWidth="1" width="8.7109375"/>
    <col min="12908" max="12908" customWidth="1" width="8.7109375"/>
    <col min="12909" max="12909" customWidth="1" width="8.7109375"/>
    <col min="12910" max="12910" customWidth="1" width="8.7109375"/>
    <col min="12911" max="12911" customWidth="1" width="8.7109375"/>
    <col min="12912" max="12912" customWidth="1" width="8.7109375"/>
    <col min="12913" max="12913" customWidth="1" width="8.7109375"/>
    <col min="12914" max="12914" customWidth="1" width="8.7109375"/>
    <col min="12915" max="12915" customWidth="1" width="8.7109375"/>
    <col min="12916" max="12916" customWidth="1" width="8.7109375"/>
    <col min="12917" max="12917" customWidth="1" width="8.7109375"/>
    <col min="12918" max="12918" customWidth="1" width="8.7109375"/>
    <col min="12919" max="12919" customWidth="1" width="8.7109375"/>
    <col min="12920" max="12920" customWidth="1" width="8.7109375"/>
    <col min="12921" max="12921" customWidth="1" width="8.7109375"/>
    <col min="12922" max="12922" customWidth="1" width="8.7109375"/>
    <col min="12923" max="12923" customWidth="1" width="8.7109375"/>
    <col min="12924" max="12924" customWidth="1" width="8.7109375"/>
    <col min="12925" max="12925" customWidth="1" width="8.7109375"/>
    <col min="12926" max="12926" customWidth="1" width="8.7109375"/>
    <col min="12927" max="12927" customWidth="1" width="8.7109375"/>
    <col min="12928" max="12928" customWidth="1" width="8.7109375"/>
    <col min="12929" max="12929" customWidth="1" width="8.7109375"/>
    <col min="12930" max="12930" customWidth="1" width="8.7109375"/>
    <col min="12931" max="12931" customWidth="1" width="8.7109375"/>
    <col min="12932" max="12932" customWidth="1" width="8.7109375"/>
    <col min="12933" max="12933" customWidth="1" width="8.7109375"/>
    <col min="12934" max="12934" customWidth="1" width="8.7109375"/>
    <col min="12935" max="12935" customWidth="1" width="8.7109375"/>
    <col min="12936" max="12936" customWidth="1" width="8.7109375"/>
    <col min="12937" max="12937" customWidth="1" width="8.7109375"/>
    <col min="12938" max="12938" customWidth="1" width="8.7109375"/>
    <col min="12939" max="12939" customWidth="1" width="8.7109375"/>
    <col min="12940" max="12940" customWidth="1" width="8.7109375"/>
    <col min="12941" max="12941" customWidth="1" width="8.7109375"/>
    <col min="12942" max="12942" customWidth="1" width="8.7109375"/>
    <col min="12943" max="12943" customWidth="1" width="8.7109375"/>
    <col min="12944" max="12944" customWidth="1" width="8.7109375"/>
    <col min="12945" max="12945" customWidth="1" width="8.7109375"/>
    <col min="12946" max="12946" customWidth="1" width="8.7109375"/>
    <col min="12947" max="12947" customWidth="1" width="8.7109375"/>
    <col min="12948" max="12948" customWidth="1" width="8.7109375"/>
    <col min="12949" max="12949" customWidth="1" width="8.7109375"/>
    <col min="12950" max="12950" customWidth="1" width="8.7109375"/>
    <col min="12951" max="12951" customWidth="1" width="8.7109375"/>
    <col min="12952" max="12952" customWidth="1" width="8.7109375"/>
    <col min="12953" max="12953" customWidth="1" width="8.7109375"/>
    <col min="12954" max="12954" customWidth="1" width="8.7109375"/>
    <col min="12955" max="12955" customWidth="1" width="8.7109375"/>
    <col min="12956" max="12956" customWidth="1" width="8.7109375"/>
    <col min="12957" max="12957" customWidth="1" width="8.7109375"/>
    <col min="12958" max="12958" customWidth="1" width="8.7109375"/>
    <col min="12959" max="12959" customWidth="1" width="8.7109375"/>
    <col min="12960" max="12960" customWidth="1" width="8.7109375"/>
    <col min="12961" max="12961" customWidth="1" width="8.7109375"/>
    <col min="12962" max="12962" customWidth="1" width="8.7109375"/>
    <col min="12963" max="12963" customWidth="1" width="8.7109375"/>
    <col min="12964" max="12964" customWidth="1" width="8.7109375"/>
    <col min="12965" max="12965" customWidth="1" width="8.7109375"/>
    <col min="12966" max="12966" customWidth="1" width="8.7109375"/>
    <col min="12967" max="12967" customWidth="1" width="8.7109375"/>
    <col min="12968" max="12968" customWidth="1" width="8.7109375"/>
    <col min="12969" max="12969" customWidth="1" width="8.7109375"/>
    <col min="12970" max="12970" customWidth="1" width="8.7109375"/>
    <col min="12971" max="12971" customWidth="1" width="8.7109375"/>
    <col min="12972" max="12972" customWidth="1" width="8.7109375"/>
    <col min="12973" max="12973" customWidth="1" width="8.7109375"/>
    <col min="12974" max="12974" customWidth="1" width="8.7109375"/>
    <col min="12975" max="12975" customWidth="1" width="8.7109375"/>
    <col min="12976" max="12976" customWidth="1" width="8.7109375"/>
    <col min="12977" max="12977" customWidth="1" width="8.7109375"/>
    <col min="12978" max="12978" customWidth="1" width="8.7109375"/>
    <col min="12979" max="12979" customWidth="1" width="8.7109375"/>
    <col min="12980" max="12980" customWidth="1" width="8.7109375"/>
    <col min="12981" max="12981" customWidth="1" width="8.7109375"/>
    <col min="12982" max="12982" customWidth="1" width="8.7109375"/>
    <col min="12983" max="12983" customWidth="1" width="8.7109375"/>
    <col min="12984" max="12984" customWidth="1" width="8.7109375"/>
    <col min="12985" max="12985" customWidth="1" width="8.7109375"/>
    <col min="12986" max="12986" customWidth="1" width="8.7109375"/>
    <col min="12987" max="12987" customWidth="1" width="8.7109375"/>
    <col min="12988" max="12988" customWidth="1" width="8.7109375"/>
    <col min="12989" max="12989" customWidth="1" width="8.7109375"/>
    <col min="12990" max="12990" customWidth="1" width="8.7109375"/>
    <col min="12991" max="12991" customWidth="1" width="8.7109375"/>
    <col min="12992" max="12992" customWidth="1" width="8.7109375"/>
    <col min="12993" max="12993" customWidth="1" width="8.7109375"/>
    <col min="12994" max="12994" customWidth="1" width="8.7109375"/>
    <col min="12995" max="12995" customWidth="1" width="8.7109375"/>
    <col min="12996" max="12996" customWidth="1" width="8.7109375"/>
    <col min="12997" max="12997" customWidth="1" width="8.7109375"/>
    <col min="12998" max="12998" customWidth="1" width="8.7109375"/>
    <col min="12999" max="12999" customWidth="1" width="8.7109375"/>
    <col min="13000" max="13000" customWidth="1" width="8.7109375"/>
    <col min="13001" max="13001" customWidth="1" width="8.7109375"/>
    <col min="13002" max="13002" customWidth="1" width="8.7109375"/>
    <col min="13003" max="13003" customWidth="1" width="8.7109375"/>
    <col min="13004" max="13004" customWidth="1" width="8.7109375"/>
    <col min="13005" max="13005" customWidth="1" width="8.7109375"/>
    <col min="13006" max="13006" customWidth="1" width="8.7109375"/>
    <col min="13007" max="13007" customWidth="1" width="8.7109375"/>
    <col min="13008" max="13008" customWidth="1" width="8.7109375"/>
    <col min="13009" max="13009" customWidth="1" width="8.7109375"/>
    <col min="13010" max="13010" customWidth="1" width="8.7109375"/>
    <col min="13011" max="13011" customWidth="1" width="8.7109375"/>
    <col min="13012" max="13012" customWidth="1" width="8.7109375"/>
    <col min="13013" max="13013" customWidth="1" width="8.7109375"/>
    <col min="13014" max="13014" customWidth="1" width="8.7109375"/>
    <col min="13015" max="13015" customWidth="1" width="8.7109375"/>
    <col min="13016" max="13016" customWidth="1" width="8.7109375"/>
    <col min="13017" max="13017" customWidth="1" width="8.7109375"/>
    <col min="13018" max="13018" customWidth="1" width="8.7109375"/>
    <col min="13019" max="13019" customWidth="1" width="8.7109375"/>
    <col min="13020" max="13020" customWidth="1" width="8.7109375"/>
    <col min="13021" max="13021" customWidth="1" width="8.7109375"/>
    <col min="13022" max="13022" customWidth="1" width="8.7109375"/>
    <col min="13023" max="13023" customWidth="1" width="8.7109375"/>
    <col min="13024" max="13024" customWidth="1" width="8.7109375"/>
    <col min="13025" max="13025" customWidth="1" width="8.7109375"/>
    <col min="13026" max="13026" customWidth="1" width="8.7109375"/>
    <col min="13027" max="13027" customWidth="1" width="8.7109375"/>
    <col min="13028" max="13028" customWidth="1" width="8.7109375"/>
    <col min="13029" max="13029" customWidth="1" width="8.7109375"/>
    <col min="13030" max="13030" customWidth="1" width="8.7109375"/>
    <col min="13031" max="13031" customWidth="1" width="8.7109375"/>
    <col min="13032" max="13032" customWidth="1" width="8.7109375"/>
    <col min="13033" max="13033" customWidth="1" width="8.7109375"/>
    <col min="13034" max="13034" customWidth="1" width="8.7109375"/>
    <col min="13035" max="13035" customWidth="1" width="8.7109375"/>
    <col min="13036" max="13036" customWidth="1" width="8.7109375"/>
    <col min="13037" max="13037" customWidth="1" width="8.7109375"/>
    <col min="13038" max="13038" customWidth="1" width="8.7109375"/>
    <col min="13039" max="13039" customWidth="1" width="8.7109375"/>
    <col min="13040" max="13040" customWidth="1" width="8.7109375"/>
    <col min="13041" max="13041" customWidth="1" width="8.7109375"/>
    <col min="13042" max="13042" customWidth="1" width="8.7109375"/>
    <col min="13043" max="13043" customWidth="1" width="8.7109375"/>
    <col min="13044" max="13044" customWidth="1" width="8.7109375"/>
    <col min="13045" max="13045" customWidth="1" width="8.7109375"/>
    <col min="13046" max="13046" customWidth="1" width="8.7109375"/>
    <col min="13047" max="13047" customWidth="1" width="8.7109375"/>
    <col min="13048" max="13048" customWidth="1" width="8.7109375"/>
    <col min="13049" max="13049" customWidth="1" width="8.7109375"/>
    <col min="13050" max="13050" customWidth="1" width="8.7109375"/>
    <col min="13051" max="13051" customWidth="1" width="8.7109375"/>
    <col min="13052" max="13052" customWidth="1" width="8.7109375"/>
    <col min="13053" max="13053" customWidth="1" width="8.7109375"/>
    <col min="13054" max="13054" customWidth="1" width="8.7109375"/>
    <col min="13055" max="13055" customWidth="1" width="8.7109375"/>
    <col min="13056" max="13056" customWidth="1" width="8.7109375"/>
    <col min="13057" max="13057" customWidth="1" width="8.7109375"/>
    <col min="13058" max="13058" customWidth="1" width="8.7109375"/>
    <col min="13059" max="13059" customWidth="1" width="8.7109375"/>
    <col min="13060" max="13060" customWidth="1" width="8.7109375"/>
    <col min="13061" max="13061" customWidth="1" width="8.7109375"/>
    <col min="13062" max="13062" customWidth="1" width="8.7109375"/>
    <col min="13063" max="13063" customWidth="1" width="8.7109375"/>
    <col min="13064" max="13064" customWidth="1" width="8.7109375"/>
    <col min="13065" max="13065" customWidth="1" width="8.7109375"/>
    <col min="13066" max="13066" customWidth="1" width="8.7109375"/>
    <col min="13067" max="13067" customWidth="1" width="8.7109375"/>
    <col min="13068" max="13068" customWidth="1" width="8.7109375"/>
    <col min="13069" max="13069" customWidth="1" width="8.7109375"/>
    <col min="13070" max="13070" customWidth="1" width="8.7109375"/>
    <col min="13071" max="13071" customWidth="1" width="8.7109375"/>
    <col min="13072" max="13072" customWidth="1" width="8.7109375"/>
    <col min="13073" max="13073" customWidth="1" width="8.7109375"/>
    <col min="13074" max="13074" customWidth="1" width="8.7109375"/>
    <col min="13075" max="13075" customWidth="1" width="8.7109375"/>
    <col min="13076" max="13076" customWidth="1" width="8.7109375"/>
    <col min="13077" max="13077" customWidth="1" width="8.7109375"/>
    <col min="13078" max="13078" customWidth="1" width="8.7109375"/>
    <col min="13079" max="13079" customWidth="1" width="8.7109375"/>
    <col min="13080" max="13080" customWidth="1" width="8.7109375"/>
    <col min="13081" max="13081" customWidth="1" width="8.7109375"/>
    <col min="13082" max="13082" customWidth="1" width="8.7109375"/>
    <col min="13083" max="13083" customWidth="1" width="8.7109375"/>
    <col min="13084" max="13084" customWidth="1" width="8.7109375"/>
    <col min="13085" max="13085" customWidth="1" width="8.7109375"/>
    <col min="13086" max="13086" customWidth="1" width="8.7109375"/>
    <col min="13087" max="13087" customWidth="1" width="8.7109375"/>
    <col min="13088" max="13088" customWidth="1" width="8.7109375"/>
    <col min="13089" max="13089" customWidth="1" width="8.7109375"/>
    <col min="13090" max="13090" customWidth="1" width="8.7109375"/>
    <col min="13091" max="13091" customWidth="1" width="8.7109375"/>
    <col min="13092" max="13092" customWidth="1" width="8.7109375"/>
    <col min="13093" max="13093" customWidth="1" width="8.7109375"/>
    <col min="13094" max="13094" customWidth="1" width="8.7109375"/>
    <col min="13095" max="13095" customWidth="1" width="8.7109375"/>
    <col min="13096" max="13096" customWidth="1" width="8.7109375"/>
    <col min="13097" max="13097" customWidth="1" width="8.7109375"/>
    <col min="13098" max="13098" customWidth="1" width="8.7109375"/>
    <col min="13099" max="13099" customWidth="1" width="8.7109375"/>
    <col min="13100" max="13100" customWidth="1" width="8.7109375"/>
    <col min="13101" max="13101" customWidth="1" width="8.7109375"/>
    <col min="13102" max="13102" customWidth="1" width="8.7109375"/>
    <col min="13103" max="13103" customWidth="1" width="8.7109375"/>
    <col min="13104" max="13104" customWidth="1" width="8.7109375"/>
    <col min="13105" max="13105" customWidth="1" width="8.7109375"/>
    <col min="13106" max="13106" customWidth="1" width="8.7109375"/>
    <col min="13107" max="13107" customWidth="1" width="8.7109375"/>
    <col min="13108" max="13108" customWidth="1" width="8.7109375"/>
    <col min="13109" max="13109" customWidth="1" width="8.7109375"/>
    <col min="13110" max="13110" customWidth="1" width="8.7109375"/>
    <col min="13111" max="13111" customWidth="1" width="8.7109375"/>
    <col min="13112" max="13112" customWidth="1" width="8.7109375"/>
    <col min="13113" max="13113" customWidth="1" width="8.7109375"/>
    <col min="13114" max="13114" customWidth="1" width="8.7109375"/>
    <col min="13115" max="13115" customWidth="1" width="8.7109375"/>
    <col min="13116" max="13116" customWidth="1" width="8.7109375"/>
    <col min="13117" max="13117" customWidth="1" width="8.7109375"/>
    <col min="13118" max="13118" customWidth="1" width="8.7109375"/>
    <col min="13119" max="13119" customWidth="1" width="8.7109375"/>
    <col min="13120" max="13120" customWidth="1" width="8.7109375"/>
    <col min="13121" max="13121" customWidth="1" width="8.7109375"/>
    <col min="13122" max="13122" customWidth="1" width="8.7109375"/>
    <col min="13123" max="13123" customWidth="1" width="8.7109375"/>
    <col min="13124" max="13124" customWidth="1" width="8.7109375"/>
    <col min="13125" max="13125" customWidth="1" width="8.7109375"/>
    <col min="13126" max="13126" customWidth="1" width="8.7109375"/>
    <col min="13127" max="13127" customWidth="1" width="8.7109375"/>
    <col min="13128" max="13128" customWidth="1" width="8.7109375"/>
    <col min="13129" max="13129" customWidth="1" width="8.7109375"/>
    <col min="13130" max="13130" customWidth="1" width="8.7109375"/>
    <col min="13131" max="13131" customWidth="1" width="8.7109375"/>
    <col min="13132" max="13132" customWidth="1" width="8.7109375"/>
    <col min="13133" max="13133" customWidth="1" width="8.7109375"/>
    <col min="13134" max="13134" customWidth="1" width="8.7109375"/>
    <col min="13135" max="13135" customWidth="1" width="8.7109375"/>
    <col min="13136" max="13136" customWidth="1" width="8.7109375"/>
    <col min="13137" max="13137" customWidth="1" width="8.7109375"/>
    <col min="13138" max="13138" customWidth="1" width="8.7109375"/>
    <col min="13139" max="13139" customWidth="1" width="8.7109375"/>
    <col min="13140" max="13140" customWidth="1" width="8.7109375"/>
    <col min="13141" max="13141" customWidth="1" width="8.7109375"/>
    <col min="13142" max="13142" customWidth="1" width="8.7109375"/>
    <col min="13143" max="13143" customWidth="1" width="8.7109375"/>
    <col min="13144" max="13144" customWidth="1" width="8.7109375"/>
    <col min="13145" max="13145" customWidth="1" width="8.7109375"/>
    <col min="13146" max="13146" customWidth="1" width="8.7109375"/>
    <col min="13147" max="13147" customWidth="1" width="8.7109375"/>
    <col min="13148" max="13148" customWidth="1" width="8.7109375"/>
    <col min="13149" max="13149" customWidth="1" width="8.7109375"/>
    <col min="13150" max="13150" customWidth="1" width="8.7109375"/>
    <col min="13151" max="13151" customWidth="1" width="8.7109375"/>
    <col min="13152" max="13152" customWidth="1" width="8.7109375"/>
    <col min="13153" max="13153" customWidth="1" width="8.7109375"/>
    <col min="13154" max="13154" customWidth="1" width="8.7109375"/>
    <col min="13155" max="13155" customWidth="1" width="8.7109375"/>
    <col min="13156" max="13156" customWidth="1" width="8.7109375"/>
    <col min="13157" max="13157" customWidth="1" width="8.7109375"/>
    <col min="13158" max="13158" customWidth="1" width="8.7109375"/>
    <col min="13159" max="13159" customWidth="1" width="8.7109375"/>
    <col min="13160" max="13160" customWidth="1" width="8.7109375"/>
    <col min="13161" max="13161" customWidth="1" width="8.7109375"/>
    <col min="13162" max="13162" customWidth="1" width="8.7109375"/>
    <col min="13163" max="13163" customWidth="1" width="8.7109375"/>
    <col min="13164" max="13164" customWidth="1" width="8.7109375"/>
    <col min="13165" max="13165" customWidth="1" width="8.7109375"/>
    <col min="13166" max="13166" customWidth="1" width="8.7109375"/>
    <col min="13167" max="13167" customWidth="1" width="8.7109375"/>
    <col min="13168" max="13168" customWidth="1" width="8.7109375"/>
    <col min="13169" max="13169" customWidth="1" width="8.7109375"/>
    <col min="13170" max="13170" customWidth="1" width="8.7109375"/>
    <col min="13171" max="13171" customWidth="1" width="8.7109375"/>
    <col min="13172" max="13172" customWidth="1" width="8.7109375"/>
    <col min="13173" max="13173" customWidth="1" width="8.7109375"/>
    <col min="13174" max="13174" customWidth="1" width="8.7109375"/>
    <col min="13175" max="13175" customWidth="1" width="8.7109375"/>
    <col min="13176" max="13176" customWidth="1" width="8.7109375"/>
    <col min="13177" max="13177" customWidth="1" width="8.7109375"/>
    <col min="13178" max="13178" customWidth="1" width="8.7109375"/>
    <col min="13179" max="13179" customWidth="1" width="8.7109375"/>
    <col min="13180" max="13180" customWidth="1" width="8.7109375"/>
    <col min="13181" max="13181" customWidth="1" width="8.7109375"/>
    <col min="13182" max="13182" customWidth="1" width="8.7109375"/>
    <col min="13183" max="13183" customWidth="1" width="8.7109375"/>
    <col min="13184" max="13184" customWidth="1" width="8.7109375"/>
    <col min="13185" max="13185" customWidth="1" width="8.7109375"/>
    <col min="13186" max="13186" customWidth="1" width="8.7109375"/>
    <col min="13187" max="13187" customWidth="1" width="8.7109375"/>
    <col min="13188" max="13188" customWidth="1" width="8.7109375"/>
    <col min="13189" max="13189" customWidth="1" width="8.7109375"/>
    <col min="13190" max="13190" customWidth="1" width="8.7109375"/>
    <col min="13191" max="13191" customWidth="1" width="8.7109375"/>
    <col min="13192" max="13192" customWidth="1" width="8.7109375"/>
    <col min="13193" max="13193" customWidth="1" width="8.7109375"/>
    <col min="13194" max="13194" customWidth="1" width="8.7109375"/>
    <col min="13195" max="13195" customWidth="1" width="8.7109375"/>
    <col min="13196" max="13196" customWidth="1" width="8.7109375"/>
    <col min="13197" max="13197" customWidth="1" width="8.7109375"/>
    <col min="13198" max="13198" customWidth="1" width="8.7109375"/>
    <col min="13199" max="13199" customWidth="1" width="8.7109375"/>
    <col min="13200" max="13200" customWidth="1" width="8.7109375"/>
    <col min="13201" max="13201" customWidth="1" width="8.7109375"/>
    <col min="13202" max="13202" customWidth="1" width="8.7109375"/>
    <col min="13203" max="13203" customWidth="1" width="8.7109375"/>
    <col min="13204" max="13204" customWidth="1" width="8.7109375"/>
    <col min="13205" max="13205" customWidth="1" width="8.7109375"/>
    <col min="13206" max="13206" customWidth="1" width="8.7109375"/>
    <col min="13207" max="13207" customWidth="1" width="8.7109375"/>
    <col min="13208" max="13208" customWidth="1" width="8.7109375"/>
    <col min="13209" max="13209" customWidth="1" width="8.7109375"/>
    <col min="13210" max="13210" customWidth="1" width="8.7109375"/>
    <col min="13211" max="13211" customWidth="1" width="8.7109375"/>
    <col min="13212" max="13212" customWidth="1" width="8.7109375"/>
    <col min="13213" max="13213" customWidth="1" width="8.7109375"/>
    <col min="13214" max="13214" customWidth="1" width="8.7109375"/>
    <col min="13215" max="13215" customWidth="1" width="8.7109375"/>
    <col min="13216" max="13216" customWidth="1" width="8.7109375"/>
    <col min="13217" max="13217" customWidth="1" width="8.7109375"/>
    <col min="13218" max="13218" customWidth="1" width="8.7109375"/>
    <col min="13219" max="13219" customWidth="1" width="8.7109375"/>
    <col min="13220" max="13220" customWidth="1" width="8.7109375"/>
    <col min="13221" max="13221" customWidth="1" width="8.7109375"/>
    <col min="13222" max="13222" customWidth="1" width="8.7109375"/>
    <col min="13223" max="13223" customWidth="1" width="8.7109375"/>
    <col min="13224" max="13224" customWidth="1" width="8.7109375"/>
    <col min="13225" max="13225" customWidth="1" width="8.7109375"/>
    <col min="13226" max="13226" customWidth="1" width="8.7109375"/>
    <col min="13227" max="13227" customWidth="1" width="8.7109375"/>
    <col min="13228" max="13228" customWidth="1" width="8.7109375"/>
    <col min="13229" max="13229" customWidth="1" width="8.7109375"/>
    <col min="13230" max="13230" customWidth="1" width="8.7109375"/>
    <col min="13231" max="13231" customWidth="1" width="8.7109375"/>
    <col min="13232" max="13232" customWidth="1" width="8.7109375"/>
    <col min="13233" max="13233" customWidth="1" width="8.7109375"/>
    <col min="13234" max="13234" customWidth="1" width="8.7109375"/>
    <col min="13235" max="13235" customWidth="1" width="8.7109375"/>
    <col min="13236" max="13236" customWidth="1" width="8.7109375"/>
    <col min="13237" max="13237" customWidth="1" width="8.7109375"/>
    <col min="13238" max="13238" customWidth="1" width="8.7109375"/>
    <col min="13239" max="13239" customWidth="1" width="8.7109375"/>
    <col min="13240" max="13240" customWidth="1" width="8.7109375"/>
    <col min="13241" max="13241" customWidth="1" width="8.7109375"/>
    <col min="13242" max="13242" customWidth="1" width="8.7109375"/>
    <col min="13243" max="13243" customWidth="1" width="8.7109375"/>
    <col min="13244" max="13244" customWidth="1" width="8.7109375"/>
    <col min="13245" max="13245" customWidth="1" width="8.7109375"/>
    <col min="13246" max="13246" customWidth="1" width="8.7109375"/>
    <col min="13247" max="13247" customWidth="1" width="8.7109375"/>
    <col min="13248" max="13248" customWidth="1" width="8.7109375"/>
    <col min="13249" max="13249" customWidth="1" width="8.7109375"/>
    <col min="13250" max="13250" customWidth="1" width="8.7109375"/>
    <col min="13251" max="13251" customWidth="1" width="8.7109375"/>
    <col min="13252" max="13252" customWidth="1" width="8.7109375"/>
    <col min="13253" max="13253" customWidth="1" width="8.7109375"/>
    <col min="13254" max="13254" customWidth="1" width="8.7109375"/>
    <col min="13255" max="13255" customWidth="1" width="8.7109375"/>
    <col min="13256" max="13256" customWidth="1" width="8.7109375"/>
    <col min="13257" max="13257" customWidth="1" width="8.7109375"/>
    <col min="13258" max="13258" customWidth="1" width="8.7109375"/>
    <col min="13259" max="13259" customWidth="1" width="8.7109375"/>
    <col min="13260" max="13260" customWidth="1" width="8.7109375"/>
    <col min="13261" max="13261" customWidth="1" width="8.7109375"/>
    <col min="13262" max="13262" customWidth="1" width="8.7109375"/>
    <col min="13263" max="13263" customWidth="1" width="8.7109375"/>
    <col min="13264" max="13264" customWidth="1" width="8.7109375"/>
    <col min="13265" max="13265" customWidth="1" width="8.7109375"/>
    <col min="13266" max="13266" customWidth="1" width="8.7109375"/>
    <col min="13267" max="13267" customWidth="1" width="8.7109375"/>
    <col min="13268" max="13268" customWidth="1" width="8.7109375"/>
    <col min="13269" max="13269" customWidth="1" width="8.7109375"/>
    <col min="13270" max="13270" customWidth="1" width="8.7109375"/>
    <col min="13271" max="13271" customWidth="1" width="8.7109375"/>
    <col min="13272" max="13272" customWidth="1" width="8.7109375"/>
    <col min="13273" max="13273" customWidth="1" width="8.7109375"/>
    <col min="13274" max="13274" customWidth="1" width="8.7109375"/>
    <col min="13275" max="13275" customWidth="1" width="8.7109375"/>
    <col min="13276" max="13276" customWidth="1" width="8.7109375"/>
    <col min="13277" max="13277" customWidth="1" width="8.7109375"/>
    <col min="13278" max="13278" customWidth="1" width="8.7109375"/>
    <col min="13279" max="13279" customWidth="1" width="8.7109375"/>
    <col min="13280" max="13280" customWidth="1" width="8.7109375"/>
    <col min="13281" max="13281" customWidth="1" width="8.7109375"/>
    <col min="13282" max="13282" customWidth="1" width="8.7109375"/>
    <col min="13283" max="13283" customWidth="1" width="8.7109375"/>
    <col min="13284" max="13284" customWidth="1" width="8.7109375"/>
    <col min="13285" max="13285" customWidth="1" width="8.7109375"/>
    <col min="13286" max="13286" customWidth="1" width="8.7109375"/>
    <col min="13287" max="13287" customWidth="1" width="8.7109375"/>
    <col min="13288" max="13288" customWidth="1" width="8.7109375"/>
    <col min="13289" max="13289" customWidth="1" width="8.7109375"/>
    <col min="13290" max="13290" customWidth="1" width="8.7109375"/>
    <col min="13291" max="13291" customWidth="1" width="8.7109375"/>
    <col min="13292" max="13292" customWidth="1" width="8.7109375"/>
    <col min="13293" max="13293" customWidth="1" width="8.7109375"/>
    <col min="13294" max="13294" customWidth="1" width="8.7109375"/>
    <col min="13295" max="13295" customWidth="1" width="8.7109375"/>
    <col min="13296" max="13296" customWidth="1" width="8.7109375"/>
    <col min="13297" max="13297" customWidth="1" width="8.7109375"/>
    <col min="13298" max="13298" customWidth="1" width="8.7109375"/>
    <col min="13299" max="13299" customWidth="1" width="8.7109375"/>
    <col min="13300" max="13300" customWidth="1" width="8.7109375"/>
    <col min="13301" max="13301" customWidth="1" width="8.7109375"/>
    <col min="13302" max="13302" customWidth="1" width="8.7109375"/>
    <col min="13303" max="13303" customWidth="1" width="8.7109375"/>
    <col min="13304" max="13304" customWidth="1" width="8.7109375"/>
    <col min="13305" max="13305" customWidth="1" width="8.7109375"/>
    <col min="13306" max="13306" customWidth="1" width="8.7109375"/>
    <col min="13307" max="13307" customWidth="1" width="8.7109375"/>
    <col min="13308" max="13308" customWidth="1" width="8.7109375"/>
    <col min="13309" max="13309" customWidth="1" width="8.7109375"/>
    <col min="13310" max="13310" customWidth="1" width="8.7109375"/>
    <col min="13311" max="13311" customWidth="1" width="8.7109375"/>
    <col min="13312" max="13312" customWidth="1" width="8.7109375"/>
    <col min="13313" max="13313" customWidth="1" width="8.7109375"/>
    <col min="13314" max="13314" customWidth="1" width="8.7109375"/>
    <col min="13315" max="13315" customWidth="1" width="8.7109375"/>
    <col min="13316" max="13316" customWidth="1" width="8.7109375"/>
    <col min="13317" max="13317" customWidth="1" width="8.7109375"/>
    <col min="13318" max="13318" customWidth="1" width="8.7109375"/>
    <col min="13319" max="13319" customWidth="1" width="8.7109375"/>
    <col min="13320" max="13320" customWidth="1" width="8.7109375"/>
    <col min="13321" max="13321" customWidth="1" width="8.7109375"/>
    <col min="13322" max="13322" customWidth="1" width="8.7109375"/>
    <col min="13323" max="13323" customWidth="1" width="8.7109375"/>
    <col min="13324" max="13324" customWidth="1" width="8.7109375"/>
    <col min="13325" max="13325" customWidth="1" width="8.7109375"/>
    <col min="13326" max="13326" customWidth="1" width="8.7109375"/>
    <col min="13327" max="13327" customWidth="1" width="8.7109375"/>
    <col min="13328" max="13328" customWidth="1" width="8.7109375"/>
    <col min="13329" max="13329" customWidth="1" width="8.7109375"/>
    <col min="13330" max="13330" customWidth="1" width="8.7109375"/>
    <col min="13331" max="13331" customWidth="1" width="8.7109375"/>
    <col min="13332" max="13332" customWidth="1" width="8.7109375"/>
    <col min="13333" max="13333" customWidth="1" width="8.7109375"/>
    <col min="13334" max="13334" customWidth="1" width="8.7109375"/>
    <col min="13335" max="13335" customWidth="1" width="8.7109375"/>
    <col min="13336" max="13336" customWidth="1" width="8.7109375"/>
    <col min="13337" max="13337" customWidth="1" width="8.7109375"/>
    <col min="13338" max="13338" customWidth="1" width="8.7109375"/>
    <col min="13339" max="13339" customWidth="1" width="8.7109375"/>
    <col min="13340" max="13340" customWidth="1" width="8.7109375"/>
    <col min="13341" max="13341" customWidth="1" width="8.7109375"/>
    <col min="13342" max="13342" customWidth="1" width="8.7109375"/>
    <col min="13343" max="13343" customWidth="1" width="8.7109375"/>
    <col min="13344" max="13344" customWidth="1" width="8.7109375"/>
    <col min="13345" max="13345" customWidth="1" width="8.7109375"/>
    <col min="13346" max="13346" customWidth="1" width="8.7109375"/>
    <col min="13347" max="13347" customWidth="1" width="8.7109375"/>
    <col min="13348" max="13348" customWidth="1" width="8.7109375"/>
    <col min="13349" max="13349" customWidth="1" width="8.7109375"/>
    <col min="13350" max="13350" customWidth="1" width="8.7109375"/>
    <col min="13351" max="13351" customWidth="1" width="8.7109375"/>
    <col min="13352" max="13352" customWidth="1" width="8.7109375"/>
    <col min="13353" max="13353" customWidth="1" width="8.7109375"/>
    <col min="13354" max="13354" customWidth="1" width="8.7109375"/>
    <col min="13355" max="13355" customWidth="1" width="8.7109375"/>
    <col min="13356" max="13356" customWidth="1" width="8.7109375"/>
    <col min="13357" max="13357" customWidth="1" width="8.7109375"/>
    <col min="13358" max="13358" customWidth="1" width="8.7109375"/>
    <col min="13359" max="13359" customWidth="1" width="8.7109375"/>
    <col min="13360" max="13360" customWidth="1" width="8.7109375"/>
    <col min="13361" max="13361" customWidth="1" width="8.7109375"/>
    <col min="13362" max="13362" customWidth="1" width="8.7109375"/>
    <col min="13363" max="13363" customWidth="1" width="8.7109375"/>
    <col min="13364" max="13364" customWidth="1" width="8.7109375"/>
    <col min="13365" max="13365" customWidth="1" width="8.7109375"/>
    <col min="13366" max="13366" customWidth="1" width="8.7109375"/>
    <col min="13367" max="13367" customWidth="1" width="8.7109375"/>
    <col min="13368" max="13368" customWidth="1" width="8.7109375"/>
    <col min="13369" max="13369" customWidth="1" width="8.7109375"/>
    <col min="13370" max="13370" customWidth="1" width="8.7109375"/>
    <col min="13371" max="13371" customWidth="1" width="8.7109375"/>
    <col min="13372" max="13372" customWidth="1" width="8.7109375"/>
    <col min="13373" max="13373" customWidth="1" width="8.7109375"/>
    <col min="13374" max="13374" customWidth="1" width="8.7109375"/>
    <col min="13375" max="13375" customWidth="1" width="8.7109375"/>
    <col min="13376" max="13376" customWidth="1" width="8.7109375"/>
    <col min="13377" max="13377" customWidth="1" width="8.7109375"/>
    <col min="13378" max="13378" customWidth="1" width="8.7109375"/>
    <col min="13379" max="13379" customWidth="1" width="8.7109375"/>
    <col min="13380" max="13380" customWidth="1" width="8.7109375"/>
    <col min="13381" max="13381" customWidth="1" width="8.7109375"/>
    <col min="13382" max="13382" customWidth="1" width="8.7109375"/>
    <col min="13383" max="13383" customWidth="1" width="8.7109375"/>
    <col min="13384" max="13384" customWidth="1" width="8.7109375"/>
    <col min="13385" max="13385" customWidth="1" width="8.7109375"/>
    <col min="13386" max="13386" customWidth="1" width="8.7109375"/>
    <col min="13387" max="13387" customWidth="1" width="8.7109375"/>
    <col min="13388" max="13388" customWidth="1" width="8.7109375"/>
    <col min="13389" max="13389" customWidth="1" width="8.7109375"/>
    <col min="13390" max="13390" customWidth="1" width="8.7109375"/>
    <col min="13391" max="13391" customWidth="1" width="8.7109375"/>
    <col min="13392" max="13392" customWidth="1" width="8.7109375"/>
    <col min="13393" max="13393" customWidth="1" width="8.7109375"/>
    <col min="13394" max="13394" customWidth="1" width="8.7109375"/>
    <col min="13395" max="13395" customWidth="1" width="8.7109375"/>
    <col min="13396" max="13396" customWidth="1" width="8.7109375"/>
    <col min="13397" max="13397" customWidth="1" width="8.7109375"/>
    <col min="13398" max="13398" customWidth="1" width="8.7109375"/>
    <col min="13399" max="13399" customWidth="1" width="8.7109375"/>
    <col min="13400" max="13400" customWidth="1" width="8.7109375"/>
    <col min="13401" max="13401" customWidth="1" width="8.7109375"/>
    <col min="13402" max="13402" customWidth="1" width="8.7109375"/>
    <col min="13403" max="13403" customWidth="1" width="8.7109375"/>
    <col min="13404" max="13404" customWidth="1" width="8.7109375"/>
    <col min="13405" max="13405" customWidth="1" width="8.7109375"/>
    <col min="13406" max="13406" customWidth="1" width="8.7109375"/>
    <col min="13407" max="13407" customWidth="1" width="8.7109375"/>
    <col min="13408" max="13408" customWidth="1" width="8.7109375"/>
    <col min="13409" max="13409" customWidth="1" width="8.7109375"/>
    <col min="13410" max="13410" customWidth="1" width="8.7109375"/>
    <col min="13411" max="13411" customWidth="1" width="8.7109375"/>
    <col min="13412" max="13412" customWidth="1" width="8.7109375"/>
    <col min="13413" max="13413" customWidth="1" width="8.7109375"/>
    <col min="13414" max="13414" customWidth="1" width="8.7109375"/>
    <col min="13415" max="13415" customWidth="1" width="8.7109375"/>
    <col min="13416" max="13416" customWidth="1" width="8.7109375"/>
    <col min="13417" max="13417" customWidth="1" width="8.7109375"/>
    <col min="13418" max="13418" customWidth="1" width="8.7109375"/>
    <col min="13419" max="13419" customWidth="1" width="8.7109375"/>
    <col min="13420" max="13420" customWidth="1" width="8.7109375"/>
    <col min="13421" max="13421" customWidth="1" width="8.7109375"/>
    <col min="13422" max="13422" customWidth="1" width="8.7109375"/>
    <col min="13423" max="13423" customWidth="1" width="8.7109375"/>
    <col min="13424" max="13424" customWidth="1" width="8.7109375"/>
    <col min="13425" max="13425" customWidth="1" width="8.7109375"/>
    <col min="13426" max="13426" customWidth="1" width="8.7109375"/>
    <col min="13427" max="13427" customWidth="1" width="8.7109375"/>
    <col min="13428" max="13428" customWidth="1" width="8.7109375"/>
    <col min="13429" max="13429" customWidth="1" width="8.7109375"/>
    <col min="13430" max="13430" customWidth="1" width="8.7109375"/>
    <col min="13431" max="13431" customWidth="1" width="8.7109375"/>
    <col min="13432" max="13432" customWidth="1" width="8.7109375"/>
    <col min="13433" max="13433" customWidth="1" width="8.7109375"/>
    <col min="13434" max="13434" customWidth="1" width="8.7109375"/>
    <col min="13435" max="13435" customWidth="1" width="8.7109375"/>
    <col min="13436" max="13436" customWidth="1" width="8.7109375"/>
    <col min="13437" max="13437" customWidth="1" width="8.7109375"/>
    <col min="13438" max="13438" customWidth="1" width="8.7109375"/>
    <col min="13439" max="13439" customWidth="1" width="8.7109375"/>
    <col min="13440" max="13440" customWidth="1" width="8.7109375"/>
    <col min="13441" max="13441" customWidth="1" width="8.7109375"/>
    <col min="13442" max="13442" customWidth="1" width="8.7109375"/>
    <col min="13443" max="13443" customWidth="1" width="8.7109375"/>
    <col min="13444" max="13444" customWidth="1" width="8.7109375"/>
    <col min="13445" max="13445" customWidth="1" width="8.7109375"/>
    <col min="13446" max="13446" customWidth="1" width="8.7109375"/>
    <col min="13447" max="13447" customWidth="1" width="8.7109375"/>
    <col min="13448" max="13448" customWidth="1" width="8.7109375"/>
    <col min="13449" max="13449" customWidth="1" width="8.7109375"/>
    <col min="13450" max="13450" customWidth="1" width="8.7109375"/>
    <col min="13451" max="13451" customWidth="1" width="8.7109375"/>
    <col min="13452" max="13452" customWidth="1" width="8.7109375"/>
    <col min="13453" max="13453" customWidth="1" width="8.7109375"/>
    <col min="13454" max="13454" customWidth="1" width="8.7109375"/>
    <col min="13455" max="13455" customWidth="1" width="8.7109375"/>
    <col min="13456" max="13456" customWidth="1" width="8.7109375"/>
    <col min="13457" max="13457" customWidth="1" width="8.7109375"/>
    <col min="13458" max="13458" customWidth="1" width="8.7109375"/>
    <col min="13459" max="13459" customWidth="1" width="8.7109375"/>
    <col min="13460" max="13460" customWidth="1" width="8.7109375"/>
    <col min="13461" max="13461" customWidth="1" width="8.7109375"/>
    <col min="13462" max="13462" customWidth="1" width="8.7109375"/>
    <col min="13463" max="13463" customWidth="1" width="8.7109375"/>
    <col min="13464" max="13464" customWidth="1" width="8.7109375"/>
    <col min="13465" max="13465" customWidth="1" width="8.7109375"/>
    <col min="13466" max="13466" customWidth="1" width="8.7109375"/>
    <col min="13467" max="13467" customWidth="1" width="8.7109375"/>
    <col min="13468" max="13468" customWidth="1" width="8.7109375"/>
    <col min="13469" max="13469" customWidth="1" width="8.7109375"/>
    <col min="13470" max="13470" customWidth="1" width="8.7109375"/>
    <col min="13471" max="13471" customWidth="1" width="8.7109375"/>
    <col min="13472" max="13472" customWidth="1" width="8.7109375"/>
    <col min="13473" max="13473" customWidth="1" width="8.7109375"/>
    <col min="13474" max="13474" customWidth="1" width="8.7109375"/>
    <col min="13475" max="13475" customWidth="1" width="8.7109375"/>
    <col min="13476" max="13476" customWidth="1" width="8.7109375"/>
    <col min="13477" max="13477" customWidth="1" width="8.7109375"/>
    <col min="13478" max="13478" customWidth="1" width="8.7109375"/>
    <col min="13479" max="13479" customWidth="1" width="8.7109375"/>
    <col min="13480" max="13480" customWidth="1" width="8.7109375"/>
    <col min="13481" max="13481" customWidth="1" width="8.7109375"/>
    <col min="13482" max="13482" customWidth="1" width="8.7109375"/>
    <col min="13483" max="13483" customWidth="1" width="8.7109375"/>
    <col min="13484" max="13484" customWidth="1" width="8.7109375"/>
    <col min="13485" max="13485" customWidth="1" width="8.7109375"/>
    <col min="13486" max="13486" customWidth="1" width="8.7109375"/>
    <col min="13487" max="13487" customWidth="1" width="8.7109375"/>
    <col min="13488" max="13488" customWidth="1" width="8.7109375"/>
    <col min="13489" max="13489" customWidth="1" width="8.7109375"/>
    <col min="13490" max="13490" customWidth="1" width="8.7109375"/>
    <col min="13491" max="13491" customWidth="1" width="8.7109375"/>
    <col min="13492" max="13492" customWidth="1" width="8.7109375"/>
    <col min="13493" max="13493" customWidth="1" width="8.7109375"/>
    <col min="13494" max="13494" customWidth="1" width="8.7109375"/>
    <col min="13495" max="13495" customWidth="1" width="8.7109375"/>
    <col min="13496" max="13496" customWidth="1" width="8.7109375"/>
    <col min="13497" max="13497" customWidth="1" width="8.7109375"/>
    <col min="13498" max="13498" customWidth="1" width="8.7109375"/>
    <col min="13499" max="13499" customWidth="1" width="8.7109375"/>
    <col min="13500" max="13500" customWidth="1" width="8.7109375"/>
    <col min="13501" max="13501" customWidth="1" width="8.7109375"/>
    <col min="13502" max="13502" customWidth="1" width="8.7109375"/>
    <col min="13503" max="13503" customWidth="1" width="8.7109375"/>
    <col min="13504" max="13504" customWidth="1" width="8.7109375"/>
    <col min="13505" max="13505" customWidth="1" width="8.7109375"/>
    <col min="13506" max="13506" customWidth="1" width="8.7109375"/>
    <col min="13507" max="13507" customWidth="1" width="8.7109375"/>
    <col min="13508" max="13508" customWidth="1" width="8.7109375"/>
    <col min="13509" max="13509" customWidth="1" width="8.7109375"/>
    <col min="13510" max="13510" customWidth="1" width="8.7109375"/>
    <col min="13511" max="13511" customWidth="1" width="8.7109375"/>
    <col min="13512" max="13512" customWidth="1" width="8.7109375"/>
    <col min="13513" max="13513" customWidth="1" width="8.7109375"/>
    <col min="13514" max="13514" customWidth="1" width="8.7109375"/>
    <col min="13515" max="13515" customWidth="1" width="8.7109375"/>
    <col min="13516" max="13516" customWidth="1" width="8.7109375"/>
    <col min="13517" max="13517" customWidth="1" width="8.7109375"/>
    <col min="13518" max="13518" customWidth="1" width="8.7109375"/>
    <col min="13519" max="13519" customWidth="1" width="8.7109375"/>
    <col min="13520" max="13520" customWidth="1" width="8.7109375"/>
    <col min="13521" max="13521" customWidth="1" width="8.7109375"/>
    <col min="13522" max="13522" customWidth="1" width="8.7109375"/>
    <col min="13523" max="13523" customWidth="1" width="8.7109375"/>
    <col min="13524" max="13524" customWidth="1" width="8.7109375"/>
    <col min="13525" max="13525" customWidth="1" width="8.7109375"/>
    <col min="13526" max="13526" customWidth="1" width="8.7109375"/>
    <col min="13527" max="13527" customWidth="1" width="8.7109375"/>
    <col min="13528" max="13528" customWidth="1" width="8.7109375"/>
    <col min="13529" max="13529" customWidth="1" width="8.7109375"/>
    <col min="13530" max="13530" customWidth="1" width="8.7109375"/>
    <col min="13531" max="13531" customWidth="1" width="8.7109375"/>
    <col min="13532" max="13532" customWidth="1" width="8.7109375"/>
    <col min="13533" max="13533" customWidth="1" width="8.7109375"/>
    <col min="13534" max="13534" customWidth="1" width="8.7109375"/>
    <col min="13535" max="13535" customWidth="1" width="8.7109375"/>
    <col min="13536" max="13536" customWidth="1" width="8.7109375"/>
    <col min="13537" max="13537" customWidth="1" width="8.7109375"/>
    <col min="13538" max="13538" customWidth="1" width="8.7109375"/>
    <col min="13539" max="13539" customWidth="1" width="8.7109375"/>
    <col min="13540" max="13540" customWidth="1" width="8.7109375"/>
    <col min="13541" max="13541" customWidth="1" width="8.7109375"/>
    <col min="13542" max="13542" customWidth="1" width="8.7109375"/>
    <col min="13543" max="13543" customWidth="1" width="8.7109375"/>
    <col min="13544" max="13544" customWidth="1" width="8.7109375"/>
    <col min="13545" max="13545" customWidth="1" width="8.7109375"/>
    <col min="13546" max="13546" customWidth="1" width="8.7109375"/>
    <col min="13547" max="13547" customWidth="1" width="8.7109375"/>
    <col min="13548" max="13548" customWidth="1" width="8.7109375"/>
    <col min="13549" max="13549" customWidth="1" width="8.7109375"/>
    <col min="13550" max="13550" customWidth="1" width="8.7109375"/>
    <col min="13551" max="13551" customWidth="1" width="8.7109375"/>
    <col min="13552" max="13552" customWidth="1" width="8.7109375"/>
    <col min="13553" max="13553" customWidth="1" width="8.7109375"/>
    <col min="13554" max="13554" customWidth="1" width="8.7109375"/>
    <col min="13555" max="13555" customWidth="1" width="8.7109375"/>
    <col min="13556" max="13556" customWidth="1" width="8.7109375"/>
    <col min="13557" max="13557" customWidth="1" width="8.7109375"/>
    <col min="13558" max="13558" customWidth="1" width="8.7109375"/>
    <col min="13559" max="13559" customWidth="1" width="8.7109375"/>
    <col min="13560" max="13560" customWidth="1" width="8.7109375"/>
    <col min="13561" max="13561" customWidth="1" width="8.7109375"/>
    <col min="13562" max="13562" customWidth="1" width="8.7109375"/>
    <col min="13563" max="13563" customWidth="1" width="8.7109375"/>
    <col min="13564" max="13564" customWidth="1" width="8.7109375"/>
    <col min="13565" max="13565" customWidth="1" width="8.7109375"/>
    <col min="13566" max="13566" customWidth="1" width="8.7109375"/>
    <col min="13567" max="13567" customWidth="1" width="8.7109375"/>
    <col min="13568" max="13568" customWidth="1" width="8.7109375"/>
    <col min="13569" max="13569" customWidth="1" width="8.7109375"/>
    <col min="13570" max="13570" customWidth="1" width="8.7109375"/>
    <col min="13571" max="13571" customWidth="1" width="8.7109375"/>
    <col min="13572" max="13572" customWidth="1" width="8.7109375"/>
    <col min="13573" max="13573" customWidth="1" width="8.7109375"/>
    <col min="13574" max="13574" customWidth="1" width="8.7109375"/>
    <col min="13575" max="13575" customWidth="1" width="8.7109375"/>
    <col min="13576" max="13576" customWidth="1" width="8.7109375"/>
    <col min="13577" max="13577" customWidth="1" width="8.7109375"/>
    <col min="13578" max="13578" customWidth="1" width="8.7109375"/>
    <col min="13579" max="13579" customWidth="1" width="8.7109375"/>
    <col min="13580" max="13580" customWidth="1" width="8.7109375"/>
    <col min="13581" max="13581" customWidth="1" width="8.7109375"/>
    <col min="13582" max="13582" customWidth="1" width="8.7109375"/>
    <col min="13583" max="13583" customWidth="1" width="8.7109375"/>
    <col min="13584" max="13584" customWidth="1" width="8.7109375"/>
    <col min="13585" max="13585" customWidth="1" width="8.7109375"/>
    <col min="13586" max="13586" customWidth="1" width="8.7109375"/>
    <col min="13587" max="13587" customWidth="1" width="8.7109375"/>
    <col min="13588" max="13588" customWidth="1" width="8.7109375"/>
    <col min="13589" max="13589" customWidth="1" width="8.7109375"/>
    <col min="13590" max="13590" customWidth="1" width="8.7109375"/>
    <col min="13591" max="13591" customWidth="1" width="8.7109375"/>
    <col min="13592" max="13592" customWidth="1" width="8.7109375"/>
    <col min="13593" max="13593" customWidth="1" width="8.7109375"/>
    <col min="13594" max="13594" customWidth="1" width="8.7109375"/>
    <col min="13595" max="13595" customWidth="1" width="8.7109375"/>
    <col min="13596" max="13596" customWidth="1" width="8.7109375"/>
    <col min="13597" max="13597" customWidth="1" width="8.7109375"/>
    <col min="13598" max="13598" customWidth="1" width="8.7109375"/>
    <col min="13599" max="13599" customWidth="1" width="8.7109375"/>
    <col min="13600" max="13600" customWidth="1" width="8.7109375"/>
    <col min="13601" max="13601" customWidth="1" width="8.7109375"/>
    <col min="13602" max="13602" customWidth="1" width="8.7109375"/>
    <col min="13603" max="13603" customWidth="1" width="8.7109375"/>
    <col min="13604" max="13604" customWidth="1" width="8.7109375"/>
    <col min="13605" max="13605" customWidth="1" width="8.7109375"/>
    <col min="13606" max="13606" customWidth="1" width="8.7109375"/>
    <col min="13607" max="13607" customWidth="1" width="8.7109375"/>
    <col min="13608" max="13608" customWidth="1" width="8.7109375"/>
    <col min="13609" max="13609" customWidth="1" width="8.7109375"/>
    <col min="13610" max="13610" customWidth="1" width="8.7109375"/>
    <col min="13611" max="13611" customWidth="1" width="8.7109375"/>
    <col min="13612" max="13612" customWidth="1" width="8.7109375"/>
    <col min="13613" max="13613" customWidth="1" width="8.7109375"/>
    <col min="13614" max="13614" customWidth="1" width="8.7109375"/>
    <col min="13615" max="13615" customWidth="1" width="8.7109375"/>
    <col min="13616" max="13616" customWidth="1" width="8.7109375"/>
    <col min="13617" max="13617" customWidth="1" width="8.7109375"/>
    <col min="13618" max="13618" customWidth="1" width="8.7109375"/>
    <col min="13619" max="13619" customWidth="1" width="8.7109375"/>
    <col min="13620" max="13620" customWidth="1" width="8.7109375"/>
    <col min="13621" max="13621" customWidth="1" width="8.7109375"/>
    <col min="13622" max="13622" customWidth="1" width="8.7109375"/>
    <col min="13623" max="13623" customWidth="1" width="8.7109375"/>
    <col min="13624" max="13624" customWidth="1" width="8.7109375"/>
    <col min="13625" max="13625" customWidth="1" width="8.7109375"/>
    <col min="13626" max="13626" customWidth="1" width="8.7109375"/>
    <col min="13627" max="13627" customWidth="1" width="8.7109375"/>
    <col min="13628" max="13628" customWidth="1" width="8.7109375"/>
    <col min="13629" max="13629" customWidth="1" width="8.7109375"/>
    <col min="13630" max="13630" customWidth="1" width="8.7109375"/>
    <col min="13631" max="13631" customWidth="1" width="8.7109375"/>
    <col min="13632" max="13632" customWidth="1" width="8.7109375"/>
    <col min="13633" max="13633" customWidth="1" width="8.7109375"/>
    <col min="13634" max="13634" customWidth="1" width="8.7109375"/>
    <col min="13635" max="13635" customWidth="1" width="8.7109375"/>
    <col min="13636" max="13636" customWidth="1" width="8.7109375"/>
    <col min="13637" max="13637" customWidth="1" width="8.7109375"/>
    <col min="13638" max="13638" customWidth="1" width="8.7109375"/>
    <col min="13639" max="13639" customWidth="1" width="8.7109375"/>
    <col min="13640" max="13640" customWidth="1" width="8.7109375"/>
    <col min="13641" max="13641" customWidth="1" width="8.7109375"/>
    <col min="13642" max="13642" customWidth="1" width="8.7109375"/>
    <col min="13643" max="13643" customWidth="1" width="8.7109375"/>
    <col min="13644" max="13644" customWidth="1" width="8.7109375"/>
    <col min="13645" max="13645" customWidth="1" width="8.7109375"/>
    <col min="13646" max="13646" customWidth="1" width="8.7109375"/>
    <col min="13647" max="13647" customWidth="1" width="8.7109375"/>
    <col min="13648" max="13648" customWidth="1" width="8.7109375"/>
    <col min="13649" max="13649" customWidth="1" width="8.7109375"/>
    <col min="13650" max="13650" customWidth="1" width="8.7109375"/>
    <col min="13651" max="13651" customWidth="1" width="8.7109375"/>
    <col min="13652" max="13652" customWidth="1" width="8.7109375"/>
    <col min="13653" max="13653" customWidth="1" width="8.7109375"/>
    <col min="13654" max="13654" customWidth="1" width="8.7109375"/>
    <col min="13655" max="13655" customWidth="1" width="8.7109375"/>
    <col min="13656" max="13656" customWidth="1" width="8.7109375"/>
    <col min="13657" max="13657" customWidth="1" width="8.7109375"/>
    <col min="13658" max="13658" customWidth="1" width="8.7109375"/>
    <col min="13659" max="13659" customWidth="1" width="8.7109375"/>
    <col min="13660" max="13660" customWidth="1" width="8.7109375"/>
    <col min="13661" max="13661" customWidth="1" width="8.7109375"/>
    <col min="13662" max="13662" customWidth="1" width="8.7109375"/>
    <col min="13663" max="13663" customWidth="1" width="8.7109375"/>
    <col min="13664" max="13664" customWidth="1" width="8.7109375"/>
    <col min="13665" max="13665" customWidth="1" width="8.7109375"/>
    <col min="13666" max="13666" customWidth="1" width="8.7109375"/>
    <col min="13667" max="13667" customWidth="1" width="8.7109375"/>
    <col min="13668" max="13668" customWidth="1" width="8.7109375"/>
    <col min="13669" max="13669" customWidth="1" width="8.7109375"/>
    <col min="13670" max="13670" customWidth="1" width="8.7109375"/>
    <col min="13671" max="13671" customWidth="1" width="8.7109375"/>
    <col min="13672" max="13672" customWidth="1" width="8.7109375"/>
    <col min="13673" max="13673" customWidth="1" width="8.7109375"/>
    <col min="13674" max="13674" customWidth="1" width="8.7109375"/>
    <col min="13675" max="13675" customWidth="1" width="8.7109375"/>
    <col min="13676" max="13676" customWidth="1" width="8.7109375"/>
    <col min="13677" max="13677" customWidth="1" width="8.7109375"/>
    <col min="13678" max="13678" customWidth="1" width="8.7109375"/>
    <col min="13679" max="13679" customWidth="1" width="8.7109375"/>
    <col min="13680" max="13680" customWidth="1" width="8.7109375"/>
    <col min="13681" max="13681" customWidth="1" width="8.7109375"/>
    <col min="13682" max="13682" customWidth="1" width="8.7109375"/>
    <col min="13683" max="13683" customWidth="1" width="8.7109375"/>
    <col min="13684" max="13684" customWidth="1" width="8.7109375"/>
    <col min="13685" max="13685" customWidth="1" width="8.7109375"/>
    <col min="13686" max="13686" customWidth="1" width="8.7109375"/>
    <col min="13687" max="13687" customWidth="1" width="8.7109375"/>
    <col min="13688" max="13688" customWidth="1" width="8.7109375"/>
    <col min="13689" max="13689" customWidth="1" width="8.7109375"/>
    <col min="13690" max="13690" customWidth="1" width="8.7109375"/>
    <col min="13691" max="13691" customWidth="1" width="8.7109375"/>
    <col min="13692" max="13692" customWidth="1" width="8.7109375"/>
    <col min="13693" max="13693" customWidth="1" width="8.7109375"/>
    <col min="13694" max="13694" customWidth="1" width="8.7109375"/>
    <col min="13695" max="13695" customWidth="1" width="8.7109375"/>
    <col min="13696" max="13696" customWidth="1" width="8.7109375"/>
    <col min="13697" max="13697" customWidth="1" width="8.7109375"/>
    <col min="13698" max="13698" customWidth="1" width="8.7109375"/>
    <col min="13699" max="13699" customWidth="1" width="8.7109375"/>
    <col min="13700" max="13700" customWidth="1" width="8.7109375"/>
    <col min="13701" max="13701" customWidth="1" width="8.7109375"/>
    <col min="13702" max="13702" customWidth="1" width="8.7109375"/>
    <col min="13703" max="13703" customWidth="1" width="8.7109375"/>
    <col min="13704" max="13704" customWidth="1" width="8.7109375"/>
    <col min="13705" max="13705" customWidth="1" width="8.7109375"/>
    <col min="13706" max="13706" customWidth="1" width="8.7109375"/>
    <col min="13707" max="13707" customWidth="1" width="8.7109375"/>
    <col min="13708" max="13708" customWidth="1" width="8.7109375"/>
    <col min="13709" max="13709" customWidth="1" width="8.7109375"/>
    <col min="13710" max="13710" customWidth="1" width="8.7109375"/>
    <col min="13711" max="13711" customWidth="1" width="8.7109375"/>
    <col min="13712" max="13712" customWidth="1" width="8.7109375"/>
    <col min="13713" max="13713" customWidth="1" width="8.7109375"/>
    <col min="13714" max="13714" customWidth="1" width="8.7109375"/>
    <col min="13715" max="13715" customWidth="1" width="8.7109375"/>
    <col min="13716" max="13716" customWidth="1" width="8.7109375"/>
    <col min="13717" max="13717" customWidth="1" width="8.7109375"/>
    <col min="13718" max="13718" customWidth="1" width="8.7109375"/>
    <col min="13719" max="13719" customWidth="1" width="8.7109375"/>
    <col min="13720" max="13720" customWidth="1" width="8.7109375"/>
    <col min="13721" max="13721" customWidth="1" width="8.7109375"/>
    <col min="13722" max="13722" customWidth="1" width="8.7109375"/>
    <col min="13723" max="13723" customWidth="1" width="8.7109375"/>
    <col min="13724" max="13724" customWidth="1" width="8.7109375"/>
    <col min="13725" max="13725" customWidth="1" width="8.7109375"/>
    <col min="13726" max="13726" customWidth="1" width="8.7109375"/>
    <col min="13727" max="13727" customWidth="1" width="8.7109375"/>
    <col min="13728" max="13728" customWidth="1" width="8.7109375"/>
    <col min="13729" max="13729" customWidth="1" width="8.7109375"/>
    <col min="13730" max="13730" customWidth="1" width="8.7109375"/>
    <col min="13731" max="13731" customWidth="1" width="8.7109375"/>
    <col min="13732" max="13732" customWidth="1" width="8.7109375"/>
    <col min="13733" max="13733" customWidth="1" width="8.7109375"/>
    <col min="13734" max="13734" customWidth="1" width="8.7109375"/>
    <col min="13735" max="13735" customWidth="1" width="8.7109375"/>
    <col min="13736" max="13736" customWidth="1" width="8.7109375"/>
    <col min="13737" max="13737" customWidth="1" width="8.7109375"/>
    <col min="13738" max="13738" customWidth="1" width="8.7109375"/>
    <col min="13739" max="13739" customWidth="1" width="8.7109375"/>
    <col min="13740" max="13740" customWidth="1" width="8.7109375"/>
    <col min="13741" max="13741" customWidth="1" width="8.7109375"/>
    <col min="13742" max="13742" customWidth="1" width="8.7109375"/>
    <col min="13743" max="13743" customWidth="1" width="8.7109375"/>
    <col min="13744" max="13744" customWidth="1" width="8.7109375"/>
    <col min="13745" max="13745" customWidth="1" width="8.7109375"/>
    <col min="13746" max="13746" customWidth="1" width="8.7109375"/>
    <col min="13747" max="13747" customWidth="1" width="8.7109375"/>
    <col min="13748" max="13748" customWidth="1" width="8.7109375"/>
    <col min="13749" max="13749" customWidth="1" width="8.7109375"/>
    <col min="13750" max="13750" customWidth="1" width="8.7109375"/>
    <col min="13751" max="13751" customWidth="1" width="8.7109375"/>
    <col min="13752" max="13752" customWidth="1" width="8.7109375"/>
    <col min="13753" max="13753" customWidth="1" width="8.7109375"/>
    <col min="13754" max="13754" customWidth="1" width="8.7109375"/>
    <col min="13755" max="13755" customWidth="1" width="8.7109375"/>
    <col min="13756" max="13756" customWidth="1" width="8.7109375"/>
    <col min="13757" max="13757" customWidth="1" width="8.7109375"/>
    <col min="13758" max="13758" customWidth="1" width="8.7109375"/>
    <col min="13759" max="13759" customWidth="1" width="8.7109375"/>
    <col min="13760" max="13760" customWidth="1" width="8.7109375"/>
    <col min="13761" max="13761" customWidth="1" width="8.7109375"/>
    <col min="13762" max="13762" customWidth="1" width="8.7109375"/>
    <col min="13763" max="13763" customWidth="1" width="8.7109375"/>
    <col min="13764" max="13764" customWidth="1" width="8.7109375"/>
    <col min="13765" max="13765" customWidth="1" width="8.7109375"/>
    <col min="13766" max="13766" customWidth="1" width="8.7109375"/>
    <col min="13767" max="13767" customWidth="1" width="8.7109375"/>
    <col min="13768" max="13768" customWidth="1" width="8.7109375"/>
    <col min="13769" max="13769" customWidth="1" width="8.7109375"/>
    <col min="13770" max="13770" customWidth="1" width="8.7109375"/>
    <col min="13771" max="13771" customWidth="1" width="8.7109375"/>
    <col min="13772" max="13772" customWidth="1" width="8.7109375"/>
    <col min="13773" max="13773" customWidth="1" width="8.7109375"/>
    <col min="13774" max="13774" customWidth="1" width="8.7109375"/>
    <col min="13775" max="13775" customWidth="1" width="8.7109375"/>
    <col min="13776" max="13776" customWidth="1" width="8.7109375"/>
    <col min="13777" max="13777" customWidth="1" width="8.7109375"/>
    <col min="13778" max="13778" customWidth="1" width="8.7109375"/>
    <col min="13779" max="13779" customWidth="1" width="8.7109375"/>
    <col min="13780" max="13780" customWidth="1" width="8.7109375"/>
    <col min="13781" max="13781" customWidth="1" width="8.7109375"/>
    <col min="13782" max="13782" customWidth="1" width="8.7109375"/>
    <col min="13783" max="13783" customWidth="1" width="8.7109375"/>
    <col min="13784" max="13784" customWidth="1" width="8.7109375"/>
    <col min="13785" max="13785" customWidth="1" width="8.7109375"/>
    <col min="13786" max="13786" customWidth="1" width="8.7109375"/>
    <col min="13787" max="13787" customWidth="1" width="8.7109375"/>
    <col min="13788" max="13788" customWidth="1" width="8.7109375"/>
    <col min="13789" max="13789" customWidth="1" width="8.7109375"/>
    <col min="13790" max="13790" customWidth="1" width="8.7109375"/>
    <col min="13791" max="13791" customWidth="1" width="8.7109375"/>
    <col min="13792" max="13792" customWidth="1" width="8.7109375"/>
    <col min="13793" max="13793" customWidth="1" width="8.7109375"/>
    <col min="13794" max="13794" customWidth="1" width="8.7109375"/>
    <col min="13795" max="13795" customWidth="1" width="8.7109375"/>
    <col min="13796" max="13796" customWidth="1" width="8.7109375"/>
    <col min="13797" max="13797" customWidth="1" width="8.7109375"/>
    <col min="13798" max="13798" customWidth="1" width="8.7109375"/>
    <col min="13799" max="13799" customWidth="1" width="8.7109375"/>
    <col min="13800" max="13800" customWidth="1" width="8.7109375"/>
    <col min="13801" max="13801" customWidth="1" width="8.7109375"/>
    <col min="13802" max="13802" customWidth="1" width="8.7109375"/>
    <col min="13803" max="13803" customWidth="1" width="8.7109375"/>
    <col min="13804" max="13804" customWidth="1" width="8.7109375"/>
    <col min="13805" max="13805" customWidth="1" width="8.7109375"/>
    <col min="13806" max="13806" customWidth="1" width="8.7109375"/>
    <col min="13807" max="13807" customWidth="1" width="8.7109375"/>
    <col min="13808" max="13808" customWidth="1" width="8.7109375"/>
    <col min="13809" max="13809" customWidth="1" width="8.7109375"/>
    <col min="13810" max="13810" customWidth="1" width="8.7109375"/>
    <col min="13811" max="13811" customWidth="1" width="8.7109375"/>
    <col min="13812" max="13812" customWidth="1" width="8.7109375"/>
    <col min="13813" max="13813" customWidth="1" width="8.7109375"/>
    <col min="13814" max="13814" customWidth="1" width="8.7109375"/>
    <col min="13815" max="13815" customWidth="1" width="8.7109375"/>
    <col min="13816" max="13816" customWidth="1" width="8.7109375"/>
    <col min="13817" max="13817" customWidth="1" width="8.7109375"/>
    <col min="13818" max="13818" customWidth="1" width="8.7109375"/>
    <col min="13819" max="13819" customWidth="1" width="8.7109375"/>
    <col min="13820" max="13820" customWidth="1" width="8.7109375"/>
    <col min="13821" max="13821" customWidth="1" width="8.7109375"/>
    <col min="13822" max="13822" customWidth="1" width="8.7109375"/>
    <col min="13823" max="13823" customWidth="1" width="8.7109375"/>
    <col min="13824" max="13824" customWidth="1" width="8.7109375"/>
    <col min="13825" max="13825" customWidth="1" width="8.7109375"/>
    <col min="13826" max="13826" customWidth="1" width="8.7109375"/>
    <col min="13827" max="13827" customWidth="1" width="8.7109375"/>
    <col min="13828" max="13828" customWidth="1" width="8.7109375"/>
    <col min="13829" max="13829" customWidth="1" width="8.7109375"/>
    <col min="13830" max="13830" customWidth="1" width="8.7109375"/>
    <col min="13831" max="13831" customWidth="1" width="8.7109375"/>
    <col min="13832" max="13832" customWidth="1" width="8.7109375"/>
    <col min="13833" max="13833" customWidth="1" width="8.7109375"/>
    <col min="13834" max="13834" customWidth="1" width="8.7109375"/>
    <col min="13835" max="13835" customWidth="1" width="8.7109375"/>
    <col min="13836" max="13836" customWidth="1" width="8.7109375"/>
    <col min="13837" max="13837" customWidth="1" width="8.7109375"/>
    <col min="13838" max="13838" customWidth="1" width="8.7109375"/>
    <col min="13839" max="13839" customWidth="1" width="8.7109375"/>
    <col min="13840" max="13840" customWidth="1" width="8.7109375"/>
    <col min="13841" max="13841" customWidth="1" width="8.7109375"/>
    <col min="13842" max="13842" customWidth="1" width="8.7109375"/>
    <col min="13843" max="13843" customWidth="1" width="8.7109375"/>
    <col min="13844" max="13844" customWidth="1" width="8.7109375"/>
    <col min="13845" max="13845" customWidth="1" width="8.7109375"/>
    <col min="13846" max="13846" customWidth="1" width="8.7109375"/>
    <col min="13847" max="13847" customWidth="1" width="8.7109375"/>
    <col min="13848" max="13848" customWidth="1" width="8.7109375"/>
    <col min="13849" max="13849" customWidth="1" width="8.7109375"/>
    <col min="13850" max="13850" customWidth="1" width="8.7109375"/>
    <col min="13851" max="13851" customWidth="1" width="8.7109375"/>
    <col min="13852" max="13852" customWidth="1" width="8.7109375"/>
    <col min="13853" max="13853" customWidth="1" width="8.7109375"/>
    <col min="13854" max="13854" customWidth="1" width="8.7109375"/>
    <col min="13855" max="13855" customWidth="1" width="8.7109375"/>
    <col min="13856" max="13856" customWidth="1" width="8.7109375"/>
    <col min="13857" max="13857" customWidth="1" width="8.7109375"/>
    <col min="13858" max="13858" customWidth="1" width="8.7109375"/>
    <col min="13859" max="13859" customWidth="1" width="8.7109375"/>
    <col min="13860" max="13860" customWidth="1" width="8.7109375"/>
    <col min="13861" max="13861" customWidth="1" width="8.7109375"/>
    <col min="13862" max="13862" customWidth="1" width="8.7109375"/>
    <col min="13863" max="13863" customWidth="1" width="8.7109375"/>
    <col min="13864" max="13864" customWidth="1" width="8.7109375"/>
    <col min="13865" max="13865" customWidth="1" width="8.7109375"/>
    <col min="13866" max="13866" customWidth="1" width="8.7109375"/>
    <col min="13867" max="13867" customWidth="1" width="8.7109375"/>
    <col min="13868" max="13868" customWidth="1" width="8.7109375"/>
    <col min="13869" max="13869" customWidth="1" width="8.7109375"/>
    <col min="13870" max="13870" customWidth="1" width="8.7109375"/>
    <col min="13871" max="13871" customWidth="1" width="8.7109375"/>
    <col min="13872" max="13872" customWidth="1" width="8.7109375"/>
    <col min="13873" max="13873" customWidth="1" width="8.7109375"/>
    <col min="13874" max="13874" customWidth="1" width="8.7109375"/>
    <col min="13875" max="13875" customWidth="1" width="8.7109375"/>
    <col min="13876" max="13876" customWidth="1" width="8.7109375"/>
    <col min="13877" max="13877" customWidth="1" width="8.7109375"/>
    <col min="13878" max="13878" customWidth="1" width="8.7109375"/>
    <col min="13879" max="13879" customWidth="1" width="8.7109375"/>
    <col min="13880" max="13880" customWidth="1" width="8.7109375"/>
    <col min="13881" max="13881" customWidth="1" width="8.7109375"/>
    <col min="13882" max="13882" customWidth="1" width="8.7109375"/>
    <col min="13883" max="13883" customWidth="1" width="8.7109375"/>
    <col min="13884" max="13884" customWidth="1" width="8.7109375"/>
    <col min="13885" max="13885" customWidth="1" width="8.7109375"/>
    <col min="13886" max="13886" customWidth="1" width="8.7109375"/>
    <col min="13887" max="13887" customWidth="1" width="8.7109375"/>
    <col min="13888" max="13888" customWidth="1" width="8.7109375"/>
    <col min="13889" max="13889" customWidth="1" width="8.7109375"/>
    <col min="13890" max="13890" customWidth="1" width="8.7109375"/>
    <col min="13891" max="13891" customWidth="1" width="8.7109375"/>
    <col min="13892" max="13892" customWidth="1" width="8.7109375"/>
    <col min="13893" max="13893" customWidth="1" width="8.7109375"/>
    <col min="13894" max="13894" customWidth="1" width="8.7109375"/>
    <col min="13895" max="13895" customWidth="1" width="8.7109375"/>
    <col min="13896" max="13896" customWidth="1" width="8.7109375"/>
    <col min="13897" max="13897" customWidth="1" width="8.7109375"/>
    <col min="13898" max="13898" customWidth="1" width="8.7109375"/>
    <col min="13899" max="13899" customWidth="1" width="8.7109375"/>
    <col min="13900" max="13900" customWidth="1" width="8.7109375"/>
    <col min="13901" max="13901" customWidth="1" width="8.7109375"/>
    <col min="13902" max="13902" customWidth="1" width="8.7109375"/>
    <col min="13903" max="13903" customWidth="1" width="8.7109375"/>
    <col min="13904" max="13904" customWidth="1" width="8.7109375"/>
    <col min="13905" max="13905" customWidth="1" width="8.7109375"/>
    <col min="13906" max="13906" customWidth="1" width="8.7109375"/>
    <col min="13907" max="13907" customWidth="1" width="8.7109375"/>
    <col min="13908" max="13908" customWidth="1" width="8.7109375"/>
    <col min="13909" max="13909" customWidth="1" width="8.7109375"/>
    <col min="13910" max="13910" customWidth="1" width="8.7109375"/>
    <col min="13911" max="13911" customWidth="1" width="8.7109375"/>
    <col min="13912" max="13912" customWidth="1" width="8.7109375"/>
    <col min="13913" max="13913" customWidth="1" width="8.7109375"/>
    <col min="13914" max="13914" customWidth="1" width="8.7109375"/>
    <col min="13915" max="13915" customWidth="1" width="8.7109375"/>
    <col min="13916" max="13916" customWidth="1" width="8.7109375"/>
    <col min="13917" max="13917" customWidth="1" width="8.7109375"/>
    <col min="13918" max="13918" customWidth="1" width="8.7109375"/>
    <col min="13919" max="13919" customWidth="1" width="8.7109375"/>
    <col min="13920" max="13920" customWidth="1" width="8.7109375"/>
    <col min="13921" max="13921" customWidth="1" width="8.7109375"/>
    <col min="13922" max="13922" customWidth="1" width="8.7109375"/>
    <col min="13923" max="13923" customWidth="1" width="8.7109375"/>
    <col min="13924" max="13924" customWidth="1" width="8.7109375"/>
    <col min="13925" max="13925" customWidth="1" width="8.7109375"/>
    <col min="13926" max="13926" customWidth="1" width="8.7109375"/>
    <col min="13927" max="13927" customWidth="1" width="8.7109375"/>
    <col min="13928" max="13928" customWidth="1" width="8.7109375"/>
    <col min="13929" max="13929" customWidth="1" width="8.7109375"/>
    <col min="13930" max="13930" customWidth="1" width="8.7109375"/>
    <col min="13931" max="13931" customWidth="1" width="8.7109375"/>
    <col min="13932" max="13932" customWidth="1" width="8.7109375"/>
    <col min="13933" max="13933" customWidth="1" width="8.7109375"/>
    <col min="13934" max="13934" customWidth="1" width="8.7109375"/>
    <col min="13935" max="13935" customWidth="1" width="8.7109375"/>
    <col min="13936" max="13936" customWidth="1" width="8.7109375"/>
    <col min="13937" max="13937" customWidth="1" width="8.7109375"/>
    <col min="13938" max="13938" customWidth="1" width="8.7109375"/>
    <col min="13939" max="13939" customWidth="1" width="8.7109375"/>
    <col min="13940" max="13940" customWidth="1" width="8.7109375"/>
    <col min="13941" max="13941" customWidth="1" width="8.7109375"/>
    <col min="13942" max="13942" customWidth="1" width="8.7109375"/>
    <col min="13943" max="13943" customWidth="1" width="8.7109375"/>
    <col min="13944" max="13944" customWidth="1" width="8.7109375"/>
    <col min="13945" max="13945" customWidth="1" width="8.7109375"/>
    <col min="13946" max="13946" customWidth="1" width="8.7109375"/>
    <col min="13947" max="13947" customWidth="1" width="8.7109375"/>
    <col min="13948" max="13948" customWidth="1" width="8.7109375"/>
    <col min="13949" max="13949" customWidth="1" width="8.7109375"/>
    <col min="13950" max="13950" customWidth="1" width="8.7109375"/>
    <col min="13951" max="13951" customWidth="1" width="8.7109375"/>
    <col min="13952" max="13952" customWidth="1" width="8.7109375"/>
    <col min="13953" max="13953" customWidth="1" width="8.7109375"/>
    <col min="13954" max="13954" customWidth="1" width="8.7109375"/>
    <col min="13955" max="13955" customWidth="1" width="8.7109375"/>
    <col min="13956" max="13956" customWidth="1" width="8.7109375"/>
    <col min="13957" max="13957" customWidth="1" width="8.7109375"/>
    <col min="13958" max="13958" customWidth="1" width="8.7109375"/>
    <col min="13959" max="13959" customWidth="1" width="8.7109375"/>
    <col min="13960" max="13960" customWidth="1" width="8.7109375"/>
    <col min="13961" max="13961" customWidth="1" width="8.7109375"/>
    <col min="13962" max="13962" customWidth="1" width="8.7109375"/>
    <col min="13963" max="13963" customWidth="1" width="8.7109375"/>
    <col min="13964" max="13964" customWidth="1" width="8.7109375"/>
    <col min="13965" max="13965" customWidth="1" width="8.7109375"/>
    <col min="13966" max="13966" customWidth="1" width="8.7109375"/>
    <col min="13967" max="13967" customWidth="1" width="8.7109375"/>
    <col min="13968" max="13968" customWidth="1" width="8.7109375"/>
    <col min="13969" max="13969" customWidth="1" width="8.7109375"/>
    <col min="13970" max="13970" customWidth="1" width="8.7109375"/>
    <col min="13971" max="13971" customWidth="1" width="8.7109375"/>
    <col min="13972" max="13972" customWidth="1" width="8.7109375"/>
    <col min="13973" max="13973" customWidth="1" width="8.7109375"/>
    <col min="13974" max="13974" customWidth="1" width="8.7109375"/>
    <col min="13975" max="13975" customWidth="1" width="8.7109375"/>
    <col min="13976" max="13976" customWidth="1" width="8.7109375"/>
    <col min="13977" max="13977" customWidth="1" width="8.7109375"/>
    <col min="13978" max="13978" customWidth="1" width="8.7109375"/>
    <col min="13979" max="13979" customWidth="1" width="8.7109375"/>
    <col min="13980" max="13980" customWidth="1" width="8.7109375"/>
    <col min="13981" max="13981" customWidth="1" width="8.7109375"/>
    <col min="13982" max="13982" customWidth="1" width="8.7109375"/>
    <col min="13983" max="13983" customWidth="1" width="8.7109375"/>
    <col min="13984" max="13984" customWidth="1" width="8.7109375"/>
    <col min="13985" max="13985" customWidth="1" width="8.7109375"/>
    <col min="13986" max="13986" customWidth="1" width="8.7109375"/>
    <col min="13987" max="13987" customWidth="1" width="8.7109375"/>
    <col min="13988" max="13988" customWidth="1" width="8.7109375"/>
    <col min="13989" max="13989" customWidth="1" width="8.7109375"/>
    <col min="13990" max="13990" customWidth="1" width="8.7109375"/>
    <col min="13991" max="13991" customWidth="1" width="8.7109375"/>
    <col min="13992" max="13992" customWidth="1" width="8.7109375"/>
    <col min="13993" max="13993" customWidth="1" width="8.7109375"/>
    <col min="13994" max="13994" customWidth="1" width="8.7109375"/>
    <col min="13995" max="13995" customWidth="1" width="8.7109375"/>
    <col min="13996" max="13996" customWidth="1" width="8.7109375"/>
    <col min="13997" max="13997" customWidth="1" width="8.7109375"/>
    <col min="13998" max="13998" customWidth="1" width="8.7109375"/>
    <col min="13999" max="13999" customWidth="1" width="8.7109375"/>
    <col min="14000" max="14000" customWidth="1" width="8.7109375"/>
    <col min="14001" max="14001" customWidth="1" width="8.7109375"/>
    <col min="14002" max="14002" customWidth="1" width="8.7109375"/>
    <col min="14003" max="14003" customWidth="1" width="8.7109375"/>
    <col min="14004" max="14004" customWidth="1" width="8.7109375"/>
    <col min="14005" max="14005" customWidth="1" width="8.7109375"/>
    <col min="14006" max="14006" customWidth="1" width="8.7109375"/>
    <col min="14007" max="14007" customWidth="1" width="8.7109375"/>
    <col min="14008" max="14008" customWidth="1" width="8.7109375"/>
    <col min="14009" max="14009" customWidth="1" width="8.7109375"/>
    <col min="14010" max="14010" customWidth="1" width="8.7109375"/>
    <col min="14011" max="14011" customWidth="1" width="8.7109375"/>
    <col min="14012" max="14012" customWidth="1" width="8.7109375"/>
    <col min="14013" max="14013" customWidth="1" width="8.7109375"/>
    <col min="14014" max="14014" customWidth="1" width="8.7109375"/>
    <col min="14015" max="14015" customWidth="1" width="8.7109375"/>
    <col min="14016" max="14016" customWidth="1" width="8.7109375"/>
    <col min="14017" max="14017" customWidth="1" width="8.7109375"/>
    <col min="14018" max="14018" customWidth="1" width="8.7109375"/>
    <col min="14019" max="14019" customWidth="1" width="8.7109375"/>
    <col min="14020" max="14020" customWidth="1" width="8.7109375"/>
    <col min="14021" max="14021" customWidth="1" width="8.7109375"/>
    <col min="14022" max="14022" customWidth="1" width="8.7109375"/>
    <col min="14023" max="14023" customWidth="1" width="8.7109375"/>
    <col min="14024" max="14024" customWidth="1" width="8.7109375"/>
    <col min="14025" max="14025" customWidth="1" width="8.7109375"/>
    <col min="14026" max="14026" customWidth="1" width="8.7109375"/>
    <col min="14027" max="14027" customWidth="1" width="8.7109375"/>
    <col min="14028" max="14028" customWidth="1" width="8.7109375"/>
    <col min="14029" max="14029" customWidth="1" width="8.7109375"/>
    <col min="14030" max="14030" customWidth="1" width="8.7109375"/>
    <col min="14031" max="14031" customWidth="1" width="8.7109375"/>
    <col min="14032" max="14032" customWidth="1" width="8.7109375"/>
    <col min="14033" max="14033" customWidth="1" width="8.7109375"/>
    <col min="14034" max="14034" customWidth="1" width="8.7109375"/>
    <col min="14035" max="14035" customWidth="1" width="8.7109375"/>
    <col min="14036" max="14036" customWidth="1" width="8.7109375"/>
    <col min="14037" max="14037" customWidth="1" width="8.7109375"/>
    <col min="14038" max="14038" customWidth="1" width="8.7109375"/>
    <col min="14039" max="14039" customWidth="1" width="8.7109375"/>
    <col min="14040" max="14040" customWidth="1" width="8.7109375"/>
    <col min="14041" max="14041" customWidth="1" width="8.7109375"/>
    <col min="14042" max="14042" customWidth="1" width="8.7109375"/>
    <col min="14043" max="14043" customWidth="1" width="8.7109375"/>
    <col min="14044" max="14044" customWidth="1" width="8.7109375"/>
    <col min="14045" max="14045" customWidth="1" width="8.7109375"/>
    <col min="14046" max="14046" customWidth="1" width="8.7109375"/>
    <col min="14047" max="14047" customWidth="1" width="8.7109375"/>
    <col min="14048" max="14048" customWidth="1" width="8.7109375"/>
    <col min="14049" max="14049" customWidth="1" width="8.7109375"/>
    <col min="14050" max="14050" customWidth="1" width="8.7109375"/>
    <col min="14051" max="14051" customWidth="1" width="8.7109375"/>
    <col min="14052" max="14052" customWidth="1" width="8.7109375"/>
    <col min="14053" max="14053" customWidth="1" width="8.7109375"/>
    <col min="14054" max="14054" customWidth="1" width="8.7109375"/>
    <col min="14055" max="14055" customWidth="1" width="8.7109375"/>
    <col min="14056" max="14056" customWidth="1" width="8.7109375"/>
    <col min="14057" max="14057" customWidth="1" width="8.7109375"/>
    <col min="14058" max="14058" customWidth="1" width="8.7109375"/>
    <col min="14059" max="14059" customWidth="1" width="8.7109375"/>
    <col min="14060" max="14060" customWidth="1" width="8.7109375"/>
    <col min="14061" max="14061" customWidth="1" width="8.7109375"/>
    <col min="14062" max="14062" customWidth="1" width="8.7109375"/>
    <col min="14063" max="14063" customWidth="1" width="8.7109375"/>
    <col min="14064" max="14064" customWidth="1" width="8.7109375"/>
    <col min="14065" max="14065" customWidth="1" width="8.7109375"/>
    <col min="14066" max="14066" customWidth="1" width="8.7109375"/>
    <col min="14067" max="14067" customWidth="1" width="8.7109375"/>
    <col min="14068" max="14068" customWidth="1" width="8.7109375"/>
    <col min="14069" max="14069" customWidth="1" width="8.7109375"/>
    <col min="14070" max="14070" customWidth="1" width="8.7109375"/>
    <col min="14071" max="14071" customWidth="1" width="8.7109375"/>
    <col min="14072" max="14072" customWidth="1" width="8.7109375"/>
    <col min="14073" max="14073" customWidth="1" width="8.7109375"/>
    <col min="14074" max="14074" customWidth="1" width="8.7109375"/>
    <col min="14075" max="14075" customWidth="1" width="8.7109375"/>
    <col min="14076" max="14076" customWidth="1" width="8.7109375"/>
    <col min="14077" max="14077" customWidth="1" width="8.7109375"/>
    <col min="14078" max="14078" customWidth="1" width="8.7109375"/>
    <col min="14079" max="14079" customWidth="1" width="8.7109375"/>
    <col min="14080" max="14080" customWidth="1" width="8.7109375"/>
    <col min="14081" max="14081" customWidth="1" width="8.7109375"/>
    <col min="14082" max="14082" customWidth="1" width="8.7109375"/>
    <col min="14083" max="14083" customWidth="1" width="8.7109375"/>
    <col min="14084" max="14084" customWidth="1" width="8.7109375"/>
    <col min="14085" max="14085" customWidth="1" width="8.7109375"/>
    <col min="14086" max="14086" customWidth="1" width="8.7109375"/>
    <col min="14087" max="14087" customWidth="1" width="8.7109375"/>
    <col min="14088" max="14088" customWidth="1" width="8.7109375"/>
    <col min="14089" max="14089" customWidth="1" width="8.7109375"/>
    <col min="14090" max="14090" customWidth="1" width="8.7109375"/>
    <col min="14091" max="14091" customWidth="1" width="8.7109375"/>
    <col min="14092" max="14092" customWidth="1" width="8.7109375"/>
    <col min="14093" max="14093" customWidth="1" width="8.7109375"/>
    <col min="14094" max="14094" customWidth="1" width="8.7109375"/>
    <col min="14095" max="14095" customWidth="1" width="8.7109375"/>
    <col min="14096" max="14096" customWidth="1" width="8.7109375"/>
    <col min="14097" max="14097" customWidth="1" width="8.7109375"/>
    <col min="14098" max="14098" customWidth="1" width="8.7109375"/>
    <col min="14099" max="14099" customWidth="1" width="8.7109375"/>
    <col min="14100" max="14100" customWidth="1" width="8.7109375"/>
    <col min="14101" max="14101" customWidth="1" width="8.7109375"/>
    <col min="14102" max="14102" customWidth="1" width="8.7109375"/>
    <col min="14103" max="14103" customWidth="1" width="8.7109375"/>
    <col min="14104" max="14104" customWidth="1" width="8.7109375"/>
    <col min="14105" max="14105" customWidth="1" width="8.7109375"/>
    <col min="14106" max="14106" customWidth="1" width="8.7109375"/>
    <col min="14107" max="14107" customWidth="1" width="8.7109375"/>
    <col min="14108" max="14108" customWidth="1" width="8.7109375"/>
    <col min="14109" max="14109" customWidth="1" width="8.7109375"/>
    <col min="14110" max="14110" customWidth="1" width="8.7109375"/>
    <col min="14111" max="14111" customWidth="1" width="8.7109375"/>
    <col min="14112" max="14112" customWidth="1" width="8.7109375"/>
    <col min="14113" max="14113" customWidth="1" width="8.7109375"/>
    <col min="14114" max="14114" customWidth="1" width="8.7109375"/>
    <col min="14115" max="14115" customWidth="1" width="8.7109375"/>
    <col min="14116" max="14116" customWidth="1" width="8.7109375"/>
    <col min="14117" max="14117" customWidth="1" width="8.7109375"/>
    <col min="14118" max="14118" customWidth="1" width="8.7109375"/>
    <col min="14119" max="14119" customWidth="1" width="8.7109375"/>
    <col min="14120" max="14120" customWidth="1" width="8.7109375"/>
    <col min="14121" max="14121" customWidth="1" width="8.7109375"/>
    <col min="14122" max="14122" customWidth="1" width="8.7109375"/>
    <col min="14123" max="14123" customWidth="1" width="8.7109375"/>
    <col min="14124" max="14124" customWidth="1" width="8.7109375"/>
    <col min="14125" max="14125" customWidth="1" width="8.7109375"/>
    <col min="14126" max="14126" customWidth="1" width="8.7109375"/>
    <col min="14127" max="14127" customWidth="1" width="8.7109375"/>
    <col min="14128" max="14128" customWidth="1" width="8.7109375"/>
    <col min="14129" max="14129" customWidth="1" width="8.7109375"/>
    <col min="14130" max="14130" customWidth="1" width="8.7109375"/>
    <col min="14131" max="14131" customWidth="1" width="8.7109375"/>
    <col min="14132" max="14132" customWidth="1" width="8.7109375"/>
    <col min="14133" max="14133" customWidth="1" width="8.7109375"/>
    <col min="14134" max="14134" customWidth="1" width="8.7109375"/>
    <col min="14135" max="14135" customWidth="1" width="8.7109375"/>
    <col min="14136" max="14136" customWidth="1" width="8.7109375"/>
    <col min="14137" max="14137" customWidth="1" width="8.7109375"/>
    <col min="14138" max="14138" customWidth="1" width="8.7109375"/>
    <col min="14139" max="14139" customWidth="1" width="8.7109375"/>
    <col min="14140" max="14140" customWidth="1" width="8.7109375"/>
    <col min="14141" max="14141" customWidth="1" width="8.7109375"/>
    <col min="14142" max="14142" customWidth="1" width="8.7109375"/>
    <col min="14143" max="14143" customWidth="1" width="8.7109375"/>
    <col min="14144" max="14144" customWidth="1" width="8.7109375"/>
    <col min="14145" max="14145" customWidth="1" width="8.7109375"/>
    <col min="14146" max="14146" customWidth="1" width="8.7109375"/>
    <col min="14147" max="14147" customWidth="1" width="8.7109375"/>
    <col min="14148" max="14148" customWidth="1" width="8.7109375"/>
    <col min="14149" max="14149" customWidth="1" width="8.7109375"/>
    <col min="14150" max="14150" customWidth="1" width="8.7109375"/>
    <col min="14151" max="14151" customWidth="1" width="8.7109375"/>
    <col min="14152" max="14152" customWidth="1" width="8.7109375"/>
    <col min="14153" max="14153" customWidth="1" width="8.7109375"/>
    <col min="14154" max="14154" customWidth="1" width="8.7109375"/>
    <col min="14155" max="14155" customWidth="1" width="8.7109375"/>
    <col min="14156" max="14156" customWidth="1" width="8.7109375"/>
    <col min="14157" max="14157" customWidth="1" width="8.7109375"/>
    <col min="14158" max="14158" customWidth="1" width="8.7109375"/>
    <col min="14159" max="14159" customWidth="1" width="8.7109375"/>
    <col min="14160" max="14160" customWidth="1" width="8.7109375"/>
    <col min="14161" max="14161" customWidth="1" width="8.7109375"/>
    <col min="14162" max="14162" customWidth="1" width="8.7109375"/>
    <col min="14163" max="14163" customWidth="1" width="8.7109375"/>
    <col min="14164" max="14164" customWidth="1" width="8.7109375"/>
    <col min="14165" max="14165" customWidth="1" width="8.7109375"/>
    <col min="14166" max="14166" customWidth="1" width="8.7109375"/>
    <col min="14167" max="14167" customWidth="1" width="8.7109375"/>
    <col min="14168" max="14168" customWidth="1" width="8.7109375"/>
    <col min="14169" max="14169" customWidth="1" width="8.7109375"/>
    <col min="14170" max="14170" customWidth="1" width="8.7109375"/>
    <col min="14171" max="14171" customWidth="1" width="8.7109375"/>
    <col min="14172" max="14172" customWidth="1" width="8.7109375"/>
    <col min="14173" max="14173" customWidth="1" width="8.7109375"/>
    <col min="14174" max="14174" customWidth="1" width="8.7109375"/>
    <col min="14175" max="14175" customWidth="1" width="8.7109375"/>
    <col min="14176" max="14176" customWidth="1" width="8.7109375"/>
    <col min="14177" max="14177" customWidth="1" width="8.7109375"/>
    <col min="14178" max="14178" customWidth="1" width="8.7109375"/>
    <col min="14179" max="14179" customWidth="1" width="8.7109375"/>
    <col min="14180" max="14180" customWidth="1" width="8.7109375"/>
    <col min="14181" max="14181" customWidth="1" width="8.7109375"/>
    <col min="14182" max="14182" customWidth="1" width="8.7109375"/>
    <col min="14183" max="14183" customWidth="1" width="8.7109375"/>
    <col min="14184" max="14184" customWidth="1" width="8.7109375"/>
    <col min="14185" max="14185" customWidth="1" width="8.7109375"/>
    <col min="14186" max="14186" customWidth="1" width="8.7109375"/>
    <col min="14187" max="14187" customWidth="1" width="8.7109375"/>
    <col min="14188" max="14188" customWidth="1" width="8.7109375"/>
    <col min="14189" max="14189" customWidth="1" width="8.7109375"/>
    <col min="14190" max="14190" customWidth="1" width="8.7109375"/>
    <col min="14191" max="14191" customWidth="1" width="8.7109375"/>
    <col min="14192" max="14192" customWidth="1" width="8.7109375"/>
    <col min="14193" max="14193" customWidth="1" width="8.7109375"/>
    <col min="14194" max="14194" customWidth="1" width="8.7109375"/>
    <col min="14195" max="14195" customWidth="1" width="8.7109375"/>
    <col min="14196" max="14196" customWidth="1" width="8.7109375"/>
    <col min="14197" max="14197" customWidth="1" width="8.7109375"/>
    <col min="14198" max="14198" customWidth="1" width="8.7109375"/>
    <col min="14199" max="14199" customWidth="1" width="8.7109375"/>
    <col min="14200" max="14200" customWidth="1" width="8.7109375"/>
    <col min="14201" max="14201" customWidth="1" width="8.7109375"/>
    <col min="14202" max="14202" customWidth="1" width="8.7109375"/>
    <col min="14203" max="14203" customWidth="1" width="8.7109375"/>
    <col min="14204" max="14204" customWidth="1" width="8.7109375"/>
    <col min="14205" max="14205" customWidth="1" width="8.7109375"/>
    <col min="14206" max="14206" customWidth="1" width="8.7109375"/>
    <col min="14207" max="14207" customWidth="1" width="8.7109375"/>
    <col min="14208" max="14208" customWidth="1" width="8.7109375"/>
    <col min="14209" max="14209" customWidth="1" width="8.7109375"/>
    <col min="14210" max="14210" customWidth="1" width="8.7109375"/>
    <col min="14211" max="14211" customWidth="1" width="8.7109375"/>
    <col min="14212" max="14212" customWidth="1" width="8.7109375"/>
    <col min="14213" max="14213" customWidth="1" width="8.7109375"/>
    <col min="14214" max="14214" customWidth="1" width="8.7109375"/>
    <col min="14215" max="14215" customWidth="1" width="8.7109375"/>
    <col min="14216" max="14216" customWidth="1" width="8.7109375"/>
    <col min="14217" max="14217" customWidth="1" width="8.7109375"/>
    <col min="14218" max="14218" customWidth="1" width="8.7109375"/>
    <col min="14219" max="14219" customWidth="1" width="8.7109375"/>
    <col min="14220" max="14220" customWidth="1" width="8.7109375"/>
    <col min="14221" max="14221" customWidth="1" width="8.7109375"/>
    <col min="14222" max="14222" customWidth="1" width="8.7109375"/>
    <col min="14223" max="14223" customWidth="1" width="8.7109375"/>
    <col min="14224" max="14224" customWidth="1" width="8.7109375"/>
    <col min="14225" max="14225" customWidth="1" width="8.7109375"/>
    <col min="14226" max="14226" customWidth="1" width="8.7109375"/>
    <col min="14227" max="14227" customWidth="1" width="8.7109375"/>
    <col min="14228" max="14228" customWidth="1" width="8.7109375"/>
    <col min="14229" max="14229" customWidth="1" width="8.7109375"/>
    <col min="14230" max="14230" customWidth="1" width="8.7109375"/>
    <col min="14231" max="14231" customWidth="1" width="8.7109375"/>
    <col min="14232" max="14232" customWidth="1" width="8.7109375"/>
    <col min="14233" max="14233" customWidth="1" width="8.7109375"/>
    <col min="14234" max="14234" customWidth="1" width="8.7109375"/>
    <col min="14235" max="14235" customWidth="1" width="8.7109375"/>
    <col min="14236" max="14236" customWidth="1" width="8.7109375"/>
    <col min="14237" max="14237" customWidth="1" width="8.7109375"/>
    <col min="14238" max="14238" customWidth="1" width="8.7109375"/>
    <col min="14239" max="14239" customWidth="1" width="8.7109375"/>
    <col min="14240" max="14240" customWidth="1" width="8.7109375"/>
    <col min="14241" max="14241" customWidth="1" width="8.7109375"/>
    <col min="14242" max="14242" customWidth="1" width="8.7109375"/>
    <col min="14243" max="14243" customWidth="1" width="8.7109375"/>
    <col min="14244" max="14244" customWidth="1" width="8.7109375"/>
    <col min="14245" max="14245" customWidth="1" width="8.7109375"/>
    <col min="14246" max="14246" customWidth="1" width="8.7109375"/>
    <col min="14247" max="14247" customWidth="1" width="8.7109375"/>
    <col min="14248" max="14248" customWidth="1" width="8.7109375"/>
    <col min="14249" max="14249" customWidth="1" width="8.7109375"/>
    <col min="14250" max="14250" customWidth="1" width="8.7109375"/>
    <col min="14251" max="14251" customWidth="1" width="8.7109375"/>
    <col min="14252" max="14252" customWidth="1" width="8.7109375"/>
    <col min="14253" max="14253" customWidth="1" width="8.7109375"/>
    <col min="14254" max="14254" customWidth="1" width="8.7109375"/>
    <col min="14255" max="14255" customWidth="1" width="8.7109375"/>
    <col min="14256" max="14256" customWidth="1" width="8.7109375"/>
    <col min="14257" max="14257" customWidth="1" width="8.7109375"/>
    <col min="14258" max="14258" customWidth="1" width="8.7109375"/>
    <col min="14259" max="14259" customWidth="1" width="8.7109375"/>
    <col min="14260" max="14260" customWidth="1" width="8.7109375"/>
    <col min="14261" max="14261" customWidth="1" width="8.7109375"/>
    <col min="14262" max="14262" customWidth="1" width="8.7109375"/>
    <col min="14263" max="14263" customWidth="1" width="8.7109375"/>
    <col min="14264" max="14264" customWidth="1" width="8.7109375"/>
    <col min="14265" max="14265" customWidth="1" width="8.7109375"/>
    <col min="14266" max="14266" customWidth="1" width="8.7109375"/>
    <col min="14267" max="14267" customWidth="1" width="8.7109375"/>
    <col min="14268" max="14268" customWidth="1" width="8.7109375"/>
    <col min="14269" max="14269" customWidth="1" width="8.7109375"/>
    <col min="14270" max="14270" customWidth="1" width="8.7109375"/>
    <col min="14271" max="14271" customWidth="1" width="8.7109375"/>
    <col min="14272" max="14272" customWidth="1" width="8.7109375"/>
    <col min="14273" max="14273" customWidth="1" width="8.7109375"/>
    <col min="14274" max="14274" customWidth="1" width="8.7109375"/>
    <col min="14275" max="14275" customWidth="1" width="8.7109375"/>
    <col min="14276" max="14276" customWidth="1" width="8.7109375"/>
    <col min="14277" max="14277" customWidth="1" width="8.7109375"/>
    <col min="14278" max="14278" customWidth="1" width="8.7109375"/>
    <col min="14279" max="14279" customWidth="1" width="8.7109375"/>
    <col min="14280" max="14280" customWidth="1" width="8.7109375"/>
    <col min="14281" max="14281" customWidth="1" width="8.7109375"/>
    <col min="14282" max="14282" customWidth="1" width="8.7109375"/>
    <col min="14283" max="14283" customWidth="1" width="8.7109375"/>
    <col min="14284" max="14284" customWidth="1" width="8.7109375"/>
    <col min="14285" max="14285" customWidth="1" width="8.7109375"/>
    <col min="14286" max="14286" customWidth="1" width="8.7109375"/>
    <col min="14287" max="14287" customWidth="1" width="8.7109375"/>
    <col min="14288" max="14288" customWidth="1" width="8.7109375"/>
    <col min="14289" max="14289" customWidth="1" width="8.7109375"/>
    <col min="14290" max="14290" customWidth="1" width="8.7109375"/>
    <col min="14291" max="14291" customWidth="1" width="8.7109375"/>
    <col min="14292" max="14292" customWidth="1" width="8.7109375"/>
    <col min="14293" max="14293" customWidth="1" width="8.7109375"/>
    <col min="14294" max="14294" customWidth="1" width="8.7109375"/>
    <col min="14295" max="14295" customWidth="1" width="8.7109375"/>
    <col min="14296" max="14296" customWidth="1" width="8.7109375"/>
    <col min="14297" max="14297" customWidth="1" width="8.7109375"/>
    <col min="14298" max="14298" customWidth="1" width="8.7109375"/>
    <col min="14299" max="14299" customWidth="1" width="8.7109375"/>
    <col min="14300" max="14300" customWidth="1" width="8.7109375"/>
    <col min="14301" max="14301" customWidth="1" width="8.7109375"/>
    <col min="14302" max="14302" customWidth="1" width="8.7109375"/>
    <col min="14303" max="14303" customWidth="1" width="8.7109375"/>
    <col min="14304" max="14304" customWidth="1" width="8.7109375"/>
    <col min="14305" max="14305" customWidth="1" width="8.7109375"/>
    <col min="14306" max="14306" customWidth="1" width="8.7109375"/>
    <col min="14307" max="14307" customWidth="1" width="8.7109375"/>
    <col min="14308" max="14308" customWidth="1" width="8.7109375"/>
    <col min="14309" max="14309" customWidth="1" width="8.7109375"/>
    <col min="14310" max="14310" customWidth="1" width="8.7109375"/>
    <col min="14311" max="14311" customWidth="1" width="8.7109375"/>
    <col min="14312" max="14312" customWidth="1" width="8.7109375"/>
    <col min="14313" max="14313" customWidth="1" width="8.7109375"/>
    <col min="14314" max="14314" customWidth="1" width="8.7109375"/>
    <col min="14315" max="14315" customWidth="1" width="8.7109375"/>
    <col min="14316" max="14316" customWidth="1" width="8.7109375"/>
    <col min="14317" max="14317" customWidth="1" width="8.7109375"/>
    <col min="14318" max="14318" customWidth="1" width="8.7109375"/>
    <col min="14319" max="14319" customWidth="1" width="8.7109375"/>
    <col min="14320" max="14320" customWidth="1" width="8.7109375"/>
    <col min="14321" max="14321" customWidth="1" width="8.7109375"/>
    <col min="14322" max="14322" customWidth="1" width="8.7109375"/>
    <col min="14323" max="14323" customWidth="1" width="8.7109375"/>
    <col min="14324" max="14324" customWidth="1" width="8.7109375"/>
    <col min="14325" max="14325" customWidth="1" width="8.7109375"/>
    <col min="14326" max="14326" customWidth="1" width="8.7109375"/>
    <col min="14327" max="14327" customWidth="1" width="8.7109375"/>
    <col min="14328" max="14328" customWidth="1" width="8.7109375"/>
    <col min="14329" max="14329" customWidth="1" width="8.7109375"/>
    <col min="14330" max="14330" customWidth="1" width="8.7109375"/>
    <col min="14331" max="14331" customWidth="1" width="8.7109375"/>
    <col min="14332" max="14332" customWidth="1" width="8.7109375"/>
    <col min="14333" max="14333" customWidth="1" width="8.7109375"/>
    <col min="14334" max="14334" customWidth="1" width="8.7109375"/>
    <col min="14335" max="14335" customWidth="1" width="8.7109375"/>
    <col min="14336" max="14336" customWidth="1" width="8.7109375"/>
    <col min="14337" max="14337" customWidth="1" width="8.7109375"/>
    <col min="14338" max="14338" customWidth="1" width="8.7109375"/>
    <col min="14339" max="14339" customWidth="1" width="8.7109375"/>
    <col min="14340" max="14340" customWidth="1" width="8.7109375"/>
    <col min="14341" max="14341" customWidth="1" width="8.7109375"/>
    <col min="14342" max="14342" customWidth="1" width="8.7109375"/>
    <col min="14343" max="14343" customWidth="1" width="8.7109375"/>
    <col min="14344" max="14344" customWidth="1" width="8.7109375"/>
    <col min="14345" max="14345" customWidth="1" width="8.7109375"/>
    <col min="14346" max="14346" customWidth="1" width="8.7109375"/>
    <col min="14347" max="14347" customWidth="1" width="8.7109375"/>
    <col min="14348" max="14348" customWidth="1" width="8.7109375"/>
    <col min="14349" max="14349" customWidth="1" width="8.7109375"/>
    <col min="14350" max="14350" customWidth="1" width="8.7109375"/>
    <col min="14351" max="14351" customWidth="1" width="8.7109375"/>
    <col min="14352" max="14352" customWidth="1" width="8.7109375"/>
    <col min="14353" max="14353" customWidth="1" width="8.7109375"/>
    <col min="14354" max="14354" customWidth="1" width="8.7109375"/>
    <col min="14355" max="14355" customWidth="1" width="8.7109375"/>
    <col min="14356" max="14356" customWidth="1" width="8.7109375"/>
    <col min="14357" max="14357" customWidth="1" width="8.7109375"/>
    <col min="14358" max="14358" customWidth="1" width="8.7109375"/>
    <col min="14359" max="14359" customWidth="1" width="8.7109375"/>
    <col min="14360" max="14360" customWidth="1" width="8.7109375"/>
    <col min="14361" max="14361" customWidth="1" width="8.7109375"/>
    <col min="14362" max="14362" customWidth="1" width="8.7109375"/>
    <col min="14363" max="14363" customWidth="1" width="8.7109375"/>
    <col min="14364" max="14364" customWidth="1" width="8.7109375"/>
    <col min="14365" max="14365" customWidth="1" width="8.7109375"/>
    <col min="14366" max="14366" customWidth="1" width="8.7109375"/>
    <col min="14367" max="14367" customWidth="1" width="8.7109375"/>
    <col min="14368" max="14368" customWidth="1" width="8.7109375"/>
    <col min="14369" max="14369" customWidth="1" width="8.7109375"/>
    <col min="14370" max="14370" customWidth="1" width="8.7109375"/>
    <col min="14371" max="14371" customWidth="1" width="8.7109375"/>
    <col min="14372" max="14372" customWidth="1" width="8.7109375"/>
    <col min="14373" max="14373" customWidth="1" width="8.7109375"/>
    <col min="14374" max="14374" customWidth="1" width="8.7109375"/>
    <col min="14375" max="14375" customWidth="1" width="8.7109375"/>
    <col min="14376" max="14376" customWidth="1" width="8.7109375"/>
    <col min="14377" max="14377" customWidth="1" width="8.7109375"/>
    <col min="14378" max="14378" customWidth="1" width="8.7109375"/>
    <col min="14379" max="14379" customWidth="1" width="8.7109375"/>
    <col min="14380" max="14380" customWidth="1" width="8.7109375"/>
    <col min="14381" max="14381" customWidth="1" width="8.7109375"/>
    <col min="14382" max="14382" customWidth="1" width="8.7109375"/>
    <col min="14383" max="14383" customWidth="1" width="8.7109375"/>
    <col min="14384" max="14384" customWidth="1" width="8.7109375"/>
    <col min="14385" max="14385" customWidth="1" width="8.7109375"/>
    <col min="14386" max="14386" customWidth="1" width="8.7109375"/>
    <col min="14387" max="14387" customWidth="1" width="8.7109375"/>
    <col min="14388" max="14388" customWidth="1" width="8.7109375"/>
    <col min="14389" max="14389" customWidth="1" width="8.7109375"/>
    <col min="14390" max="14390" customWidth="1" width="8.7109375"/>
    <col min="14391" max="14391" customWidth="1" width="8.7109375"/>
    <col min="14392" max="14392" customWidth="1" width="8.7109375"/>
    <col min="14393" max="14393" customWidth="1" width="8.7109375"/>
    <col min="14394" max="14394" customWidth="1" width="8.7109375"/>
    <col min="14395" max="14395" customWidth="1" width="8.7109375"/>
    <col min="14396" max="14396" customWidth="1" width="8.7109375"/>
    <col min="14397" max="14397" customWidth="1" width="8.7109375"/>
    <col min="14398" max="14398" customWidth="1" width="8.7109375"/>
    <col min="14399" max="14399" customWidth="1" width="8.7109375"/>
    <col min="14400" max="14400" customWidth="1" width="8.7109375"/>
    <col min="14401" max="14401" customWidth="1" width="8.7109375"/>
    <col min="14402" max="14402" customWidth="1" width="8.7109375"/>
    <col min="14403" max="14403" customWidth="1" width="8.7109375"/>
    <col min="14404" max="14404" customWidth="1" width="8.7109375"/>
    <col min="14405" max="14405" customWidth="1" width="8.7109375"/>
    <col min="14406" max="14406" customWidth="1" width="8.7109375"/>
    <col min="14407" max="14407" customWidth="1" width="8.7109375"/>
    <col min="14408" max="14408" customWidth="1" width="8.7109375"/>
    <col min="14409" max="14409" customWidth="1" width="8.7109375"/>
    <col min="14410" max="14410" customWidth="1" width="8.7109375"/>
    <col min="14411" max="14411" customWidth="1" width="8.7109375"/>
    <col min="14412" max="14412" customWidth="1" width="8.7109375"/>
    <col min="14413" max="14413" customWidth="1" width="8.7109375"/>
    <col min="14414" max="14414" customWidth="1" width="8.7109375"/>
    <col min="14415" max="14415" customWidth="1" width="8.7109375"/>
    <col min="14416" max="14416" customWidth="1" width="8.7109375"/>
    <col min="14417" max="14417" customWidth="1" width="8.7109375"/>
    <col min="14418" max="14418" customWidth="1" width="8.7109375"/>
    <col min="14419" max="14419" customWidth="1" width="8.7109375"/>
    <col min="14420" max="14420" customWidth="1" width="8.7109375"/>
    <col min="14421" max="14421" customWidth="1" width="8.7109375"/>
    <col min="14422" max="14422" customWidth="1" width="8.7109375"/>
    <col min="14423" max="14423" customWidth="1" width="8.7109375"/>
    <col min="14424" max="14424" customWidth="1" width="8.7109375"/>
    <col min="14425" max="14425" customWidth="1" width="8.7109375"/>
    <col min="14426" max="14426" customWidth="1" width="8.7109375"/>
    <col min="14427" max="14427" customWidth="1" width="8.7109375"/>
    <col min="14428" max="14428" customWidth="1" width="8.7109375"/>
    <col min="14429" max="14429" customWidth="1" width="8.7109375"/>
    <col min="14430" max="14430" customWidth="1" width="8.7109375"/>
    <col min="14431" max="14431" customWidth="1" width="8.7109375"/>
    <col min="14432" max="14432" customWidth="1" width="8.7109375"/>
    <col min="14433" max="14433" customWidth="1" width="8.7109375"/>
    <col min="14434" max="14434" customWidth="1" width="8.7109375"/>
    <col min="14435" max="14435" customWidth="1" width="8.7109375"/>
    <col min="14436" max="14436" customWidth="1" width="8.7109375"/>
    <col min="14437" max="14437" customWidth="1" width="8.7109375"/>
    <col min="14438" max="14438" customWidth="1" width="8.7109375"/>
    <col min="14439" max="14439" customWidth="1" width="8.7109375"/>
    <col min="14440" max="14440" customWidth="1" width="8.7109375"/>
    <col min="14441" max="14441" customWidth="1" width="8.7109375"/>
    <col min="14442" max="14442" customWidth="1" width="8.7109375"/>
    <col min="14443" max="14443" customWidth="1" width="8.7109375"/>
    <col min="14444" max="14444" customWidth="1" width="8.7109375"/>
    <col min="14445" max="14445" customWidth="1" width="8.7109375"/>
    <col min="14446" max="14446" customWidth="1" width="8.7109375"/>
    <col min="14447" max="14447" customWidth="1" width="8.7109375"/>
    <col min="14448" max="14448" customWidth="1" width="8.7109375"/>
    <col min="14449" max="14449" customWidth="1" width="8.7109375"/>
    <col min="14450" max="14450" customWidth="1" width="8.7109375"/>
    <col min="14451" max="14451" customWidth="1" width="8.7109375"/>
    <col min="14452" max="14452" customWidth="1" width="8.7109375"/>
    <col min="14453" max="14453" customWidth="1" width="8.7109375"/>
    <col min="14454" max="14454" customWidth="1" width="8.7109375"/>
    <col min="14455" max="14455" customWidth="1" width="8.7109375"/>
    <col min="14456" max="14456" customWidth="1" width="8.7109375"/>
    <col min="14457" max="14457" customWidth="1" width="8.7109375"/>
    <col min="14458" max="14458" customWidth="1" width="8.7109375"/>
    <col min="14459" max="14459" customWidth="1" width="8.7109375"/>
    <col min="14460" max="14460" customWidth="1" width="8.7109375"/>
    <col min="14461" max="14461" customWidth="1" width="8.7109375"/>
    <col min="14462" max="14462" customWidth="1" width="8.7109375"/>
    <col min="14463" max="14463" customWidth="1" width="8.7109375"/>
    <col min="14464" max="14464" customWidth="1" width="8.7109375"/>
    <col min="14465" max="14465" customWidth="1" width="8.7109375"/>
    <col min="14466" max="14466" customWidth="1" width="8.7109375"/>
    <col min="14467" max="14467" customWidth="1" width="8.7109375"/>
    <col min="14468" max="14468" customWidth="1" width="8.7109375"/>
    <col min="14469" max="14469" customWidth="1" width="8.7109375"/>
    <col min="14470" max="14470" customWidth="1" width="8.7109375"/>
    <col min="14471" max="14471" customWidth="1" width="8.7109375"/>
    <col min="14472" max="14472" customWidth="1" width="8.7109375"/>
    <col min="14473" max="14473" customWidth="1" width="8.7109375"/>
    <col min="14474" max="14474" customWidth="1" width="8.7109375"/>
    <col min="14475" max="14475" customWidth="1" width="8.7109375"/>
    <col min="14476" max="14476" customWidth="1" width="8.7109375"/>
    <col min="14477" max="14477" customWidth="1" width="8.7109375"/>
    <col min="14478" max="14478" customWidth="1" width="8.7109375"/>
    <col min="14479" max="14479" customWidth="1" width="8.7109375"/>
    <col min="14480" max="14480" customWidth="1" width="8.7109375"/>
    <col min="14481" max="14481" customWidth="1" width="8.7109375"/>
    <col min="14482" max="14482" customWidth="1" width="8.7109375"/>
    <col min="14483" max="14483" customWidth="1" width="8.7109375"/>
    <col min="14484" max="14484" customWidth="1" width="8.7109375"/>
    <col min="14485" max="14485" customWidth="1" width="8.7109375"/>
    <col min="14486" max="14486" customWidth="1" width="8.7109375"/>
    <col min="14487" max="14487" customWidth="1" width="8.7109375"/>
    <col min="14488" max="14488" customWidth="1" width="8.7109375"/>
    <col min="14489" max="14489" customWidth="1" width="8.7109375"/>
    <col min="14490" max="14490" customWidth="1" width="8.7109375"/>
    <col min="14491" max="14491" customWidth="1" width="8.7109375"/>
    <col min="14492" max="14492" customWidth="1" width="8.7109375"/>
    <col min="14493" max="14493" customWidth="1" width="8.7109375"/>
    <col min="14494" max="14494" customWidth="1" width="8.7109375"/>
    <col min="14495" max="14495" customWidth="1" width="8.7109375"/>
    <col min="14496" max="14496" customWidth="1" width="8.7109375"/>
    <col min="14497" max="14497" customWidth="1" width="8.7109375"/>
    <col min="14498" max="14498" customWidth="1" width="8.7109375"/>
    <col min="14499" max="14499" customWidth="1" width="8.7109375"/>
    <col min="14500" max="14500" customWidth="1" width="8.7109375"/>
    <col min="14501" max="14501" customWidth="1" width="8.7109375"/>
    <col min="14502" max="14502" customWidth="1" width="8.7109375"/>
    <col min="14503" max="14503" customWidth="1" width="8.7109375"/>
    <col min="14504" max="14504" customWidth="1" width="8.7109375"/>
    <col min="14505" max="14505" customWidth="1" width="8.7109375"/>
    <col min="14506" max="14506" customWidth="1" width="8.7109375"/>
    <col min="14507" max="14507" customWidth="1" width="8.7109375"/>
    <col min="14508" max="14508" customWidth="1" width="8.7109375"/>
    <col min="14509" max="14509" customWidth="1" width="8.7109375"/>
    <col min="14510" max="14510" customWidth="1" width="8.7109375"/>
    <col min="14511" max="14511" customWidth="1" width="8.7109375"/>
    <col min="14512" max="14512" customWidth="1" width="8.7109375"/>
    <col min="14513" max="14513" customWidth="1" width="8.7109375"/>
    <col min="14514" max="14514" customWidth="1" width="8.7109375"/>
    <col min="14515" max="14515" customWidth="1" width="8.7109375"/>
    <col min="14516" max="14516" customWidth="1" width="8.7109375"/>
    <col min="14517" max="14517" customWidth="1" width="8.7109375"/>
    <col min="14518" max="14518" customWidth="1" width="8.7109375"/>
    <col min="14519" max="14519" customWidth="1" width="8.7109375"/>
    <col min="14520" max="14520" customWidth="1" width="8.7109375"/>
    <col min="14521" max="14521" customWidth="1" width="8.7109375"/>
    <col min="14522" max="14522" customWidth="1" width="8.7109375"/>
    <col min="14523" max="14523" customWidth="1" width="8.7109375"/>
    <col min="14524" max="14524" customWidth="1" width="8.7109375"/>
    <col min="14525" max="14525" customWidth="1" width="8.7109375"/>
    <col min="14526" max="14526" customWidth="1" width="8.7109375"/>
    <col min="14527" max="14527" customWidth="1" width="8.7109375"/>
    <col min="14528" max="14528" customWidth="1" width="8.7109375"/>
    <col min="14529" max="14529" customWidth="1" width="8.7109375"/>
    <col min="14530" max="14530" customWidth="1" width="8.7109375"/>
    <col min="14531" max="14531" customWidth="1" width="8.7109375"/>
    <col min="14532" max="14532" customWidth="1" width="8.7109375"/>
    <col min="14533" max="14533" customWidth="1" width="8.7109375"/>
    <col min="14534" max="14534" customWidth="1" width="8.7109375"/>
    <col min="14535" max="14535" customWidth="1" width="8.7109375"/>
    <col min="14536" max="14536" customWidth="1" width="8.7109375"/>
    <col min="14537" max="14537" customWidth="1" width="8.7109375"/>
    <col min="14538" max="14538" customWidth="1" width="8.7109375"/>
    <col min="14539" max="14539" customWidth="1" width="8.7109375"/>
    <col min="14540" max="14540" customWidth="1" width="8.7109375"/>
    <col min="14541" max="14541" customWidth="1" width="8.7109375"/>
    <col min="14542" max="14542" customWidth="1" width="8.7109375"/>
    <col min="14543" max="14543" customWidth="1" width="8.7109375"/>
    <col min="14544" max="14544" customWidth="1" width="8.7109375"/>
    <col min="14545" max="14545" customWidth="1" width="8.7109375"/>
    <col min="14546" max="14546" customWidth="1" width="8.7109375"/>
    <col min="14547" max="14547" customWidth="1" width="8.7109375"/>
    <col min="14548" max="14548" customWidth="1" width="8.7109375"/>
    <col min="14549" max="14549" customWidth="1" width="8.7109375"/>
    <col min="14550" max="14550" customWidth="1" width="8.7109375"/>
    <col min="14551" max="14551" customWidth="1" width="8.7109375"/>
    <col min="14552" max="14552" customWidth="1" width="8.7109375"/>
    <col min="14553" max="14553" customWidth="1" width="8.7109375"/>
    <col min="14554" max="14554" customWidth="1" width="8.7109375"/>
    <col min="14555" max="14555" customWidth="1" width="8.7109375"/>
    <col min="14556" max="14556" customWidth="1" width="8.7109375"/>
    <col min="14557" max="14557" customWidth="1" width="8.7109375"/>
    <col min="14558" max="14558" customWidth="1" width="8.7109375"/>
    <col min="14559" max="14559" customWidth="1" width="8.7109375"/>
    <col min="14560" max="14560" customWidth="1" width="8.7109375"/>
    <col min="14561" max="14561" customWidth="1" width="8.7109375"/>
    <col min="14562" max="14562" customWidth="1" width="8.7109375"/>
    <col min="14563" max="14563" customWidth="1" width="8.7109375"/>
    <col min="14564" max="14564" customWidth="1" width="8.7109375"/>
    <col min="14565" max="14565" customWidth="1" width="8.7109375"/>
    <col min="14566" max="14566" customWidth="1" width="8.7109375"/>
    <col min="14567" max="14567" customWidth="1" width="8.7109375"/>
    <col min="14568" max="14568" customWidth="1" width="8.7109375"/>
    <col min="14569" max="14569" customWidth="1" width="8.7109375"/>
    <col min="14570" max="14570" customWidth="1" width="8.7109375"/>
    <col min="14571" max="14571" customWidth="1" width="8.7109375"/>
    <col min="14572" max="14572" customWidth="1" width="8.7109375"/>
    <col min="14573" max="14573" customWidth="1" width="8.7109375"/>
    <col min="14574" max="14574" customWidth="1" width="8.7109375"/>
    <col min="14575" max="14575" customWidth="1" width="8.7109375"/>
    <col min="14576" max="14576" customWidth="1" width="8.7109375"/>
    <col min="14577" max="14577" customWidth="1" width="8.7109375"/>
    <col min="14578" max="14578" customWidth="1" width="8.7109375"/>
    <col min="14579" max="14579" customWidth="1" width="8.7109375"/>
    <col min="14580" max="14580" customWidth="1" width="8.7109375"/>
    <col min="14581" max="14581" customWidth="1" width="8.7109375"/>
    <col min="14582" max="14582" customWidth="1" width="8.7109375"/>
    <col min="14583" max="14583" customWidth="1" width="8.7109375"/>
    <col min="14584" max="14584" customWidth="1" width="8.7109375"/>
    <col min="14585" max="14585" customWidth="1" width="8.7109375"/>
    <col min="14586" max="14586" customWidth="1" width="8.7109375"/>
    <col min="14587" max="14587" customWidth="1" width="8.7109375"/>
    <col min="14588" max="14588" customWidth="1" width="8.7109375"/>
    <col min="14589" max="14589" customWidth="1" width="8.7109375"/>
    <col min="14590" max="14590" customWidth="1" width="8.7109375"/>
    <col min="14591" max="14591" customWidth="1" width="8.7109375"/>
    <col min="14592" max="14592" customWidth="1" width="8.7109375"/>
    <col min="14593" max="14593" customWidth="1" width="8.7109375"/>
    <col min="14594" max="14594" customWidth="1" width="8.7109375"/>
    <col min="14595" max="14595" customWidth="1" width="8.7109375"/>
    <col min="14596" max="14596" customWidth="1" width="8.7109375"/>
    <col min="14597" max="14597" customWidth="1" width="8.7109375"/>
    <col min="14598" max="14598" customWidth="1" width="8.7109375"/>
    <col min="14599" max="14599" customWidth="1" width="8.7109375"/>
    <col min="14600" max="14600" customWidth="1" width="8.7109375"/>
    <col min="14601" max="14601" customWidth="1" width="8.7109375"/>
    <col min="14602" max="14602" customWidth="1" width="8.7109375"/>
    <col min="14603" max="14603" customWidth="1" width="8.7109375"/>
    <col min="14604" max="14604" customWidth="1" width="8.7109375"/>
    <col min="14605" max="14605" customWidth="1" width="8.7109375"/>
    <col min="14606" max="14606" customWidth="1" width="8.7109375"/>
    <col min="14607" max="14607" customWidth="1" width="8.7109375"/>
    <col min="14608" max="14608" customWidth="1" width="8.7109375"/>
    <col min="14609" max="14609" customWidth="1" width="8.7109375"/>
    <col min="14610" max="14610" customWidth="1" width="8.7109375"/>
    <col min="14611" max="14611" customWidth="1" width="8.7109375"/>
    <col min="14612" max="14612" customWidth="1" width="8.7109375"/>
    <col min="14613" max="14613" customWidth="1" width="8.7109375"/>
    <col min="14614" max="14614" customWidth="1" width="8.7109375"/>
    <col min="14615" max="14615" customWidth="1" width="8.7109375"/>
    <col min="14616" max="14616" customWidth="1" width="8.7109375"/>
    <col min="14617" max="14617" customWidth="1" width="8.7109375"/>
    <col min="14618" max="14618" customWidth="1" width="8.7109375"/>
    <col min="14619" max="14619" customWidth="1" width="8.7109375"/>
    <col min="14620" max="14620" customWidth="1" width="8.7109375"/>
    <col min="14621" max="14621" customWidth="1" width="8.7109375"/>
    <col min="14622" max="14622" customWidth="1" width="8.7109375"/>
    <col min="14623" max="14623" customWidth="1" width="8.7109375"/>
    <col min="14624" max="14624" customWidth="1" width="8.7109375"/>
    <col min="14625" max="14625" customWidth="1" width="8.7109375"/>
    <col min="14626" max="14626" customWidth="1" width="8.7109375"/>
    <col min="14627" max="14627" customWidth="1" width="8.7109375"/>
    <col min="14628" max="14628" customWidth="1" width="8.7109375"/>
    <col min="14629" max="14629" customWidth="1" width="8.7109375"/>
    <col min="14630" max="14630" customWidth="1" width="8.7109375"/>
    <col min="14631" max="14631" customWidth="1" width="8.7109375"/>
    <col min="14632" max="14632" customWidth="1" width="8.7109375"/>
    <col min="14633" max="14633" customWidth="1" width="8.7109375"/>
    <col min="14634" max="14634" customWidth="1" width="8.7109375"/>
    <col min="14635" max="14635" customWidth="1" width="8.7109375"/>
    <col min="14636" max="14636" customWidth="1" width="8.7109375"/>
    <col min="14637" max="14637" customWidth="1" width="8.7109375"/>
    <col min="14638" max="14638" customWidth="1" width="8.7109375"/>
    <col min="14639" max="14639" customWidth="1" width="8.7109375"/>
    <col min="14640" max="14640" customWidth="1" width="8.7109375"/>
    <col min="14641" max="14641" customWidth="1" width="8.7109375"/>
    <col min="14642" max="14642" customWidth="1" width="8.7109375"/>
    <col min="14643" max="14643" customWidth="1" width="8.7109375"/>
    <col min="14644" max="14644" customWidth="1" width="8.7109375"/>
    <col min="14645" max="14645" customWidth="1" width="8.7109375"/>
    <col min="14646" max="14646" customWidth="1" width="8.7109375"/>
    <col min="14647" max="14647" customWidth="1" width="8.7109375"/>
    <col min="14648" max="14648" customWidth="1" width="8.7109375"/>
    <col min="14649" max="14649" customWidth="1" width="8.7109375"/>
    <col min="14650" max="14650" customWidth="1" width="8.7109375"/>
    <col min="14651" max="14651" customWidth="1" width="8.7109375"/>
    <col min="14652" max="14652" customWidth="1" width="8.7109375"/>
    <col min="14653" max="14653" customWidth="1" width="8.7109375"/>
    <col min="14654" max="14654" customWidth="1" width="8.7109375"/>
    <col min="14655" max="14655" customWidth="1" width="8.7109375"/>
    <col min="14656" max="14656" customWidth="1" width="8.7109375"/>
    <col min="14657" max="14657" customWidth="1" width="8.7109375"/>
    <col min="14658" max="14658" customWidth="1" width="8.7109375"/>
    <col min="14659" max="14659" customWidth="1" width="8.7109375"/>
    <col min="14660" max="14660" customWidth="1" width="8.7109375"/>
    <col min="14661" max="14661" customWidth="1" width="8.7109375"/>
    <col min="14662" max="14662" customWidth="1" width="8.7109375"/>
    <col min="14663" max="14663" customWidth="1" width="8.7109375"/>
    <col min="14664" max="14664" customWidth="1" width="8.7109375"/>
    <col min="14665" max="14665" customWidth="1" width="8.7109375"/>
    <col min="14666" max="14666" customWidth="1" width="8.7109375"/>
    <col min="14667" max="14667" customWidth="1" width="8.7109375"/>
    <col min="14668" max="14668" customWidth="1" width="8.7109375"/>
    <col min="14669" max="14669" customWidth="1" width="8.7109375"/>
    <col min="14670" max="14670" customWidth="1" width="8.7109375"/>
    <col min="14671" max="14671" customWidth="1" width="8.7109375"/>
    <col min="14672" max="14672" customWidth="1" width="8.7109375"/>
    <col min="14673" max="14673" customWidth="1" width="8.7109375"/>
    <col min="14674" max="14674" customWidth="1" width="8.7109375"/>
    <col min="14675" max="14675" customWidth="1" width="8.7109375"/>
    <col min="14676" max="14676" customWidth="1" width="8.7109375"/>
    <col min="14677" max="14677" customWidth="1" width="8.7109375"/>
    <col min="14678" max="14678" customWidth="1" width="8.7109375"/>
    <col min="14679" max="14679" customWidth="1" width="8.7109375"/>
    <col min="14680" max="14680" customWidth="1" width="8.7109375"/>
    <col min="14681" max="14681" customWidth="1" width="8.7109375"/>
    <col min="14682" max="14682" customWidth="1" width="8.7109375"/>
    <col min="14683" max="14683" customWidth="1" width="8.7109375"/>
    <col min="14684" max="14684" customWidth="1" width="8.7109375"/>
    <col min="14685" max="14685" customWidth="1" width="8.7109375"/>
    <col min="14686" max="14686" customWidth="1" width="8.7109375"/>
    <col min="14687" max="14687" customWidth="1" width="8.7109375"/>
    <col min="14688" max="14688" customWidth="1" width="8.7109375"/>
    <col min="14689" max="14689" customWidth="1" width="8.7109375"/>
    <col min="14690" max="14690" customWidth="1" width="8.7109375"/>
    <col min="14691" max="14691" customWidth="1" width="8.7109375"/>
    <col min="14692" max="14692" customWidth="1" width="8.7109375"/>
    <col min="14693" max="14693" customWidth="1" width="8.7109375"/>
    <col min="14694" max="14694" customWidth="1" width="8.7109375"/>
    <col min="14695" max="14695" customWidth="1" width="8.7109375"/>
    <col min="14696" max="14696" customWidth="1" width="8.7109375"/>
    <col min="14697" max="14697" customWidth="1" width="8.7109375"/>
    <col min="14698" max="14698" customWidth="1" width="8.7109375"/>
    <col min="14699" max="14699" customWidth="1" width="8.7109375"/>
    <col min="14700" max="14700" customWidth="1" width="8.7109375"/>
    <col min="14701" max="14701" customWidth="1" width="8.7109375"/>
    <col min="14702" max="14702" customWidth="1" width="8.7109375"/>
    <col min="14703" max="14703" customWidth="1" width="8.7109375"/>
    <col min="14704" max="14704" customWidth="1" width="8.7109375"/>
    <col min="14705" max="14705" customWidth="1" width="8.7109375"/>
    <col min="14706" max="14706" customWidth="1" width="8.7109375"/>
    <col min="14707" max="14707" customWidth="1" width="8.7109375"/>
    <col min="14708" max="14708" customWidth="1" width="8.7109375"/>
    <col min="14709" max="14709" customWidth="1" width="8.7109375"/>
    <col min="14710" max="14710" customWidth="1" width="8.7109375"/>
    <col min="14711" max="14711" customWidth="1" width="8.7109375"/>
    <col min="14712" max="14712" customWidth="1" width="8.7109375"/>
    <col min="14713" max="14713" customWidth="1" width="8.7109375"/>
    <col min="14714" max="14714" customWidth="1" width="8.7109375"/>
    <col min="14715" max="14715" customWidth="1" width="8.7109375"/>
    <col min="14716" max="14716" customWidth="1" width="8.7109375"/>
    <col min="14717" max="14717" customWidth="1" width="8.7109375"/>
    <col min="14718" max="14718" customWidth="1" width="8.7109375"/>
    <col min="14719" max="14719" customWidth="1" width="8.7109375"/>
    <col min="14720" max="14720" customWidth="1" width="8.7109375"/>
    <col min="14721" max="14721" customWidth="1" width="8.7109375"/>
    <col min="14722" max="14722" customWidth="1" width="8.7109375"/>
    <col min="14723" max="14723" customWidth="1" width="8.7109375"/>
    <col min="14724" max="14724" customWidth="1" width="8.7109375"/>
    <col min="14725" max="14725" customWidth="1" width="8.7109375"/>
    <col min="14726" max="14726" customWidth="1" width="8.7109375"/>
    <col min="14727" max="14727" customWidth="1" width="8.7109375"/>
    <col min="14728" max="14728" customWidth="1" width="8.7109375"/>
    <col min="14729" max="14729" customWidth="1" width="8.7109375"/>
    <col min="14730" max="14730" customWidth="1" width="8.7109375"/>
    <col min="14731" max="14731" customWidth="1" width="8.7109375"/>
    <col min="14732" max="14732" customWidth="1" width="8.7109375"/>
    <col min="14733" max="14733" customWidth="1" width="8.7109375"/>
    <col min="14734" max="14734" customWidth="1" width="8.7109375"/>
    <col min="14735" max="14735" customWidth="1" width="8.7109375"/>
    <col min="14736" max="14736" customWidth="1" width="8.7109375"/>
    <col min="14737" max="14737" customWidth="1" width="8.7109375"/>
    <col min="14738" max="14738" customWidth="1" width="8.7109375"/>
    <col min="14739" max="14739" customWidth="1" width="8.7109375"/>
    <col min="14740" max="14740" customWidth="1" width="8.7109375"/>
    <col min="14741" max="14741" customWidth="1" width="8.7109375"/>
    <col min="14742" max="14742" customWidth="1" width="8.7109375"/>
    <col min="14743" max="14743" customWidth="1" width="8.7109375"/>
    <col min="14744" max="14744" customWidth="1" width="8.7109375"/>
    <col min="14745" max="14745" customWidth="1" width="8.7109375"/>
    <col min="14746" max="14746" customWidth="1" width="8.7109375"/>
    <col min="14747" max="14747" customWidth="1" width="8.7109375"/>
    <col min="14748" max="14748" customWidth="1" width="8.7109375"/>
    <col min="14749" max="14749" customWidth="1" width="8.7109375"/>
    <col min="14750" max="14750" customWidth="1" width="8.7109375"/>
    <col min="14751" max="14751" customWidth="1" width="8.7109375"/>
    <col min="14752" max="14752" customWidth="1" width="8.7109375"/>
    <col min="14753" max="14753" customWidth="1" width="8.7109375"/>
    <col min="14754" max="14754" customWidth="1" width="8.7109375"/>
    <col min="14755" max="14755" customWidth="1" width="8.7109375"/>
    <col min="14756" max="14756" customWidth="1" width="8.7109375"/>
    <col min="14757" max="14757" customWidth="1" width="8.7109375"/>
    <col min="14758" max="14758" customWidth="1" width="8.7109375"/>
    <col min="14759" max="14759" customWidth="1" width="8.7109375"/>
    <col min="14760" max="14760" customWidth="1" width="8.7109375"/>
    <col min="14761" max="14761" customWidth="1" width="8.7109375"/>
    <col min="14762" max="14762" customWidth="1" width="8.7109375"/>
    <col min="14763" max="14763" customWidth="1" width="8.7109375"/>
    <col min="14764" max="14764" customWidth="1" width="8.7109375"/>
    <col min="14765" max="14765" customWidth="1" width="8.7109375"/>
    <col min="14766" max="14766" customWidth="1" width="8.7109375"/>
    <col min="14767" max="14767" customWidth="1" width="8.7109375"/>
    <col min="14768" max="14768" customWidth="1" width="8.7109375"/>
    <col min="14769" max="14769" customWidth="1" width="8.7109375"/>
    <col min="14770" max="14770" customWidth="1" width="8.7109375"/>
    <col min="14771" max="14771" customWidth="1" width="8.7109375"/>
    <col min="14772" max="14772" customWidth="1" width="8.7109375"/>
    <col min="14773" max="14773" customWidth="1" width="8.7109375"/>
    <col min="14774" max="14774" customWidth="1" width="8.7109375"/>
    <col min="14775" max="14775" customWidth="1" width="8.7109375"/>
    <col min="14776" max="14776" customWidth="1" width="8.7109375"/>
    <col min="14777" max="14777" customWidth="1" width="8.7109375"/>
    <col min="14778" max="14778" customWidth="1" width="8.7109375"/>
    <col min="14779" max="14779" customWidth="1" width="8.7109375"/>
    <col min="14780" max="14780" customWidth="1" width="8.7109375"/>
    <col min="14781" max="14781" customWidth="1" width="8.7109375"/>
    <col min="14782" max="14782" customWidth="1" width="8.7109375"/>
    <col min="14783" max="14783" customWidth="1" width="8.7109375"/>
    <col min="14784" max="14784" customWidth="1" width="8.7109375"/>
    <col min="14785" max="14785" customWidth="1" width="8.7109375"/>
    <col min="14786" max="14786" customWidth="1" width="8.7109375"/>
    <col min="14787" max="14787" customWidth="1" width="8.7109375"/>
    <col min="14788" max="14788" customWidth="1" width="8.7109375"/>
    <col min="14789" max="14789" customWidth="1" width="8.7109375"/>
    <col min="14790" max="14790" customWidth="1" width="8.7109375"/>
    <col min="14791" max="14791" customWidth="1" width="8.7109375"/>
    <col min="14792" max="14792" customWidth="1" width="8.7109375"/>
    <col min="14793" max="14793" customWidth="1" width="8.7109375"/>
    <col min="14794" max="14794" customWidth="1" width="8.7109375"/>
    <col min="14795" max="14795" customWidth="1" width="8.7109375"/>
    <col min="14796" max="14796" customWidth="1" width="8.7109375"/>
    <col min="14797" max="14797" customWidth="1" width="8.7109375"/>
    <col min="14798" max="14798" customWidth="1" width="8.7109375"/>
    <col min="14799" max="14799" customWidth="1" width="8.7109375"/>
    <col min="14800" max="14800" customWidth="1" width="8.7109375"/>
    <col min="14801" max="14801" customWidth="1" width="8.7109375"/>
    <col min="14802" max="14802" customWidth="1" width="8.7109375"/>
    <col min="14803" max="14803" customWidth="1" width="8.7109375"/>
    <col min="14804" max="14804" customWidth="1" width="8.7109375"/>
    <col min="14805" max="14805" customWidth="1" width="8.7109375"/>
    <col min="14806" max="14806" customWidth="1" width="8.7109375"/>
    <col min="14807" max="14807" customWidth="1" width="8.7109375"/>
    <col min="14808" max="14808" customWidth="1" width="8.7109375"/>
    <col min="14809" max="14809" customWidth="1" width="8.7109375"/>
    <col min="14810" max="14810" customWidth="1" width="8.7109375"/>
    <col min="14811" max="14811" customWidth="1" width="8.7109375"/>
    <col min="14812" max="14812" customWidth="1" width="8.7109375"/>
    <col min="14813" max="14813" customWidth="1" width="8.7109375"/>
    <col min="14814" max="14814" customWidth="1" width="8.7109375"/>
    <col min="14815" max="14815" customWidth="1" width="8.7109375"/>
    <col min="14816" max="14816" customWidth="1" width="8.7109375"/>
    <col min="14817" max="14817" customWidth="1" width="8.7109375"/>
    <col min="14818" max="14818" customWidth="1" width="8.7109375"/>
    <col min="14819" max="14819" customWidth="1" width="8.7109375"/>
    <col min="14820" max="14820" customWidth="1" width="8.7109375"/>
    <col min="14821" max="14821" customWidth="1" width="8.7109375"/>
    <col min="14822" max="14822" customWidth="1" width="8.7109375"/>
    <col min="14823" max="14823" customWidth="1" width="8.7109375"/>
    <col min="14824" max="14824" customWidth="1" width="8.7109375"/>
    <col min="14825" max="14825" customWidth="1" width="8.7109375"/>
    <col min="14826" max="14826" customWidth="1" width="8.7109375"/>
    <col min="14827" max="14827" customWidth="1" width="8.7109375"/>
    <col min="14828" max="14828" customWidth="1" width="8.7109375"/>
    <col min="14829" max="14829" customWidth="1" width="8.7109375"/>
    <col min="14830" max="14830" customWidth="1" width="8.7109375"/>
    <col min="14831" max="14831" customWidth="1" width="8.7109375"/>
    <col min="14832" max="14832" customWidth="1" width="8.7109375"/>
    <col min="14833" max="14833" customWidth="1" width="8.7109375"/>
    <col min="14834" max="14834" customWidth="1" width="8.7109375"/>
    <col min="14835" max="14835" customWidth="1" width="8.7109375"/>
    <col min="14836" max="14836" customWidth="1" width="8.7109375"/>
    <col min="14837" max="14837" customWidth="1" width="8.7109375"/>
    <col min="14838" max="14838" customWidth="1" width="8.7109375"/>
    <col min="14839" max="14839" customWidth="1" width="8.7109375"/>
    <col min="14840" max="14840" customWidth="1" width="8.7109375"/>
    <col min="14841" max="14841" customWidth="1" width="8.7109375"/>
    <col min="14842" max="14842" customWidth="1" width="8.7109375"/>
    <col min="14843" max="14843" customWidth="1" width="8.7109375"/>
    <col min="14844" max="14844" customWidth="1" width="8.7109375"/>
    <col min="14845" max="14845" customWidth="1" width="8.7109375"/>
    <col min="14846" max="14846" customWidth="1" width="8.7109375"/>
    <col min="14847" max="14847" customWidth="1" width="8.7109375"/>
    <col min="14848" max="14848" customWidth="1" width="8.7109375"/>
    <col min="14849" max="14849" customWidth="1" width="8.7109375"/>
    <col min="14850" max="14850" customWidth="1" width="8.7109375"/>
    <col min="14851" max="14851" customWidth="1" width="8.7109375"/>
    <col min="14852" max="14852" customWidth="1" width="8.7109375"/>
    <col min="14853" max="14853" customWidth="1" width="8.7109375"/>
    <col min="14854" max="14854" customWidth="1" width="8.7109375"/>
    <col min="14855" max="14855" customWidth="1" width="8.7109375"/>
    <col min="14856" max="14856" customWidth="1" width="8.7109375"/>
    <col min="14857" max="14857" customWidth="1" width="8.7109375"/>
    <col min="14858" max="14858" customWidth="1" width="8.7109375"/>
    <col min="14859" max="14859" customWidth="1" width="8.7109375"/>
    <col min="14860" max="14860" customWidth="1" width="8.7109375"/>
    <col min="14861" max="14861" customWidth="1" width="8.7109375"/>
    <col min="14862" max="14862" customWidth="1" width="8.7109375"/>
    <col min="14863" max="14863" customWidth="1" width="8.7109375"/>
    <col min="14864" max="14864" customWidth="1" width="8.7109375"/>
    <col min="14865" max="14865" customWidth="1" width="8.7109375"/>
    <col min="14866" max="14866" customWidth="1" width="8.7109375"/>
    <col min="14867" max="14867" customWidth="1" width="8.7109375"/>
    <col min="14868" max="14868" customWidth="1" width="8.7109375"/>
    <col min="14869" max="14869" customWidth="1" width="8.7109375"/>
    <col min="14870" max="14870" customWidth="1" width="8.7109375"/>
    <col min="14871" max="14871" customWidth="1" width="8.7109375"/>
    <col min="14872" max="14872" customWidth="1" width="8.7109375"/>
    <col min="14873" max="14873" customWidth="1" width="8.7109375"/>
    <col min="14874" max="14874" customWidth="1" width="8.7109375"/>
    <col min="14875" max="14875" customWidth="1" width="8.7109375"/>
    <col min="14876" max="14876" customWidth="1" width="8.7109375"/>
    <col min="14877" max="14877" customWidth="1" width="8.7109375"/>
    <col min="14878" max="14878" customWidth="1" width="8.7109375"/>
    <col min="14879" max="14879" customWidth="1" width="8.7109375"/>
    <col min="14880" max="14880" customWidth="1" width="8.7109375"/>
    <col min="14881" max="14881" customWidth="1" width="8.7109375"/>
    <col min="14882" max="14882" customWidth="1" width="8.7109375"/>
    <col min="14883" max="14883" customWidth="1" width="8.7109375"/>
    <col min="14884" max="14884" customWidth="1" width="8.7109375"/>
    <col min="14885" max="14885" customWidth="1" width="8.7109375"/>
    <col min="14886" max="14886" customWidth="1" width="8.7109375"/>
    <col min="14887" max="14887" customWidth="1" width="8.7109375"/>
    <col min="14888" max="14888" customWidth="1" width="8.7109375"/>
    <col min="14889" max="14889" customWidth="1" width="8.7109375"/>
    <col min="14890" max="14890" customWidth="1" width="8.7109375"/>
    <col min="14891" max="14891" customWidth="1" width="8.7109375"/>
    <col min="14892" max="14892" customWidth="1" width="8.7109375"/>
    <col min="14893" max="14893" customWidth="1" width="8.7109375"/>
    <col min="14894" max="14894" customWidth="1" width="8.7109375"/>
    <col min="14895" max="14895" customWidth="1" width="8.7109375"/>
    <col min="14896" max="14896" customWidth="1" width="8.7109375"/>
    <col min="14897" max="14897" customWidth="1" width="8.7109375"/>
    <col min="14898" max="14898" customWidth="1" width="8.7109375"/>
    <col min="14899" max="14899" customWidth="1" width="8.7109375"/>
    <col min="14900" max="14900" customWidth="1" width="8.7109375"/>
    <col min="14901" max="14901" customWidth="1" width="8.7109375"/>
    <col min="14902" max="14902" customWidth="1" width="8.7109375"/>
    <col min="14903" max="14903" customWidth="1" width="8.7109375"/>
    <col min="14904" max="14904" customWidth="1" width="8.7109375"/>
    <col min="14905" max="14905" customWidth="1" width="8.7109375"/>
    <col min="14906" max="14906" customWidth="1" width="8.7109375"/>
    <col min="14907" max="14907" customWidth="1" width="8.7109375"/>
    <col min="14908" max="14908" customWidth="1" width="8.7109375"/>
    <col min="14909" max="14909" customWidth="1" width="8.7109375"/>
    <col min="14910" max="14910" customWidth="1" width="8.7109375"/>
    <col min="14911" max="14911" customWidth="1" width="8.7109375"/>
    <col min="14912" max="14912" customWidth="1" width="8.7109375"/>
    <col min="14913" max="14913" customWidth="1" width="8.7109375"/>
    <col min="14914" max="14914" customWidth="1" width="8.7109375"/>
    <col min="14915" max="14915" customWidth="1" width="8.7109375"/>
    <col min="14916" max="14916" customWidth="1" width="8.7109375"/>
    <col min="14917" max="14917" customWidth="1" width="8.7109375"/>
    <col min="14918" max="14918" customWidth="1" width="8.7109375"/>
    <col min="14919" max="14919" customWidth="1" width="8.7109375"/>
    <col min="14920" max="14920" customWidth="1" width="8.7109375"/>
    <col min="14921" max="14921" customWidth="1" width="8.7109375"/>
    <col min="14922" max="14922" customWidth="1" width="8.7109375"/>
    <col min="14923" max="14923" customWidth="1" width="8.7109375"/>
    <col min="14924" max="14924" customWidth="1" width="8.7109375"/>
    <col min="14925" max="14925" customWidth="1" width="8.7109375"/>
    <col min="14926" max="14926" customWidth="1" width="8.7109375"/>
    <col min="14927" max="14927" customWidth="1" width="8.7109375"/>
    <col min="14928" max="14928" customWidth="1" width="8.7109375"/>
    <col min="14929" max="14929" customWidth="1" width="8.7109375"/>
    <col min="14930" max="14930" customWidth="1" width="8.7109375"/>
    <col min="14931" max="14931" customWidth="1" width="8.7109375"/>
    <col min="14932" max="14932" customWidth="1" width="8.7109375"/>
    <col min="14933" max="14933" customWidth="1" width="8.7109375"/>
    <col min="14934" max="14934" customWidth="1" width="8.7109375"/>
    <col min="14935" max="14935" customWidth="1" width="8.7109375"/>
    <col min="14936" max="14936" customWidth="1" width="8.7109375"/>
    <col min="14937" max="14937" customWidth="1" width="8.7109375"/>
    <col min="14938" max="14938" customWidth="1" width="8.7109375"/>
    <col min="14939" max="14939" customWidth="1" width="8.7109375"/>
    <col min="14940" max="14940" customWidth="1" width="8.7109375"/>
    <col min="14941" max="14941" customWidth="1" width="8.7109375"/>
    <col min="14942" max="14942" customWidth="1" width="8.7109375"/>
    <col min="14943" max="14943" customWidth="1" width="8.7109375"/>
    <col min="14944" max="14944" customWidth="1" width="8.7109375"/>
    <col min="14945" max="14945" customWidth="1" width="8.7109375"/>
    <col min="14946" max="14946" customWidth="1" width="8.7109375"/>
    <col min="14947" max="14947" customWidth="1" width="8.7109375"/>
    <col min="14948" max="14948" customWidth="1" width="8.7109375"/>
    <col min="14949" max="14949" customWidth="1" width="8.7109375"/>
    <col min="14950" max="14950" customWidth="1" width="8.7109375"/>
    <col min="14951" max="14951" customWidth="1" width="8.7109375"/>
    <col min="14952" max="14952" customWidth="1" width="8.7109375"/>
    <col min="14953" max="14953" customWidth="1" width="8.7109375"/>
    <col min="14954" max="14954" customWidth="1" width="8.7109375"/>
    <col min="14955" max="14955" customWidth="1" width="8.7109375"/>
    <col min="14956" max="14956" customWidth="1" width="8.7109375"/>
    <col min="14957" max="14957" customWidth="1" width="8.7109375"/>
    <col min="14958" max="14958" customWidth="1" width="8.7109375"/>
    <col min="14959" max="14959" customWidth="1" width="8.7109375"/>
    <col min="14960" max="14960" customWidth="1" width="8.7109375"/>
    <col min="14961" max="14961" customWidth="1" width="8.7109375"/>
    <col min="14962" max="14962" customWidth="1" width="8.7109375"/>
    <col min="14963" max="14963" customWidth="1" width="8.7109375"/>
    <col min="14964" max="14964" customWidth="1" width="8.7109375"/>
    <col min="14965" max="14965" customWidth="1" width="8.7109375"/>
    <col min="14966" max="14966" customWidth="1" width="8.7109375"/>
    <col min="14967" max="14967" customWidth="1" width="8.7109375"/>
    <col min="14968" max="14968" customWidth="1" width="8.7109375"/>
    <col min="14969" max="14969" customWidth="1" width="8.7109375"/>
    <col min="14970" max="14970" customWidth="1" width="8.7109375"/>
    <col min="14971" max="14971" customWidth="1" width="8.7109375"/>
    <col min="14972" max="14972" customWidth="1" width="8.7109375"/>
    <col min="14973" max="14973" customWidth="1" width="8.7109375"/>
    <col min="14974" max="14974" customWidth="1" width="8.7109375"/>
    <col min="14975" max="14975" customWidth="1" width="8.7109375"/>
    <col min="14976" max="14976" customWidth="1" width="8.7109375"/>
    <col min="14977" max="14977" customWidth="1" width="8.7109375"/>
    <col min="14978" max="14978" customWidth="1" width="8.7109375"/>
    <col min="14979" max="14979" customWidth="1" width="8.7109375"/>
    <col min="14980" max="14980" customWidth="1" width="8.7109375"/>
    <col min="14981" max="14981" customWidth="1" width="8.7109375"/>
    <col min="14982" max="14982" customWidth="1" width="8.7109375"/>
    <col min="14983" max="14983" customWidth="1" width="8.7109375"/>
    <col min="14984" max="14984" customWidth="1" width="8.7109375"/>
    <col min="14985" max="14985" customWidth="1" width="8.7109375"/>
    <col min="14986" max="14986" customWidth="1" width="8.7109375"/>
    <col min="14987" max="14987" customWidth="1" width="8.7109375"/>
    <col min="14988" max="14988" customWidth="1" width="8.7109375"/>
    <col min="14989" max="14989" customWidth="1" width="8.7109375"/>
    <col min="14990" max="14990" customWidth="1" width="8.7109375"/>
    <col min="14991" max="14991" customWidth="1" width="8.7109375"/>
    <col min="14992" max="14992" customWidth="1" width="8.7109375"/>
    <col min="14993" max="14993" customWidth="1" width="8.7109375"/>
    <col min="14994" max="14994" customWidth="1" width="8.7109375"/>
    <col min="14995" max="14995" customWidth="1" width="8.7109375"/>
    <col min="14996" max="14996" customWidth="1" width="8.7109375"/>
    <col min="14997" max="14997" customWidth="1" width="8.7109375"/>
    <col min="14998" max="14998" customWidth="1" width="8.7109375"/>
    <col min="14999" max="14999" customWidth="1" width="8.7109375"/>
    <col min="15000" max="15000" customWidth="1" width="8.7109375"/>
    <col min="15001" max="15001" customWidth="1" width="8.7109375"/>
    <col min="15002" max="15002" customWidth="1" width="8.7109375"/>
    <col min="15003" max="15003" customWidth="1" width="8.7109375"/>
    <col min="15004" max="15004" customWidth="1" width="8.7109375"/>
    <col min="15005" max="15005" customWidth="1" width="8.7109375"/>
    <col min="15006" max="15006" customWidth="1" width="8.7109375"/>
    <col min="15007" max="15007" customWidth="1" width="8.7109375"/>
    <col min="15008" max="15008" customWidth="1" width="8.7109375"/>
    <col min="15009" max="15009" customWidth="1" width="8.7109375"/>
    <col min="15010" max="15010" customWidth="1" width="8.7109375"/>
    <col min="15011" max="15011" customWidth="1" width="8.7109375"/>
    <col min="15012" max="15012" customWidth="1" width="8.7109375"/>
    <col min="15013" max="15013" customWidth="1" width="8.7109375"/>
    <col min="15014" max="15014" customWidth="1" width="8.7109375"/>
    <col min="15015" max="15015" customWidth="1" width="8.7109375"/>
    <col min="15016" max="15016" customWidth="1" width="8.7109375"/>
    <col min="15017" max="15017" customWidth="1" width="8.7109375"/>
    <col min="15018" max="15018" customWidth="1" width="8.7109375"/>
    <col min="15019" max="15019" customWidth="1" width="8.7109375"/>
    <col min="15020" max="15020" customWidth="1" width="8.7109375"/>
    <col min="15021" max="15021" customWidth="1" width="8.7109375"/>
    <col min="15022" max="15022" customWidth="1" width="8.7109375"/>
    <col min="15023" max="15023" customWidth="1" width="8.7109375"/>
    <col min="15024" max="15024" customWidth="1" width="8.7109375"/>
    <col min="15025" max="15025" customWidth="1" width="8.7109375"/>
    <col min="15026" max="15026" customWidth="1" width="8.7109375"/>
    <col min="15027" max="15027" customWidth="1" width="8.7109375"/>
    <col min="15028" max="15028" customWidth="1" width="8.7109375"/>
    <col min="15029" max="15029" customWidth="1" width="8.7109375"/>
    <col min="15030" max="15030" customWidth="1" width="8.7109375"/>
    <col min="15031" max="15031" customWidth="1" width="8.7109375"/>
    <col min="15032" max="15032" customWidth="1" width="8.7109375"/>
    <col min="15033" max="15033" customWidth="1" width="8.7109375"/>
    <col min="15034" max="15034" customWidth="1" width="8.7109375"/>
    <col min="15035" max="15035" customWidth="1" width="8.7109375"/>
    <col min="15036" max="15036" customWidth="1" width="8.7109375"/>
    <col min="15037" max="15037" customWidth="1" width="8.7109375"/>
    <col min="15038" max="15038" customWidth="1" width="8.7109375"/>
    <col min="15039" max="15039" customWidth="1" width="8.7109375"/>
    <col min="15040" max="15040" customWidth="1" width="8.7109375"/>
    <col min="15041" max="15041" customWidth="1" width="8.7109375"/>
    <col min="15042" max="15042" customWidth="1" width="8.7109375"/>
    <col min="15043" max="15043" customWidth="1" width="8.7109375"/>
    <col min="15044" max="15044" customWidth="1" width="8.7109375"/>
    <col min="15045" max="15045" customWidth="1" width="8.7109375"/>
    <col min="15046" max="15046" customWidth="1" width="8.7109375"/>
    <col min="15047" max="15047" customWidth="1" width="8.7109375"/>
    <col min="15048" max="15048" customWidth="1" width="8.7109375"/>
    <col min="15049" max="15049" customWidth="1" width="8.7109375"/>
    <col min="15050" max="15050" customWidth="1" width="8.7109375"/>
    <col min="15051" max="15051" customWidth="1" width="8.7109375"/>
    <col min="15052" max="15052" customWidth="1" width="8.7109375"/>
    <col min="15053" max="15053" customWidth="1" width="8.7109375"/>
    <col min="15054" max="15054" customWidth="1" width="8.7109375"/>
    <col min="15055" max="15055" customWidth="1" width="8.7109375"/>
    <col min="15056" max="15056" customWidth="1" width="8.7109375"/>
    <col min="15057" max="15057" customWidth="1" width="8.7109375"/>
    <col min="15058" max="15058" customWidth="1" width="8.7109375"/>
    <col min="15059" max="15059" customWidth="1" width="8.7109375"/>
    <col min="15060" max="15060" customWidth="1" width="8.7109375"/>
    <col min="15061" max="15061" customWidth="1" width="8.7109375"/>
    <col min="15062" max="15062" customWidth="1" width="8.7109375"/>
    <col min="15063" max="15063" customWidth="1" width="8.7109375"/>
    <col min="15064" max="15064" customWidth="1" width="8.7109375"/>
    <col min="15065" max="15065" customWidth="1" width="8.7109375"/>
    <col min="15066" max="15066" customWidth="1" width="8.7109375"/>
    <col min="15067" max="15067" customWidth="1" width="8.7109375"/>
    <col min="15068" max="15068" customWidth="1" width="8.7109375"/>
    <col min="15069" max="15069" customWidth="1" width="8.7109375"/>
    <col min="15070" max="15070" customWidth="1" width="8.7109375"/>
    <col min="15071" max="15071" customWidth="1" width="8.7109375"/>
    <col min="15072" max="15072" customWidth="1" width="8.7109375"/>
    <col min="15073" max="15073" customWidth="1" width="8.7109375"/>
    <col min="15074" max="15074" customWidth="1" width="8.7109375"/>
    <col min="15075" max="15075" customWidth="1" width="8.7109375"/>
    <col min="15076" max="15076" customWidth="1" width="8.7109375"/>
    <col min="15077" max="15077" customWidth="1" width="8.7109375"/>
    <col min="15078" max="15078" customWidth="1" width="8.7109375"/>
    <col min="15079" max="15079" customWidth="1" width="8.7109375"/>
    <col min="15080" max="15080" customWidth="1" width="8.7109375"/>
    <col min="15081" max="15081" customWidth="1" width="8.7109375"/>
    <col min="15082" max="15082" customWidth="1" width="8.7109375"/>
    <col min="15083" max="15083" customWidth="1" width="8.7109375"/>
    <col min="15084" max="15084" customWidth="1" width="8.7109375"/>
    <col min="15085" max="15085" customWidth="1" width="8.7109375"/>
    <col min="15086" max="15086" customWidth="1" width="8.7109375"/>
    <col min="15087" max="15087" customWidth="1" width="8.7109375"/>
    <col min="15088" max="15088" customWidth="1" width="8.7109375"/>
    <col min="15089" max="15089" customWidth="1" width="8.7109375"/>
    <col min="15090" max="15090" customWidth="1" width="8.7109375"/>
    <col min="15091" max="15091" customWidth="1" width="8.7109375"/>
    <col min="15092" max="15092" customWidth="1" width="8.7109375"/>
    <col min="15093" max="15093" customWidth="1" width="8.7109375"/>
    <col min="15094" max="15094" customWidth="1" width="8.7109375"/>
    <col min="15095" max="15095" customWidth="1" width="8.7109375"/>
    <col min="15096" max="15096" customWidth="1" width="8.7109375"/>
    <col min="15097" max="15097" customWidth="1" width="8.7109375"/>
    <col min="15098" max="15098" customWidth="1" width="8.7109375"/>
    <col min="15099" max="15099" customWidth="1" width="8.7109375"/>
    <col min="15100" max="15100" customWidth="1" width="8.7109375"/>
    <col min="15101" max="15101" customWidth="1" width="8.7109375"/>
    <col min="15102" max="15102" customWidth="1" width="8.7109375"/>
    <col min="15103" max="15103" customWidth="1" width="8.7109375"/>
    <col min="15104" max="15104" customWidth="1" width="8.7109375"/>
    <col min="15105" max="15105" customWidth="1" width="8.7109375"/>
    <col min="15106" max="15106" customWidth="1" width="8.7109375"/>
    <col min="15107" max="15107" customWidth="1" width="8.7109375"/>
    <col min="15108" max="15108" customWidth="1" width="8.7109375"/>
    <col min="15109" max="15109" customWidth="1" width="8.7109375"/>
    <col min="15110" max="15110" customWidth="1" width="8.7109375"/>
    <col min="15111" max="15111" customWidth="1" width="8.7109375"/>
    <col min="15112" max="15112" customWidth="1" width="8.7109375"/>
    <col min="15113" max="15113" customWidth="1" width="8.7109375"/>
    <col min="15114" max="15114" customWidth="1" width="8.7109375"/>
    <col min="15115" max="15115" customWidth="1" width="8.7109375"/>
    <col min="15116" max="15116" customWidth="1" width="8.7109375"/>
    <col min="15117" max="15117" customWidth="1" width="8.7109375"/>
    <col min="15118" max="15118" customWidth="1" width="8.7109375"/>
    <col min="15119" max="15119" customWidth="1" width="8.7109375"/>
    <col min="15120" max="15120" customWidth="1" width="8.7109375"/>
    <col min="15121" max="15121" customWidth="1" width="8.7109375"/>
    <col min="15122" max="15122" customWidth="1" width="8.7109375"/>
    <col min="15123" max="15123" customWidth="1" width="8.7109375"/>
    <col min="15124" max="15124" customWidth="1" width="8.7109375"/>
    <col min="15125" max="15125" customWidth="1" width="8.7109375"/>
    <col min="15126" max="15126" customWidth="1" width="8.7109375"/>
    <col min="15127" max="15127" customWidth="1" width="8.7109375"/>
    <col min="15128" max="15128" customWidth="1" width="8.7109375"/>
    <col min="15129" max="15129" customWidth="1" width="8.7109375"/>
    <col min="15130" max="15130" customWidth="1" width="8.7109375"/>
    <col min="15131" max="15131" customWidth="1" width="8.7109375"/>
    <col min="15132" max="15132" customWidth="1" width="8.7109375"/>
    <col min="15133" max="15133" customWidth="1" width="8.7109375"/>
    <col min="15134" max="15134" customWidth="1" width="8.7109375"/>
    <col min="15135" max="15135" customWidth="1" width="8.7109375"/>
    <col min="15136" max="15136" customWidth="1" width="8.7109375"/>
    <col min="15137" max="15137" customWidth="1" width="8.7109375"/>
    <col min="15138" max="15138" customWidth="1" width="8.7109375"/>
    <col min="15139" max="15139" customWidth="1" width="8.7109375"/>
    <col min="15140" max="15140" customWidth="1" width="8.7109375"/>
    <col min="15141" max="15141" customWidth="1" width="8.7109375"/>
    <col min="15142" max="15142" customWidth="1" width="8.7109375"/>
    <col min="15143" max="15143" customWidth="1" width="8.7109375"/>
    <col min="15144" max="15144" customWidth="1" width="8.7109375"/>
    <col min="15145" max="15145" customWidth="1" width="8.7109375"/>
    <col min="15146" max="15146" customWidth="1" width="8.7109375"/>
    <col min="15147" max="15147" customWidth="1" width="8.7109375"/>
    <col min="15148" max="15148" customWidth="1" width="8.7109375"/>
    <col min="15149" max="15149" customWidth="1" width="8.7109375"/>
    <col min="15150" max="15150" customWidth="1" width="8.7109375"/>
    <col min="15151" max="15151" customWidth="1" width="8.7109375"/>
    <col min="15152" max="15152" customWidth="1" width="8.7109375"/>
    <col min="15153" max="15153" customWidth="1" width="8.7109375"/>
    <col min="15154" max="15154" customWidth="1" width="8.7109375"/>
    <col min="15155" max="15155" customWidth="1" width="8.7109375"/>
    <col min="15156" max="15156" customWidth="1" width="8.7109375"/>
    <col min="15157" max="15157" customWidth="1" width="8.7109375"/>
    <col min="15158" max="15158" customWidth="1" width="8.7109375"/>
    <col min="15159" max="15159" customWidth="1" width="8.7109375"/>
    <col min="15160" max="15160" customWidth="1" width="8.7109375"/>
    <col min="15161" max="15161" customWidth="1" width="8.7109375"/>
    <col min="15162" max="15162" customWidth="1" width="8.7109375"/>
    <col min="15163" max="15163" customWidth="1" width="8.7109375"/>
    <col min="15164" max="15164" customWidth="1" width="8.7109375"/>
    <col min="15165" max="15165" customWidth="1" width="8.7109375"/>
    <col min="15166" max="15166" customWidth="1" width="8.7109375"/>
    <col min="15167" max="15167" customWidth="1" width="8.7109375"/>
    <col min="15168" max="15168" customWidth="1" width="8.7109375"/>
    <col min="15169" max="15169" customWidth="1" width="8.7109375"/>
    <col min="15170" max="15170" customWidth="1" width="8.7109375"/>
    <col min="15171" max="15171" customWidth="1" width="8.7109375"/>
    <col min="15172" max="15172" customWidth="1" width="8.7109375"/>
    <col min="15173" max="15173" customWidth="1" width="8.7109375"/>
    <col min="15174" max="15174" customWidth="1" width="8.7109375"/>
    <col min="15175" max="15175" customWidth="1" width="8.7109375"/>
    <col min="15176" max="15176" customWidth="1" width="8.7109375"/>
    <col min="15177" max="15177" customWidth="1" width="8.7109375"/>
    <col min="15178" max="15178" customWidth="1" width="8.7109375"/>
    <col min="15179" max="15179" customWidth="1" width="8.7109375"/>
    <col min="15180" max="15180" customWidth="1" width="8.7109375"/>
    <col min="15181" max="15181" customWidth="1" width="8.7109375"/>
    <col min="15182" max="15182" customWidth="1" width="8.7109375"/>
    <col min="15183" max="15183" customWidth="1" width="8.7109375"/>
    <col min="15184" max="15184" customWidth="1" width="8.7109375"/>
    <col min="15185" max="15185" customWidth="1" width="8.7109375"/>
    <col min="15186" max="15186" customWidth="1" width="8.7109375"/>
    <col min="15187" max="15187" customWidth="1" width="8.7109375"/>
    <col min="15188" max="15188" customWidth="1" width="8.7109375"/>
    <col min="15189" max="15189" customWidth="1" width="8.7109375"/>
    <col min="15190" max="15190" customWidth="1" width="8.7109375"/>
    <col min="15191" max="15191" customWidth="1" width="8.7109375"/>
    <col min="15192" max="15192" customWidth="1" width="8.7109375"/>
    <col min="15193" max="15193" customWidth="1" width="8.7109375"/>
    <col min="15194" max="15194" customWidth="1" width="8.7109375"/>
    <col min="15195" max="15195" customWidth="1" width="8.7109375"/>
    <col min="15196" max="15196" customWidth="1" width="8.7109375"/>
    <col min="15197" max="15197" customWidth="1" width="8.7109375"/>
    <col min="15198" max="15198" customWidth="1" width="8.7109375"/>
    <col min="15199" max="15199" customWidth="1" width="8.7109375"/>
    <col min="15200" max="15200" customWidth="1" width="8.7109375"/>
    <col min="15201" max="15201" customWidth="1" width="8.7109375"/>
    <col min="15202" max="15202" customWidth="1" width="8.7109375"/>
    <col min="15203" max="15203" customWidth="1" width="8.7109375"/>
    <col min="15204" max="15204" customWidth="1" width="8.7109375"/>
    <col min="15205" max="15205" customWidth="1" width="8.7109375"/>
    <col min="15206" max="15206" customWidth="1" width="8.7109375"/>
    <col min="15207" max="15207" customWidth="1" width="8.7109375"/>
    <col min="15208" max="15208" customWidth="1" width="8.7109375"/>
    <col min="15209" max="15209" customWidth="1" width="8.7109375"/>
    <col min="15210" max="15210" customWidth="1" width="8.7109375"/>
    <col min="15211" max="15211" customWidth="1" width="8.7109375"/>
    <col min="15212" max="15212" customWidth="1" width="8.7109375"/>
    <col min="15213" max="15213" customWidth="1" width="8.7109375"/>
    <col min="15214" max="15214" customWidth="1" width="8.7109375"/>
    <col min="15215" max="15215" customWidth="1" width="8.7109375"/>
    <col min="15216" max="15216" customWidth="1" width="8.7109375"/>
    <col min="15217" max="15217" customWidth="1" width="8.7109375"/>
    <col min="15218" max="15218" customWidth="1" width="8.7109375"/>
    <col min="15219" max="15219" customWidth="1" width="8.7109375"/>
    <col min="15220" max="15220" customWidth="1" width="8.7109375"/>
    <col min="15221" max="15221" customWidth="1" width="8.7109375"/>
    <col min="15222" max="15222" customWidth="1" width="8.7109375"/>
    <col min="15223" max="15223" customWidth="1" width="8.7109375"/>
    <col min="15224" max="15224" customWidth="1" width="8.7109375"/>
    <col min="15225" max="15225" customWidth="1" width="8.7109375"/>
    <col min="15226" max="15226" customWidth="1" width="8.7109375"/>
    <col min="15227" max="15227" customWidth="1" width="8.7109375"/>
    <col min="15228" max="15228" customWidth="1" width="8.7109375"/>
    <col min="15229" max="15229" customWidth="1" width="8.7109375"/>
    <col min="15230" max="15230" customWidth="1" width="8.7109375"/>
    <col min="15231" max="15231" customWidth="1" width="8.7109375"/>
    <col min="15232" max="15232" customWidth="1" width="8.7109375"/>
    <col min="15233" max="15233" customWidth="1" width="8.7109375"/>
    <col min="15234" max="15234" customWidth="1" width="8.7109375"/>
    <col min="15235" max="15235" customWidth="1" width="8.7109375"/>
    <col min="15236" max="15236" customWidth="1" width="8.7109375"/>
    <col min="15237" max="15237" customWidth="1" width="8.7109375"/>
    <col min="15238" max="15238" customWidth="1" width="8.7109375"/>
    <col min="15239" max="15239" customWidth="1" width="8.7109375"/>
    <col min="15240" max="15240" customWidth="1" width="8.7109375"/>
    <col min="15241" max="15241" customWidth="1" width="8.7109375"/>
    <col min="15242" max="15242" customWidth="1" width="8.7109375"/>
    <col min="15243" max="15243" customWidth="1" width="8.7109375"/>
    <col min="15244" max="15244" customWidth="1" width="8.7109375"/>
    <col min="15245" max="15245" customWidth="1" width="8.7109375"/>
    <col min="15246" max="15246" customWidth="1" width="8.7109375"/>
    <col min="15247" max="15247" customWidth="1" width="8.7109375"/>
    <col min="15248" max="15248" customWidth="1" width="8.7109375"/>
    <col min="15249" max="15249" customWidth="1" width="8.7109375"/>
    <col min="15250" max="15250" customWidth="1" width="8.7109375"/>
    <col min="15251" max="15251" customWidth="1" width="8.7109375"/>
    <col min="15252" max="15252" customWidth="1" width="8.7109375"/>
    <col min="15253" max="15253" customWidth="1" width="8.7109375"/>
    <col min="15254" max="15254" customWidth="1" width="8.7109375"/>
    <col min="15255" max="15255" customWidth="1" width="8.7109375"/>
    <col min="15256" max="15256" customWidth="1" width="8.7109375"/>
    <col min="15257" max="15257" customWidth="1" width="8.7109375"/>
    <col min="15258" max="15258" customWidth="1" width="8.7109375"/>
    <col min="15259" max="15259" customWidth="1" width="8.7109375"/>
    <col min="15260" max="15260" customWidth="1" width="8.7109375"/>
    <col min="15261" max="15261" customWidth="1" width="8.7109375"/>
    <col min="15262" max="15262" customWidth="1" width="8.7109375"/>
    <col min="15263" max="15263" customWidth="1" width="8.7109375"/>
    <col min="15264" max="15264" customWidth="1" width="8.7109375"/>
    <col min="15265" max="15265" customWidth="1" width="8.7109375"/>
    <col min="15266" max="15266" customWidth="1" width="8.7109375"/>
    <col min="15267" max="15267" customWidth="1" width="8.7109375"/>
    <col min="15268" max="15268" customWidth="1" width="8.7109375"/>
    <col min="15269" max="15269" customWidth="1" width="8.7109375"/>
    <col min="15270" max="15270" customWidth="1" width="8.7109375"/>
    <col min="15271" max="15271" customWidth="1" width="8.7109375"/>
    <col min="15272" max="15272" customWidth="1" width="8.7109375"/>
    <col min="15273" max="15273" customWidth="1" width="8.7109375"/>
    <col min="15274" max="15274" customWidth="1" width="8.7109375"/>
    <col min="15275" max="15275" customWidth="1" width="8.7109375"/>
    <col min="15276" max="15276" customWidth="1" width="8.7109375"/>
    <col min="15277" max="15277" customWidth="1" width="8.7109375"/>
    <col min="15278" max="15278" customWidth="1" width="8.7109375"/>
    <col min="15279" max="15279" customWidth="1" width="8.7109375"/>
    <col min="15280" max="15280" customWidth="1" width="8.7109375"/>
    <col min="15281" max="15281" customWidth="1" width="8.7109375"/>
    <col min="15282" max="15282" customWidth="1" width="8.7109375"/>
    <col min="15283" max="15283" customWidth="1" width="8.7109375"/>
    <col min="15284" max="15284" customWidth="1" width="8.7109375"/>
    <col min="15285" max="15285" customWidth="1" width="8.7109375"/>
    <col min="15286" max="15286" customWidth="1" width="8.7109375"/>
    <col min="15287" max="15287" customWidth="1" width="8.7109375"/>
    <col min="15288" max="15288" customWidth="1" width="8.7109375"/>
    <col min="15289" max="15289" customWidth="1" width="8.7109375"/>
    <col min="15290" max="15290" customWidth="1" width="8.7109375"/>
    <col min="15291" max="15291" customWidth="1" width="8.7109375"/>
    <col min="15292" max="15292" customWidth="1" width="8.7109375"/>
    <col min="15293" max="15293" customWidth="1" width="8.7109375"/>
    <col min="15294" max="15294" customWidth="1" width="8.7109375"/>
    <col min="15295" max="15295" customWidth="1" width="8.7109375"/>
    <col min="15296" max="15296" customWidth="1" width="8.7109375"/>
    <col min="15297" max="15297" customWidth="1" width="8.7109375"/>
    <col min="15298" max="15298" customWidth="1" width="8.7109375"/>
    <col min="15299" max="15299" customWidth="1" width="8.7109375"/>
    <col min="15300" max="15300" customWidth="1" width="8.7109375"/>
    <col min="15301" max="15301" customWidth="1" width="8.7109375"/>
    <col min="15302" max="15302" customWidth="1" width="8.7109375"/>
    <col min="15303" max="15303" customWidth="1" width="8.7109375"/>
    <col min="15304" max="15304" customWidth="1" width="8.7109375"/>
    <col min="15305" max="15305" customWidth="1" width="8.7109375"/>
    <col min="15306" max="15306" customWidth="1" width="8.7109375"/>
    <col min="15307" max="15307" customWidth="1" width="8.7109375"/>
    <col min="15308" max="15308" customWidth="1" width="8.7109375"/>
    <col min="15309" max="15309" customWidth="1" width="8.7109375"/>
    <col min="15310" max="15310" customWidth="1" width="8.7109375"/>
    <col min="15311" max="15311" customWidth="1" width="8.7109375"/>
    <col min="15312" max="15312" customWidth="1" width="8.7109375"/>
    <col min="15313" max="15313" customWidth="1" width="8.7109375"/>
    <col min="15314" max="15314" customWidth="1" width="8.7109375"/>
    <col min="15315" max="15315" customWidth="1" width="8.7109375"/>
    <col min="15316" max="15316" customWidth="1" width="8.7109375"/>
    <col min="15317" max="15317" customWidth="1" width="8.7109375"/>
    <col min="15318" max="15318" customWidth="1" width="8.7109375"/>
    <col min="15319" max="15319" customWidth="1" width="8.7109375"/>
    <col min="15320" max="15320" customWidth="1" width="8.7109375"/>
    <col min="15321" max="15321" customWidth="1" width="8.7109375"/>
    <col min="15322" max="15322" customWidth="1" width="8.7109375"/>
    <col min="15323" max="15323" customWidth="1" width="8.7109375"/>
    <col min="15324" max="15324" customWidth="1" width="8.7109375"/>
    <col min="15325" max="15325" customWidth="1" width="8.7109375"/>
    <col min="15326" max="15326" customWidth="1" width="8.7109375"/>
    <col min="15327" max="15327" customWidth="1" width="8.7109375"/>
    <col min="15328" max="15328" customWidth="1" width="8.7109375"/>
    <col min="15329" max="15329" customWidth="1" width="8.7109375"/>
    <col min="15330" max="15330" customWidth="1" width="8.7109375"/>
    <col min="15331" max="15331" customWidth="1" width="8.7109375"/>
    <col min="15332" max="15332" customWidth="1" width="8.7109375"/>
    <col min="15333" max="15333" customWidth="1" width="8.7109375"/>
    <col min="15334" max="15334" customWidth="1" width="8.7109375"/>
    <col min="15335" max="15335" customWidth="1" width="8.7109375"/>
    <col min="15336" max="15336" customWidth="1" width="8.7109375"/>
    <col min="15337" max="15337" customWidth="1" width="8.7109375"/>
    <col min="15338" max="15338" customWidth="1" width="8.7109375"/>
    <col min="15339" max="15339" customWidth="1" width="8.7109375"/>
    <col min="15340" max="15340" customWidth="1" width="8.7109375"/>
    <col min="15341" max="15341" customWidth="1" width="8.7109375"/>
    <col min="15342" max="15342" customWidth="1" width="8.7109375"/>
    <col min="15343" max="15343" customWidth="1" width="8.7109375"/>
    <col min="15344" max="15344" customWidth="1" width="8.7109375"/>
    <col min="15345" max="15345" customWidth="1" width="8.7109375"/>
    <col min="15346" max="15346" customWidth="1" width="8.7109375"/>
    <col min="15347" max="15347" customWidth="1" width="8.7109375"/>
    <col min="15348" max="15348" customWidth="1" width="8.7109375"/>
    <col min="15349" max="15349" customWidth="1" width="8.7109375"/>
    <col min="15350" max="15350" customWidth="1" width="8.7109375"/>
    <col min="15351" max="15351" customWidth="1" width="8.7109375"/>
    <col min="15352" max="15352" customWidth="1" width="8.7109375"/>
    <col min="15353" max="15353" customWidth="1" width="8.7109375"/>
    <col min="15354" max="15354" customWidth="1" width="8.7109375"/>
    <col min="15355" max="15355" customWidth="1" width="8.7109375"/>
    <col min="15356" max="15356" customWidth="1" width="8.7109375"/>
    <col min="15357" max="15357" customWidth="1" width="8.7109375"/>
    <col min="15358" max="15358" customWidth="1" width="8.7109375"/>
    <col min="15359" max="15359" customWidth="1" width="8.7109375"/>
    <col min="15360" max="15360" customWidth="1" width="8.7109375"/>
    <col min="15361" max="15361" customWidth="1" width="8.7109375"/>
    <col min="15362" max="15362" customWidth="1" width="8.7109375"/>
    <col min="15363" max="15363" customWidth="1" width="8.7109375"/>
    <col min="15364" max="15364" customWidth="1" width="8.7109375"/>
    <col min="15365" max="15365" customWidth="1" width="8.7109375"/>
    <col min="15366" max="15366" customWidth="1" width="8.7109375"/>
    <col min="15367" max="15367" customWidth="1" width="8.7109375"/>
    <col min="15368" max="15368" customWidth="1" width="8.7109375"/>
    <col min="15369" max="15369" customWidth="1" width="8.7109375"/>
    <col min="15370" max="15370" customWidth="1" width="8.7109375"/>
    <col min="15371" max="15371" customWidth="1" width="8.7109375"/>
    <col min="15372" max="15372" customWidth="1" width="8.7109375"/>
    <col min="15373" max="15373" customWidth="1" width="8.7109375"/>
    <col min="15374" max="15374" customWidth="1" width="8.7109375"/>
    <col min="15375" max="15375" customWidth="1" width="8.7109375"/>
    <col min="15376" max="15376" customWidth="1" width="8.7109375"/>
    <col min="15377" max="15377" customWidth="1" width="8.7109375"/>
    <col min="15378" max="15378" customWidth="1" width="8.7109375"/>
    <col min="15379" max="15379" customWidth="1" width="8.7109375"/>
    <col min="15380" max="15380" customWidth="1" width="8.7109375"/>
    <col min="15381" max="15381" customWidth="1" width="8.7109375"/>
    <col min="15382" max="15382" customWidth="1" width="8.7109375"/>
    <col min="15383" max="15383" customWidth="1" width="8.7109375"/>
    <col min="15384" max="15384" customWidth="1" width="8.7109375"/>
    <col min="15385" max="15385" customWidth="1" width="8.7109375"/>
    <col min="15386" max="15386" customWidth="1" width="8.7109375"/>
    <col min="15387" max="15387" customWidth="1" width="8.7109375"/>
    <col min="15388" max="15388" customWidth="1" width="8.7109375"/>
    <col min="15389" max="15389" customWidth="1" width="8.7109375"/>
    <col min="15390" max="15390" customWidth="1" width="8.7109375"/>
    <col min="15391" max="15391" customWidth="1" width="8.7109375"/>
    <col min="15392" max="15392" customWidth="1" width="8.7109375"/>
    <col min="15393" max="15393" customWidth="1" width="8.7109375"/>
    <col min="15394" max="15394" customWidth="1" width="8.7109375"/>
    <col min="15395" max="15395" customWidth="1" width="8.7109375"/>
    <col min="15396" max="15396" customWidth="1" width="8.7109375"/>
    <col min="15397" max="15397" customWidth="1" width="8.7109375"/>
    <col min="15398" max="15398" customWidth="1" width="8.7109375"/>
    <col min="15399" max="15399" customWidth="1" width="8.7109375"/>
    <col min="15400" max="15400" customWidth="1" width="8.7109375"/>
    <col min="15401" max="15401" customWidth="1" width="8.7109375"/>
    <col min="15402" max="15402" customWidth="1" width="8.7109375"/>
    <col min="15403" max="15403" customWidth="1" width="8.7109375"/>
    <col min="15404" max="15404" customWidth="1" width="8.7109375"/>
    <col min="15405" max="15405" customWidth="1" width="8.7109375"/>
    <col min="15406" max="15406" customWidth="1" width="8.7109375"/>
    <col min="15407" max="15407" customWidth="1" width="8.7109375"/>
    <col min="15408" max="15408" customWidth="1" width="8.7109375"/>
    <col min="15409" max="15409" customWidth="1" width="8.7109375"/>
    <col min="15410" max="15410" customWidth="1" width="8.7109375"/>
    <col min="15411" max="15411" customWidth="1" width="8.7109375"/>
    <col min="15412" max="15412" customWidth="1" width="8.7109375"/>
    <col min="15413" max="15413" customWidth="1" width="8.7109375"/>
    <col min="15414" max="15414" customWidth="1" width="8.7109375"/>
    <col min="15415" max="15415" customWidth="1" width="8.7109375"/>
    <col min="15416" max="15416" customWidth="1" width="8.7109375"/>
    <col min="15417" max="15417" customWidth="1" width="8.7109375"/>
    <col min="15418" max="15418" customWidth="1" width="8.7109375"/>
    <col min="15419" max="15419" customWidth="1" width="8.7109375"/>
    <col min="15420" max="15420" customWidth="1" width="8.7109375"/>
    <col min="15421" max="15421" customWidth="1" width="8.7109375"/>
    <col min="15422" max="15422" customWidth="1" width="8.7109375"/>
    <col min="15423" max="15423" customWidth="1" width="8.7109375"/>
    <col min="15424" max="15424" customWidth="1" width="8.7109375"/>
    <col min="15425" max="15425" customWidth="1" width="8.7109375"/>
    <col min="15426" max="15426" customWidth="1" width="8.7109375"/>
    <col min="15427" max="15427" customWidth="1" width="8.7109375"/>
    <col min="15428" max="15428" customWidth="1" width="8.7109375"/>
    <col min="15429" max="15429" customWidth="1" width="8.7109375"/>
    <col min="15430" max="15430" customWidth="1" width="8.7109375"/>
    <col min="15431" max="15431" customWidth="1" width="8.7109375"/>
    <col min="15432" max="15432" customWidth="1" width="8.7109375"/>
    <col min="15433" max="15433" customWidth="1" width="8.7109375"/>
    <col min="15434" max="15434" customWidth="1" width="8.7109375"/>
    <col min="15435" max="15435" customWidth="1" width="8.7109375"/>
    <col min="15436" max="15436" customWidth="1" width="8.7109375"/>
    <col min="15437" max="15437" customWidth="1" width="8.7109375"/>
    <col min="15438" max="15438" customWidth="1" width="8.7109375"/>
    <col min="15439" max="15439" customWidth="1" width="8.7109375"/>
    <col min="15440" max="15440" customWidth="1" width="8.7109375"/>
    <col min="15441" max="15441" customWidth="1" width="8.7109375"/>
    <col min="15442" max="15442" customWidth="1" width="8.7109375"/>
    <col min="15443" max="15443" customWidth="1" width="8.7109375"/>
    <col min="15444" max="15444" customWidth="1" width="8.7109375"/>
    <col min="15445" max="15445" customWidth="1" width="8.7109375"/>
    <col min="15446" max="15446" customWidth="1" width="8.7109375"/>
    <col min="15447" max="15447" customWidth="1" width="8.7109375"/>
    <col min="15448" max="15448" customWidth="1" width="8.7109375"/>
    <col min="15449" max="15449" customWidth="1" width="8.7109375"/>
    <col min="15450" max="15450" customWidth="1" width="8.7109375"/>
    <col min="15451" max="15451" customWidth="1" width="8.7109375"/>
    <col min="15452" max="15452" customWidth="1" width="8.7109375"/>
    <col min="15453" max="15453" customWidth="1" width="8.7109375"/>
    <col min="15454" max="15454" customWidth="1" width="8.7109375"/>
    <col min="15455" max="15455" customWidth="1" width="8.7109375"/>
    <col min="15456" max="15456" customWidth="1" width="8.7109375"/>
    <col min="15457" max="15457" customWidth="1" width="8.7109375"/>
    <col min="15458" max="15458" customWidth="1" width="8.7109375"/>
    <col min="15459" max="15459" customWidth="1" width="8.7109375"/>
    <col min="15460" max="15460" customWidth="1" width="8.7109375"/>
    <col min="15461" max="15461" customWidth="1" width="8.7109375"/>
    <col min="15462" max="15462" customWidth="1" width="8.7109375"/>
    <col min="15463" max="15463" customWidth="1" width="8.7109375"/>
    <col min="15464" max="15464" customWidth="1" width="8.7109375"/>
    <col min="15465" max="15465" customWidth="1" width="8.7109375"/>
    <col min="15466" max="15466" customWidth="1" width="8.7109375"/>
    <col min="15467" max="15467" customWidth="1" width="8.7109375"/>
    <col min="15468" max="15468" customWidth="1" width="8.7109375"/>
    <col min="15469" max="15469" customWidth="1" width="8.7109375"/>
    <col min="15470" max="15470" customWidth="1" width="8.7109375"/>
    <col min="15471" max="15471" customWidth="1" width="8.7109375"/>
    <col min="15472" max="15472" customWidth="1" width="8.7109375"/>
    <col min="15473" max="15473" customWidth="1" width="8.7109375"/>
    <col min="15474" max="15474" customWidth="1" width="8.7109375"/>
    <col min="15475" max="15475" customWidth="1" width="8.7109375"/>
    <col min="15476" max="15476" customWidth="1" width="8.7109375"/>
    <col min="15477" max="15477" customWidth="1" width="8.7109375"/>
    <col min="15478" max="15478" customWidth="1" width="8.7109375"/>
    <col min="15479" max="15479" customWidth="1" width="8.7109375"/>
    <col min="15480" max="15480" customWidth="1" width="8.7109375"/>
    <col min="15481" max="15481" customWidth="1" width="8.7109375"/>
    <col min="15482" max="15482" customWidth="1" width="8.7109375"/>
    <col min="15483" max="15483" customWidth="1" width="8.7109375"/>
    <col min="15484" max="15484" customWidth="1" width="8.7109375"/>
    <col min="15485" max="15485" customWidth="1" width="8.7109375"/>
    <col min="15486" max="15486" customWidth="1" width="8.7109375"/>
    <col min="15487" max="15487" customWidth="1" width="8.7109375"/>
    <col min="15488" max="15488" customWidth="1" width="8.7109375"/>
    <col min="15489" max="15489" customWidth="1" width="8.7109375"/>
    <col min="15490" max="15490" customWidth="1" width="8.7109375"/>
    <col min="15491" max="15491" customWidth="1" width="8.7109375"/>
    <col min="15492" max="15492" customWidth="1" width="8.7109375"/>
    <col min="15493" max="15493" customWidth="1" width="8.7109375"/>
    <col min="15494" max="15494" customWidth="1" width="8.7109375"/>
    <col min="15495" max="15495" customWidth="1" width="8.7109375"/>
    <col min="15496" max="15496" customWidth="1" width="8.7109375"/>
    <col min="15497" max="15497" customWidth="1" width="8.7109375"/>
    <col min="15498" max="15498" customWidth="1" width="8.7109375"/>
    <col min="15499" max="15499" customWidth="1" width="8.7109375"/>
    <col min="15500" max="15500" customWidth="1" width="8.7109375"/>
    <col min="15501" max="15501" customWidth="1" width="8.7109375"/>
    <col min="15502" max="15502" customWidth="1" width="8.7109375"/>
    <col min="15503" max="15503" customWidth="1" width="8.7109375"/>
    <col min="15504" max="15504" customWidth="1" width="8.7109375"/>
    <col min="15505" max="15505" customWidth="1" width="8.7109375"/>
    <col min="15506" max="15506" customWidth="1" width="8.7109375"/>
    <col min="15507" max="15507" customWidth="1" width="8.7109375"/>
    <col min="15508" max="15508" customWidth="1" width="8.7109375"/>
    <col min="15509" max="15509" customWidth="1" width="8.7109375"/>
    <col min="15510" max="15510" customWidth="1" width="8.7109375"/>
    <col min="15511" max="15511" customWidth="1" width="8.7109375"/>
    <col min="15512" max="15512" customWidth="1" width="8.7109375"/>
    <col min="15513" max="15513" customWidth="1" width="8.7109375"/>
    <col min="15514" max="15514" customWidth="1" width="8.7109375"/>
    <col min="15515" max="15515" customWidth="1" width="8.7109375"/>
    <col min="15516" max="15516" customWidth="1" width="8.7109375"/>
    <col min="15517" max="15517" customWidth="1" width="8.7109375"/>
    <col min="15518" max="15518" customWidth="1" width="8.7109375"/>
    <col min="15519" max="15519" customWidth="1" width="8.7109375"/>
    <col min="15520" max="15520" customWidth="1" width="8.7109375"/>
    <col min="15521" max="15521" customWidth="1" width="8.7109375"/>
    <col min="15522" max="15522" customWidth="1" width="8.7109375"/>
    <col min="15523" max="15523" customWidth="1" width="8.7109375"/>
    <col min="15524" max="15524" customWidth="1" width="8.7109375"/>
    <col min="15525" max="15525" customWidth="1" width="8.7109375"/>
    <col min="15526" max="15526" customWidth="1" width="8.7109375"/>
    <col min="15527" max="15527" customWidth="1" width="8.7109375"/>
    <col min="15528" max="15528" customWidth="1" width="8.7109375"/>
    <col min="15529" max="15529" customWidth="1" width="8.7109375"/>
    <col min="15530" max="15530" customWidth="1" width="8.7109375"/>
    <col min="15531" max="15531" customWidth="1" width="8.7109375"/>
    <col min="15532" max="15532" customWidth="1" width="8.7109375"/>
    <col min="15533" max="15533" customWidth="1" width="8.7109375"/>
    <col min="15534" max="15534" customWidth="1" width="8.7109375"/>
    <col min="15535" max="15535" customWidth="1" width="8.7109375"/>
    <col min="15536" max="15536" customWidth="1" width="8.7109375"/>
    <col min="15537" max="15537" customWidth="1" width="8.7109375"/>
    <col min="15538" max="15538" customWidth="1" width="8.7109375"/>
    <col min="15539" max="15539" customWidth="1" width="8.7109375"/>
    <col min="15540" max="15540" customWidth="1" width="8.7109375"/>
    <col min="15541" max="15541" customWidth="1" width="8.7109375"/>
    <col min="15542" max="15542" customWidth="1" width="8.7109375"/>
    <col min="15543" max="15543" customWidth="1" width="8.7109375"/>
    <col min="15544" max="15544" customWidth="1" width="8.7109375"/>
    <col min="15545" max="15545" customWidth="1" width="8.7109375"/>
    <col min="15546" max="15546" customWidth="1" width="8.7109375"/>
    <col min="15547" max="15547" customWidth="1" width="8.7109375"/>
    <col min="15548" max="15548" customWidth="1" width="8.7109375"/>
    <col min="15549" max="15549" customWidth="1" width="8.7109375"/>
    <col min="15550" max="15550" customWidth="1" width="8.7109375"/>
    <col min="15551" max="15551" customWidth="1" width="8.7109375"/>
    <col min="15552" max="15552" customWidth="1" width="8.7109375"/>
    <col min="15553" max="15553" customWidth="1" width="8.7109375"/>
    <col min="15554" max="15554" customWidth="1" width="8.7109375"/>
    <col min="15555" max="15555" customWidth="1" width="8.7109375"/>
    <col min="15556" max="15556" customWidth="1" width="8.7109375"/>
    <col min="15557" max="15557" customWidth="1" width="8.7109375"/>
    <col min="15558" max="15558" customWidth="1" width="8.7109375"/>
    <col min="15559" max="15559" customWidth="1" width="8.7109375"/>
    <col min="15560" max="15560" customWidth="1" width="8.7109375"/>
    <col min="15561" max="15561" customWidth="1" width="8.7109375"/>
    <col min="15562" max="15562" customWidth="1" width="8.7109375"/>
    <col min="15563" max="15563" customWidth="1" width="8.7109375"/>
    <col min="15564" max="15564" customWidth="1" width="8.7109375"/>
    <col min="15565" max="15565" customWidth="1" width="8.7109375"/>
    <col min="15566" max="15566" customWidth="1" width="8.7109375"/>
    <col min="15567" max="15567" customWidth="1" width="8.7109375"/>
    <col min="15568" max="15568" customWidth="1" width="8.7109375"/>
    <col min="15569" max="15569" customWidth="1" width="8.7109375"/>
    <col min="15570" max="15570" customWidth="1" width="8.7109375"/>
    <col min="15571" max="15571" customWidth="1" width="8.7109375"/>
    <col min="15572" max="15572" customWidth="1" width="8.7109375"/>
    <col min="15573" max="15573" customWidth="1" width="8.7109375"/>
    <col min="15574" max="15574" customWidth="1" width="8.7109375"/>
    <col min="15575" max="15575" customWidth="1" width="8.7109375"/>
    <col min="15576" max="15576" customWidth="1" width="8.7109375"/>
    <col min="15577" max="15577" customWidth="1" width="8.7109375"/>
    <col min="15578" max="15578" customWidth="1" width="8.7109375"/>
    <col min="15579" max="15579" customWidth="1" width="8.7109375"/>
    <col min="15580" max="15580" customWidth="1" width="8.7109375"/>
    <col min="15581" max="15581" customWidth="1" width="8.7109375"/>
    <col min="15582" max="15582" customWidth="1" width="8.7109375"/>
    <col min="15583" max="15583" customWidth="1" width="8.7109375"/>
    <col min="15584" max="15584" customWidth="1" width="8.7109375"/>
    <col min="15585" max="15585" customWidth="1" width="8.7109375"/>
    <col min="15586" max="15586" customWidth="1" width="8.7109375"/>
    <col min="15587" max="15587" customWidth="1" width="8.7109375"/>
    <col min="15588" max="15588" customWidth="1" width="8.7109375"/>
    <col min="15589" max="15589" customWidth="1" width="8.7109375"/>
    <col min="15590" max="15590" customWidth="1" width="8.7109375"/>
    <col min="15591" max="15591" customWidth="1" width="8.7109375"/>
    <col min="15592" max="15592" customWidth="1" width="8.7109375"/>
    <col min="15593" max="15593" customWidth="1" width="8.7109375"/>
    <col min="15594" max="15594" customWidth="1" width="8.7109375"/>
    <col min="15595" max="15595" customWidth="1" width="8.7109375"/>
    <col min="15596" max="15596" customWidth="1" width="8.7109375"/>
    <col min="15597" max="15597" customWidth="1" width="8.7109375"/>
    <col min="15598" max="15598" customWidth="1" width="8.7109375"/>
    <col min="15599" max="15599" customWidth="1" width="8.7109375"/>
    <col min="15600" max="15600" customWidth="1" width="8.7109375"/>
    <col min="15601" max="15601" customWidth="1" width="8.7109375"/>
    <col min="15602" max="15602" customWidth="1" width="8.7109375"/>
    <col min="15603" max="15603" customWidth="1" width="8.7109375"/>
    <col min="15604" max="15604" customWidth="1" width="8.7109375"/>
    <col min="15605" max="15605" customWidth="1" width="8.7109375"/>
    <col min="15606" max="15606" customWidth="1" width="8.7109375"/>
    <col min="15607" max="15607" customWidth="1" width="8.7109375"/>
    <col min="15608" max="15608" customWidth="1" width="8.7109375"/>
    <col min="15609" max="15609" customWidth="1" width="8.7109375"/>
    <col min="15610" max="15610" customWidth="1" width="8.7109375"/>
    <col min="15611" max="15611" customWidth="1" width="8.7109375"/>
    <col min="15612" max="15612" customWidth="1" width="8.7109375"/>
    <col min="15613" max="15613" customWidth="1" width="8.7109375"/>
    <col min="15614" max="15614" customWidth="1" width="8.7109375"/>
    <col min="15615" max="15615" customWidth="1" width="8.7109375"/>
    <col min="15616" max="15616" customWidth="1" width="8.7109375"/>
    <col min="15617" max="15617" customWidth="1" width="8.7109375"/>
    <col min="15618" max="15618" customWidth="1" width="8.7109375"/>
    <col min="15619" max="15619" customWidth="1" width="8.7109375"/>
    <col min="15620" max="15620" customWidth="1" width="8.7109375"/>
    <col min="15621" max="15621" customWidth="1" width="8.7109375"/>
    <col min="15622" max="15622" customWidth="1" width="8.7109375"/>
    <col min="15623" max="15623" customWidth="1" width="8.7109375"/>
    <col min="15624" max="15624" customWidth="1" width="8.7109375"/>
    <col min="15625" max="15625" customWidth="1" width="8.7109375"/>
    <col min="15626" max="15626" customWidth="1" width="8.7109375"/>
    <col min="15627" max="15627" customWidth="1" width="8.7109375"/>
    <col min="15628" max="15628" customWidth="1" width="8.7109375"/>
    <col min="15629" max="15629" customWidth="1" width="8.7109375"/>
    <col min="15630" max="15630" customWidth="1" width="8.7109375"/>
    <col min="15631" max="15631" customWidth="1" width="8.7109375"/>
    <col min="15632" max="15632" customWidth="1" width="8.7109375"/>
    <col min="15633" max="15633" customWidth="1" width="8.7109375"/>
    <col min="15634" max="15634" customWidth="1" width="8.7109375"/>
    <col min="15635" max="15635" customWidth="1" width="8.7109375"/>
    <col min="15636" max="15636" customWidth="1" width="8.7109375"/>
    <col min="15637" max="15637" customWidth="1" width="8.7109375"/>
    <col min="15638" max="15638" customWidth="1" width="8.7109375"/>
    <col min="15639" max="15639" customWidth="1" width="8.7109375"/>
    <col min="15640" max="15640" customWidth="1" width="8.7109375"/>
    <col min="15641" max="15641" customWidth="1" width="8.7109375"/>
    <col min="15642" max="15642" customWidth="1" width="8.7109375"/>
    <col min="15643" max="15643" customWidth="1" width="8.7109375"/>
    <col min="15644" max="15644" customWidth="1" width="8.7109375"/>
    <col min="15645" max="15645" customWidth="1" width="8.7109375"/>
    <col min="15646" max="15646" customWidth="1" width="8.7109375"/>
    <col min="15647" max="15647" customWidth="1" width="8.7109375"/>
    <col min="15648" max="15648" customWidth="1" width="8.7109375"/>
    <col min="15649" max="15649" customWidth="1" width="8.7109375"/>
    <col min="15650" max="15650" customWidth="1" width="8.7109375"/>
    <col min="15651" max="15651" customWidth="1" width="8.7109375"/>
    <col min="15652" max="15652" customWidth="1" width="8.7109375"/>
    <col min="15653" max="15653" customWidth="1" width="8.7109375"/>
    <col min="15654" max="15654" customWidth="1" width="8.7109375"/>
    <col min="15655" max="15655" customWidth="1" width="8.7109375"/>
    <col min="15656" max="15656" customWidth="1" width="8.7109375"/>
    <col min="15657" max="15657" customWidth="1" width="8.7109375"/>
    <col min="15658" max="15658" customWidth="1" width="8.7109375"/>
    <col min="15659" max="15659" customWidth="1" width="8.7109375"/>
    <col min="15660" max="15660" customWidth="1" width="8.7109375"/>
    <col min="15661" max="15661" customWidth="1" width="8.7109375"/>
    <col min="15662" max="15662" customWidth="1" width="8.7109375"/>
    <col min="15663" max="15663" customWidth="1" width="8.7109375"/>
    <col min="15664" max="15664" customWidth="1" width="8.7109375"/>
    <col min="15665" max="15665" customWidth="1" width="8.7109375"/>
    <col min="15666" max="15666" customWidth="1" width="8.7109375"/>
    <col min="15667" max="15667" customWidth="1" width="8.7109375"/>
    <col min="15668" max="15668" customWidth="1" width="8.7109375"/>
    <col min="15669" max="15669" customWidth="1" width="8.7109375"/>
    <col min="15670" max="15670" customWidth="1" width="8.7109375"/>
    <col min="15671" max="15671" customWidth="1" width="8.7109375"/>
    <col min="15672" max="15672" customWidth="1" width="8.7109375"/>
    <col min="15673" max="15673" customWidth="1" width="8.7109375"/>
    <col min="15674" max="15674" customWidth="1" width="8.7109375"/>
    <col min="15675" max="15675" customWidth="1" width="8.7109375"/>
    <col min="15676" max="15676" customWidth="1" width="8.7109375"/>
    <col min="15677" max="15677" customWidth="1" width="8.7109375"/>
    <col min="15678" max="15678" customWidth="1" width="8.7109375"/>
    <col min="15679" max="15679" customWidth="1" width="8.7109375"/>
    <col min="15680" max="15680" customWidth="1" width="8.7109375"/>
    <col min="15681" max="15681" customWidth="1" width="8.7109375"/>
    <col min="15682" max="15682" customWidth="1" width="8.7109375"/>
    <col min="15683" max="15683" customWidth="1" width="8.7109375"/>
    <col min="15684" max="15684" customWidth="1" width="8.7109375"/>
    <col min="15685" max="15685" customWidth="1" width="8.7109375"/>
    <col min="15686" max="15686" customWidth="1" width="8.7109375"/>
    <col min="15687" max="15687" customWidth="1" width="8.7109375"/>
    <col min="15688" max="15688" customWidth="1" width="8.7109375"/>
    <col min="15689" max="15689" customWidth="1" width="8.7109375"/>
    <col min="15690" max="15690" customWidth="1" width="8.7109375"/>
    <col min="15691" max="15691" customWidth="1" width="8.7109375"/>
    <col min="15692" max="15692" customWidth="1" width="8.7109375"/>
    <col min="15693" max="15693" customWidth="1" width="8.7109375"/>
    <col min="15694" max="15694" customWidth="1" width="8.7109375"/>
    <col min="15695" max="15695" customWidth="1" width="8.7109375"/>
    <col min="15696" max="15696" customWidth="1" width="8.7109375"/>
    <col min="15697" max="15697" customWidth="1" width="8.7109375"/>
    <col min="15698" max="15698" customWidth="1" width="8.7109375"/>
    <col min="15699" max="15699" customWidth="1" width="8.7109375"/>
    <col min="15700" max="15700" customWidth="1" width="8.7109375"/>
    <col min="15701" max="15701" customWidth="1" width="8.7109375"/>
    <col min="15702" max="15702" customWidth="1" width="8.7109375"/>
    <col min="15703" max="15703" customWidth="1" width="8.7109375"/>
    <col min="15704" max="15704" customWidth="1" width="8.7109375"/>
    <col min="15705" max="15705" customWidth="1" width="8.7109375"/>
    <col min="15706" max="15706" customWidth="1" width="8.7109375"/>
    <col min="15707" max="15707" customWidth="1" width="8.7109375"/>
    <col min="15708" max="15708" customWidth="1" width="8.7109375"/>
    <col min="15709" max="15709" customWidth="1" width="8.7109375"/>
    <col min="15710" max="15710" customWidth="1" width="8.7109375"/>
    <col min="15711" max="15711" customWidth="1" width="8.7109375"/>
    <col min="15712" max="15712" customWidth="1" width="8.7109375"/>
    <col min="15713" max="15713" customWidth="1" width="8.7109375"/>
    <col min="15714" max="15714" customWidth="1" width="8.7109375"/>
    <col min="15715" max="15715" customWidth="1" width="8.7109375"/>
    <col min="15716" max="15716" customWidth="1" width="8.7109375"/>
    <col min="15717" max="15717" customWidth="1" width="8.7109375"/>
    <col min="15718" max="15718" customWidth="1" width="8.7109375"/>
    <col min="15719" max="15719" customWidth="1" width="8.7109375"/>
    <col min="15720" max="15720" customWidth="1" width="8.7109375"/>
    <col min="15721" max="15721" customWidth="1" width="8.7109375"/>
    <col min="15722" max="15722" customWidth="1" width="8.7109375"/>
    <col min="15723" max="15723" customWidth="1" width="8.7109375"/>
    <col min="15724" max="15724" customWidth="1" width="8.7109375"/>
    <col min="15725" max="15725" customWidth="1" width="8.7109375"/>
    <col min="15726" max="15726" customWidth="1" width="8.7109375"/>
    <col min="15727" max="15727" customWidth="1" width="8.7109375"/>
    <col min="15728" max="15728" customWidth="1" width="8.7109375"/>
    <col min="15729" max="15729" customWidth="1" width="8.7109375"/>
    <col min="15730" max="15730" customWidth="1" width="8.7109375"/>
    <col min="15731" max="15731" customWidth="1" width="8.7109375"/>
    <col min="15732" max="15732" customWidth="1" width="8.7109375"/>
    <col min="15733" max="15733" customWidth="1" width="8.7109375"/>
    <col min="15734" max="15734" customWidth="1" width="8.7109375"/>
    <col min="15735" max="15735" customWidth="1" width="8.7109375"/>
    <col min="15736" max="15736" customWidth="1" width="8.7109375"/>
    <col min="15737" max="15737" customWidth="1" width="8.7109375"/>
    <col min="15738" max="15738" customWidth="1" width="8.7109375"/>
    <col min="15739" max="15739" customWidth="1" width="8.7109375"/>
    <col min="15740" max="15740" customWidth="1" width="8.7109375"/>
    <col min="15741" max="15741" customWidth="1" width="8.7109375"/>
    <col min="15742" max="15742" customWidth="1" width="8.7109375"/>
    <col min="15743" max="15743" customWidth="1" width="8.7109375"/>
    <col min="15744" max="15744" customWidth="1" width="8.7109375"/>
    <col min="15745" max="15745" customWidth="1" width="8.7109375"/>
    <col min="15746" max="15746" customWidth="1" width="8.7109375"/>
    <col min="15747" max="15747" customWidth="1" width="8.7109375"/>
    <col min="15748" max="15748" customWidth="1" width="8.7109375"/>
    <col min="15749" max="15749" customWidth="1" width="8.7109375"/>
    <col min="15750" max="15750" customWidth="1" width="8.7109375"/>
    <col min="15751" max="15751" customWidth="1" width="8.7109375"/>
    <col min="15752" max="15752" customWidth="1" width="8.7109375"/>
    <col min="15753" max="15753" customWidth="1" width="8.7109375"/>
    <col min="15754" max="15754" customWidth="1" width="8.7109375"/>
    <col min="15755" max="15755" customWidth="1" width="8.7109375"/>
    <col min="15756" max="15756" customWidth="1" width="8.7109375"/>
    <col min="15757" max="15757" customWidth="1" width="8.7109375"/>
    <col min="15758" max="15758" customWidth="1" width="8.7109375"/>
    <col min="15759" max="15759" customWidth="1" width="8.7109375"/>
    <col min="15760" max="15760" customWidth="1" width="8.7109375"/>
    <col min="15761" max="15761" customWidth="1" width="8.7109375"/>
    <col min="15762" max="15762" customWidth="1" width="8.7109375"/>
    <col min="15763" max="15763" customWidth="1" width="8.7109375"/>
    <col min="15764" max="15764" customWidth="1" width="8.7109375"/>
    <col min="15765" max="15765" customWidth="1" width="8.7109375"/>
    <col min="15766" max="15766" customWidth="1" width="8.7109375"/>
    <col min="15767" max="15767" customWidth="1" width="8.7109375"/>
    <col min="15768" max="15768" customWidth="1" width="8.7109375"/>
    <col min="15769" max="15769" customWidth="1" width="8.7109375"/>
    <col min="15770" max="15770" customWidth="1" width="8.7109375"/>
    <col min="15771" max="15771" customWidth="1" width="8.7109375"/>
    <col min="15772" max="15772" customWidth="1" width="8.7109375"/>
    <col min="15773" max="15773" customWidth="1" width="8.7109375"/>
    <col min="15774" max="15774" customWidth="1" width="8.7109375"/>
    <col min="15775" max="15775" customWidth="1" width="8.7109375"/>
    <col min="15776" max="15776" customWidth="1" width="8.7109375"/>
    <col min="15777" max="15777" customWidth="1" width="8.7109375"/>
    <col min="15778" max="15778" customWidth="1" width="8.7109375"/>
    <col min="15779" max="15779" customWidth="1" width="8.7109375"/>
    <col min="15780" max="15780" customWidth="1" width="8.7109375"/>
    <col min="15781" max="15781" customWidth="1" width="8.7109375"/>
    <col min="15782" max="15782" customWidth="1" width="8.7109375"/>
    <col min="15783" max="15783" customWidth="1" width="8.7109375"/>
    <col min="15784" max="15784" customWidth="1" width="8.7109375"/>
    <col min="15785" max="15785" customWidth="1" width="8.7109375"/>
    <col min="15786" max="15786" customWidth="1" width="8.7109375"/>
    <col min="15787" max="15787" customWidth="1" width="8.7109375"/>
    <col min="15788" max="15788" customWidth="1" width="8.7109375"/>
    <col min="15789" max="15789" customWidth="1" width="8.7109375"/>
    <col min="15790" max="15790" customWidth="1" width="8.7109375"/>
    <col min="15791" max="15791" customWidth="1" width="8.7109375"/>
    <col min="15792" max="15792" customWidth="1" width="8.7109375"/>
    <col min="15793" max="15793" customWidth="1" width="8.7109375"/>
    <col min="15794" max="15794" customWidth="1" width="8.7109375"/>
    <col min="15795" max="15795" customWidth="1" width="8.7109375"/>
    <col min="15796" max="15796" customWidth="1" width="8.7109375"/>
    <col min="15797" max="15797" customWidth="1" width="8.7109375"/>
    <col min="15798" max="15798" customWidth="1" width="8.7109375"/>
    <col min="15799" max="15799" customWidth="1" width="8.7109375"/>
    <col min="15800" max="15800" customWidth="1" width="8.7109375"/>
    <col min="15801" max="15801" customWidth="1" width="8.7109375"/>
    <col min="15802" max="15802" customWidth="1" width="8.7109375"/>
    <col min="15803" max="15803" customWidth="1" width="8.7109375"/>
    <col min="15804" max="15804" customWidth="1" width="8.7109375"/>
    <col min="15805" max="15805" customWidth="1" width="8.7109375"/>
    <col min="15806" max="15806" customWidth="1" width="8.7109375"/>
    <col min="15807" max="15807" customWidth="1" width="8.7109375"/>
    <col min="15808" max="15808" customWidth="1" width="8.7109375"/>
    <col min="15809" max="15809" customWidth="1" width="8.7109375"/>
    <col min="15810" max="15810" customWidth="1" width="8.7109375"/>
    <col min="15811" max="15811" customWidth="1" width="8.7109375"/>
    <col min="15812" max="15812" customWidth="1" width="8.7109375"/>
    <col min="15813" max="15813" customWidth="1" width="8.7109375"/>
    <col min="15814" max="15814" customWidth="1" width="8.7109375"/>
    <col min="15815" max="15815" customWidth="1" width="8.7109375"/>
    <col min="15816" max="15816" customWidth="1" width="8.7109375"/>
    <col min="15817" max="15817" customWidth="1" width="8.7109375"/>
    <col min="15818" max="15818" customWidth="1" width="8.7109375"/>
    <col min="15819" max="15819" customWidth="1" width="8.7109375"/>
    <col min="15820" max="15820" customWidth="1" width="8.7109375"/>
    <col min="15821" max="15821" customWidth="1" width="8.7109375"/>
    <col min="15822" max="15822" customWidth="1" width="8.7109375"/>
    <col min="15823" max="15823" customWidth="1" width="8.7109375"/>
    <col min="15824" max="15824" customWidth="1" width="8.7109375"/>
    <col min="15825" max="15825" customWidth="1" width="8.7109375"/>
    <col min="15826" max="15826" customWidth="1" width="8.7109375"/>
    <col min="15827" max="15827" customWidth="1" width="8.7109375"/>
    <col min="15828" max="15828" customWidth="1" width="8.7109375"/>
    <col min="15829" max="15829" customWidth="1" width="8.7109375"/>
    <col min="15830" max="15830" customWidth="1" width="8.7109375"/>
    <col min="15831" max="15831" customWidth="1" width="8.7109375"/>
    <col min="15832" max="15832" customWidth="1" width="8.7109375"/>
    <col min="15833" max="15833" customWidth="1" width="8.7109375"/>
    <col min="15834" max="15834" customWidth="1" width="8.7109375"/>
    <col min="15835" max="15835" customWidth="1" width="8.7109375"/>
    <col min="15836" max="15836" customWidth="1" width="8.7109375"/>
    <col min="15837" max="15837" customWidth="1" width="8.7109375"/>
    <col min="15838" max="15838" customWidth="1" width="8.7109375"/>
    <col min="15839" max="15839" customWidth="1" width="8.7109375"/>
    <col min="15840" max="15840" customWidth="1" width="8.7109375"/>
    <col min="15841" max="15841" customWidth="1" width="8.7109375"/>
    <col min="15842" max="15842" customWidth="1" width="8.7109375"/>
    <col min="15843" max="15843" customWidth="1" width="8.7109375"/>
    <col min="15844" max="15844" customWidth="1" width="8.7109375"/>
    <col min="15845" max="15845" customWidth="1" width="8.7109375"/>
    <col min="15846" max="15846" customWidth="1" width="8.7109375"/>
    <col min="15847" max="15847" customWidth="1" width="8.7109375"/>
    <col min="15848" max="15848" customWidth="1" width="8.7109375"/>
    <col min="15849" max="15849" customWidth="1" width="8.7109375"/>
    <col min="15850" max="15850" customWidth="1" width="8.7109375"/>
    <col min="15851" max="15851" customWidth="1" width="8.7109375"/>
    <col min="15852" max="15852" customWidth="1" width="8.7109375"/>
    <col min="15853" max="15853" customWidth="1" width="8.7109375"/>
    <col min="15854" max="15854" customWidth="1" width="8.7109375"/>
    <col min="15855" max="15855" customWidth="1" width="8.7109375"/>
    <col min="15856" max="15856" customWidth="1" width="8.7109375"/>
    <col min="15857" max="15857" customWidth="1" width="8.7109375"/>
    <col min="15858" max="15858" customWidth="1" width="8.7109375"/>
    <col min="15859" max="15859" customWidth="1" width="8.7109375"/>
    <col min="15860" max="15860" customWidth="1" width="8.7109375"/>
    <col min="15861" max="15861" customWidth="1" width="8.7109375"/>
    <col min="15862" max="15862" customWidth="1" width="8.7109375"/>
    <col min="15863" max="15863" customWidth="1" width="8.7109375"/>
    <col min="15864" max="15864" customWidth="1" width="8.7109375"/>
    <col min="15865" max="15865" customWidth="1" width="8.7109375"/>
    <col min="15866" max="15866" customWidth="1" width="8.7109375"/>
    <col min="15867" max="15867" customWidth="1" width="8.7109375"/>
    <col min="15868" max="15868" customWidth="1" width="8.7109375"/>
    <col min="15869" max="15869" customWidth="1" width="8.7109375"/>
    <col min="15870" max="15870" customWidth="1" width="8.7109375"/>
    <col min="15871" max="15871" customWidth="1" width="8.7109375"/>
    <col min="15872" max="15872" customWidth="1" width="8.7109375"/>
    <col min="15873" max="15873" customWidth="1" width="8.7109375"/>
    <col min="15874" max="15874" customWidth="1" width="8.7109375"/>
    <col min="15875" max="15875" customWidth="1" width="8.7109375"/>
    <col min="15876" max="15876" customWidth="1" width="8.7109375"/>
    <col min="15877" max="15877" customWidth="1" width="8.7109375"/>
    <col min="15878" max="15878" customWidth="1" width="8.7109375"/>
    <col min="15879" max="15879" customWidth="1" width="8.7109375"/>
    <col min="15880" max="15880" customWidth="1" width="8.7109375"/>
    <col min="15881" max="15881" customWidth="1" width="8.7109375"/>
    <col min="15882" max="15882" customWidth="1" width="8.7109375"/>
    <col min="15883" max="15883" customWidth="1" width="8.7109375"/>
    <col min="15884" max="15884" customWidth="1" width="8.7109375"/>
    <col min="15885" max="15885" customWidth="1" width="8.7109375"/>
    <col min="15886" max="15886" customWidth="1" width="8.7109375"/>
    <col min="15887" max="15887" customWidth="1" width="8.7109375"/>
    <col min="15888" max="15888" customWidth="1" width="8.7109375"/>
    <col min="15889" max="15889" customWidth="1" width="8.7109375"/>
    <col min="15890" max="15890" customWidth="1" width="8.7109375"/>
    <col min="15891" max="15891" customWidth="1" width="8.7109375"/>
    <col min="15892" max="15892" customWidth="1" width="8.7109375"/>
    <col min="15893" max="15893" customWidth="1" width="8.7109375"/>
    <col min="15894" max="15894" customWidth="1" width="8.7109375"/>
    <col min="15895" max="15895" customWidth="1" width="8.7109375"/>
    <col min="15896" max="15896" customWidth="1" width="8.7109375"/>
    <col min="15897" max="15897" customWidth="1" width="8.7109375"/>
    <col min="15898" max="15898" customWidth="1" width="8.7109375"/>
    <col min="15899" max="15899" customWidth="1" width="8.7109375"/>
    <col min="15900" max="15900" customWidth="1" width="8.7109375"/>
    <col min="15901" max="15901" customWidth="1" width="8.7109375"/>
    <col min="15902" max="15902" customWidth="1" width="8.7109375"/>
    <col min="15903" max="15903" customWidth="1" width="8.7109375"/>
    <col min="15904" max="15904" customWidth="1" width="8.7109375"/>
    <col min="15905" max="15905" customWidth="1" width="8.7109375"/>
    <col min="15906" max="15906" customWidth="1" width="8.7109375"/>
    <col min="15907" max="15907" customWidth="1" width="8.7109375"/>
    <col min="15908" max="15908" customWidth="1" width="8.7109375"/>
    <col min="15909" max="15909" customWidth="1" width="8.7109375"/>
    <col min="15910" max="15910" customWidth="1" width="8.7109375"/>
    <col min="15911" max="15911" customWidth="1" width="8.7109375"/>
    <col min="15912" max="15912" customWidth="1" width="8.7109375"/>
    <col min="15913" max="15913" customWidth="1" width="8.7109375"/>
    <col min="15914" max="15914" customWidth="1" width="8.7109375"/>
    <col min="15915" max="15915" customWidth="1" width="8.7109375"/>
    <col min="15916" max="15916" customWidth="1" width="8.7109375"/>
    <col min="15917" max="15917" customWidth="1" width="8.7109375"/>
    <col min="15918" max="15918" customWidth="1" width="8.7109375"/>
    <col min="15919" max="15919" customWidth="1" width="8.7109375"/>
    <col min="15920" max="15920" customWidth="1" width="8.7109375"/>
    <col min="15921" max="15921" customWidth="1" width="8.7109375"/>
    <col min="15922" max="15922" customWidth="1" width="8.7109375"/>
    <col min="15923" max="15923" customWidth="1" width="8.7109375"/>
    <col min="15924" max="15924" customWidth="1" width="8.7109375"/>
    <col min="15925" max="15925" customWidth="1" width="8.7109375"/>
    <col min="15926" max="15926" customWidth="1" width="8.7109375"/>
    <col min="15927" max="15927" customWidth="1" width="8.7109375"/>
    <col min="15928" max="15928" customWidth="1" width="8.7109375"/>
    <col min="15929" max="15929" customWidth="1" width="8.7109375"/>
    <col min="15930" max="15930" customWidth="1" width="8.7109375"/>
    <col min="15931" max="15931" customWidth="1" width="8.7109375"/>
    <col min="15932" max="15932" customWidth="1" width="8.7109375"/>
    <col min="15933" max="15933" customWidth="1" width="8.7109375"/>
    <col min="15934" max="15934" customWidth="1" width="8.7109375"/>
    <col min="15935" max="15935" customWidth="1" width="8.7109375"/>
    <col min="15936" max="15936" customWidth="1" width="8.7109375"/>
    <col min="15937" max="15937" customWidth="1" width="8.7109375"/>
    <col min="15938" max="15938" customWidth="1" width="8.7109375"/>
    <col min="15939" max="15939" customWidth="1" width="8.7109375"/>
    <col min="15940" max="15940" customWidth="1" width="8.7109375"/>
    <col min="15941" max="15941" customWidth="1" width="8.7109375"/>
    <col min="15942" max="15942" customWidth="1" width="8.7109375"/>
    <col min="15943" max="15943" customWidth="1" width="8.7109375"/>
    <col min="15944" max="15944" customWidth="1" width="8.7109375"/>
    <col min="15945" max="15945" customWidth="1" width="8.7109375"/>
    <col min="15946" max="15946" customWidth="1" width="8.7109375"/>
    <col min="15947" max="15947" customWidth="1" width="8.7109375"/>
    <col min="15948" max="15948" customWidth="1" width="8.7109375"/>
    <col min="15949" max="15949" customWidth="1" width="8.7109375"/>
    <col min="15950" max="15950" customWidth="1" width="8.7109375"/>
    <col min="15951" max="15951" customWidth="1" width="8.7109375"/>
    <col min="15952" max="15952" customWidth="1" width="8.7109375"/>
    <col min="15953" max="15953" customWidth="1" width="8.7109375"/>
    <col min="15954" max="15954" customWidth="1" width="8.7109375"/>
    <col min="15955" max="15955" customWidth="1" width="8.7109375"/>
    <col min="15956" max="15956" customWidth="1" width="8.7109375"/>
    <col min="15957" max="15957" customWidth="1" width="8.7109375"/>
    <col min="15958" max="15958" customWidth="1" width="8.7109375"/>
    <col min="15959" max="15959" customWidth="1" width="8.7109375"/>
    <col min="15960" max="15960" customWidth="1" width="8.7109375"/>
    <col min="15961" max="15961" customWidth="1" width="8.7109375"/>
    <col min="15962" max="15962" customWidth="1" width="8.7109375"/>
    <col min="15963" max="15963" customWidth="1" width="8.7109375"/>
    <col min="15964" max="15964" customWidth="1" width="8.7109375"/>
    <col min="15965" max="15965" customWidth="1" width="8.7109375"/>
    <col min="15966" max="15966" customWidth="1" width="8.7109375"/>
    <col min="15967" max="15967" customWidth="1" width="8.7109375"/>
    <col min="15968" max="15968" customWidth="1" width="8.7109375"/>
    <col min="15969" max="15969" customWidth="1" width="8.7109375"/>
    <col min="15970" max="15970" customWidth="1" width="8.7109375"/>
    <col min="15971" max="15971" customWidth="1" width="8.7109375"/>
    <col min="15972" max="15972" customWidth="1" width="8.7109375"/>
    <col min="15973" max="15973" customWidth="1" width="8.7109375"/>
    <col min="15974" max="15974" customWidth="1" width="8.7109375"/>
    <col min="15975" max="15975" customWidth="1" width="8.7109375"/>
    <col min="15976" max="15976" customWidth="1" width="8.7109375"/>
    <col min="15977" max="15977" customWidth="1" width="8.7109375"/>
    <col min="15978" max="15978" customWidth="1" width="8.7109375"/>
    <col min="15979" max="15979" customWidth="1" width="8.7109375"/>
    <col min="15980" max="15980" customWidth="1" width="8.7109375"/>
    <col min="15981" max="15981" customWidth="1" width="8.7109375"/>
    <col min="15982" max="15982" customWidth="1" width="8.7109375"/>
    <col min="15983" max="15983" customWidth="1" width="8.7109375"/>
    <col min="15984" max="15984" customWidth="1" width="8.7109375"/>
    <col min="15985" max="15985" customWidth="1" width="8.7109375"/>
    <col min="15986" max="15986" customWidth="1" width="8.7109375"/>
    <col min="15987" max="15987" customWidth="1" width="8.7109375"/>
    <col min="15988" max="15988" customWidth="1" width="8.7109375"/>
    <col min="15989" max="15989" customWidth="1" width="8.7109375"/>
    <col min="15990" max="15990" customWidth="1" width="8.7109375"/>
    <col min="15991" max="15991" customWidth="1" width="8.7109375"/>
    <col min="15992" max="15992" customWidth="1" width="8.7109375"/>
    <col min="15993" max="15993" customWidth="1" width="8.7109375"/>
    <col min="15994" max="15994" customWidth="1" width="8.7109375"/>
    <col min="15995" max="15995" customWidth="1" width="8.7109375"/>
    <col min="15996" max="15996" customWidth="1" width="8.7109375"/>
    <col min="15997" max="15997" customWidth="1" width="8.7109375"/>
    <col min="15998" max="15998" customWidth="1" width="8.7109375"/>
    <col min="15999" max="15999" customWidth="1" width="8.7109375"/>
    <col min="16000" max="16000" customWidth="1" width="8.7109375"/>
    <col min="16001" max="16001" customWidth="1" width="8.7109375"/>
    <col min="16002" max="16002" customWidth="1" width="8.7109375"/>
    <col min="16003" max="16003" customWidth="1" width="8.7109375"/>
    <col min="16004" max="16004" customWidth="1" width="8.7109375"/>
    <col min="16005" max="16005" customWidth="1" width="8.7109375"/>
    <col min="16006" max="16006" customWidth="1" width="8.7109375"/>
    <col min="16007" max="16007" customWidth="1" width="8.7109375"/>
    <col min="16008" max="16008" customWidth="1" width="8.7109375"/>
    <col min="16009" max="16009" customWidth="1" width="8.7109375"/>
    <col min="16010" max="16010" customWidth="1" width="8.7109375"/>
    <col min="16011" max="16011" customWidth="1" width="8.7109375"/>
    <col min="16012" max="16012" customWidth="1" width="8.7109375"/>
    <col min="16013" max="16013" customWidth="1" width="8.7109375"/>
    <col min="16014" max="16014" customWidth="1" width="8.7109375"/>
    <col min="16015" max="16015" customWidth="1" width="8.7109375"/>
    <col min="16016" max="16016" customWidth="1" width="8.7109375"/>
    <col min="16017" max="16017" customWidth="1" width="8.7109375"/>
    <col min="16018" max="16018" customWidth="1" width="8.7109375"/>
    <col min="16019" max="16019" customWidth="1" width="8.7109375"/>
    <col min="16020" max="16020" customWidth="1" width="8.7109375"/>
    <col min="16021" max="16021" customWidth="1" width="8.7109375"/>
    <col min="16022" max="16022" customWidth="1" width="8.7109375"/>
    <col min="16023" max="16023" customWidth="1" width="8.7109375"/>
    <col min="16024" max="16024" customWidth="1" width="8.7109375"/>
    <col min="16025" max="16025" customWidth="1" width="8.7109375"/>
    <col min="16026" max="16026" customWidth="1" width="8.7109375"/>
    <col min="16027" max="16027" customWidth="1" width="8.7109375"/>
    <col min="16028" max="16028" customWidth="1" width="8.7109375"/>
    <col min="16029" max="16029" customWidth="1" width="8.7109375"/>
    <col min="16030" max="16030" customWidth="1" width="8.7109375"/>
    <col min="16031" max="16031" customWidth="1" width="8.7109375"/>
    <col min="16032" max="16032" customWidth="1" width="8.7109375"/>
    <col min="16033" max="16033" customWidth="1" width="8.7109375"/>
    <col min="16034" max="16034" customWidth="1" width="8.7109375"/>
    <col min="16035" max="16035" customWidth="1" width="8.7109375"/>
    <col min="16036" max="16036" customWidth="1" width="8.7109375"/>
    <col min="16037" max="16037" customWidth="1" width="8.7109375"/>
    <col min="16038" max="16038" customWidth="1" width="8.7109375"/>
    <col min="16039" max="16039" customWidth="1" width="8.7109375"/>
    <col min="16040" max="16040" customWidth="1" width="8.7109375"/>
    <col min="16041" max="16041" customWidth="1" width="8.7109375"/>
    <col min="16042" max="16042" customWidth="1" width="8.7109375"/>
    <col min="16043" max="16043" customWidth="1" width="8.7109375"/>
    <col min="16044" max="16044" customWidth="1" width="8.7109375"/>
    <col min="16045" max="16045" customWidth="1" width="8.7109375"/>
    <col min="16046" max="16046" customWidth="1" width="8.7109375"/>
    <col min="16047" max="16047" customWidth="1" width="8.7109375"/>
    <col min="16048" max="16048" customWidth="1" width="8.7109375"/>
    <col min="16049" max="16049" customWidth="1" width="8.7109375"/>
    <col min="16050" max="16050" customWidth="1" width="8.7109375"/>
    <col min="16051" max="16051" customWidth="1" width="8.7109375"/>
    <col min="16052" max="16052" customWidth="1" width="8.7109375"/>
    <col min="16053" max="16053" customWidth="1" width="8.7109375"/>
    <col min="16054" max="16054" customWidth="1" width="8.7109375"/>
    <col min="16055" max="16055" customWidth="1" width="8.7109375"/>
    <col min="16056" max="16056" customWidth="1" width="8.7109375"/>
    <col min="16057" max="16057" customWidth="1" width="8.7109375"/>
    <col min="16058" max="16058" customWidth="1" width="8.7109375"/>
    <col min="16059" max="16059" customWidth="1" width="8.7109375"/>
    <col min="16060" max="16060" customWidth="1" width="8.7109375"/>
    <col min="16061" max="16061" customWidth="1" width="8.7109375"/>
    <col min="16062" max="16062" customWidth="1" width="8.7109375"/>
    <col min="16063" max="16063" customWidth="1" width="8.7109375"/>
    <col min="16064" max="16064" customWidth="1" width="8.7109375"/>
    <col min="16065" max="16065" customWidth="1" width="8.7109375"/>
    <col min="16066" max="16066" customWidth="1" width="8.7109375"/>
    <col min="16067" max="16067" customWidth="1" width="8.7109375"/>
    <col min="16068" max="16068" customWidth="1" width="8.7109375"/>
    <col min="16069" max="16069" customWidth="1" width="8.7109375"/>
    <col min="16070" max="16070" customWidth="1" width="8.7109375"/>
    <col min="16071" max="16071" customWidth="1" width="8.7109375"/>
    <col min="16072" max="16072" customWidth="1" width="8.7109375"/>
    <col min="16073" max="16073" customWidth="1" width="8.7109375"/>
    <col min="16074" max="16074" customWidth="1" width="8.7109375"/>
    <col min="16075" max="16075" customWidth="1" width="8.7109375"/>
    <col min="16076" max="16076" customWidth="1" width="8.7109375"/>
    <col min="16077" max="16077" customWidth="1" width="8.7109375"/>
    <col min="16078" max="16078" customWidth="1" width="8.7109375"/>
    <col min="16079" max="16079" customWidth="1" width="8.7109375"/>
    <col min="16080" max="16080" customWidth="1" width="8.7109375"/>
    <col min="16081" max="16081" customWidth="1" width="8.7109375"/>
    <col min="16082" max="16082" customWidth="1" width="8.7109375"/>
    <col min="16083" max="16083" customWidth="1" width="8.7109375"/>
    <col min="16084" max="16084" customWidth="1" width="8.7109375"/>
    <col min="16085" max="16085" customWidth="1" width="8.7109375"/>
    <col min="16086" max="16086" customWidth="1" width="8.7109375"/>
    <col min="16087" max="16087" customWidth="1" width="8.7109375"/>
    <col min="16088" max="16088" customWidth="1" width="8.7109375"/>
    <col min="16089" max="16089" customWidth="1" width="8.7109375"/>
    <col min="16090" max="16090" customWidth="1" width="8.7109375"/>
    <col min="16091" max="16091" customWidth="1" width="8.7109375"/>
    <col min="16092" max="16092" customWidth="1" width="8.7109375"/>
    <col min="16093" max="16093" customWidth="1" width="8.7109375"/>
    <col min="16094" max="16094" customWidth="1" width="8.7109375"/>
    <col min="16095" max="16095" customWidth="1" width="8.7109375"/>
    <col min="16096" max="16096" customWidth="1" width="8.7109375"/>
    <col min="16097" max="16097" customWidth="1" width="8.7109375"/>
    <col min="16098" max="16098" customWidth="1" width="8.7109375"/>
    <col min="16099" max="16099" customWidth="1" width="8.7109375"/>
    <col min="16100" max="16100" customWidth="1" width="8.7109375"/>
    <col min="16101" max="16101" customWidth="1" width="8.7109375"/>
    <col min="16102" max="16102" customWidth="1" width="8.7109375"/>
    <col min="16103" max="16103" customWidth="1" width="8.7109375"/>
    <col min="16104" max="16104" customWidth="1" width="8.7109375"/>
    <col min="16105" max="16105" customWidth="1" width="8.7109375"/>
    <col min="16106" max="16106" customWidth="1" width="8.7109375"/>
    <col min="16107" max="16107" customWidth="1" width="8.7109375"/>
    <col min="16108" max="16108" customWidth="1" width="8.7109375"/>
    <col min="16109" max="16109" customWidth="1" width="8.7109375"/>
    <col min="16110" max="16110" customWidth="1" width="8.7109375"/>
    <col min="16111" max="16111" customWidth="1" width="8.7109375"/>
    <col min="16112" max="16112" customWidth="1" width="8.7109375"/>
    <col min="16113" max="16113" customWidth="1" width="8.7109375"/>
    <col min="16114" max="16114" customWidth="1" width="8.7109375"/>
    <col min="16115" max="16115" customWidth="1" width="8.7109375"/>
    <col min="16116" max="16116" customWidth="1" width="8.7109375"/>
    <col min="16117" max="16117" customWidth="1" width="8.7109375"/>
    <col min="16118" max="16118" customWidth="1" width="8.7109375"/>
    <col min="16119" max="16119" customWidth="1" width="8.7109375"/>
    <col min="16120" max="16120" customWidth="1" width="8.7109375"/>
    <col min="16121" max="16121" customWidth="1" width="8.7109375"/>
    <col min="16122" max="16122" customWidth="1" width="8.7109375"/>
    <col min="16123" max="16123" customWidth="1" width="8.7109375"/>
    <col min="16124" max="16124" customWidth="1" width="8.7109375"/>
    <col min="16125" max="16125" customWidth="1" width="8.7109375"/>
    <col min="16126" max="16126" customWidth="1" width="8.7109375"/>
    <col min="16127" max="16127" customWidth="1" width="8.7109375"/>
    <col min="16128" max="16128" customWidth="1" width="8.7109375"/>
    <col min="16129" max="16129" customWidth="1" width="8.7109375"/>
    <col min="16130" max="16130" customWidth="1" width="8.7109375"/>
    <col min="16131" max="16131" customWidth="1" width="8.7109375"/>
    <col min="16132" max="16132" customWidth="1" width="8.7109375"/>
    <col min="16133" max="16133" customWidth="1" width="8.7109375"/>
    <col min="16134" max="16134" customWidth="1" width="8.7109375"/>
    <col min="16135" max="16135" customWidth="1" width="8.7109375"/>
    <col min="16136" max="16136" customWidth="1" width="8.7109375"/>
    <col min="16137" max="16137" customWidth="1" width="8.7109375"/>
    <col min="16138" max="16138" customWidth="1" width="8.7109375"/>
    <col min="16139" max="16139" customWidth="1" width="8.7109375"/>
    <col min="16140" max="16140" customWidth="1" width="8.7109375"/>
    <col min="16141" max="16141" customWidth="1" width="8.7109375"/>
    <col min="16142" max="16142" customWidth="1" width="8.7109375"/>
    <col min="16143" max="16143" customWidth="1" width="8.7109375"/>
    <col min="16144" max="16144" customWidth="1" width="8.7109375"/>
    <col min="16145" max="16145" customWidth="1" width="8.7109375"/>
    <col min="16146" max="16146" customWidth="1" width="8.7109375"/>
    <col min="16147" max="16147" customWidth="1" width="8.7109375"/>
    <col min="16148" max="16148" customWidth="1" width="8.7109375"/>
    <col min="16149" max="16149" customWidth="1" width="8.7109375"/>
    <col min="16150" max="16150" customWidth="1" width="8.7109375"/>
    <col min="16151" max="16151" customWidth="1" width="8.7109375"/>
    <col min="16152" max="16152" customWidth="1" width="8.7109375"/>
    <col min="16153" max="16153" customWidth="1" width="8.7109375"/>
    <col min="16154" max="16154" customWidth="1" width="8.7109375"/>
    <col min="16155" max="16155" customWidth="1" width="8.7109375"/>
    <col min="16156" max="16156" customWidth="1" width="8.7109375"/>
    <col min="16157" max="16157" customWidth="1" width="8.7109375"/>
    <col min="16158" max="16158" customWidth="1" width="8.7109375"/>
    <col min="16159" max="16159" customWidth="1" width="8.7109375"/>
    <col min="16160" max="16160" customWidth="1" width="8.7109375"/>
    <col min="16161" max="16161" customWidth="1" width="8.7109375"/>
    <col min="16162" max="16162" customWidth="1" width="8.7109375"/>
    <col min="16163" max="16163" customWidth="1" width="8.7109375"/>
    <col min="16164" max="16164" customWidth="1" width="8.7109375"/>
    <col min="16165" max="16165" customWidth="1" width="8.7109375"/>
    <col min="16166" max="16166" customWidth="1" width="8.7109375"/>
    <col min="16167" max="16167" customWidth="1" width="8.7109375"/>
    <col min="16168" max="16168" customWidth="1" width="8.7109375"/>
    <col min="16169" max="16169" customWidth="1" width="8.7109375"/>
    <col min="16170" max="16170" customWidth="1" width="8.7109375"/>
    <col min="16171" max="16171" customWidth="1" width="8.7109375"/>
    <col min="16172" max="16172" customWidth="1" width="8.7109375"/>
    <col min="16173" max="16173" customWidth="1" width="8.7109375"/>
    <col min="16174" max="16174" customWidth="1" width="8.7109375"/>
    <col min="16175" max="16175" customWidth="1" width="8.7109375"/>
    <col min="16176" max="16176" customWidth="1" width="8.7109375"/>
    <col min="16177" max="16177" customWidth="1" width="8.7109375"/>
    <col min="16178" max="16178" customWidth="1" width="8.7109375"/>
    <col min="16179" max="16179" customWidth="1" width="8.7109375"/>
    <col min="16180" max="16180" customWidth="1" width="8.7109375"/>
    <col min="16181" max="16181" customWidth="1" width="8.7109375"/>
    <col min="16182" max="16182" customWidth="1" width="8.7109375"/>
    <col min="16183" max="16183" customWidth="1" width="8.7109375"/>
    <col min="16184" max="16184" customWidth="1" width="8.7109375"/>
    <col min="16185" max="16185" customWidth="1" width="8.7109375"/>
    <col min="16186" max="16186" customWidth="1" width="8.7109375"/>
    <col min="16187" max="16187" customWidth="1" width="8.7109375"/>
    <col min="16188" max="16188" customWidth="1" width="8.7109375"/>
    <col min="16189" max="16189" customWidth="1" width="8.7109375"/>
    <col min="16190" max="16190" customWidth="1" width="8.7109375"/>
    <col min="16191" max="16191" customWidth="1" width="8.7109375"/>
    <col min="16192" max="16192" customWidth="1" width="8.7109375"/>
    <col min="16193" max="16193" customWidth="1" width="8.7109375"/>
    <col min="16194" max="16194" customWidth="1" width="8.7109375"/>
    <col min="16195" max="16195" customWidth="1" width="8.7109375"/>
    <col min="16196" max="16196" customWidth="1" width="8.7109375"/>
    <col min="16197" max="16197" customWidth="1" width="8.7109375"/>
    <col min="16198" max="16198" customWidth="1" width="8.7109375"/>
    <col min="16199" max="16199" customWidth="1" width="8.7109375"/>
    <col min="16200" max="16200" customWidth="1" width="8.7109375"/>
    <col min="16201" max="16201" customWidth="1" width="8.7109375"/>
    <col min="16202" max="16202" customWidth="1" width="8.7109375"/>
    <col min="16203" max="16203" customWidth="1" width="8.7109375"/>
    <col min="16204" max="16204" customWidth="1" width="8.7109375"/>
    <col min="16205" max="16205" customWidth="1" width="8.7109375"/>
    <col min="16206" max="16206" customWidth="1" width="8.7109375"/>
    <col min="16207" max="16207" customWidth="1" width="8.7109375"/>
    <col min="16208" max="16208" customWidth="1" width="8.7109375"/>
    <col min="16209" max="16209" customWidth="1" width="8.7109375"/>
    <col min="16210" max="16210" customWidth="1" width="8.7109375"/>
    <col min="16211" max="16211" customWidth="1" width="8.7109375"/>
    <col min="16212" max="16212" customWidth="1" width="8.7109375"/>
    <col min="16213" max="16213" customWidth="1" width="8.7109375"/>
    <col min="16214" max="16214" customWidth="1" width="8.7109375"/>
    <col min="16215" max="16215" customWidth="1" width="8.7109375"/>
    <col min="16216" max="16216" customWidth="1" width="8.7109375"/>
    <col min="16217" max="16217" customWidth="1" width="8.7109375"/>
    <col min="16218" max="16218" customWidth="1" width="8.7109375"/>
    <col min="16219" max="16219" customWidth="1" width="8.7109375"/>
    <col min="16220" max="16220" customWidth="1" width="8.7109375"/>
    <col min="16221" max="16221" customWidth="1" width="8.7109375"/>
    <col min="16222" max="16222" customWidth="1" width="8.7109375"/>
    <col min="16223" max="16223" customWidth="1" width="8.7109375"/>
    <col min="16224" max="16224" customWidth="1" width="8.7109375"/>
    <col min="16225" max="16225" customWidth="1" width="8.7109375"/>
    <col min="16226" max="16226" customWidth="1" width="8.7109375"/>
    <col min="16227" max="16227" customWidth="1" width="8.7109375"/>
    <col min="16228" max="16228" customWidth="1" width="8.7109375"/>
    <col min="16229" max="16229" customWidth="1" width="8.7109375"/>
    <col min="16230" max="16230" customWidth="1" width="8.7109375"/>
    <col min="16231" max="16231" customWidth="1" width="8.7109375"/>
    <col min="16232" max="16232" customWidth="1" width="8.7109375"/>
    <col min="16233" max="16233" customWidth="1" width="8.7109375"/>
    <col min="16234" max="16234" customWidth="1" width="8.7109375"/>
    <col min="16235" max="16235" customWidth="1" width="8.7109375"/>
    <col min="16236" max="16236" customWidth="1" width="8.7109375"/>
    <col min="16237" max="16237" customWidth="1" width="8.7109375"/>
    <col min="16238" max="16238" customWidth="1" width="8.7109375"/>
    <col min="16239" max="16239" customWidth="1" width="8.7109375"/>
    <col min="16240" max="16240" customWidth="1" width="8.7109375"/>
    <col min="16241" max="16241" customWidth="1" width="8.7109375"/>
    <col min="16242" max="16242" customWidth="1" width="8.7109375"/>
    <col min="16243" max="16243" customWidth="1" width="8.7109375"/>
    <col min="16244" max="16244" customWidth="1" width="8.7109375"/>
    <col min="16245" max="16245" customWidth="1" width="8.7109375"/>
    <col min="16246" max="16246" customWidth="1" width="8.7109375"/>
    <col min="16247" max="16247" customWidth="1" width="8.7109375"/>
    <col min="16248" max="16248" customWidth="1" width="8.7109375"/>
    <col min="16249" max="16249" customWidth="1" width="8.7109375"/>
    <col min="16250" max="16250" customWidth="1" width="8.7109375"/>
    <col min="16251" max="16251" customWidth="1" width="8.7109375"/>
    <col min="16252" max="16252" customWidth="1" width="8.7109375"/>
    <col min="16253" max="16253" customWidth="1" width="8.7109375"/>
    <col min="16254" max="16254" customWidth="1" width="8.7109375"/>
    <col min="16255" max="16255" customWidth="1" width="8.7109375"/>
    <col min="16256" max="16256" customWidth="1" width="8.7109375"/>
    <col min="16257" max="16257" customWidth="1" width="8.7109375"/>
    <col min="16258" max="16258" customWidth="1" width="8.7109375"/>
    <col min="16259" max="16259" customWidth="1" width="8.7109375"/>
    <col min="16260" max="16260" customWidth="1" width="8.7109375"/>
    <col min="16261" max="16261" customWidth="1" width="8.7109375"/>
    <col min="16262" max="16262" customWidth="1" width="8.7109375"/>
    <col min="16263" max="16263" customWidth="1" width="8.7109375"/>
    <col min="16264" max="16264" customWidth="1" width="8.7109375"/>
    <col min="16265" max="16265" customWidth="1" width="8.7109375"/>
    <col min="16266" max="16266" customWidth="1" width="8.7109375"/>
    <col min="16267" max="16267" customWidth="1" width="8.7109375"/>
    <col min="16268" max="16268" customWidth="1" width="8.7109375"/>
    <col min="16269" max="16269" customWidth="1" width="8.7109375"/>
    <col min="16270" max="16270" customWidth="1" width="8.7109375"/>
    <col min="16271" max="16271" customWidth="1" width="8.7109375"/>
    <col min="16272" max="16272" customWidth="1" width="8.7109375"/>
    <col min="16273" max="16273" customWidth="1" width="8.7109375"/>
    <col min="16274" max="16274" customWidth="1" width="8.7109375"/>
    <col min="16275" max="16275" customWidth="1" width="8.7109375"/>
    <col min="16276" max="16276" customWidth="1" width="8.7109375"/>
    <col min="16277" max="16277" customWidth="1" width="8.7109375"/>
    <col min="16278" max="16278" customWidth="1" width="8.7109375"/>
    <col min="16279" max="16279" customWidth="1" width="8.7109375"/>
    <col min="16280" max="16280" customWidth="1" width="8.7109375"/>
    <col min="16281" max="16281" customWidth="1" width="8.7109375"/>
    <col min="16282" max="16282" customWidth="1" width="8.7109375"/>
    <col min="16283" max="16283" customWidth="1" width="8.7109375"/>
    <col min="16284" max="16284" customWidth="1" width="8.7109375"/>
    <col min="16285" max="16285" customWidth="1" width="8.7109375"/>
    <col min="16286" max="16286" customWidth="1" width="8.7109375"/>
    <col min="16287" max="16287" customWidth="1" width="8.7109375"/>
    <col min="16288" max="16288" customWidth="1" width="8.7109375"/>
    <col min="16289" max="16289" customWidth="1" width="8.7109375"/>
    <col min="16290" max="16290" customWidth="1" width="8.7109375"/>
    <col min="16291" max="16291" customWidth="1" width="8.7109375"/>
    <col min="16292" max="16292" customWidth="1" width="8.7109375"/>
    <col min="16293" max="16293" customWidth="1" width="8.7109375"/>
    <col min="16294" max="16294" customWidth="1" width="8.7109375"/>
    <col min="16295" max="16295" customWidth="1" width="8.7109375"/>
    <col min="16296" max="16296" customWidth="1" width="8.7109375"/>
    <col min="16297" max="16297" customWidth="1" width="8.7109375"/>
    <col min="16298" max="16298" customWidth="1" width="8.7109375"/>
    <col min="16299" max="16299" customWidth="1" width="8.7109375"/>
    <col min="16300" max="16300" customWidth="1" width="8.7109375"/>
    <col min="16301" max="16301" customWidth="1" width="8.7109375"/>
    <col min="16302" max="16302" customWidth="1" width="8.7109375"/>
    <col min="16303" max="16303" customWidth="1" width="8.7109375"/>
    <col min="16304" max="16304" customWidth="1" width="8.7109375"/>
    <col min="16305" max="16305" customWidth="1" width="8.7109375"/>
    <col min="16306" max="16306" customWidth="1" width="8.7109375"/>
    <col min="16307" max="16307" customWidth="1" width="8.7109375"/>
    <col min="16308" max="16308" customWidth="1" width="8.7109375"/>
    <col min="16309" max="16309" customWidth="1" width="8.7109375"/>
    <col min="16310" max="16310" customWidth="1" width="8.7109375"/>
    <col min="16311" max="16311" customWidth="1" width="8.7109375"/>
    <col min="16312" max="16312" customWidth="1" width="8.7109375"/>
    <col min="16313" max="16313" customWidth="1" width="8.7109375"/>
    <col min="16314" max="16314" customWidth="1" width="8.7109375"/>
    <col min="16315" max="16315" customWidth="1" width="8.7109375"/>
    <col min="16316" max="16316" customWidth="1" width="8.7109375"/>
    <col min="16317" max="16317" customWidth="1" width="8.7109375"/>
    <col min="16318" max="16318" customWidth="1" width="8.7109375"/>
    <col min="16319" max="16319" customWidth="1" width="8.7109375"/>
    <col min="16320" max="16320" customWidth="1" width="8.7109375"/>
    <col min="16321" max="16321" customWidth="1" width="8.7109375"/>
    <col min="16322" max="16322" customWidth="1" width="8.7109375"/>
    <col min="16323" max="16323" customWidth="1" width="8.7109375"/>
    <col min="16324" max="16324" customWidth="1" width="8.7109375"/>
    <col min="16325" max="16325" customWidth="1" width="8.7109375"/>
    <col min="16326" max="16326" customWidth="1" width="8.7109375"/>
    <col min="16327" max="16327" customWidth="1" width="8.7109375"/>
    <col min="16328" max="16328" customWidth="1" width="8.7109375"/>
    <col min="16329" max="16329" customWidth="1" width="8.7109375"/>
    <col min="16330" max="16330" customWidth="1" width="8.7109375"/>
    <col min="16331" max="16331" customWidth="1" width="8.7109375"/>
    <col min="16332" max="16332" customWidth="1" width="8.7109375"/>
    <col min="16333" max="16333" customWidth="1" width="8.7109375"/>
    <col min="16334" max="16334" customWidth="1" width="8.7109375"/>
    <col min="16335" max="16335" customWidth="1" width="8.7109375"/>
    <col min="16336" max="16336" customWidth="1" width="8.7109375"/>
    <col min="16337" max="16337" customWidth="1" width="8.7109375"/>
    <col min="16338" max="16338" customWidth="1" width="8.7109375"/>
    <col min="16339" max="16339" customWidth="1" width="8.7109375"/>
    <col min="16340" max="16340" customWidth="1" width="8.7109375"/>
    <col min="16341" max="16341" customWidth="1" width="8.7109375"/>
    <col min="16342" max="16342" customWidth="1" width="8.7109375"/>
    <col min="16343" max="16343" customWidth="1" width="8.7109375"/>
    <col min="16344" max="16344" customWidth="1" width="8.7109375"/>
    <col min="16345" max="16345" customWidth="1" width="8.7109375"/>
    <col min="16346" max="16346" customWidth="1" width="8.7109375"/>
    <col min="16347" max="16347" customWidth="1" width="8.7109375"/>
    <col min="16348" max="16348" customWidth="1" width="8.7109375"/>
    <col min="16349" max="16349" customWidth="1" width="8.7109375"/>
    <col min="16350" max="16350" customWidth="1" width="8.7109375"/>
    <col min="16351" max="16351" customWidth="1" width="8.7109375"/>
    <col min="16352" max="16352" customWidth="1" width="8.7109375"/>
    <col min="16353" max="16353" customWidth="1" width="8.7109375"/>
    <col min="16354" max="16354" customWidth="1" width="8.7109375"/>
    <col min="16355" max="16355" customWidth="1" width="8.7109375"/>
    <col min="16356" max="16356" customWidth="1" width="8.7109375"/>
    <col min="16357" max="16357" customWidth="1" width="8.7109375"/>
    <col min="16358" max="16358" customWidth="1" width="8.7109375"/>
    <col min="16359" max="16359" customWidth="1" width="8.7109375"/>
    <col min="16360" max="16360" customWidth="1" width="8.7109375"/>
    <col min="16361" max="16361" customWidth="1" width="8.7109375"/>
    <col min="16362" max="16362" customWidth="1" width="8.7109375"/>
    <col min="16363" max="16363" customWidth="1" width="8.7109375"/>
    <col min="16364" max="16364" customWidth="1" width="8.7109375"/>
    <col min="16365" max="16365" customWidth="1" width="8.7109375"/>
    <col min="16366" max="16366" customWidth="1" width="8.7109375"/>
    <col min="16367" max="16367" customWidth="1" width="8.7109375"/>
    <col min="16368" max="16368" customWidth="1" width="8.7109375"/>
    <col min="16369" max="16369" customWidth="1" width="8.7109375"/>
    <col min="16370" max="16370" customWidth="1" width="8.7109375"/>
    <col min="16371" max="16371" customWidth="1" width="8.7109375"/>
    <col min="16372" max="16372" customWidth="1" width="8.7109375"/>
    <col min="16373" max="16373" customWidth="1" width="8.7109375"/>
    <col min="16374" max="16374" customWidth="1" width="8.7109375"/>
    <col min="16375" max="16375" customWidth="1" width="8.7109375"/>
    <col min="16376" max="16376" customWidth="1" width="8.7109375"/>
    <col min="16377" max="16377" customWidth="1" width="8.7109375"/>
    <col min="16378" max="16378" customWidth="1" width="8.7109375"/>
    <col min="16379" max="16379" customWidth="1" width="8.7109375"/>
    <col min="16380" max="16380" customWidth="1" width="8.7109375"/>
    <col min="16381" max="16381" customWidth="1" width="8.7109375"/>
    <col min="16382" max="16382" customWidth="1" width="8.7109375"/>
    <col min="16383" max="16383" customWidth="1" width="8.7109375"/>
    <col min="16384" max="16384" customWidth="1" width="8.7109375"/>
  </cols>
  <sheetData>
    <row r="2" ht="21" customHeight="1">
      <c r="C2" t="str">
        <f>LINK!C980</f>
        <v>Indicateur du potentiel d’intelligence des bâtiments</v>
      </c>
    </row>
    <row r="3" ht="7.349999999999999" customHeight="1"/>
    <row r="4" ht="47.45000000000001" customHeight="1">
      <c r="C4" t="str">
        <f>LINK!C981</f>
        <v>Les calculs du potentiel d'intelligence ont été effectués avec un outil expérimental. Veuillez noter que les valeurs et la présentation visuelle des résultats sont uniquement fournis à des fins de test. L'utilisation de cet outil expérimental ne permet en aucun cas de prétendre à un score ou à un certificat réel pour un bâtiment.</v>
      </c>
    </row>
    <row r="5">
      <c r="C5" t="str">
        <f>LINK!C982</f>
        <v>Outil de calcul du potentiel d'intelligence Version 4.5</v>
      </c>
    </row>
    <row r="6" ht="15.75" customHeight="1"/>
    <row r="7" ht="18.75" customHeight="1">
      <c r="C7" t="str">
        <f>LINK!C983</f>
        <v>Valeur totale du potentiel d’intelligence</v>
      </c>
      <c r="H7" t="str">
        <f>LINK!C1010</f>
        <v>Classe du potentiel d’intelligence</v>
      </c>
      <c r="J7" s="1" t="str">
        <f>IF(AND(F8&gt;=90%,F8&lt;=100%),"A+++",IF(AND(F8&gt;=80%,F8&lt;90%),"A++",IF(AND(F8&gt;=65%,F8&lt;80%),"A+",IF(AND(F8&gt;=50%,F8&lt;65%),"A",IF(AND(F8&gt;=35%,F8&lt;50%),"B",IF(AND(F8&gt;=20%,F8&lt;35%),"C",IF(AND(F8&gt;=0%,F8&lt;20%),"D","")))))))</f>
        <v>A</v>
      </c>
    </row>
    <row r="8" ht="23.25" customHeight="1">
      <c r="F8" s="1">
        <f>IF(Calcul!DL3&lt;0,0,Calcul!DL3)</f>
        <v>0.5215585880855338</v>
      </c>
    </row>
    <row r="9" ht="15.75" customHeight="1"/>
    <row r="10" ht="15.75" customHeight="1"/>
    <row r="11" ht="23.25" customHeight="1">
      <c r="C11" t="str">
        <f>LINK!C984</f>
        <v>Valeurs du potentiel d’intelligence par critère d'impact</v>
      </c>
    </row>
    <row r="12" ht="57" customHeight="1"/>
    <row r="13" ht="18.75" customHeight="1">
      <c r="C13" t="str">
        <f>Calcul!DE3</f>
        <v>Efficacité énergétique</v>
      </c>
      <c r="F13" s="1">
        <f>Calcul!DE4</f>
        <v>0.49339321827435845</v>
      </c>
    </row>
    <row r="14" ht="18.75" customHeight="1">
      <c r="C14" t="str">
        <f>Calcul!DF3</f>
        <v>Flexibilité énergétique et stockage de l’énergie</v>
      </c>
      <c r="F14" s="1">
        <f>Calcul!DF4</f>
        <v>0.4642485562154962</v>
      </c>
    </row>
    <row r="15" ht="18.75" customHeight="1">
      <c r="C15" t="str">
        <f>Calcul!DG3</f>
        <v>Confort</v>
      </c>
      <c r="F15" s="1">
        <f>Calcul!DG4</f>
        <v>0.5999999999999999</v>
      </c>
    </row>
    <row r="16" ht="18.75" customHeight="1">
      <c r="C16" t="str">
        <f>Calcul!DH3</f>
        <v>Caractère pratique</v>
      </c>
      <c r="F16" s="1">
        <f>Calcul!DH4</f>
        <v>0.517241379310345</v>
      </c>
    </row>
    <row r="17" ht="18.75" customHeight="1">
      <c r="C17" t="str">
        <f>Calcul!DI3</f>
        <v>Santé, bien-être et accessibilité</v>
      </c>
      <c r="F17" s="1">
        <f>Calcul!DI4</f>
        <v>0.9166666666666666</v>
      </c>
    </row>
    <row r="18" ht="18.75" customHeight="1">
      <c r="C18" t="str">
        <f>Calcul!DJ3</f>
        <v>Entretien et prédiction des pannes</v>
      </c>
      <c r="F18" s="1">
        <f>Calcul!DJ4</f>
        <v>0.4326774869119799</v>
      </c>
    </row>
    <row r="19" ht="18.75" customHeight="1">
      <c r="C19" t="str">
        <f>Calcul!DK3</f>
        <v>Information des occupants</v>
      </c>
      <c r="F19" s="1">
        <f>Calcul!DK4</f>
        <v>0.6111111111111112</v>
      </c>
    </row>
    <row r="20" ht="18.75" customHeight="1"/>
    <row r="21" ht="15.75" customHeight="1"/>
    <row r="22" ht="15.75" customHeight="1">
      <c r="O22" t="str">
        <v>BEWARE range for domains to be updated manually if services are added or removed!</v>
      </c>
    </row>
    <row r="23" ht="61.5" customHeight="1">
      <c r="C23" t="str">
        <f>LINK!C985</f>
        <v>Valeurs du potentiel d’intelligence par domaine technique</v>
      </c>
      <c r="O23" t="str">
        <f>Weightings!B45</f>
        <v>Efficacité énergétique</v>
      </c>
      <c r="P23" t="str">
        <f>Weightings!C45</f>
        <v>Flexibilité énergétique et stockage de l’énergie</v>
      </c>
      <c r="Q23" t="str">
        <f>Weightings!D45</f>
        <v>Confort</v>
      </c>
      <c r="R23" t="str">
        <f>Weightings!E45</f>
        <v>Caractère pratique</v>
      </c>
      <c r="S23" t="str">
        <f>Weightings!F45</f>
        <v>Santé, bien-être et accessibilité</v>
      </c>
      <c r="T23" t="str">
        <f>Weightings!G45</f>
        <v>Entretien et prédiction des pannes</v>
      </c>
      <c r="U23" t="str">
        <f>Weightings!H45</f>
        <v>Information des occupants</v>
      </c>
    </row>
    <row r="24">
      <c r="O24" s="1">
        <f>Weightings!B46</f>
        <v>0.16666666666666666</v>
      </c>
      <c r="P24" s="1">
        <f>Weightings!C46</f>
        <v>0.3333333333333333</v>
      </c>
      <c r="Q24" s="1">
        <f>Weightings!D46</f>
        <v>0.08333333333333333</v>
      </c>
      <c r="R24" s="1">
        <f>Weightings!E46</f>
        <v>0.08333333333333333</v>
      </c>
      <c r="S24" s="1">
        <f>Weightings!F46</f>
        <v>0.08333333333333333</v>
      </c>
      <c r="T24" s="1">
        <f>Weightings!G46</f>
        <v>0.16666666666666666</v>
      </c>
      <c r="U24" s="1">
        <f>Weightings!H46</f>
        <v>0.08333333333333333</v>
      </c>
    </row>
    <row r="25" ht="18.75" customHeight="1">
      <c r="C25" t="str">
        <f>Weightings!A9</f>
        <v>Chauffage</v>
      </c>
      <c r="F25" s="1">
        <f>V25</f>
        <v>0.25416666666666665</v>
      </c>
      <c r="O25" s="1">
        <f>(SUMPRODUCT(Calcul!AG6:AG15,Calcul!$K6:$K15)+SUMPRODUCT(Calcul!AO6:AO15,Calcul!$M6:$M15)+SUMPRODUCT(Calcul!AG60:AG64,Calcul!$K60:$K64)+SUMPRODUCT(Calcul!AO60:AO64,Calcul!$M60:$M64))/(SUM(Calcul!CG6:CG15)+SUM(Calcul!CG60:CG64))</f>
        <v>0.3333333333333333</v>
      </c>
      <c r="P25" s="1">
        <f>(SUMPRODUCT(Calcul!AH6:AH15,Calcul!$K6:$K15)+SUMPRODUCT(Calcul!AP6:AP15,Calcul!$M6:$M15)+SUMPRODUCT(Calcul!AH60:AH64,Calcul!$K60:$K64)+SUMPRODUCT(Calcul!AP60:AP64,Calcul!$M60:$M64))/(SUM(Calcul!CH6:CH15)+SUM(Calcul!CH60:CH64))</f>
        <v>0.16666666666666666</v>
      </c>
      <c r="Q25" s="1">
        <f>(SUMPRODUCT(Calcul!AI6:AI15,Calcul!$K6:$K15)+SUMPRODUCT(Calcul!AQ6:AQ15,Calcul!$M6:$M15)+SUMPRODUCT(Calcul!AI60:AI64,Calcul!$K60:$K64)+SUMPRODUCT(Calcul!AQ60:AQ64,Calcul!$M60:$M64))/(SUM(Calcul!CI6:CI15)+SUM(Calcul!CI60:CI64))</f>
        <v>0.3</v>
      </c>
      <c r="R25" s="1">
        <f>(SUMPRODUCT(Calcul!AJ6:AJ15,Calcul!$K6:$K15)+SUMPRODUCT(Calcul!AR6:AR15,Calcul!$M6:$M15)+SUMPRODUCT(Calcul!AJ60:AJ64,Calcul!$K60:$K64)+SUMPRODUCT(Calcul!AR60:AR64,Calcul!$M60:$M64))/(SUM(Calcul!CJ6:CJ15)+SUM(Calcul!CJ60:CJ64))</f>
        <v>0.25</v>
      </c>
      <c r="S25" s="1">
        <f>(SUMPRODUCT(Calcul!AK6:AK15,Calcul!$K6:$K15)+SUMPRODUCT(Calcul!AS6:AS15,Calcul!$M6:$M15)+SUMPRODUCT(Calcul!AK60:AK64,Calcul!$K60:$K64)+SUMPRODUCT(Calcul!AS60:AS64,Calcul!$M60:$M64))/(SUM(Calcul!CK6:CK15)+SUM(Calcul!CK60:CK64))</f>
        <v>0.3333333333333333</v>
      </c>
      <c r="T25" s="1">
        <f>(SUMPRODUCT(Calcul!AL6:AL15,Calcul!$K6:$K15)+SUMPRODUCT(Calcul!AT6:AT15,Calcul!$M6:$M15)+SUMPRODUCT(Calcul!AL60:AL64,Calcul!$K60:$K64)+SUMPRODUCT(Calcul!AT60:AT64,Calcul!$M60:$M64))/(SUM(Calcul!CL6:CL15)+SUM(Calcul!CL60:CL64))</f>
        <v>0.25</v>
      </c>
      <c r="U25" s="1">
        <f>(SUMPRODUCT(Calcul!AM6:AM15,Calcul!$K6:$K15)+SUMPRODUCT(Calcul!AU6:AU15,Calcul!$M6:$M15)+SUMPRODUCT(Calcul!AM60:AM64,Calcul!$K60:$K64)+SUMPRODUCT(Calcul!AU60:AU64,Calcul!$M60:$M64))/(SUM(Calcul!CM6:CM15)+SUM(Calcul!CM60:CM64))</f>
        <v>0.3333333333333333</v>
      </c>
      <c r="V25" s="1">
        <f>MAX(IF(SUM(O60:U60)&gt;0,SUMPRODUCT(O48:U48,O60:U60)/SUM(O60:U60),0),0)</f>
        <v>0.25416666666666665</v>
      </c>
    </row>
    <row r="26" ht="18.75" customHeight="1">
      <c r="C26" t="str">
        <f>Weightings!A10</f>
        <v>Eau chaude sanitaire</v>
      </c>
      <c r="F26" s="1">
        <f>V26</f>
        <v>1</v>
      </c>
      <c r="O26" s="1">
        <f>(SUMPRODUCT(Calcul!AG16:AG20,Calcul!$K16:$K20)+SUMPRODUCT(Calcul!AO16:AO20,Calcul!$M16:$M20)+SUMPRODUCT(Calcul!AG65:AG69,Calcul!$K65:$K69)+SUMPRODUCT(Calcul!AO65:AO69,Calcul!$M65:$M69))/(SUM(Calcul!CG16:CG20)+SUM(Calcul!CG65:CG69))</f>
        <v>1</v>
      </c>
      <c r="P26" s="1" t="e">
        <f>(SUMPRODUCT(Calcul!AH16:AH20,Calcul!$K16:$K20)+SUMPRODUCT(Calcul!AP16:AP20,Calcul!$M16:$M20)+SUMPRODUCT(Calcul!AH65:AH69,Calcul!$K65:$K69)+SUMPRODUCT(Calcul!AP65:AP69,Calcul!$M65:$M69))/(SUM(Calcul!CH16:CH20)+SUM(Calcul!CH65:CH69))</f>
        <v>#DIV/0!</v>
      </c>
      <c r="Q26" s="1" t="e">
        <f>(SUMPRODUCT(Calcul!AI16:AI20,Calcul!$K16:$K20)+SUMPRODUCT(Calcul!AQ16:AQ20,Calcul!$M16:$M20)+SUMPRODUCT(Calcul!AI65:AI69,Calcul!$K65:$K69)+SUMPRODUCT(Calcul!AQ65:AQ69,Calcul!$M65:$M69))/(SUM(Calcul!CI16:CI20)+SUM(Calcul!CI65:CI69))</f>
        <v>#DIV/0!</v>
      </c>
      <c r="R26" s="1">
        <f>(SUMPRODUCT(Calcul!AJ16:AJ20,Calcul!$K16:$K20)+SUMPRODUCT(Calcul!AR16:AR20,Calcul!$M16:$M20)+SUMPRODUCT(Calcul!AJ65:AJ69,Calcul!$K65:$K69)+SUMPRODUCT(Calcul!AR65:AR69,Calcul!$M65:$M69))/(SUM(Calcul!CJ16:CJ20)+SUM(Calcul!CJ65:CJ69))</f>
        <v>1</v>
      </c>
      <c r="S26" s="1" t="e">
        <f>(SUMPRODUCT(Calcul!AK16:AK20,Calcul!$K16:$K20)+SUMPRODUCT(Calcul!AS16:AS20,Calcul!$M16:$M20)+SUMPRODUCT(Calcul!AK65:AK69,Calcul!$K65:$K69)+SUMPRODUCT(Calcul!AS65:AS69,Calcul!$M65:$M69))/(SUM(Calcul!CK16:CK20)+SUM(Calcul!CK65:CK69))</f>
        <v>#DIV/0!</v>
      </c>
      <c r="T26" s="1">
        <f>(SUMPRODUCT(Calcul!AL16:AL20,Calcul!$K16:$K20)+SUMPRODUCT(Calcul!AT16:AT20,Calcul!$M16:$M20)+SUMPRODUCT(Calcul!AL65:AL69,Calcul!$K65:$K69)+SUMPRODUCT(Calcul!AT65:AT69,Calcul!$M65:$M69))/(SUM(Calcul!CL16:CL20)+SUM(Calcul!CL65:CL69))</f>
        <v>1</v>
      </c>
      <c r="U26" s="1">
        <f>(SUMPRODUCT(Calcul!AM16:AM20,Calcul!$K16:$K20)+SUMPRODUCT(Calcul!AU16:AU20,Calcul!$M16:$M20)+SUMPRODUCT(Calcul!AM65:AM69,Calcul!$K65:$K69)+SUMPRODUCT(Calcul!AU65:AU69,Calcul!$M65:$M69))/(SUM(Calcul!CM16:CM20)+SUM(Calcul!CM65:CM69))</f>
        <v>1</v>
      </c>
      <c r="V26" s="1">
        <f>MAX(IF(SUM(O61:U61)&gt;0,SUMPRODUCT(O49:U49,O61:U61)/SUM(O61:U61),0),0)</f>
        <v>1</v>
      </c>
    </row>
    <row r="27" ht="18.75" customHeight="1">
      <c r="C27" t="str">
        <f>Weightings!A11</f>
        <v>Refroidissement</v>
      </c>
      <c r="F27" s="1">
        <f>V27</f>
        <v>0.8997113997113997</v>
      </c>
      <c r="O27" s="1">
        <f>(SUMPRODUCT(Calcul!AG21:AG30,Calcul!$K21:$K30)+SUMPRODUCT(Calcul!AO21:AO30,Calcul!$M21:$M30)+SUMPRODUCT(Calcul!AG70:AG74,Calcul!$K70:$K74)+SUMPRODUCT(Calcul!AO70:AO74,Calcul!$M70:$M74))/(SUM(Calcul!CG21:CG30)+SUM(Calcul!CG70:CG74))</f>
        <v>0.6363636363636364</v>
      </c>
      <c r="P27" s="1">
        <f>(SUMPRODUCT(Calcul!AH21:AH30,Calcul!$K21:$K30)+SUMPRODUCT(Calcul!AP21:AP30,Calcul!$M21:$M30)+SUMPRODUCT(Calcul!AH70:AH74,Calcul!$K70:$K74)+SUMPRODUCT(Calcul!AP70:AP74,Calcul!$M70:$M74))/(SUM(Calcul!CH21:CH30)+SUM(Calcul!CH70:CH74))</f>
        <v>1</v>
      </c>
      <c r="Q27" s="1">
        <f>(SUMPRODUCT(Calcul!AI21:AI30,Calcul!$K21:$K30)+SUMPRODUCT(Calcul!AQ21:AQ30,Calcul!$M21:$M30)+SUMPRODUCT(Calcul!AI70:AI74,Calcul!$K70:$K74)+SUMPRODUCT(Calcul!AQ70:AQ74,Calcul!$M70:$M74))/(SUM(Calcul!CI21:CI30)+SUM(Calcul!CI70:CI74))</f>
        <v>0.8571428571428571</v>
      </c>
      <c r="R27" s="1">
        <f>(SUMPRODUCT(Calcul!AJ21:AJ30,Calcul!$K21:$K30)+SUMPRODUCT(Calcul!AR21:AR30,Calcul!$M21:$M30)+SUMPRODUCT(Calcul!AJ70:AJ74,Calcul!$K70:$K74)+SUMPRODUCT(Calcul!AR70:AR74,Calcul!$M70:$M74))/(SUM(Calcul!CJ21:CJ30)+SUM(Calcul!CJ70:CJ74))</f>
        <v>1</v>
      </c>
      <c r="S27" s="1">
        <f>(SUMPRODUCT(Calcul!AK21:AK30,Calcul!$K21:$K30)+SUMPRODUCT(Calcul!AS21:AS30,Calcul!$M21:$M30)+SUMPRODUCT(Calcul!AK70:AK74,Calcul!$K70:$K74)+SUMPRODUCT(Calcul!AS70:AS74,Calcul!$M70:$M74))/(SUM(Calcul!CK21:CK30)+SUM(Calcul!CK70:CK74))</f>
        <v>0.6666666666666666</v>
      </c>
      <c r="T27" s="1">
        <f>(SUMPRODUCT(Calcul!AL21:AL30,Calcul!$K21:$K30)+SUMPRODUCT(Calcul!AT21:AT30,Calcul!$M21:$M30)+SUMPRODUCT(Calcul!AL70:AL74,Calcul!$K70:$K74)+SUMPRODUCT(Calcul!AT70:AT74,Calcul!$M70:$M74))/(SUM(Calcul!CL21:CL30)+SUM(Calcul!CL70:CL74))</f>
        <v>1</v>
      </c>
      <c r="U27" s="1">
        <f>(SUMPRODUCT(Calcul!AM21:AM30,Calcul!$K21:$K30)+SUMPRODUCT(Calcul!AU21:AU30,Calcul!$M21:$M30)+SUMPRODUCT(Calcul!AM70:AM74,Calcul!$K70:$K74)+SUMPRODUCT(Calcul!AU70:AU74,Calcul!$M70:$M74))/(SUM(Calcul!CM21:CM30)+SUM(Calcul!CM70:CM74))</f>
        <v>1</v>
      </c>
      <c r="V27" s="1">
        <f>MAX(IF(SUM(O62:U62)&gt;0,SUMPRODUCT(O50:U50,O62:U62)/SUM(O62:U62),0),0)</f>
        <v>0.8997113997113997</v>
      </c>
    </row>
    <row r="28" ht="18.75" customHeight="1">
      <c r="C28" t="str">
        <f>Weightings!A12</f>
        <v>Ventilation</v>
      </c>
      <c r="F28" s="1">
        <f>V28</f>
        <v>0.7291666666666667</v>
      </c>
      <c r="O28" s="1">
        <f>(SUMPRODUCT(Calcul!AG31:AG36,Calcul!$K31:$K36)+SUMPRODUCT(Calcul!AO31:AO36,Calcul!$M31:$M36)+SUMPRODUCT(Calcul!AG75:AG79,Calcul!$K75:$K79)+SUMPRODUCT(Calcul!AO75:AO79,Calcul!$M75:$M79))/(SUM(Calcul!CG31:CG36)+SUM(Calcul!CG75:CG79))</f>
        <v>0.3333333333333333</v>
      </c>
      <c r="P28" s="1" t="e">
        <f>(SUMPRODUCT(Calcul!AH31:AH36,Calcul!$K31:$K36)+SUMPRODUCT(Calcul!AP31:AP36,Calcul!$M31:$M36)+SUMPRODUCT(Calcul!AH75:AH79,Calcul!$K75:$K79)+SUMPRODUCT(Calcul!AP75:AP79,Calcul!$M75:$M79))/(SUM(Calcul!CH31:CH36)+SUM(Calcul!CH75:CH79))</f>
        <v>#DIV/0!</v>
      </c>
      <c r="Q28" s="1">
        <f>(SUMPRODUCT(Calcul!AI31:AI36,Calcul!$K31:$K36)+SUMPRODUCT(Calcul!AQ31:AQ36,Calcul!$M31:$M36)+SUMPRODUCT(Calcul!AI75:AI79,Calcul!$K75:$K79)+SUMPRODUCT(Calcul!AQ75:AQ79,Calcul!$M75:$M79))/(SUM(Calcul!CI31:CI36)+SUM(Calcul!CI75:CI79))</f>
        <v>0.6666666666666666</v>
      </c>
      <c r="R28" s="1">
        <f>(SUMPRODUCT(Calcul!AJ31:AJ36,Calcul!$K31:$K36)+SUMPRODUCT(Calcul!AR31:AR36,Calcul!$M31:$M36)+SUMPRODUCT(Calcul!AJ75:AJ79,Calcul!$K75:$K79)+SUMPRODUCT(Calcul!AR75:AR79,Calcul!$M75:$M79))/(SUM(Calcul!CJ31:CJ36)+SUM(Calcul!CJ75:CJ79))</f>
        <v>0.6666666666666666</v>
      </c>
      <c r="S28" s="1">
        <f>(SUMPRODUCT(Calcul!AK31:AK36,Calcul!$K31:$K36)+SUMPRODUCT(Calcul!AS31:AS36,Calcul!$M31:$M36)+SUMPRODUCT(Calcul!AK75:AK79,Calcul!$K75:$K79)+SUMPRODUCT(Calcul!AS75:AS79,Calcul!$M75:$M79))/(SUM(Calcul!CK31:CK36)+SUM(Calcul!CK75:CK79))</f>
        <v>0.8333333333333334</v>
      </c>
      <c r="T28" s="1">
        <f>(SUMPRODUCT(Calcul!AL31:AL36,Calcul!$K31:$K36)+SUMPRODUCT(Calcul!AT31:AT36,Calcul!$M31:$M36)+SUMPRODUCT(Calcul!AL75:AL79,Calcul!$K75:$K79)+SUMPRODUCT(Calcul!AT75:AT79,Calcul!$M75:$M79))/(SUM(Calcul!CL31:CL36)+SUM(Calcul!CL75:CL79))</f>
        <v>1</v>
      </c>
      <c r="U28" s="1">
        <f>(SUMPRODUCT(Calcul!AM31:AM36,Calcul!$K31:$K36)+SUMPRODUCT(Calcul!AU31:AU36,Calcul!$M31:$M36)+SUMPRODUCT(Calcul!AM75:AM79,Calcul!$K75:$K79)+SUMPRODUCT(Calcul!AU75:AU79,Calcul!$M75:$M79))/(SUM(Calcul!CM31:CM36)+SUM(Calcul!CM75:CM79))</f>
        <v>1</v>
      </c>
      <c r="V28" s="1">
        <f>MAX(IF(SUM(O63:U63)&gt;0,SUMPRODUCT(O51:U51,O63:U63)/SUM(O63:U63),0),0)</f>
        <v>0.7291666666666667</v>
      </c>
    </row>
    <row r="29" ht="18.75" customHeight="1">
      <c r="C29" t="str">
        <f>Weightings!A13</f>
        <v>Eclairage</v>
      </c>
      <c r="F29" s="1">
        <f>V29</f>
        <v>0.36000000000000004</v>
      </c>
      <c r="O29" s="1">
        <f>(SUMPRODUCT(Calcul!AG37:AG38,Calcul!$K37:$K38)+SUMPRODUCT(Calcul!AO37:AO38,Calcul!$M37:$M38)+SUMPRODUCT(Calcul!AG80:AG84,Calcul!$K80:$K84)+SUMPRODUCT(Calcul!AO80:AO84,Calcul!$M80:$M84))/(SUM(Calcul!CG37:CG38)+SUM(Calcul!CG80:CG84))</f>
        <v>0.5</v>
      </c>
      <c r="P29" s="1" t="e">
        <f>(SUMPRODUCT(Calcul!AH37:AH38,Calcul!$K37:$K38)+SUMPRODUCT(Calcul!AP37:AP38,Calcul!$M37:$M38)+SUMPRODUCT(Calcul!AH80:AH84,Calcul!$K80:$K84)+SUMPRODUCT(Calcul!AP80:AP84,Calcul!$M80:$M84))/(SUM(Calcul!CH37:CH38)+SUM(Calcul!CH80:CH84))</f>
        <v>#DIV/0!</v>
      </c>
      <c r="Q29" s="1">
        <f>(SUMPRODUCT(Calcul!AI37:AI38,Calcul!$K37:$K38)+SUMPRODUCT(Calcul!AQ37:AQ38,Calcul!$M37:$M38)+SUMPRODUCT(Calcul!AI80:AI84,Calcul!$K80:$K84)+SUMPRODUCT(Calcul!AQ80:AQ84,Calcul!$M80:$M84))/(SUM(Calcul!CI37:CI38)+SUM(Calcul!CI80:CI84))</f>
        <v>0.4</v>
      </c>
      <c r="R29" s="1">
        <f>(SUMPRODUCT(Calcul!AJ37:AJ38,Calcul!$K37:$K38)+SUMPRODUCT(Calcul!AR37:AR38,Calcul!$M37:$M38)+SUMPRODUCT(Calcul!AJ80:AJ84,Calcul!$K80:$K84)+SUMPRODUCT(Calcul!AR80:AR84,Calcul!$M80:$M84))/(SUM(Calcul!CJ37:CJ38)+SUM(Calcul!CJ80:CJ84))</f>
        <v>0.4</v>
      </c>
      <c r="S29" s="1">
        <f>(SUMPRODUCT(Calcul!AK37:AK38,Calcul!$K37:$K38)+SUMPRODUCT(Calcul!AS37:AS38,Calcul!$M37:$M38)+SUMPRODUCT(Calcul!AK80:AK84,Calcul!$K80:$K84)+SUMPRODUCT(Calcul!AS80:AS84,Calcul!$M80:$M84))/(SUM(Calcul!CK37:CK38)+SUM(Calcul!CK80:CK84))</f>
        <v>0</v>
      </c>
      <c r="T29" s="1" t="e">
        <f>(SUMPRODUCT(Calcul!AL37:AL38,Calcul!$K37:$K38)+SUMPRODUCT(Calcul!AT37:AT38,Calcul!$M37:$M38)+SUMPRODUCT(Calcul!AL80:AL84,Calcul!$K80:$K84)+SUMPRODUCT(Calcul!AT80:AT84,Calcul!$M80:$M84))/(SUM(Calcul!CL37:CL38)+SUM(Calcul!CL80:CL84))</f>
        <v>#DIV/0!</v>
      </c>
      <c r="U29" s="1" t="e">
        <f>(SUMPRODUCT(Calcul!AM37:AM38,Calcul!$K37:$K38)+SUMPRODUCT(Calcul!AU37:AU38,Calcul!$M37:$M38)+SUMPRODUCT(Calcul!AM80:AM84,Calcul!$K80:$K84)+SUMPRODUCT(Calcul!AU80:AU84,Calcul!$M80:$M84))/(SUM(Calcul!CM37:CM38)+SUM(Calcul!CM80:CM84))</f>
        <v>#DIV/0!</v>
      </c>
      <c r="V29" s="1">
        <f>MAX(IF(SUM(O64:U64)&gt;0,SUMPRODUCT(O52:U52,O64:U64)/SUM(O64:U64),0),0)</f>
        <v>0.36000000000000004</v>
      </c>
    </row>
    <row r="30" ht="18.75" customHeight="1">
      <c r="C30" t="str">
        <f>Weightings!A15</f>
        <v>Enveloppe dynamique du bâtiment</v>
      </c>
      <c r="F30" s="1">
        <f>V30</f>
        <v>0.7916666666666667</v>
      </c>
      <c r="O30" s="1">
        <f>(SUMPRODUCT(Calcul!AG39:AG41,Calcul!$K39:$K41)+SUMPRODUCT(Calcul!AO39:AO41,Calcul!$M39:$M41)+SUMPRODUCT(Calcul!AG85:AG89,Calcul!$K85:$K89)+SUMPRODUCT(Calcul!AO85:AO89,Calcul!$M85:$M89))/(SUM(Calcul!CG39:CG41)+SUM(Calcul!CG85:CG89))</f>
        <v>1</v>
      </c>
      <c r="P30" s="1" t="e">
        <f>(SUMPRODUCT(Calcul!AH39:AH41,Calcul!$K39:$K41)+SUMPRODUCT(Calcul!AP39:AP41,Calcul!$M39:$M41)+SUMPRODUCT(Calcul!AH85:AH89,Calcul!$K85:$K89)+SUMPRODUCT(Calcul!AP85:AP89,Calcul!$M85:$M89))/(SUM(Calcul!CH39:CH41)+SUM(Calcul!CH85:CH89))</f>
        <v>#DIV/0!</v>
      </c>
      <c r="Q30" s="1">
        <f>(SUMPRODUCT(Calcul!AI39:AI41,Calcul!$K39:$K41)+SUMPRODUCT(Calcul!AQ39:AQ41,Calcul!$M39:$M41)+SUMPRODUCT(Calcul!AI85:AI89,Calcul!$K85:$K89)+SUMPRODUCT(Calcul!AQ85:AQ89,Calcul!$M85:$M89))/(SUM(Calcul!CI39:CI41)+SUM(Calcul!CI85:CI89))</f>
        <v>1</v>
      </c>
      <c r="R30" s="1">
        <f>(SUMPRODUCT(Calcul!AJ39:AJ41,Calcul!$K39:$K41)+SUMPRODUCT(Calcul!AR39:AR41,Calcul!$M39:$M41)+SUMPRODUCT(Calcul!AJ85:AJ89,Calcul!$K85:$K89)+SUMPRODUCT(Calcul!AR85:AR89,Calcul!$M85:$M89))/(SUM(Calcul!CJ39:CJ41)+SUM(Calcul!CJ85:CJ89))</f>
        <v>0.6666666666666666</v>
      </c>
      <c r="S30" s="1">
        <f>(SUMPRODUCT(Calcul!AK39:AK41,Calcul!$K39:$K41)+SUMPRODUCT(Calcul!AS39:AS41,Calcul!$M39:$M41)+SUMPRODUCT(Calcul!AK85:AK89,Calcul!$K85:$K89)+SUMPRODUCT(Calcul!AS85:AS89,Calcul!$M85:$M89))/(SUM(Calcul!CK39:CK41)+SUM(Calcul!CK85:CK89))</f>
        <v>1</v>
      </c>
      <c r="T30" s="1">
        <f>(SUMPRODUCT(Calcul!AL39:AL41,Calcul!$K39:$K41)+SUMPRODUCT(Calcul!AT39:AT41,Calcul!$M39:$M41)+SUMPRODUCT(Calcul!AL85:AL89,Calcul!$K85:$K89)+SUMPRODUCT(Calcul!AT85:AT89,Calcul!$M85:$M89))/(SUM(Calcul!CL39:CL41)+SUM(Calcul!CL85:CL89))</f>
        <v>0.5</v>
      </c>
      <c r="U30" s="1">
        <f>(SUMPRODUCT(Calcul!AM39:AM41,Calcul!$K39:$K41)+SUMPRODUCT(Calcul!AU39:AU41,Calcul!$M39:$M41)+SUMPRODUCT(Calcul!AM85:AM89,Calcul!$K85:$K89)+SUMPRODUCT(Calcul!AU85:AU89,Calcul!$M85:$M89))/(SUM(Calcul!CM39:CM41)+SUM(Calcul!CM85:CM89))</f>
        <v>0.6666666666666666</v>
      </c>
      <c r="V30" s="1">
        <f>MAX(IF(SUM(O65:U65)&gt;0,SUMPRODUCT(O53:U53,O65:U65)/SUM(O65:U65),0),0)</f>
        <v>0.7916666666666667</v>
      </c>
    </row>
    <row r="31" ht="18.75" customHeight="1">
      <c r="C31" t="str">
        <f>Weightings!A14</f>
        <v>Electricité</v>
      </c>
      <c r="F31" s="1">
        <f>V31</f>
        <v>0.5599999999999999</v>
      </c>
      <c r="O31" s="1">
        <f>(SUMPRODUCT(Calcul!AG42:AG48,Calcul!$K42:$K48)+SUMPRODUCT(Calcul!AO42:AO48,Calcul!$M42:$M48)+SUMPRODUCT(Calcul!AG90:AG94,Calcul!$K90:$K94)+SUMPRODUCT(Calcul!AO90:AO94,Calcul!$M90:$M94))/(SUM(Calcul!CG42:CG48)+SUM(Calcul!CG90:CG94))</f>
        <v>0.6</v>
      </c>
      <c r="P31" s="1">
        <f>(SUMPRODUCT(Calcul!AH42:AH48,Calcul!$K42:$K48)+SUMPRODUCT(Calcul!AP42:AP48,Calcul!$M42:$M48)+SUMPRODUCT(Calcul!AH90:AH94,Calcul!$K90:$K94)+SUMPRODUCT(Calcul!AP90:AP94,Calcul!$M90:$M94))/(SUM(Calcul!CH42:CH48)+SUM(Calcul!CH90:CH94))</f>
        <v>0.6666666666666666</v>
      </c>
      <c r="Q31" s="1" t="e">
        <f>(SUMPRODUCT(Calcul!AI42:AI48,Calcul!$K42:$K48)+SUMPRODUCT(Calcul!AQ42:AQ48,Calcul!$M42:$M48)+SUMPRODUCT(Calcul!AI90:AI94,Calcul!$K90:$K94)+SUMPRODUCT(Calcul!AQ90:AQ94,Calcul!$M90:$M94))/(SUM(Calcul!CI42:CI48)+SUM(Calcul!CI90:CI94))</f>
        <v>#DIV/0!</v>
      </c>
      <c r="R31" s="1">
        <f>(SUMPRODUCT(Calcul!AJ42:AJ48,Calcul!$K42:$K48)+SUMPRODUCT(Calcul!AR42:AR48,Calcul!$M42:$M48)+SUMPRODUCT(Calcul!AJ90:AJ94,Calcul!$K90:$K94)+SUMPRODUCT(Calcul!AR90:AR94,Calcul!$M90:$M94))/(SUM(Calcul!CJ42:CJ48)+SUM(Calcul!CJ90:CJ94))</f>
        <v>0.4</v>
      </c>
      <c r="S31" s="1" t="e">
        <f>(SUMPRODUCT(Calcul!AK42:AK48,Calcul!$K42:$K48)+SUMPRODUCT(Calcul!AS42:AS48,Calcul!$M42:$M48)+SUMPRODUCT(Calcul!AK90:AK94,Calcul!$K90:$K94)+SUMPRODUCT(Calcul!AS90:AS94,Calcul!$M90:$M94))/(SUM(Calcul!CK42:CK48)+SUM(Calcul!CK90:CK94))</f>
        <v>#DIV/0!</v>
      </c>
      <c r="T31" s="1">
        <f>(SUMPRODUCT(Calcul!AL42:AL48,Calcul!$K42:$K48)+SUMPRODUCT(Calcul!AT42:AT48,Calcul!$M42:$M48)+SUMPRODUCT(Calcul!AL90:AL94,Calcul!$K90:$K94)+SUMPRODUCT(Calcul!AT90:AT94,Calcul!$M90:$M94))/(SUM(Calcul!CL42:CL48)+SUM(Calcul!CL90:CL94))</f>
        <v>0.3333333333333333</v>
      </c>
      <c r="U31" s="1">
        <f>(SUMPRODUCT(Calcul!AM42:AM48,Calcul!$K42:$K48)+SUMPRODUCT(Calcul!AU42:AU48,Calcul!$M42:$M48)+SUMPRODUCT(Calcul!AM90:AM94,Calcul!$K90:$K94)+SUMPRODUCT(Calcul!AU90:AU94,Calcul!$M90:$M94))/(SUM(Calcul!CM42:CM48)+SUM(Calcul!CM90:CM94))</f>
        <v>0.6666666666666666</v>
      </c>
      <c r="V31" s="1">
        <f>MAX(IF(SUM(O66:U66)&gt;0,SUMPRODUCT(O54:U54,O66:U66)/SUM(O66:U66),0),0)</f>
        <v>0.5599999999999999</v>
      </c>
    </row>
    <row r="32" ht="18.75" customHeight="1">
      <c r="C32" t="str">
        <f>Weightings!A16</f>
        <v>Recharge des véhicules électriques</v>
      </c>
      <c r="F32" s="7">
        <f>V32</f>
        <v>0.38888888888888895</v>
      </c>
      <c r="O32" s="1" t="e">
        <f>(SUMPRODUCT(Calcul!AG49:AG51,Calcul!$K49:$K51)+SUMPRODUCT(Calcul!AO49:AO51,Calcul!$M49:$M51)+SUMPRODUCT(Calcul!AG95:AG99,Calcul!$K95:$K99)+SUMPRODUCT(Calcul!AO95:AO99,Calcul!$M95:$M99))/(SUM(Calcul!CG49:CG51)+SUM(Calcul!CG95:CG99))</f>
        <v>#DIV/0!</v>
      </c>
      <c r="P32" s="1">
        <f>(SUMPRODUCT(Calcul!AH49:AH51,Calcul!$K49:$K51)+SUMPRODUCT(Calcul!AP49:AP51,Calcul!$M49:$M51)+SUMPRODUCT(Calcul!AH95:AH99,Calcul!$K95:$K99)+SUMPRODUCT(Calcul!AP95:AP99,Calcul!$M95:$M99))/(SUM(Calcul!CH49:CH51)+SUM(Calcul!CH95:CH99))</f>
        <v>0.25</v>
      </c>
      <c r="Q32" s="1" t="e">
        <f>(SUMPRODUCT(Calcul!AI49:AI51,Calcul!$K49:$K51)+SUMPRODUCT(Calcul!AQ49:AQ51,Calcul!$M49:$M51)+SUMPRODUCT(Calcul!AI95:AI99,Calcul!$K95:$K99)+SUMPRODUCT(Calcul!AQ95:AQ99,Calcul!$M95:$M99))/(SUM(Calcul!CI49:CI51)+SUM(Calcul!CI95:CI99))</f>
        <v>#DIV/0!</v>
      </c>
      <c r="R32" s="1">
        <f>(SUMPRODUCT(Calcul!AJ49:AJ51,Calcul!$K49:$K51)+SUMPRODUCT(Calcul!AR49:AR51,Calcul!$M49:$M51)+SUMPRODUCT(Calcul!AJ95:AJ99,Calcul!$K95:$K99)+SUMPRODUCT(Calcul!AR95:AR99,Calcul!$M95:$M99))/(SUM(Calcul!CJ49:CJ51)+SUM(Calcul!CJ95:CJ99))</f>
        <v>0.6666666666666666</v>
      </c>
      <c r="S32" s="1" t="e">
        <f>(SUMPRODUCT(Calcul!AK49:AK51,Calcul!$K49:$K51)+SUMPRODUCT(Calcul!AS49:AS51,Calcul!$M49:$M51)+SUMPRODUCT(Calcul!AK95:AK99,Calcul!$K95:$K99)+SUMPRODUCT(Calcul!AS95:AS99,Calcul!$M95:$M99))/(SUM(Calcul!CK49:CK51)+SUM(Calcul!CK95:CK99))</f>
        <v>#DIV/0!</v>
      </c>
      <c r="T32" s="1" t="e">
        <f>(SUMPRODUCT(Calcul!AL49:AL51,Calcul!$K49:$K51)+SUMPRODUCT(Calcul!AT49:AT51,Calcul!$M49:$M51)+SUMPRODUCT(Calcul!AL95:AL99,Calcul!$K95:$K99)+SUMPRODUCT(Calcul!AT95:AT99,Calcul!$M95:$M99))/(SUM(Calcul!CL49:CL51)+SUM(Calcul!CL95:CL99))</f>
        <v>#DIV/0!</v>
      </c>
      <c r="U32" s="1">
        <f>(SUMPRODUCT(Calcul!AM49:AM51,Calcul!$K49:$K51)+SUMPRODUCT(Calcul!AU49:AU51,Calcul!$M49:$M51)+SUMPRODUCT(Calcul!AM95:AM99,Calcul!$K95:$K99)+SUMPRODUCT(Calcul!AU95:AU99,Calcul!$M95:$M99))/(SUM(Calcul!CM49:CM51)+SUM(Calcul!CM95:CM99))</f>
        <v>0.6666666666666666</v>
      </c>
      <c r="V32" s="1">
        <f>MAX(IF(SUM(O67:U67)&gt;0,SUMPRODUCT(O55:U55,O67:U67)/SUM(O67:U67),0),0)</f>
        <v>0.38888888888888895</v>
      </c>
    </row>
    <row r="33" ht="18.75" customHeight="1">
      <c r="C33" t="str">
        <f>Weightings!A17</f>
        <v>Suivi et contrôle</v>
      </c>
      <c r="F33" s="1">
        <f>V33</f>
        <v>0.2878292731233908</v>
      </c>
      <c r="O33" s="1">
        <f>(SUMPRODUCT(Calcul!AG52:AG59,Calcul!$K52:$K59)+SUMPRODUCT(Calcul!AO52:AO59,Calcul!$M52:$M59)+SUMPRODUCT(Calcul!AG100:AG104,Calcul!$K100:$K104)+SUMPRODUCT(Calcul!AO100:AO104,Calcul!$M100:$M104))/(SUM(Calcul!CG52:CG59)+SUM(Calcul!CG100:CG104))</f>
        <v>0.5</v>
      </c>
      <c r="P33" s="1">
        <f>(SUMPRODUCT(Calcul!AH52:AH59,Calcul!$K52:$K59)+SUMPRODUCT(Calcul!AP52:AP59,Calcul!$M52:$M59)+SUMPRODUCT(Calcul!AH100:AH104,Calcul!$K100:$K104)+SUMPRODUCT(Calcul!AP100:AP104,Calcul!$M100:$M104))/(SUM(Calcul!CH52:CH59)+SUM(Calcul!CH100:CH104))</f>
        <v>0.3333333333333333</v>
      </c>
      <c r="Q33" s="1">
        <f>(SUMPRODUCT(Calcul!AI52:AI59,Calcul!$K52:$K59)+SUMPRODUCT(Calcul!AQ52:AQ59,Calcul!$M52:$M59)+SUMPRODUCT(Calcul!AI100:AI104,Calcul!$K100:$K104)+SUMPRODUCT(Calcul!AQ100:AQ104,Calcul!$M100:$M104))/(SUM(Calcul!CI52:CI59)+SUM(Calcul!CI100:CI104))</f>
        <v>0</v>
      </c>
      <c r="R33" s="1">
        <f>(SUMPRODUCT(Calcul!AJ52:AJ59,Calcul!$K52:$K59)+SUMPRODUCT(Calcul!AR52:AR59,Calcul!$M52:$M59)+SUMPRODUCT(Calcul!AJ100:AJ104,Calcul!$K100:$K104)+SUMPRODUCT(Calcul!AR100:AR104,Calcul!$M100:$M104))/(SUM(Calcul!CJ52:CJ59)+SUM(Calcul!CJ100:CJ104))</f>
        <v>0.35294117647058826</v>
      </c>
      <c r="S33" s="1">
        <f>(SUMPRODUCT(Calcul!AK52:AK59,Calcul!$K52:$K59)+SUMPRODUCT(Calcul!AS52:AS59,Calcul!$M52:$M59)+SUMPRODUCT(Calcul!AK100:AK104,Calcul!$K100:$K104)+SUMPRODUCT(Calcul!AS100:AS104,Calcul!$M100:$M104))/(SUM(Calcul!CK52:CK59)+SUM(Calcul!CK100:CK104))</f>
        <v>0</v>
      </c>
      <c r="T33" s="1">
        <f>(SUMPRODUCT(Calcul!AL52:AL59,Calcul!$K52:$K59)+SUMPRODUCT(Calcul!AT52:AT59,Calcul!$M52:$M59)+SUMPRODUCT(Calcul!AL100:AL104,Calcul!$K100:$K104)+SUMPRODUCT(Calcul!AT100:AT104,Calcul!$M100:$M104))/(SUM(Calcul!CL52:CL59)+SUM(Calcul!CL100:CL104))</f>
        <v>0.2727272727272727</v>
      </c>
      <c r="U33" s="1">
        <f>(SUMPRODUCT(Calcul!AM52:AM59,Calcul!$K52:$K59)+SUMPRODUCT(Calcul!AU52:AU59,Calcul!$M52:$M59)+SUMPRODUCT(Calcul!AM100:AM104,Calcul!$K100:$K104)+SUMPRODUCT(Calcul!AU100:AU104,Calcul!$M100:$M104))/(SUM(Calcul!CM52:CM59)+SUM(Calcul!CM100:CM104))</f>
        <v>0.2222222222222222</v>
      </c>
      <c r="V33" s="1">
        <f>MAX(IF(SUM(O68:U68)&gt;0,SUMPRODUCT(O56:U56,O68:U68)/SUM(O68:U68),0),0)</f>
        <v>0.2878292731233908</v>
      </c>
    </row>
    <row r="34"/>
    <row r="35" ht="15.75" customHeight="1"/>
    <row r="36" ht="15.75" customHeight="1"/>
    <row r="37" ht="23.25" customHeight="1">
      <c r="C37" t="str">
        <f>LINK!C986</f>
        <v>Valeurs détaillées</v>
      </c>
      <c r="N37" t="str">
        <v>valid?</v>
      </c>
      <c r="O37">
        <f>IF(ISERROR(O25),0,1)</f>
        <v>1</v>
      </c>
      <c r="P37">
        <f>IF(ISERROR(P25),0,1)</f>
        <v>1</v>
      </c>
      <c r="Q37">
        <f>IF(ISERROR(Q25),0,1)</f>
        <v>1</v>
      </c>
      <c r="R37">
        <f>IF(ISERROR(R25),0,1)</f>
        <v>1</v>
      </c>
      <c r="S37">
        <f>IF(ISERROR(S25),0,1)</f>
        <v>1</v>
      </c>
      <c r="T37">
        <f>IF(ISERROR(T25),0,1)</f>
        <v>1</v>
      </c>
      <c r="U37">
        <f>IF(ISERROR(U25),0,1)</f>
        <v>1</v>
      </c>
    </row>
    <row r="38" ht="60" customHeight="1">
      <c r="E38" t="str">
        <f>O23</f>
        <v>Efficacité énergétique</v>
      </c>
      <c r="F38" t="str">
        <f>P23</f>
        <v>Flexibilité énergétique et stockage de l’énergie</v>
      </c>
      <c r="G38" t="str">
        <f>Q23</f>
        <v>Confort</v>
      </c>
      <c r="H38" t="str">
        <f>R23</f>
        <v>Caractère pratique</v>
      </c>
      <c r="I38" t="str">
        <f>S23</f>
        <v>Santé, bien-être et accessibilité</v>
      </c>
      <c r="J38" t="str">
        <f>T23</f>
        <v>Entretien et prédiction des pannes</v>
      </c>
      <c r="K38" t="str">
        <f>U23</f>
        <v>Information des occupants</v>
      </c>
      <c r="O38">
        <f>IF(ISERROR(O26),0,1)</f>
        <v>1</v>
      </c>
      <c r="P38">
        <f>IF(ISERROR(P26),0,1)</f>
        <v>0</v>
      </c>
      <c r="Q38">
        <f>IF(ISERROR(Q26),0,1)</f>
        <v>0</v>
      </c>
      <c r="R38">
        <f>IF(ISERROR(R26),0,1)</f>
        <v>1</v>
      </c>
      <c r="S38">
        <f>IF(ISERROR(S26),0,1)</f>
        <v>0</v>
      </c>
      <c r="T38">
        <f>IF(ISERROR(T26),0,1)</f>
        <v>1</v>
      </c>
      <c r="U38">
        <f>IF(ISERROR(U26),0,1)</f>
        <v>1</v>
      </c>
    </row>
    <row r="39">
      <c r="C39" t="str">
        <f>C25</f>
        <v>Chauffage</v>
      </c>
      <c r="E39" s="1">
        <f>O48</f>
        <v>0.3333333333333333</v>
      </c>
      <c r="F39" s="1">
        <f>P48</f>
        <v>0.16666666666666666</v>
      </c>
      <c r="G39" s="1">
        <f>Q48</f>
        <v>0.3</v>
      </c>
      <c r="H39" s="1">
        <f>R48</f>
        <v>0.25</v>
      </c>
      <c r="I39" s="1">
        <f>S48</f>
        <v>0.3333333333333333</v>
      </c>
      <c r="J39" s="1">
        <f>T48</f>
        <v>0.25</v>
      </c>
      <c r="K39" s="1">
        <f>U48</f>
        <v>0.3333333333333333</v>
      </c>
      <c r="O39">
        <f>IF(ISERROR(O27),0,1)</f>
        <v>1</v>
      </c>
      <c r="P39">
        <f>IF(ISERROR(P27),0,1)</f>
        <v>1</v>
      </c>
      <c r="Q39">
        <f>IF(ISERROR(Q27),0,1)</f>
        <v>1</v>
      </c>
      <c r="R39">
        <f>IF(ISERROR(R27),0,1)</f>
        <v>1</v>
      </c>
      <c r="S39">
        <f>IF(ISERROR(S27),0,1)</f>
        <v>1</v>
      </c>
      <c r="T39">
        <f>IF(ISERROR(T27),0,1)</f>
        <v>1</v>
      </c>
      <c r="U39">
        <f>IF(ISERROR(U27),0,1)</f>
        <v>1</v>
      </c>
    </row>
    <row r="40">
      <c r="C40" t="str">
        <f>C26</f>
        <v>Eau chaude sanitaire</v>
      </c>
      <c r="E40" s="1">
        <f>O49</f>
        <v>1</v>
      </c>
      <c r="F40" s="1">
        <f>P49</f>
        <v>0</v>
      </c>
      <c r="G40" s="1">
        <f>Q49</f>
        <v>0</v>
      </c>
      <c r="H40" s="1">
        <f>R49</f>
        <v>1</v>
      </c>
      <c r="I40" s="1">
        <f>S49</f>
        <v>0</v>
      </c>
      <c r="J40" s="1">
        <f>T49</f>
        <v>1</v>
      </c>
      <c r="K40" s="1">
        <f>U49</f>
        <v>1</v>
      </c>
      <c r="O40">
        <f>IF(ISERROR(O28),0,1)</f>
        <v>1</v>
      </c>
      <c r="P40">
        <f>IF(ISERROR(P28),0,1)</f>
        <v>0</v>
      </c>
      <c r="Q40">
        <f>IF(ISERROR(Q28),0,1)</f>
        <v>1</v>
      </c>
      <c r="R40">
        <f>IF(ISERROR(R28),0,1)</f>
        <v>1</v>
      </c>
      <c r="S40">
        <f>IF(ISERROR(S28),0,1)</f>
        <v>1</v>
      </c>
      <c r="T40">
        <f>IF(ISERROR(T28),0,1)</f>
        <v>1</v>
      </c>
      <c r="U40">
        <f>IF(ISERROR(U28),0,1)</f>
        <v>1</v>
      </c>
    </row>
    <row r="41">
      <c r="C41" t="str">
        <f>C27</f>
        <v>Refroidissement</v>
      </c>
      <c r="E41" s="1">
        <f>O50</f>
        <v>0.6363636363636364</v>
      </c>
      <c r="F41" s="1">
        <f>P50</f>
        <v>1</v>
      </c>
      <c r="G41" s="1">
        <f>Q50</f>
        <v>0.8571428571428571</v>
      </c>
      <c r="H41" s="1">
        <f>R50</f>
        <v>1</v>
      </c>
      <c r="I41" s="1">
        <f>S50</f>
        <v>0.6666666666666666</v>
      </c>
      <c r="J41" s="1">
        <f>T50</f>
        <v>1</v>
      </c>
      <c r="K41" s="1">
        <f>U50</f>
        <v>1</v>
      </c>
      <c r="O41">
        <f>IF(ISERROR(O29),0,1)</f>
        <v>1</v>
      </c>
      <c r="P41">
        <f>IF(ISERROR(P29),0,1)</f>
        <v>0</v>
      </c>
      <c r="Q41">
        <f>IF(ISERROR(Q29),0,1)</f>
        <v>1</v>
      </c>
      <c r="R41">
        <f>IF(ISERROR(R29),0,1)</f>
        <v>1</v>
      </c>
      <c r="S41">
        <f>IF(ISERROR(S29),0,1)</f>
        <v>1</v>
      </c>
      <c r="T41">
        <f>IF(ISERROR(T29),0,1)</f>
        <v>0</v>
      </c>
      <c r="U41">
        <f>IF(ISERROR(U29),0,1)</f>
        <v>0</v>
      </c>
    </row>
    <row r="42">
      <c r="C42" t="str">
        <f>C28</f>
        <v>Ventilation</v>
      </c>
      <c r="E42" s="1">
        <f>O51</f>
        <v>0.3333333333333333</v>
      </c>
      <c r="F42" s="1">
        <f>P51</f>
        <v>0</v>
      </c>
      <c r="G42" s="1">
        <f>Q51</f>
        <v>0.6666666666666666</v>
      </c>
      <c r="H42" s="1">
        <f>R51</f>
        <v>0.6666666666666666</v>
      </c>
      <c r="I42" s="1">
        <f>S51</f>
        <v>0.8333333333333334</v>
      </c>
      <c r="J42" s="1">
        <f>T51</f>
        <v>1</v>
      </c>
      <c r="K42" s="1">
        <f>U51</f>
        <v>1</v>
      </c>
      <c r="O42">
        <f>IF(ISERROR(O30),0,1)</f>
        <v>1</v>
      </c>
      <c r="P42">
        <f>IF(ISERROR(P30),0,1)</f>
        <v>0</v>
      </c>
      <c r="Q42">
        <f>IF(ISERROR(Q30),0,1)</f>
        <v>1</v>
      </c>
      <c r="R42">
        <f>IF(ISERROR(R30),0,1)</f>
        <v>1</v>
      </c>
      <c r="S42">
        <f>IF(ISERROR(S30),0,1)</f>
        <v>1</v>
      </c>
      <c r="T42">
        <f>IF(ISERROR(T30),0,1)</f>
        <v>1</v>
      </c>
      <c r="U42">
        <f>IF(ISERROR(U30),0,1)</f>
        <v>1</v>
      </c>
    </row>
    <row r="43">
      <c r="C43" t="str">
        <f>C29</f>
        <v>Eclairage</v>
      </c>
      <c r="E43" s="1">
        <f>O52</f>
        <v>0.5</v>
      </c>
      <c r="F43" s="1">
        <f>P52</f>
        <v>0</v>
      </c>
      <c r="G43" s="1">
        <f>Q52</f>
        <v>0.4</v>
      </c>
      <c r="H43" s="1">
        <f>R52</f>
        <v>0.4</v>
      </c>
      <c r="I43" s="1">
        <f>S52</f>
        <v>0</v>
      </c>
      <c r="J43" s="1">
        <f>T52</f>
        <v>0</v>
      </c>
      <c r="K43" s="1">
        <f>U52</f>
        <v>0</v>
      </c>
      <c r="O43">
        <f>IF(ISERROR(O31),0,1)</f>
        <v>1</v>
      </c>
      <c r="P43">
        <f>IF(ISERROR(P31),0,1)</f>
        <v>1</v>
      </c>
      <c r="Q43">
        <f>IF(ISERROR(Q31),0,1)</f>
        <v>0</v>
      </c>
      <c r="R43">
        <f>IF(ISERROR(R31),0,1)</f>
        <v>1</v>
      </c>
      <c r="S43">
        <f>IF(ISERROR(S31),0,1)</f>
        <v>0</v>
      </c>
      <c r="T43">
        <f>IF(ISERROR(T31),0,1)</f>
        <v>1</v>
      </c>
      <c r="U43">
        <f>IF(ISERROR(U31),0,1)</f>
        <v>1</v>
      </c>
    </row>
    <row r="44">
      <c r="C44" t="str">
        <f>C30</f>
        <v>Enveloppe dynamique du bâtiment</v>
      </c>
      <c r="E44" s="1">
        <f>O53</f>
        <v>1</v>
      </c>
      <c r="F44" s="1">
        <f>P53</f>
        <v>0</v>
      </c>
      <c r="G44" s="1">
        <f>Q53</f>
        <v>1</v>
      </c>
      <c r="H44" s="1">
        <f>R53</f>
        <v>0.6666666666666666</v>
      </c>
      <c r="I44" s="1">
        <f>S53</f>
        <v>1</v>
      </c>
      <c r="J44" s="1">
        <f>T53</f>
        <v>0.5</v>
      </c>
      <c r="K44" s="1">
        <f>U53</f>
        <v>0.6666666666666666</v>
      </c>
      <c r="O44">
        <f>IF(ISERROR(O32),0,1)</f>
        <v>0</v>
      </c>
      <c r="P44">
        <f>IF(ISERROR(P32),0,1)</f>
        <v>1</v>
      </c>
      <c r="Q44">
        <f>IF(ISERROR(Q32),0,1)</f>
        <v>0</v>
      </c>
      <c r="R44">
        <f>IF(ISERROR(R32),0,1)</f>
        <v>1</v>
      </c>
      <c r="S44">
        <f>IF(ISERROR(S32),0,1)</f>
        <v>0</v>
      </c>
      <c r="T44">
        <f>IF(ISERROR(T32),0,1)</f>
        <v>0</v>
      </c>
      <c r="U44">
        <f>IF(ISERROR(U32),0,1)</f>
        <v>1</v>
      </c>
    </row>
    <row r="45">
      <c r="C45" t="str">
        <f>C31</f>
        <v>Electricité</v>
      </c>
      <c r="E45" s="1">
        <f>O54</f>
        <v>0.6</v>
      </c>
      <c r="F45" s="1">
        <f>P54</f>
        <v>0.6666666666666666</v>
      </c>
      <c r="G45" s="1">
        <f>Q54</f>
        <v>0</v>
      </c>
      <c r="H45" s="1">
        <f>R54</f>
        <v>0.4</v>
      </c>
      <c r="I45" s="1">
        <f>S54</f>
        <v>0</v>
      </c>
      <c r="J45" s="1">
        <f>T54</f>
        <v>0.3333333333333333</v>
      </c>
      <c r="K45" s="1">
        <f>U54</f>
        <v>0.6666666666666666</v>
      </c>
      <c r="O45">
        <f>IF(ISERROR(O33),0,1)</f>
        <v>1</v>
      </c>
      <c r="P45">
        <f>IF(ISERROR(P33),0,1)</f>
        <v>1</v>
      </c>
      <c r="Q45">
        <f>IF(ISERROR(Q33),0,1)</f>
        <v>1</v>
      </c>
      <c r="R45">
        <f>IF(ISERROR(R33),0,1)</f>
        <v>1</v>
      </c>
      <c r="S45">
        <f>IF(ISERROR(S33),0,1)</f>
        <v>1</v>
      </c>
      <c r="T45">
        <f>IF(ISERROR(T33),0,1)</f>
        <v>1</v>
      </c>
      <c r="U45">
        <f>IF(ISERROR(U33),0,1)</f>
        <v>1</v>
      </c>
    </row>
    <row r="46">
      <c r="C46" t="str">
        <f>C32</f>
        <v>Recharge des véhicules électriques</v>
      </c>
      <c r="E46" s="1">
        <f>O55</f>
        <v>0</v>
      </c>
      <c r="F46" s="1">
        <f>P55</f>
        <v>0.25</v>
      </c>
      <c r="G46" s="1">
        <f>Q55</f>
        <v>0</v>
      </c>
      <c r="H46" s="1">
        <f>R55</f>
        <v>0.6666666666666666</v>
      </c>
      <c r="I46" s="1">
        <f>S55</f>
        <v>0</v>
      </c>
      <c r="J46" s="1">
        <f>T55</f>
        <v>0</v>
      </c>
      <c r="K46" s="1">
        <f>U55</f>
        <v>0.6666666666666666</v>
      </c>
    </row>
    <row r="47">
      <c r="C47" t="str">
        <f>C33</f>
        <v>Suivi et contrôle</v>
      </c>
      <c r="E47" s="1">
        <f>O56</f>
        <v>0.5</v>
      </c>
      <c r="F47" s="1">
        <f>P56</f>
        <v>0.3333333333333333</v>
      </c>
      <c r="G47" s="1">
        <f>Q56</f>
        <v>0</v>
      </c>
      <c r="H47" s="1">
        <f>R56</f>
        <v>0.35294117647058826</v>
      </c>
      <c r="I47" s="1">
        <f>S56</f>
        <v>0</v>
      </c>
      <c r="J47" s="1">
        <f>T56</f>
        <v>0.2727272727272727</v>
      </c>
      <c r="K47" s="1">
        <f>U56</f>
        <v>0.2222222222222222</v>
      </c>
    </row>
    <row r="48">
      <c r="N48" t="str">
        <v>score if valid</v>
      </c>
      <c r="O48" s="1">
        <f>IF(O37=1,O25,0)</f>
        <v>0.3333333333333333</v>
      </c>
      <c r="P48" s="1">
        <f>IF(P37=1,P25,0)</f>
        <v>0.16666666666666666</v>
      </c>
      <c r="Q48" s="1">
        <f>IF(Q37=1,Q25,0)</f>
        <v>0.3</v>
      </c>
      <c r="R48" s="1">
        <f>IF(R37=1,R25,0)</f>
        <v>0.25</v>
      </c>
      <c r="S48" s="1">
        <f>IF(S37=1,S25,0)</f>
        <v>0.3333333333333333</v>
      </c>
      <c r="T48" s="1">
        <f>IF(T37=1,T25,0)</f>
        <v>0.25</v>
      </c>
      <c r="U48" s="1">
        <f>IF(U37=1,U25,0)</f>
        <v>0.3333333333333333</v>
      </c>
    </row>
    <row r="49" ht="15.75" customHeight="1">
      <c r="O49" s="1">
        <f>IF(O38=1,O26,0)</f>
        <v>1</v>
      </c>
      <c r="P49" s="1">
        <f>IF(P38=1,P26,0)</f>
        <v>0</v>
      </c>
      <c r="Q49" s="1">
        <f>IF(Q38=1,Q26,0)</f>
        <v>0</v>
      </c>
      <c r="R49" s="1">
        <f>IF(R38=1,R26,0)</f>
        <v>1</v>
      </c>
      <c r="S49" s="1">
        <f>IF(S38=1,S26,0)</f>
        <v>0</v>
      </c>
      <c r="T49" s="1">
        <f>IF(T38=1,T26,0)</f>
        <v>1</v>
      </c>
      <c r="U49" s="1">
        <f>IF(U38=1,U26,0)</f>
        <v>1</v>
      </c>
    </row>
    <row r="50" ht="15.75" customHeight="1">
      <c r="O50" s="1">
        <f>IF(O39=1,O27,0)</f>
        <v>0.6363636363636364</v>
      </c>
      <c r="P50" s="1">
        <f>IF(P39=1,P27,0)</f>
        <v>1</v>
      </c>
      <c r="Q50" s="1">
        <f>IF(Q39=1,Q27,0)</f>
        <v>0.8571428571428571</v>
      </c>
      <c r="R50" s="1">
        <f>IF(R39=1,R27,0)</f>
        <v>1</v>
      </c>
      <c r="S50" s="1">
        <f>IF(S39=1,S27,0)</f>
        <v>0.6666666666666666</v>
      </c>
      <c r="T50" s="1">
        <f>IF(T39=1,T27,0)</f>
        <v>1</v>
      </c>
      <c r="U50" s="1">
        <f>IF(U39=1,U27,0)</f>
        <v>1</v>
      </c>
    </row>
    <row r="51" ht="23.25" customHeight="1">
      <c r="C51" t="str">
        <f>LINK!C1011</f>
        <v>Valeurs aggrégées</v>
      </c>
      <c r="O51" s="1">
        <f>IF(O40=1,O28,0)</f>
        <v>0.3333333333333333</v>
      </c>
      <c r="P51" s="1">
        <f>IF(P40=1,P28,0)</f>
        <v>0</v>
      </c>
      <c r="Q51" s="1">
        <f>IF(Q40=1,Q28,0)</f>
        <v>0.6666666666666666</v>
      </c>
      <c r="R51" s="1">
        <f>IF(R40=1,R28,0)</f>
        <v>0.6666666666666666</v>
      </c>
      <c r="S51" s="1">
        <f>IF(S40=1,S28,0)</f>
        <v>0.8333333333333334</v>
      </c>
      <c r="T51" s="1">
        <f>IF(T40=1,T28,0)</f>
        <v>1</v>
      </c>
      <c r="U51" s="1">
        <f>IF(U40=1,U28,0)</f>
        <v>1</v>
      </c>
    </row>
    <row r="52">
      <c r="C52" t="str">
        <f>E56</f>
        <v>Fonctionnalité principale 1 - bâtiment</v>
      </c>
      <c r="E52" s="1">
        <f>F13*O24/(O24+T24)+F18*T24/(O24+T24)</f>
        <v>0.4630353525931691</v>
      </c>
      <c r="O52" s="1">
        <f>IF(O41=1,O29,0)</f>
        <v>0.5</v>
      </c>
      <c r="P52" s="1">
        <f>IF(P41=1,P29,0)</f>
        <v>0</v>
      </c>
      <c r="Q52" s="1">
        <f>IF(Q41=1,Q29,0)</f>
        <v>0.4</v>
      </c>
      <c r="R52" s="1">
        <f>IF(R41=1,R29,0)</f>
        <v>0.4</v>
      </c>
      <c r="S52" s="1">
        <f>IF(S41=1,S29,0)</f>
        <v>0</v>
      </c>
      <c r="T52" s="1">
        <f>IF(T41=1,T29,0)</f>
        <v>0</v>
      </c>
      <c r="U52" s="1">
        <f>IF(U41=1,U29,0)</f>
        <v>0</v>
      </c>
    </row>
    <row r="53">
      <c r="C53" t="str">
        <f>F56</f>
        <v>Fonctionnalité principale 2 - utilisateur</v>
      </c>
      <c r="E53" s="1">
        <f>F15*Q24/(Q24+R24+S24+U24)+F16*R24/(Q24+R24+S24+U24)+F17*S24/(Q24+R24+S24+U24)+F19*U24/(Q24+R24+S24+U24)</f>
        <v>0.6612547892720306</v>
      </c>
      <c r="O53" s="1">
        <f>IF(O42=1,O30,0)</f>
        <v>1</v>
      </c>
      <c r="P53" s="1">
        <f>IF(P42=1,P30,0)</f>
        <v>0</v>
      </c>
      <c r="Q53" s="1">
        <f>IF(Q42=1,Q30,0)</f>
        <v>1</v>
      </c>
      <c r="R53" s="1">
        <f>IF(R42=1,R30,0)</f>
        <v>0.6666666666666666</v>
      </c>
      <c r="S53" s="1">
        <f>IF(S42=1,S30,0)</f>
        <v>1</v>
      </c>
      <c r="T53" s="1">
        <f>IF(T42=1,T30,0)</f>
        <v>0.5</v>
      </c>
      <c r="U53" s="1">
        <f>IF(U42=1,U30,0)</f>
        <v>0.6666666666666666</v>
      </c>
    </row>
    <row r="54">
      <c r="C54" t="str">
        <f>G56</f>
        <v>Fonctionnalité principale 3 - réseau</v>
      </c>
      <c r="E54" s="1">
        <f>F14</f>
        <v>0.4642485562154962</v>
      </c>
      <c r="O54" s="1">
        <f>IF(O43=1,O31,0)</f>
        <v>0.6</v>
      </c>
      <c r="P54" s="1">
        <f>IF(P43=1,P31,0)</f>
        <v>0.6666666666666666</v>
      </c>
      <c r="Q54" s="1">
        <f>IF(Q43=1,Q31,0)</f>
        <v>0</v>
      </c>
      <c r="R54" s="1">
        <f>IF(R43=1,R31,0)</f>
        <v>0.4</v>
      </c>
      <c r="S54" s="1">
        <f>IF(S43=1,S31,0)</f>
        <v>0</v>
      </c>
      <c r="T54" s="1">
        <f>IF(T43=1,T31,0)</f>
        <v>0.3333333333333333</v>
      </c>
      <c r="U54" s="1">
        <f>IF(U43=1,U31,0)</f>
        <v>0.6666666666666666</v>
      </c>
    </row>
    <row r="55">
      <c r="O55" s="1">
        <f>IF(O44=1,O32,0)</f>
        <v>0</v>
      </c>
      <c r="P55" s="1">
        <f>IF(P44=1,P32,0)</f>
        <v>0.25</v>
      </c>
      <c r="Q55" s="1">
        <f>IF(Q44=1,Q32,0)</f>
        <v>0</v>
      </c>
      <c r="R55" s="1">
        <f>IF(R44=1,R32,0)</f>
        <v>0.6666666666666666</v>
      </c>
      <c r="S55" s="1">
        <f>IF(S44=1,S32,0)</f>
        <v>0</v>
      </c>
      <c r="T55" s="1">
        <f>IF(T44=1,T32,0)</f>
        <v>0</v>
      </c>
      <c r="U55" s="1">
        <f>IF(U44=1,U32,0)</f>
        <v>0.6666666666666666</v>
      </c>
    </row>
    <row r="56" ht="45" customHeight="1">
      <c r="E56" t="str">
        <f>LINK!C1012</f>
        <v>Fonctionnalité principale 1 - bâtiment</v>
      </c>
      <c r="F56" t="str">
        <f>LINK!C1013</f>
        <v>Fonctionnalité principale 2 - utilisateur</v>
      </c>
      <c r="G56" t="str">
        <f>LINK!C1014</f>
        <v>Fonctionnalité principale 3 - réseau</v>
      </c>
      <c r="O56" s="1">
        <f>IF(O45=1,O33,0)</f>
        <v>0.5</v>
      </c>
      <c r="P56" s="1">
        <f>IF(P45=1,P33,0)</f>
        <v>0.3333333333333333</v>
      </c>
      <c r="Q56" s="1">
        <f>IF(Q45=1,Q33,0)</f>
        <v>0</v>
      </c>
      <c r="R56" s="1">
        <f>IF(R45=1,R33,0)</f>
        <v>0.35294117647058826</v>
      </c>
      <c r="S56" s="1">
        <f>IF(S45=1,S33,0)</f>
        <v>0</v>
      </c>
      <c r="T56" s="1">
        <f>IF(T45=1,T33,0)</f>
        <v>0.2727272727272727</v>
      </c>
      <c r="U56" s="1">
        <f>IF(U45=1,U33,0)</f>
        <v>0.2222222222222222</v>
      </c>
    </row>
    <row r="57">
      <c r="C57" t="str">
        <f>C39</f>
        <v>Chauffage</v>
      </c>
      <c r="E57" s="1">
        <f>O81</f>
        <v>0.29166666666666663</v>
      </c>
      <c r="F57" s="1">
        <f>P81</f>
        <v>0.30416666666666664</v>
      </c>
      <c r="G57" s="1">
        <f>Q81</f>
        <v>0.16666666666666666</v>
      </c>
      <c r="O57" s="1">
        <f>IF(O46=1,O34,0)</f>
        <v>0</v>
      </c>
      <c r="P57" s="1">
        <f>IF(P46=1,P34,0)</f>
        <v>0</v>
      </c>
      <c r="Q57" s="1">
        <f>IF(Q46=1,Q34,0)</f>
        <v>0</v>
      </c>
      <c r="R57" s="1">
        <f>IF(R46=1,R34,0)</f>
        <v>0</v>
      </c>
      <c r="S57" s="1">
        <f>IF(S46=1,S34,0)</f>
        <v>0</v>
      </c>
      <c r="T57" s="1">
        <f>IF(T46=1,T34,0)</f>
        <v>0</v>
      </c>
      <c r="U57" s="1">
        <f>IF(U46=1,U34,0)</f>
        <v>0</v>
      </c>
    </row>
    <row r="58">
      <c r="C58" t="str">
        <f>C40</f>
        <v>Eau chaude sanitaire</v>
      </c>
      <c r="E58" s="1">
        <f>O82</f>
        <v>1</v>
      </c>
      <c r="F58" s="1">
        <f>P82</f>
        <v>1</v>
      </c>
      <c r="G58" s="1">
        <f>Q82</f>
        <v>0</v>
      </c>
    </row>
    <row r="59">
      <c r="C59" t="str">
        <f>C41</f>
        <v>Refroidissement</v>
      </c>
      <c r="E59" s="1">
        <f>O83</f>
        <v>0.8181818181818181</v>
      </c>
      <c r="F59" s="1">
        <f>P83</f>
        <v>0.8809523809523809</v>
      </c>
      <c r="G59" s="1">
        <f>Q83</f>
        <v>1</v>
      </c>
    </row>
    <row r="60">
      <c r="C60" t="str">
        <f>C42</f>
        <v>Ventilation</v>
      </c>
      <c r="E60" s="1">
        <f>O84</f>
        <v>0.6666666666666666</v>
      </c>
      <c r="F60" s="1">
        <f>P84</f>
        <v>0.7916666666666666</v>
      </c>
      <c r="G60" s="1">
        <f>Q84</f>
        <v>0</v>
      </c>
      <c r="N60" t="str">
        <v>weighting if valid</v>
      </c>
      <c r="O60" s="1">
        <f>O37*O$24</f>
        <v>0.16666666666666666</v>
      </c>
      <c r="P60" s="1">
        <f>P37*P$24</f>
        <v>0.3333333333333333</v>
      </c>
      <c r="Q60" s="1">
        <f>Q37*Q$24</f>
        <v>0.08333333333333333</v>
      </c>
      <c r="R60" s="1">
        <f>R37*R$24</f>
        <v>0.08333333333333333</v>
      </c>
      <c r="S60" s="1">
        <f>S37*S$24</f>
        <v>0.08333333333333333</v>
      </c>
      <c r="T60" s="1">
        <f>T37*T$24</f>
        <v>0.16666666666666666</v>
      </c>
      <c r="U60" s="1">
        <f>U37*U$24</f>
        <v>0.08333333333333333</v>
      </c>
    </row>
    <row r="61">
      <c r="C61" t="str">
        <f>C43</f>
        <v>Eclairage</v>
      </c>
      <c r="E61" s="1">
        <f>O85</f>
        <v>0.5</v>
      </c>
      <c r="F61" s="1">
        <f>P85</f>
        <v>0.26666666666666666</v>
      </c>
      <c r="G61" s="1">
        <f>Q85</f>
        <v>0</v>
      </c>
      <c r="O61" s="1">
        <f>O38*O$24</f>
        <v>0.16666666666666666</v>
      </c>
      <c r="P61" s="1">
        <f>P38*P$24</f>
        <v>0</v>
      </c>
      <c r="Q61" s="1">
        <f>Q38*Q$24</f>
        <v>0</v>
      </c>
      <c r="R61" s="1">
        <f>R38*R$24</f>
        <v>0.08333333333333333</v>
      </c>
      <c r="S61" s="1">
        <f>S38*S$24</f>
        <v>0</v>
      </c>
      <c r="T61" s="1">
        <f>T38*T$24</f>
        <v>0.16666666666666666</v>
      </c>
      <c r="U61" s="1">
        <f>U38*U$24</f>
        <v>0.08333333333333333</v>
      </c>
    </row>
    <row r="62">
      <c r="C62" t="str">
        <f>C44</f>
        <v>Enveloppe dynamique du bâtiment</v>
      </c>
      <c r="E62" s="1">
        <f>O86</f>
        <v>0.75</v>
      </c>
      <c r="F62" s="1">
        <f>P86</f>
        <v>0.8333333333333333</v>
      </c>
      <c r="G62" s="1">
        <f>Q86</f>
        <v>0</v>
      </c>
      <c r="O62" s="1">
        <f>O39*O$24</f>
        <v>0.16666666666666666</v>
      </c>
      <c r="P62" s="1">
        <f>P39*P$24</f>
        <v>0.3333333333333333</v>
      </c>
      <c r="Q62" s="1">
        <f>Q39*Q$24</f>
        <v>0.08333333333333333</v>
      </c>
      <c r="R62" s="1">
        <f>R39*R$24</f>
        <v>0.08333333333333333</v>
      </c>
      <c r="S62" s="1">
        <f>S39*S$24</f>
        <v>0.08333333333333333</v>
      </c>
      <c r="T62" s="1">
        <f>T39*T$24</f>
        <v>0.16666666666666666</v>
      </c>
      <c r="U62" s="1">
        <f>U39*U$24</f>
        <v>0.08333333333333333</v>
      </c>
    </row>
    <row r="63">
      <c r="C63" t="str">
        <f>C45</f>
        <v>Electricité</v>
      </c>
      <c r="E63" s="1">
        <f>O87</f>
        <v>0.4666666666666667</v>
      </c>
      <c r="F63" s="1">
        <f>P87</f>
        <v>0.5333333333333333</v>
      </c>
      <c r="G63" s="1">
        <f>Q87</f>
        <v>0.6666666666666666</v>
      </c>
      <c r="O63" s="1">
        <f>O40*O$24</f>
        <v>0.16666666666666666</v>
      </c>
      <c r="P63" s="1">
        <f>P40*P$24</f>
        <v>0</v>
      </c>
      <c r="Q63" s="1">
        <f>Q40*Q$24</f>
        <v>0.08333333333333333</v>
      </c>
      <c r="R63" s="1">
        <f>R40*R$24</f>
        <v>0.08333333333333333</v>
      </c>
      <c r="S63" s="1">
        <f>S40*S$24</f>
        <v>0.08333333333333333</v>
      </c>
      <c r="T63" s="1">
        <f>T40*T$24</f>
        <v>0.16666666666666666</v>
      </c>
      <c r="U63" s="1">
        <f>U40*U$24</f>
        <v>0.08333333333333333</v>
      </c>
    </row>
    <row r="64">
      <c r="C64" t="str">
        <f>C46</f>
        <v>Recharge des véhicules électriques</v>
      </c>
      <c r="E64" s="1">
        <f>O88</f>
        <v>0</v>
      </c>
      <c r="F64" s="1">
        <f>P88</f>
        <v>0.6666666666666666</v>
      </c>
      <c r="G64" s="1">
        <f>Q88</f>
        <v>0.25</v>
      </c>
      <c r="O64" s="1">
        <f>O41*O$24</f>
        <v>0.16666666666666666</v>
      </c>
      <c r="P64" s="1">
        <f>P41*P$24</f>
        <v>0</v>
      </c>
      <c r="Q64" s="1">
        <f>Q41*Q$24</f>
        <v>0.08333333333333333</v>
      </c>
      <c r="R64" s="1">
        <f>R41*R$24</f>
        <v>0.08333333333333333</v>
      </c>
      <c r="S64" s="1">
        <f>S41*S$24</f>
        <v>0.08333333333333333</v>
      </c>
      <c r="T64" s="1">
        <f>T41*T$24</f>
        <v>0</v>
      </c>
      <c r="U64" s="1">
        <f>U41*U$24</f>
        <v>0</v>
      </c>
    </row>
    <row r="65">
      <c r="C65" t="str">
        <f>C47</f>
        <v>Suivi et contrôle</v>
      </c>
      <c r="E65" s="1">
        <f>O89</f>
        <v>0.38636363636363635</v>
      </c>
      <c r="F65" s="1">
        <f>P89</f>
        <v>0.1437908496732026</v>
      </c>
      <c r="G65" s="1">
        <f>Q89</f>
        <v>0.3333333333333333</v>
      </c>
      <c r="O65" s="1">
        <f>O42*O$24</f>
        <v>0.16666666666666666</v>
      </c>
      <c r="P65" s="1">
        <f>P42*P$24</f>
        <v>0</v>
      </c>
      <c r="Q65" s="1">
        <f>Q42*Q$24</f>
        <v>0.08333333333333333</v>
      </c>
      <c r="R65" s="1">
        <f>R42*R$24</f>
        <v>0.08333333333333333</v>
      </c>
      <c r="S65" s="1">
        <f>S42*S$24</f>
        <v>0.08333333333333333</v>
      </c>
      <c r="T65" s="1">
        <f>T42*T$24</f>
        <v>0.16666666666666666</v>
      </c>
      <c r="U65" s="1">
        <f>U42*U$24</f>
        <v>0.08333333333333333</v>
      </c>
    </row>
    <row r="66">
      <c r="O66" s="1">
        <f>O43*O$24</f>
        <v>0.16666666666666666</v>
      </c>
      <c r="P66" s="1">
        <f>P43*P$24</f>
        <v>0.3333333333333333</v>
      </c>
      <c r="Q66" s="1">
        <f>Q43*Q$24</f>
        <v>0</v>
      </c>
      <c r="R66" s="1">
        <f>R43*R$24</f>
        <v>0.08333333333333333</v>
      </c>
      <c r="S66" s="1">
        <f>S43*S$24</f>
        <v>0</v>
      </c>
      <c r="T66" s="1">
        <f>T43*T$24</f>
        <v>0.16666666666666666</v>
      </c>
      <c r="U66" s="1">
        <f>U43*U$24</f>
        <v>0.08333333333333333</v>
      </c>
    </row>
    <row r="67" ht="15.75" customHeight="1">
      <c r="O67" s="1">
        <f>O44*O$24</f>
        <v>0</v>
      </c>
      <c r="P67" s="1">
        <f>P44*P$24</f>
        <v>0.3333333333333333</v>
      </c>
      <c r="Q67" s="1">
        <f>Q44*Q$24</f>
        <v>0</v>
      </c>
      <c r="R67" s="1">
        <f>R44*R$24</f>
        <v>0.08333333333333333</v>
      </c>
      <c r="S67" s="1">
        <f>S44*S$24</f>
        <v>0</v>
      </c>
      <c r="T67" s="1">
        <f>T44*T$24</f>
        <v>0</v>
      </c>
      <c r="U67" s="1">
        <f>U44*U$24</f>
        <v>0.08333333333333333</v>
      </c>
    </row>
    <row r="68">
      <c r="O68" s="1">
        <f>O45*O$24</f>
        <v>0.16666666666666666</v>
      </c>
      <c r="P68" s="1">
        <f>P45*P$24</f>
        <v>0.3333333333333333</v>
      </c>
      <c r="Q68" s="1">
        <f>Q45*Q$24</f>
        <v>0.08333333333333333</v>
      </c>
      <c r="R68" s="1">
        <f>R45*R$24</f>
        <v>0.08333333333333333</v>
      </c>
      <c r="S68" s="1">
        <f>S45*S$24</f>
        <v>0.08333333333333333</v>
      </c>
      <c r="T68" s="1">
        <f>T45*T$24</f>
        <v>0.16666666666666666</v>
      </c>
      <c r="U68" s="1">
        <f>U45*U$24</f>
        <v>0.08333333333333333</v>
      </c>
    </row>
    <row r="69"/>
    <row r="70">
      <c r="O70" s="1" t="str">
        <v>building</v>
      </c>
      <c r="P70" s="1" t="str">
        <v>user</v>
      </c>
      <c r="Q70" s="1" t="str">
        <v>grid</v>
      </c>
    </row>
    <row r="71">
      <c r="N71" t="str">
        <v>Heating</v>
      </c>
      <c r="O71" s="1">
        <f>O48*O60/(O60+T60)+T48*T60/(O60+T60)</f>
        <v>0.29166666666666663</v>
      </c>
      <c r="P71" s="1">
        <f>Q48*Q60/(Q60+R60+S60+U60)+R48*R60/(Q60+R60+S60+U60)+S48*S60/(Q60+R60+S60+U60)+U48*U60/(Q60+R60+S60+U60)</f>
        <v>0.30416666666666664</v>
      </c>
      <c r="Q71" s="1">
        <f>P48</f>
        <v>0.16666666666666666</v>
      </c>
    </row>
    <row r="72">
      <c r="N72" t="str">
        <v>Domestic hot water</v>
      </c>
      <c r="O72" s="1">
        <f>O49*O61/(O61+T61)+T49*T61/(O61+T61)</f>
        <v>1</v>
      </c>
      <c r="P72" s="1">
        <f>Q49*Q61/(Q61+R61+S61+U61)+R49*R61/(Q61+R61+S61+U61)+S49*S61/(Q61+R61+S61+U61)+U49*U61/(Q61+R61+S61+U61)</f>
        <v>1</v>
      </c>
      <c r="Q72" s="1">
        <f>P49</f>
        <v>0</v>
      </c>
    </row>
    <row r="73">
      <c r="N73" t="str">
        <v>Cooling</v>
      </c>
      <c r="O73" s="1">
        <f>O50*O62/(O62+T62)+T50*T62/(O62+T62)</f>
        <v>0.8181818181818181</v>
      </c>
      <c r="P73" s="1">
        <f>Q50*Q62/(Q62+R62+S62+U62)+R50*R62/(Q62+R62+S62+U62)+S50*S62/(Q62+R62+S62+U62)+U50*U62/(Q62+R62+S62+U62)</f>
        <v>0.8809523809523809</v>
      </c>
      <c r="Q73" s="1">
        <f>P50</f>
        <v>1</v>
      </c>
    </row>
    <row r="74">
      <c r="N74" t="str">
        <v>Ventilation</v>
      </c>
      <c r="O74" s="1">
        <f>O51*O63/(O63+T63)+T51*T63/(O63+T63)</f>
        <v>0.6666666666666666</v>
      </c>
      <c r="P74" s="1">
        <f>Q51*Q63/(Q63+R63+S63+U63)+R51*R63/(Q63+R63+S63+U63)+S51*S63/(Q63+R63+S63+U63)+U51*U63/(Q63+R63+S63+U63)</f>
        <v>0.7916666666666666</v>
      </c>
      <c r="Q74" s="1">
        <f>P51</f>
        <v>0</v>
      </c>
    </row>
    <row r="75">
      <c r="N75" t="str">
        <v>Lighting</v>
      </c>
      <c r="O75" s="1">
        <f>O52*O64/(O64+T64)+T52*T64/(O64+T64)</f>
        <v>0.5</v>
      </c>
      <c r="P75" s="1">
        <f>Q52*Q64/(Q64+R64+S64+U64)+R52*R64/(Q64+R64+S64+U64)+S52*S64/(Q64+R64+S64+U64)+U52*U64/(Q64+R64+S64+U64)</f>
        <v>0.26666666666666666</v>
      </c>
      <c r="Q75" s="1">
        <f>P52</f>
        <v>0</v>
      </c>
    </row>
    <row r="76">
      <c r="N76" t="str">
        <v>Dynamic building envelope</v>
      </c>
      <c r="O76" s="1">
        <f>O53*O65/(O65+T65)+T53*T65/(O65+T65)</f>
        <v>0.75</v>
      </c>
      <c r="P76" s="1">
        <f>Q53*Q65/(Q65+R65+S65+U65)+R53*R65/(Q65+R65+S65+U65)+S53*S65/(Q65+R65+S65+U65)+U53*U65/(Q65+R65+S65+U65)</f>
        <v>0.8333333333333333</v>
      </c>
      <c r="Q76" s="1">
        <f>P53</f>
        <v>0</v>
      </c>
    </row>
    <row r="77">
      <c r="N77" t="str">
        <v>Electricity</v>
      </c>
      <c r="O77" s="1">
        <f>O54*O66/(O66+T66)+T54*T66/(O66+T66)</f>
        <v>0.4666666666666667</v>
      </c>
      <c r="P77" s="1">
        <f>Q54*Q66/(Q66+R66+S66+U66)+R54*R66/(Q66+R66+S66+U66)+S54*S66/(Q66+R66+S66+U66)+U54*U66/(Q66+R66+S66+U66)</f>
        <v>0.5333333333333333</v>
      </c>
      <c r="Q77" s="1">
        <f>P54</f>
        <v>0.6666666666666666</v>
      </c>
    </row>
    <row r="78">
      <c r="N78" t="str">
        <v>Electric vehicle charging</v>
      </c>
      <c r="O78" s="1" t="e">
        <f>O55*O67/(O67+T67)+T55*T67/(O67+T67)</f>
        <v>#DIV/0!</v>
      </c>
      <c r="P78" s="1">
        <f>Q55*Q67/(Q67+R67+S67+U67)+R55*R67/(Q67+R67+S67+U67)+S55*S67/(Q67+R67+S67+U67)+U55*U67/(Q67+R67+S67+U67)</f>
        <v>0.6666666666666666</v>
      </c>
      <c r="Q78" s="1">
        <f>P55</f>
        <v>0.25</v>
      </c>
    </row>
    <row r="79">
      <c r="N79" t="str">
        <v>Monitoring and control</v>
      </c>
      <c r="O79" s="1">
        <f>O56*O68/(O68+T68)+T56*T68/(O68+T68)</f>
        <v>0.38636363636363635</v>
      </c>
      <c r="P79" s="1">
        <f>Q56*Q68/(Q68+R68+S68+U68)+R56*R68/(Q68+R68+S68+U68)+S56*S68/(Q68+R68+S68+U68)+U56*U68/(Q68+R68+S68+U68)</f>
        <v>0.1437908496732026</v>
      </c>
      <c r="Q79" s="1">
        <f>P56</f>
        <v>0.3333333333333333</v>
      </c>
    </row>
    <row r="80"/>
    <row r="81">
      <c r="N81" t="str">
        <v>Heating</v>
      </c>
      <c r="O81" s="1">
        <f>IF(ISERROR(O71),0,O71)</f>
        <v>0.29166666666666663</v>
      </c>
      <c r="P81" s="1">
        <f>IF(ISERROR(P71),0,P71)</f>
        <v>0.30416666666666664</v>
      </c>
      <c r="Q81" s="1">
        <f>IF(ISERROR(Q71),0,Q71)</f>
        <v>0.16666666666666666</v>
      </c>
    </row>
    <row r="82">
      <c r="N82" t="str">
        <v>Domestic hot water</v>
      </c>
      <c r="O82" s="1">
        <f>IF(ISERROR(O72),0,O72)</f>
        <v>1</v>
      </c>
      <c r="P82" s="1">
        <f>IF(ISERROR(P72),0,P72)</f>
        <v>1</v>
      </c>
      <c r="Q82" s="1">
        <f>IF(ISERROR(Q72),0,Q72)</f>
        <v>0</v>
      </c>
    </row>
    <row r="83">
      <c r="N83" t="str">
        <v>Cooling</v>
      </c>
      <c r="O83" s="1">
        <f>IF(ISERROR(O73),0,O73)</f>
        <v>0.8181818181818181</v>
      </c>
      <c r="P83" s="1">
        <f>IF(ISERROR(P73),0,P73)</f>
        <v>0.8809523809523809</v>
      </c>
      <c r="Q83" s="1">
        <f>IF(ISERROR(Q73),0,Q73)</f>
        <v>1</v>
      </c>
    </row>
    <row r="84">
      <c r="N84" t="str">
        <v>Ventilation</v>
      </c>
      <c r="O84" s="1">
        <f>IF(ISERROR(O74),0,O74)</f>
        <v>0.6666666666666666</v>
      </c>
      <c r="P84" s="1">
        <f>IF(ISERROR(P74),0,P74)</f>
        <v>0.7916666666666666</v>
      </c>
      <c r="Q84" s="1">
        <f>IF(ISERROR(Q74),0,Q74)</f>
        <v>0</v>
      </c>
    </row>
    <row r="85">
      <c r="N85" t="str">
        <v>Lighting</v>
      </c>
      <c r="O85" s="1">
        <f>IF(ISERROR(O75),0,O75)</f>
        <v>0.5</v>
      </c>
      <c r="P85" s="1">
        <f>IF(ISERROR(P75),0,P75)</f>
        <v>0.26666666666666666</v>
      </c>
      <c r="Q85" s="1">
        <f>IF(ISERROR(Q75),0,Q75)</f>
        <v>0</v>
      </c>
    </row>
    <row r="86">
      <c r="N86" t="str">
        <v>Dynamic building envelope</v>
      </c>
      <c r="O86" s="1">
        <f>IF(ISERROR(O76),0,O76)</f>
        <v>0.75</v>
      </c>
      <c r="P86" s="1">
        <f>IF(ISERROR(P76),0,P76)</f>
        <v>0.8333333333333333</v>
      </c>
      <c r="Q86" s="1">
        <f>IF(ISERROR(Q76),0,Q76)</f>
        <v>0</v>
      </c>
    </row>
    <row r="87">
      <c r="N87" t="str">
        <v>Electricity</v>
      </c>
      <c r="O87" s="1">
        <f>IF(ISERROR(O77),0,O77)</f>
        <v>0.4666666666666667</v>
      </c>
      <c r="P87" s="1">
        <f>IF(ISERROR(P77),0,P77)</f>
        <v>0.5333333333333333</v>
      </c>
      <c r="Q87" s="1">
        <f>IF(ISERROR(Q77),0,Q77)</f>
        <v>0.6666666666666666</v>
      </c>
    </row>
    <row r="88">
      <c r="N88" t="str">
        <v>Electric vehicle charging</v>
      </c>
      <c r="O88" s="1">
        <f>IF(ISERROR(O78),0,O78)</f>
        <v>0</v>
      </c>
      <c r="P88" s="1">
        <f>IF(ISERROR(P78),0,P78)</f>
        <v>0.6666666666666666</v>
      </c>
      <c r="Q88" s="1">
        <f>IF(ISERROR(Q78),0,Q78)</f>
        <v>0.25</v>
      </c>
    </row>
    <row r="89">
      <c r="N89" t="str">
        <v>Monitoring and control</v>
      </c>
      <c r="O89" s="1">
        <f>IF(ISERROR(O79),0,O79)</f>
        <v>0.38636363636363635</v>
      </c>
      <c r="P89" s="1">
        <f>IF(ISERROR(P79),0,P79)</f>
        <v>0.1437908496732026</v>
      </c>
      <c r="Q89" s="1">
        <f>IF(ISERROR(Q79),0,Q79)</f>
        <v>0.3333333333333333</v>
      </c>
    </row>
    <row r="91">
      <c r="N91" t="str">
        <v>weighting</v>
      </c>
    </row>
    <row r="92">
      <c r="N92" t="str">
        <v>Heating</v>
      </c>
      <c r="O92" s="1">
        <f>O60+T60</f>
        <v>0.3333333333333333</v>
      </c>
      <c r="P92" s="1">
        <f>Q60+R60+S60+U60</f>
        <v>0.3333333333333333</v>
      </c>
      <c r="Q92" s="1">
        <f>P60</f>
        <v>0.3333333333333333</v>
      </c>
    </row>
    <row r="93">
      <c r="N93" t="str">
        <v>Domestic hot water</v>
      </c>
      <c r="O93" s="1">
        <f>O61+T61</f>
        <v>0.3333333333333333</v>
      </c>
      <c r="P93" s="1">
        <f>Q61+R61+S61+U61</f>
        <v>0.16666666666666666</v>
      </c>
      <c r="Q93" s="1">
        <f>P61</f>
        <v>0</v>
      </c>
    </row>
    <row r="94">
      <c r="N94" t="str">
        <v>Cooling</v>
      </c>
      <c r="O94" s="1">
        <f>O62+T62</f>
        <v>0.3333333333333333</v>
      </c>
      <c r="P94" s="1">
        <f>Q62+R62+S62+U62</f>
        <v>0.3333333333333333</v>
      </c>
      <c r="Q94" s="1">
        <f>P62</f>
        <v>0.3333333333333333</v>
      </c>
    </row>
    <row r="95">
      <c r="N95" t="str">
        <v>Ventilation</v>
      </c>
      <c r="O95" s="1">
        <f>O63+T63</f>
        <v>0.3333333333333333</v>
      </c>
      <c r="P95" s="1">
        <f>Q63+R63+S63+U63</f>
        <v>0.3333333333333333</v>
      </c>
      <c r="Q95" s="1">
        <f>P63</f>
        <v>0</v>
      </c>
    </row>
    <row r="96">
      <c r="N96" t="str">
        <v>Lighting</v>
      </c>
      <c r="O96" s="1">
        <f>O64+T64</f>
        <v>0.16666666666666666</v>
      </c>
      <c r="P96" s="1">
        <f>Q64+R64+S64+U64</f>
        <v>0.25</v>
      </c>
      <c r="Q96" s="1">
        <f>P64</f>
        <v>0</v>
      </c>
    </row>
    <row r="97">
      <c r="N97" t="str">
        <v>Dynamic building envelope</v>
      </c>
      <c r="O97" s="1">
        <f>O65+T65</f>
        <v>0.3333333333333333</v>
      </c>
      <c r="P97" s="1">
        <f>Q65+R65+S65+U65</f>
        <v>0.3333333333333333</v>
      </c>
      <c r="Q97" s="1">
        <f>P65</f>
        <v>0</v>
      </c>
    </row>
    <row r="98">
      <c r="N98" t="str">
        <v>Electricity</v>
      </c>
      <c r="O98" s="1">
        <f>O66+T66</f>
        <v>0.3333333333333333</v>
      </c>
      <c r="P98" s="1">
        <f>Q66+R66+S66+U66</f>
        <v>0.16666666666666666</v>
      </c>
      <c r="Q98" s="1">
        <f>P66</f>
        <v>0.3333333333333333</v>
      </c>
    </row>
    <row r="99">
      <c r="N99" t="str">
        <v>Electric vehicle charging</v>
      </c>
      <c r="O99" s="1">
        <f>O67+T67</f>
        <v>0</v>
      </c>
      <c r="P99" s="1">
        <f>Q67+R67+S67+U67</f>
        <v>0.16666666666666666</v>
      </c>
      <c r="Q99" s="1">
        <f>P67</f>
        <v>0.3333333333333333</v>
      </c>
    </row>
    <row r="100">
      <c r="N100" t="str">
        <v>Monitoring and control</v>
      </c>
      <c r="O100" s="1">
        <f>O68+T68</f>
        <v>0.3333333333333333</v>
      </c>
      <c r="P100" s="1">
        <f>Q68+R68+S68+U68</f>
        <v>0.3333333333333333</v>
      </c>
      <c r="Q100" s="1">
        <f>P68</f>
        <v>0.3333333333333333</v>
      </c>
    </row>
  </sheetData>
  <mergeCells count="4">
    <mergeCell ref="C4:L4"/>
    <mergeCell ref="J7:J9"/>
    <mergeCell ref="H7:I9"/>
    <mergeCell ref="C7:E9"/>
  </mergeCells>
  <pageMargins left="0.7" right="0.7" top="0.75" bottom="0.75" header="0.3" footer="0.3"/>
  <ignoredErrors>
    <ignoredError numberStoredAsText="1" sqref="B2:X100"/>
  </ignoredErrors>
  <legacyDrawing r:id="rId1"/>
</worksheet>
</file>

<file path=xl/worksheets/sheet9.xml><?xml version="1.0" encoding="utf-8"?>
<worksheet xmlns="http://schemas.openxmlformats.org/spreadsheetml/2006/main" xmlns:r="http://schemas.openxmlformats.org/officeDocument/2006/relationships">
  <dimension ref="A1:T102"/>
  <sheetViews>
    <sheetView workbookViewId="0" rightToLeft="0"/>
  </sheetViews>
  <cols>
    <col min="1" max="1" customWidth="1" width="24.7109375"/>
    <col min="2" max="2" customWidth="1" width="9.85546875"/>
    <col min="3" max="3" customWidth="1" width="36.85546875"/>
    <col min="4" max="4" customWidth="1" width="50.7109375"/>
    <col min="5" max="5" customWidth="1" width="29.42578125"/>
    <col min="6" max="6" customWidth="1" width="29.42578125"/>
    <col min="7" max="7" customWidth="1" width="29.42578125"/>
    <col min="8" max="8" customWidth="1" width="29.42578125"/>
    <col min="9" max="9" customWidth="1" width="27.28515625"/>
    <col min="10" max="10" customWidth="1" width="19.85546875"/>
    <col min="11" max="11" customWidth="1" width="19.85546875"/>
    <col min="12" max="12" customWidth="1" width="22.7109375"/>
    <col min="13" max="13" customWidth="1" width="30.42578125"/>
    <col min="14" max="14" customWidth="1" width="33.42578125"/>
    <col min="15" max="15" customWidth="1" width="22.28515625" hidden="true"/>
    <col min="16" max="16" customWidth="1" width="25" hidden="true"/>
    <col min="17" max="17" customWidth="1" width="18.85546875" hidden="true"/>
    <col min="18" max="18" customWidth="1" width="23" hidden="true"/>
    <col min="19" max="19" customWidth="1" width="25.42578125" hidden="true"/>
    <col min="20" max="20" customWidth="1" width="19.28515625"/>
  </cols>
  <sheetData>
    <row r="1" ht="124.15000000000002" customHeight="1">
      <c r="A1" t="str">
        <f>LINK!C200</f>
        <v>Domaine</v>
      </c>
      <c r="B1" t="str">
        <f>LINK!C257</f>
        <v>Code</v>
      </c>
      <c r="C1" t="str">
        <f>LINK!C314</f>
        <v>Groupe de services</v>
      </c>
      <c r="D1" t="str">
        <f>LINK!C371</f>
        <v>Service à potentiel d'intelligence</v>
      </c>
      <c r="E1" t="str">
        <f>LINK!C428</f>
        <v>Niveau de fonctionnalité 0 (non intelligent, par défaut)</v>
      </c>
      <c r="F1" t="str">
        <f>LINK!C485</f>
        <v>Niveau de fonctionnalité 1</v>
      </c>
      <c r="G1" t="str">
        <f>LINK!C542</f>
        <v>Niveau de fonctionnalité 2</v>
      </c>
      <c r="H1" t="str">
        <f>LINK!C599</f>
        <v>Niveau de fonctionnalité 3</v>
      </c>
      <c r="I1" t="str">
        <f>LINK!C656</f>
        <v>Niveau de fonctionnalité 4</v>
      </c>
      <c r="J1" t="str">
        <f>LINK!C713</f>
        <v>Fait partie de la méthode A: 1-OUI; 0-NON</v>
      </c>
      <c r="K1" t="str">
        <f>LINK!C714</f>
        <v>Fait partie de la méthode B: 1-OUI; 0-NON</v>
      </c>
      <c r="L1" t="str">
        <f>LINK!C715</f>
        <v>Fait partie des services sur-mesure: 1-OUI; 0-NON</v>
      </c>
      <c r="M1" t="str">
        <f>LINK!C716</f>
        <v>Conditionnalité / Dépendance d'autres services ou type de bâtiment</v>
      </c>
      <c r="N1" t="str">
        <f>LINK!C978</f>
        <v>TRIAGE : 1 - Ce service affecte le score maximum pouvant être obtenu, même si le service n'est pas applicable dans ce bâtiment ; 0 - Ce service n'affecte pas le score maximum pouvant être obtenu s'il n'est pas présent dans le bâtiment.</v>
      </c>
      <c r="O1">
        <f>COLUMN()</f>
        <v>15</v>
      </c>
      <c r="P1" t="str">
        <f>Calcul!E3</f>
        <v>Service inclus dans la méthode sélectionnée (A, B ou sur-mesure): 0- non inclus; 1- inclus</v>
      </c>
      <c r="Q1" t="str">
        <f>Calcul!F3</f>
        <v>1-Ce domaine est présent    /     0-Ce domaine est absent</v>
      </c>
    </row>
    <row r="2" hidden="1" ht="13.35" customHeight="1">
      <c r="A2">
        <f>LINK!C201</f>
        <v>0</v>
      </c>
      <c r="B2">
        <f>LINK!C258</f>
        <v>0</v>
      </c>
      <c r="C2">
        <f>LINK!C315</f>
        <v>0</v>
      </c>
      <c r="D2">
        <f>LINK!C372</f>
        <v>0</v>
      </c>
      <c r="E2">
        <f>LINK!C429</f>
        <v>0</v>
      </c>
      <c r="F2">
        <f>LINK!C486</f>
        <v>0</v>
      </c>
      <c r="G2">
        <f>LINK!C543</f>
        <v>0</v>
      </c>
      <c r="H2">
        <f>LINK!C600</f>
        <v>0</v>
      </c>
      <c r="I2">
        <f>LINK!C657</f>
        <v>0</v>
      </c>
      <c r="J2" t="str">
        <f>LINK!C714</f>
        <v>Fait partie de la méthode B: 1-OUI; 0-NON</v>
      </c>
      <c r="M2">
        <f>LINK!C717</f>
        <v>0</v>
      </c>
      <c r="O2">
        <f>LINK!C774</f>
        <v>0</v>
      </c>
    </row>
    <row r="3" hidden="1" ht="147.4" customHeight="1">
      <c r="A3">
        <f>LINK!C202</f>
        <v>0</v>
      </c>
      <c r="B3">
        <f>LINK!C259</f>
        <v>0</v>
      </c>
      <c r="C3">
        <f>LINK!C316</f>
        <v>0</v>
      </c>
      <c r="D3">
        <f>LINK!C373</f>
        <v>0</v>
      </c>
      <c r="E3">
        <f>LINK!C430</f>
        <v>0</v>
      </c>
      <c r="F3">
        <f>LINK!C487</f>
        <v>0</v>
      </c>
      <c r="G3">
        <f>LINK!C544</f>
        <v>0</v>
      </c>
      <c r="H3">
        <f>LINK!C601</f>
        <v>0</v>
      </c>
      <c r="I3">
        <f>LINK!C658</f>
        <v>0</v>
      </c>
      <c r="J3" t="str">
        <f>LINK!C715</f>
        <v>Fait partie des services sur-mesure: 1-OUI; 0-NON</v>
      </c>
      <c r="M3">
        <f>LINK!C718</f>
        <v>0</v>
      </c>
      <c r="O3">
        <f>LINK!C775</f>
        <v>0</v>
      </c>
    </row>
    <row r="4" ht="60" customHeight="1">
      <c r="A4" t="str">
        <f>LINK!C203</f>
        <v>Chauffage</v>
      </c>
      <c r="B4" t="str">
        <f>LINK!C260</f>
        <v>H-1a</v>
      </c>
      <c r="C4" t="str">
        <f>LINK!C317</f>
        <v>Régulation du chauffage - côté utilisateur</v>
      </c>
      <c r="D4" t="str">
        <f>LINK!C374</f>
        <v>Régulation de l'émission</v>
      </c>
      <c r="E4" t="str">
        <f>LINK!C431</f>
        <v>Aucune régulation automatique</v>
      </c>
      <c r="F4" t="str">
        <f>LINK!C488</f>
        <v>Régulation centrale automatique (par exemple, thermostat centralisé)</v>
      </c>
      <c r="G4" t="str">
        <f>LINK!C545</f>
        <v>Régulation individuelle par pièce (par exemple robinets thermostatiques, ou thermostat électronique)</v>
      </c>
      <c r="H4" t="str">
        <f>LINK!C602</f>
        <v>Régulation individuelle par pièce avec communication entre les régulateurs et le système de GTB</v>
      </c>
      <c r="I4" t="str">
        <f>LINK!C659</f>
        <v>Régulation individuelle par pièce avec communication et détection d’occupation</v>
      </c>
      <c r="J4">
        <v>1</v>
      </c>
      <c r="K4">
        <v>1</v>
      </c>
      <c r="L4">
        <v>1</v>
      </c>
      <c r="M4" t="str">
        <f>LINK!C719</f>
        <v>Triage: non pertinent pour des systèmes thermoactifs (TABS)</v>
      </c>
      <c r="N4">
        <v>0</v>
      </c>
      <c r="O4" t="str">
        <f>LINK!C776</f>
        <v>H</v>
      </c>
      <c r="P4">
        <f>Calcul!E6</f>
        <v>1</v>
      </c>
      <c r="Q4">
        <f>IF('Informations sur le bâtiment'!$G$55="","",'Informations sur le bâtiment'!$G$55)</f>
        <v>1</v>
      </c>
    </row>
    <row r="5" ht="90" customHeight="1">
      <c r="A5" t="str">
        <f>LINK!C204</f>
        <v>Chauffage</v>
      </c>
      <c r="B5" t="str">
        <f>LINK!C261</f>
        <v>H-1b</v>
      </c>
      <c r="C5" t="str">
        <f>LINK!C318</f>
        <v>Régulation du chauffage - côté utilisateur</v>
      </c>
      <c r="D5" t="str">
        <f>LINK!C375</f>
        <v>Régulation d'émission pour système thermo-actif - mode de chauffage (par exemple, plancher chauffant)</v>
      </c>
      <c r="E5" t="str">
        <f>LINK!C432</f>
        <v>Aucune régulation automatique</v>
      </c>
      <c r="F5" t="str">
        <f>LINK!C489</f>
        <v>Régulation centrale automatique</v>
      </c>
      <c r="G5" t="str">
        <f>LINK!C546</f>
        <v>Régulation centrale automatique évoluée</v>
      </c>
      <c r="H5" t="str">
        <f>LINK!C603</f>
        <v>Régulation centrale automatique évoluée avec fonctionnement par intermittence et/ou commande à rétroaction de température ambiante</v>
      </c>
      <c r="J5">
        <v>0</v>
      </c>
      <c r="K5">
        <v>1</v>
      </c>
      <c r="L5">
        <v>1</v>
      </c>
      <c r="M5" t="str">
        <f>LINK!C720</f>
        <v>Triage: pertinent seulement pour des systèmes thermoactifs (TABS). Principalement limité aux bâtiments non résidentiels</v>
      </c>
      <c r="N5">
        <v>0</v>
      </c>
      <c r="O5" t="str">
        <f>LINK!C777</f>
        <v>H</v>
      </c>
      <c r="P5">
        <f>Calcul!E7</f>
        <v>1</v>
      </c>
      <c r="Q5">
        <f>IF('Informations sur le bâtiment'!$G$55="","",'Informations sur le bâtiment'!$G$55)</f>
        <v>1</v>
      </c>
    </row>
    <row r="6" ht="67.35" customHeight="1">
      <c r="A6" t="str">
        <f>LINK!C205</f>
        <v>Chauffage</v>
      </c>
      <c r="B6" t="str">
        <f>LINK!C262</f>
        <v>H-1c</v>
      </c>
      <c r="C6" t="str">
        <f>IF('Informations sur le bâtiment'!G46="B",LINK!C319,LINK!C883)</f>
        <v>Régulation du chauffage - côté utilisateur</v>
      </c>
      <c r="D6" t="str">
        <f>IF('Informations sur le bâtiment'!G46="B",LINK!C376,LINK!C884)</f>
        <v>Régulation de la température du fluide caloporteur (en départ ou en retour, air ou eau) .</v>
      </c>
      <c r="E6" t="str">
        <f>IF('Informations sur le bâtiment'!G46="B",LINK!C433,LINK!C885)</f>
        <v>Aucune régulation automatique</v>
      </c>
      <c r="F6" t="str">
        <f>IF('Informations sur le bâtiment'!G46="B",LINK!C490,LINK!C886)</f>
        <v>Régulation compensée en fonction de la température extérieure</v>
      </c>
      <c r="G6" t="str">
        <f>IF('Informations sur le bâtiment'!G46="B",LINK!C547,LINK!C887)</f>
        <v>Régulation basée sur les besoins</v>
      </c>
      <c r="J6">
        <v>1</v>
      </c>
      <c r="K6">
        <v>1</v>
      </c>
      <c r="L6">
        <v>1</v>
      </c>
      <c r="M6" t="str">
        <f>LINK!C721</f>
        <v>Applicable uniquement en cas de chauffages individuels</v>
      </c>
      <c r="N6">
        <v>0</v>
      </c>
      <c r="O6" t="str">
        <f>LINK!C778</f>
        <v>H</v>
      </c>
      <c r="P6">
        <f>Calcul!E8</f>
        <v>1</v>
      </c>
      <c r="Q6">
        <f>IF('Informations sur le bâtiment'!$G$55="","",'Informations sur le bâtiment'!$G$55)</f>
        <v>1</v>
      </c>
    </row>
    <row r="7" ht="58.35" customHeight="1">
      <c r="A7" t="str">
        <f>LINK!C206</f>
        <v>Chauffage</v>
      </c>
      <c r="B7" t="str">
        <f>LINK!C263</f>
        <v>H-1d</v>
      </c>
      <c r="C7" t="str">
        <f>LINK!C320</f>
        <v>Régulation du chauffage - côté utilisateur</v>
      </c>
      <c r="D7" t="str">
        <f>LINK!C377</f>
        <v>Commande des pompes de distribution dans les réseaux</v>
      </c>
      <c r="E7" t="str">
        <f>LINK!C434</f>
        <v>Aucune régulation automatique</v>
      </c>
      <c r="F7" t="str">
        <f>LINK!C491</f>
        <v>Commande automatique de mise en marche/arrêt</v>
      </c>
      <c r="G7" t="str">
        <f>LINK!C548</f>
        <v>Commande multi-vitesse</v>
      </c>
      <c r="H7" t="str">
        <f>LINK!C605</f>
        <v>Commande des pompes à vitesse variable (régulation intégrée aux pompes)</v>
      </c>
      <c r="I7" t="str">
        <f>LINK!C662</f>
        <v>Commande des pompes à vitesse variable (signal de commande externe)</v>
      </c>
      <c r="J7">
        <v>0</v>
      </c>
      <c r="K7">
        <v>1</v>
      </c>
      <c r="L7">
        <v>0</v>
      </c>
      <c r="M7" t="str">
        <f>LINK!C722</f>
        <v>Applicable uniquement en cas de système de chauffage hydronique</v>
      </c>
      <c r="N7">
        <v>0</v>
      </c>
      <c r="O7" t="str">
        <f>LINK!C779</f>
        <v>H</v>
      </c>
      <c r="P7">
        <f>Calcul!E9</f>
        <v>1</v>
      </c>
      <c r="Q7">
        <f>IF('Informations sur le bâtiment'!$G$55="","",'Informations sur le bâtiment'!$G$55)</f>
        <v>1</v>
      </c>
    </row>
    <row r="8" ht="45" customHeight="1">
      <c r="A8" t="str">
        <f>LINK!C207</f>
        <v>Chauffage</v>
      </c>
      <c r="B8" t="str">
        <f>LINK!C264</f>
        <v>H-1f</v>
      </c>
      <c r="C8" t="str">
        <f>LINK!C321</f>
        <v>Régulation du chauffage - côté utilisateur</v>
      </c>
      <c r="D8" t="str">
        <f>LINK!C378</f>
        <v>Stockage d'énergie thermique pour le chauffage du bâtiment (hors systèmes thermoactifs - TABS)</v>
      </c>
      <c r="E8" t="str">
        <f>LINK!C435</f>
        <v>Stockage continu</v>
      </c>
      <c r="F8" t="str">
        <f>LINK!C492</f>
        <v>Stockage géré par plage horaire</v>
      </c>
      <c r="G8" t="str">
        <f>LINK!C549</f>
        <v>Stockage géré selon des prévisions de consommation</v>
      </c>
      <c r="H8" t="str">
        <f>LINK!C606</f>
        <v>Pilotage possible selon les ordres reçus du réseau (par exemple, effacements)</v>
      </c>
      <c r="J8">
        <v>0</v>
      </c>
      <c r="K8">
        <v>1</v>
      </c>
      <c r="L8">
        <v>0</v>
      </c>
      <c r="M8" t="str">
        <f>LINK!C723</f>
        <v>Applicable uniquement en cas de présence de stockage d'énergie thermique</v>
      </c>
      <c r="N8">
        <v>0</v>
      </c>
      <c r="O8" t="str">
        <f>LINK!C780</f>
        <v>H</v>
      </c>
      <c r="P8">
        <f>Calcul!E10</f>
        <v>1</v>
      </c>
      <c r="Q8">
        <f>IF('Informations sur le bâtiment'!$G$55="","",'Informations sur le bâtiment'!$G$55)</f>
        <v>1</v>
      </c>
    </row>
    <row r="9" ht="90" customHeight="1">
      <c r="A9" t="str">
        <f>LINK!C208</f>
        <v>Chauffage</v>
      </c>
      <c r="B9" t="str">
        <f>LINK!C265</f>
        <v>H-2a</v>
      </c>
      <c r="C9" t="str">
        <f>LINK!C322</f>
        <v>Régulation des installations de production de chaleur</v>
      </c>
      <c r="D9" t="str">
        <f>LINK!C379</f>
        <v>Commande de générateurs de chaleur (PAC exceptées)</v>
      </c>
      <c r="E9" t="str">
        <f>LINK!C436</f>
        <v>Régulation de température constante</v>
      </c>
      <c r="F9" t="str">
        <f>LINK!C493</f>
        <v>Régulation de température variable en fonction de la température extérieure</v>
      </c>
      <c r="G9" t="str">
        <f>LINK!C550</f>
        <v>Régulation de température variable en fonction de la charge : par exemple en fonction du point de consigne de température d'eau distribuée</v>
      </c>
      <c r="J9">
        <v>1</v>
      </c>
      <c r="K9">
        <v>1</v>
      </c>
      <c r="M9" t="str">
        <f>LINK!C724</f>
        <v>Applicable uniquement pour chauffage avec combustion ou réseau de chaleur</v>
      </c>
      <c r="N9">
        <v>0</v>
      </c>
      <c r="O9" t="str">
        <f>LINK!C781</f>
        <v>H</v>
      </c>
      <c r="P9">
        <f>Calcul!E11</f>
        <v>1</v>
      </c>
      <c r="Q9">
        <f>IF('Informations sur le bâtiment'!$G$55="","",'Informations sur le bâtiment'!$G$55)</f>
        <v>1</v>
      </c>
    </row>
    <row r="10" ht="102.59999999999998" customHeight="1">
      <c r="A10" t="str">
        <f>LINK!C209</f>
        <v>Chauffage</v>
      </c>
      <c r="B10" t="str">
        <f>LINK!C266</f>
        <v>H-2b</v>
      </c>
      <c r="C10" t="str">
        <f>LINK!C323</f>
        <v>Régulation des installations de production de chaleur</v>
      </c>
      <c r="D10" t="str">
        <f>LINK!C380</f>
        <v>Commande de la production de chaleur par les PAC</v>
      </c>
      <c r="E10" t="str">
        <f>LINK!C437</f>
        <v>Commande de mise en marche/arrêt du générateur de chaleur</v>
      </c>
      <c r="F10" t="str">
        <f>LINK!C494</f>
        <v>Régulation multi-niveaux de la capacité des générateurs de chaleur en fonction de la charge ou de la demande (par exemple marche/arrêt de plusieurs compresseurs)</v>
      </c>
      <c r="G10" t="str">
        <f>LINK!C551</f>
        <v>Régulation variable de la capacité des générateurs de chaleur en fonction de la charge ou de la demande (par exemple contournement des gaz chauds, régulation de fréquence de l'onduleur)</v>
      </c>
      <c r="H10" t="str">
        <f>LINK!C608</f>
        <v>Régulation variable de la capacité des générateurs de chaleur en fonction de la charge ou de la demande ET selon les ordres reçus du réseau</v>
      </c>
      <c r="J10">
        <v>1</v>
      </c>
      <c r="K10">
        <v>1</v>
      </c>
      <c r="M10" t="str">
        <f>LINK!C725</f>
        <v>Applicable uniquement pour pompe à chaleur</v>
      </c>
      <c r="N10">
        <v>0</v>
      </c>
      <c r="O10" t="str">
        <f>LINK!C782</f>
        <v>H</v>
      </c>
      <c r="P10">
        <f>Calcul!E12</f>
        <v>1</v>
      </c>
      <c r="Q10">
        <f>IF('Informations sur le bâtiment'!$G$55="","",'Informations sur le bâtiment'!$G$55)</f>
        <v>1</v>
      </c>
    </row>
    <row r="11" ht="135" customHeight="1">
      <c r="A11" t="str">
        <f>LINK!C210</f>
        <v>Chauffage</v>
      </c>
      <c r="B11" t="str">
        <f>LINK!C267</f>
        <v>H-2d</v>
      </c>
      <c r="C11" t="str">
        <f>LINK!C324</f>
        <v>Régulation des installations de production de chaleur</v>
      </c>
      <c r="D11" t="str">
        <f>LINK!C381</f>
        <v>Régulation en cascade (ordre de priorité) des différentes sources de production de chaleur</v>
      </c>
      <c r="E11" t="str">
        <f>LINK!C438</f>
        <v>Priorités uniquement basées sur le temps de fonctionnement</v>
      </c>
      <c r="F11" t="str">
        <f>LINK!C495</f>
        <v>Régulation basée sur une liste de priorités (par exemple, selon l'efficacité énergétique)</v>
      </c>
      <c r="G11" t="str">
        <f>LINK!C552</f>
        <v>Régulation basée sur une liste dynamique des priorités basée sur le rendement et les capacités actuelles des générateurs : par exemple : chaleur solaire, chaleur géothermique, installation de cogénération, combustibles fossiles</v>
      </c>
      <c r="H11" t="str">
        <f>LINK!C609</f>
        <v>Régulation selon priorités calculées dynamiquement en fonction de critères temps réel et de prévisions (efficacité énergétique, émissions de CO2, capacité des générateurs)</v>
      </c>
      <c r="I11" t="str">
        <f>LINK!C666</f>
        <v>Régulation selon priorités calculées dynamiquement en fonction de critères temps réel et de prévisions (efficacité énergétique, émissions de CO2, capacité des générateurs) ET selon les ordres reçus du réseau</v>
      </c>
      <c r="J11">
        <v>0</v>
      </c>
      <c r="K11">
        <v>1</v>
      </c>
      <c r="M11" t="str">
        <f>LINK!C726</f>
        <v>Applicable uniquement en cas de générateurs de chaleur multiples (principalement pour des grands bâtiments)</v>
      </c>
      <c r="N11">
        <v>0</v>
      </c>
      <c r="O11" t="str">
        <f>LINK!C783</f>
        <v>H</v>
      </c>
      <c r="P11">
        <f>Calcul!E13</f>
        <v>1</v>
      </c>
      <c r="Q11">
        <f>IF('Informations sur le bâtiment'!$G$55="","",'Informations sur le bâtiment'!$G$55)</f>
        <v>1</v>
      </c>
    </row>
    <row r="12" ht="90" customHeight="1">
      <c r="A12" t="str">
        <f>LINK!C211</f>
        <v>Chauffage</v>
      </c>
      <c r="B12" t="str">
        <f>LINK!C268</f>
        <v>H-3</v>
      </c>
      <c r="C12" t="str">
        <f>LINK!C325</f>
        <v>Information aux occupants et au gestionnaire du bâtiment</v>
      </c>
      <c r="D12" t="str">
        <f>LINK!C382</f>
        <v>Remontée d'informations sur la performance du système de chauffage</v>
      </c>
      <c r="E12" t="str">
        <f>LINK!C439</f>
        <v>Aucune</v>
      </c>
      <c r="F12" t="str">
        <f>LINK!C496</f>
        <v>Remontée centralisée ou déportée d'indicateurs temps réel de performance (température, sous-comptage)</v>
      </c>
      <c r="G12" t="str">
        <f>LINK!C553</f>
        <v>Remontée centralisée ou déportée d'indicateurs temps réel de performance et des données historisées</v>
      </c>
      <c r="H12" t="str">
        <f>LINK!C610</f>
        <v>Remontée centralisée ou déportée d'indicateurs temps réel incluant prévisions et comparaisons</v>
      </c>
      <c r="I12" t="str">
        <f>LINK!C667</f>
        <v>Remontée centralisée ou déportée d'indicateurs incluant prévisions, comparaisons, identification de dérives et gestion prévisionnelle</v>
      </c>
      <c r="J12">
        <v>1</v>
      </c>
      <c r="K12">
        <v>1</v>
      </c>
      <c r="M12">
        <f>LINK!C727</f>
        <v>0</v>
      </c>
      <c r="N12">
        <v>1</v>
      </c>
      <c r="O12" t="str">
        <f>LINK!C784</f>
        <v>H</v>
      </c>
      <c r="P12">
        <f>Calcul!E14</f>
        <v>1</v>
      </c>
      <c r="Q12">
        <f>IF('Informations sur le bâtiment'!$G$55="","",'Informations sur le bâtiment'!$G$55)</f>
        <v>1</v>
      </c>
    </row>
    <row r="13" ht="60" customHeight="1">
      <c r="A13" t="str">
        <f>LINK!C212</f>
        <v>Chauffage</v>
      </c>
      <c r="B13" t="str">
        <f>LINK!C269</f>
        <v>H-4</v>
      </c>
      <c r="C13" t="str">
        <f>LINK!C326</f>
        <v>Flexibilité et interaction avec le réseau</v>
      </c>
      <c r="D13" t="str">
        <f>LINK!C383</f>
        <v>Flexibilité et intéraction avec le réseau</v>
      </c>
      <c r="E13" t="str">
        <f>LINK!C440</f>
        <v>Aucune régulation automatique</v>
      </c>
      <c r="F13" t="str">
        <f>LINK!C497</f>
        <v>Programmation des plages de fonctionnement du système de chauffage</v>
      </c>
      <c r="G13" t="str">
        <f>LINK!C554</f>
        <v>Pilotage par auto-apprentissage du système de chauffage</v>
      </c>
      <c r="H13" t="str">
        <f>LINK!C611</f>
        <v>Pilotage du système de chauffage en fonction d'ordres reçus de la part du réseau</v>
      </c>
      <c r="I13" t="str">
        <f>LINK!C668</f>
        <v>Pilotage optimisé du système de chauffage selon des prévisions locales et des ordres de la part du réseau</v>
      </c>
      <c r="J13">
        <v>0</v>
      </c>
      <c r="K13">
        <v>1</v>
      </c>
      <c r="M13" t="str">
        <f>LINK!C728</f>
        <v>La nature de l'algorithme de contrôle doit pouvoir être inspectée.</v>
      </c>
      <c r="N13">
        <v>1</v>
      </c>
      <c r="O13" t="str">
        <f>LINK!C785</f>
        <v>H</v>
      </c>
      <c r="P13">
        <f>Calcul!E15</f>
        <v>1</v>
      </c>
      <c r="Q13">
        <f>IF('Informations sur le bâtiment'!$G$55="","",'Informations sur le bâtiment'!$G$55)</f>
        <v>1</v>
      </c>
    </row>
    <row r="14" ht="116.45" customHeight="1">
      <c r="A14" t="str">
        <f>LINK!C213</f>
        <v>Eau chaude sanitaire</v>
      </c>
      <c r="B14" t="str">
        <f>LINK!C270</f>
        <v>DHW-1a</v>
      </c>
      <c r="C14" t="str">
        <f>LINK!C327</f>
        <v>Régulation des installations de production d'eau chaude sanitaire</v>
      </c>
      <c r="D14" t="str">
        <f>LINK!C384</f>
        <v>Régulation de la température de stockage de l’eau chaude sanitaire avec chauffage électrique intégré ou pompe à chaleur électrique</v>
      </c>
      <c r="E14" t="str">
        <f>LINK!C441</f>
        <v>Commande automatique de mise en marche/arrêt</v>
      </c>
      <c r="F14" t="str">
        <f>LINK!C498</f>
        <v>Commande automatique de mise en marche/arrêt et programmation du temps de charge</v>
      </c>
      <c r="G14" t="str">
        <f>LINK!C555</f>
        <v>Commande automatique de mise en marche/arrêt et déclenchement du temps de charge et gestion de stockage avec plusieurs capteurs</v>
      </c>
      <c r="H14" t="str">
        <f>IF('Informations sur le bâtiment'!G46="B",LINK!C612,0)</f>
        <v>Commande du système de chauffage en fonction de la production locale d'énergie renouvelable ou d'ordres reçus de la part du réseau (effacement)</v>
      </c>
      <c r="J14">
        <v>1</v>
      </c>
      <c r="K14">
        <v>1</v>
      </c>
      <c r="M14" t="str">
        <f>LINK!C729</f>
        <v>Applicable uniquement en cas de stockage d'ECS avec chauffage électrique</v>
      </c>
      <c r="N14">
        <v>0</v>
      </c>
      <c r="O14" t="str">
        <f>LINK!C786</f>
        <v>DHW</v>
      </c>
      <c r="P14">
        <f>Calcul!E16</f>
        <v>1</v>
      </c>
      <c r="Q14">
        <f>IF('Informations sur le bâtiment'!$G$56="","",'Informations sur le bâtiment'!$G$56)</f>
        <v>1</v>
      </c>
    </row>
    <row r="15" ht="93.75" customHeight="1">
      <c r="A15" t="str">
        <f>LINK!C214</f>
        <v>Eau chaude sanitaire</v>
      </c>
      <c r="B15" t="str">
        <f>LINK!C271</f>
        <v>DHW-1b</v>
      </c>
      <c r="C15" t="str">
        <f>IF('Informations sur le bâtiment'!G46="B",LINK!C328,LINK!C890)</f>
        <v>Régulation des installations de production d'eau chaude sanitaire</v>
      </c>
      <c r="D15" t="str">
        <f>IF('Informations sur le bâtiment'!G46="B",LINK!C385,LINK!C891)</f>
        <v>Régulation de la température de stockage d’eau chaude sanitaire en utilisant un générateur d’eau chaude</v>
      </c>
      <c r="E15" t="str">
        <f>IF('Informations sur le bâtiment'!G46="B",LINK!C442,LINK!C892)</f>
        <v>Commande automatique de mise en marche/arrêt</v>
      </c>
      <c r="F15" t="str">
        <f>IF('Informations sur le bâtiment'!G46="B",LINK!C499,LINK!C893)</f>
        <v>Commande automatique de mise en marche/arrêt et programmation du temps de charge</v>
      </c>
      <c r="G15" t="str">
        <f>IF('Informations sur le bâtiment'!G46="B",LINK!C556,LINK!C894)</f>
        <v>Commande automatique de mise en marche/arrêt, déclenchement du temps de charge et régulation de la température d'alimentation selon les besoins ou gestion de stockage avec plusieurs capteurs</v>
      </c>
      <c r="H15" t="str">
        <f>IF('Informations sur le bâtiment'!G46="B",LINK!C613,0)</f>
        <v>Système de production d'eau chaude piloté par des informations extérieures (par exemple, de la part du réseau de chaleur)</v>
      </c>
      <c r="J15">
        <v>1</v>
      </c>
      <c r="K15">
        <v>1</v>
      </c>
      <c r="M15" t="str">
        <f>LINK!C730</f>
        <v>Applicable uniquement en cas de stockage d'ECS avec chauffage non-électrique</v>
      </c>
      <c r="N15">
        <v>0</v>
      </c>
      <c r="O15" t="str">
        <f>LINK!C787</f>
        <v>DHW</v>
      </c>
      <c r="P15">
        <f>Calcul!E17</f>
        <v>1</v>
      </c>
      <c r="Q15">
        <f>IF('Informations sur le bâtiment'!$G$56="","",'Informations sur le bâtiment'!$G$56)</f>
        <v>1</v>
      </c>
    </row>
    <row r="16" ht="171.75" customHeight="1">
      <c r="A16" t="str">
        <f>LINK!C215</f>
        <v>Eau chaude sanitaire</v>
      </c>
      <c r="B16" t="str">
        <f>LINK!C272</f>
        <v>DHW-1d</v>
      </c>
      <c r="C16" t="str">
        <f>LINK!C329</f>
        <v>Régulation des installations de production d'eau chaude sanitaire</v>
      </c>
      <c r="D16" t="str">
        <f>LINK!C386</f>
        <v>Régulation de la température de stockage d’eau chaude sanitaire avec collecteur d’énergie solaire et génération de chaleur complémentaire</v>
      </c>
      <c r="E16" t="str">
        <f>LINK!C443</f>
        <v>Commande manuelle de la source de chauffe</v>
      </c>
      <c r="F16" t="str">
        <f>LINK!C500</f>
        <v>Commande automatique de la charge de stockage d’énergie solaire (Priorité 1) et charge de stockage supplémentaire (priorité 2)</v>
      </c>
      <c r="G16" t="str">
        <f>LINK!C557</f>
        <v>Commande automatique de la charge de stockage d’énergie solaire (Priorité 1) et charge de stockage supplémentaire (priorité 2) et régulation de la température d'alimentation selon les besoins ou gestion de stockage avec plusieurs capteurs</v>
      </c>
      <c r="H16" t="str">
        <f>LINK!C614</f>
        <v>Commande automatique de la charge de stockage d’énergie solaire (Priorité 1) et charge de stockage supplémentaire (priorité 2)et régulation de la température d'alimentation selon les besoins ou gestion de stockage avec plusieurs capteurs</v>
      </c>
      <c r="J16">
        <v>0</v>
      </c>
      <c r="K16">
        <v>1</v>
      </c>
      <c r="M16" t="str">
        <f>LINK!C731</f>
        <v>Applicable uniquement en cas de stockage d'ECS avec collecteur solaire</v>
      </c>
      <c r="N16">
        <v>0</v>
      </c>
      <c r="O16" t="str">
        <f>LINK!C788</f>
        <v>DHW</v>
      </c>
      <c r="P16">
        <f>Calcul!E18</f>
        <v>1</v>
      </c>
      <c r="Q16">
        <f>IF('Informations sur le bâtiment'!$G$56="","",'Informations sur le bâtiment'!$G$56)</f>
        <v>1</v>
      </c>
    </row>
    <row r="17" ht="135" customHeight="1">
      <c r="A17" t="str">
        <f>LINK!C216</f>
        <v>Eau chaude sanitaire</v>
      </c>
      <c r="B17" t="str">
        <f>LINK!C273</f>
        <v>DHW-2b</v>
      </c>
      <c r="C17" t="str">
        <f>LINK!C330</f>
        <v>Régulation des installations de production d'eau chaude sanitaire</v>
      </c>
      <c r="D17" t="str">
        <f>LINK!C387</f>
        <v>Régulation en cascade des différentes sources de production d'eau chaude sanitaire</v>
      </c>
      <c r="E17" t="str">
        <f>LINK!C444</f>
        <v>Priorités uniquement basées sur le temps de fonctionnement</v>
      </c>
      <c r="F17" t="str">
        <f>LINK!C501</f>
        <v>Régulation basée sur une liste de priorités (par exemple, selon l'efficacité énergétique)</v>
      </c>
      <c r="G17" t="str">
        <f>LINK!C558</f>
        <v>Régulation basée sur une liste dynamique des priorités basée sur le rendement et les capacités actuelles des générateurs : par exemple : chaleur solaire, chaleur géothermique, installation de cogénération, combustibles fossiles</v>
      </c>
      <c r="H17" t="str">
        <f>LINK!C615</f>
        <v>Régulation selon priorités calculées dynamiquement en fonction de critères temps réel et de prévisions (efficacité énergétique, émissions de CO2, capacité des générateurs)</v>
      </c>
      <c r="I17" t="str">
        <f>LINK!C672</f>
        <v>Régulation selon priorités calculées dynamiquement en fonction de critères temps réel et de prévisions (efficacité énergétique, émissions de CO2, capacité des générateurs) et des ordres de la part du réseau</v>
      </c>
      <c r="J17">
        <v>0</v>
      </c>
      <c r="K17">
        <v>1</v>
      </c>
      <c r="M17" t="str">
        <f>LINK!C732</f>
        <v>Applicable uniquement en cas de générateurs de chaleur multiples (principalement pour des grands bâtiments)</v>
      </c>
      <c r="N17">
        <v>0</v>
      </c>
      <c r="O17" t="str">
        <f>LINK!C789</f>
        <v>DHW</v>
      </c>
      <c r="P17">
        <f>Calcul!E19</f>
        <v>1</v>
      </c>
      <c r="Q17">
        <f>IF('Informations sur le bâtiment'!$G$56="","",'Informations sur le bâtiment'!$G$56)</f>
        <v>1</v>
      </c>
    </row>
    <row r="18" ht="123" customHeight="1">
      <c r="A18" t="str">
        <f>LINK!C217</f>
        <v>Eau chaude sanitaire</v>
      </c>
      <c r="B18" t="str">
        <f>LINK!C274</f>
        <v>DHW-3</v>
      </c>
      <c r="C18" t="str">
        <f>LINK!C331</f>
        <v>Information aux occupants et au gestionnaire du bâtiment</v>
      </c>
      <c r="D18" t="str">
        <f>LINK!C388</f>
        <v>Remontée d'informations sur la performance du système d'eau chaude sanitaire</v>
      </c>
      <c r="E18" t="str">
        <f>LINK!C445</f>
        <v>Aucune</v>
      </c>
      <c r="F18" t="str">
        <f>LINK!C502</f>
        <v>Indication des valeurs réelles uniquement (par exemple, températures, valeurs mesurées)</v>
      </c>
      <c r="G18" t="str">
        <f>LINK!C559</f>
        <v>Indication des valeurs réelles et données historisées</v>
      </c>
      <c r="H18" t="str">
        <f>LINK!C616</f>
        <v>Evaluation de la performance incluant prévisions et/ou comparaisons</v>
      </c>
      <c r="I18" t="str">
        <f>LINK!C673</f>
        <v>Evaluation de performance incluant prévisions et/ou comparaisons, identification de dérives et gestion prévisionnelle</v>
      </c>
      <c r="J18">
        <v>1</v>
      </c>
      <c r="K18">
        <v>1</v>
      </c>
      <c r="M18">
        <f>LINK!C733</f>
        <v>0</v>
      </c>
      <c r="N18">
        <v>1</v>
      </c>
      <c r="O18" t="str">
        <f>LINK!C790</f>
        <v>DHW</v>
      </c>
      <c r="P18">
        <f>Calcul!E20</f>
        <v>1</v>
      </c>
      <c r="Q18">
        <f>IF('Informations sur le bâtiment'!$G$56="","",'Informations sur le bâtiment'!$G$56)</f>
        <v>1</v>
      </c>
    </row>
    <row r="19" ht="60" customHeight="1">
      <c r="A19" t="str">
        <f>LINK!C218</f>
        <v>Refroidissement</v>
      </c>
      <c r="B19" t="str">
        <f>LINK!C275</f>
        <v>C-1a</v>
      </c>
      <c r="C19" t="str">
        <f>LINK!C332</f>
        <v>Régulation du refroidissement - côté utilisateur</v>
      </c>
      <c r="D19" t="str">
        <f>LINK!C389</f>
        <v>Régulation de l'émission</v>
      </c>
      <c r="E19" t="str">
        <f>LINK!C446</f>
        <v>Aucune régulation automatique</v>
      </c>
      <c r="F19" t="str">
        <f>LINK!C503</f>
        <v>Régulation centrale automatique</v>
      </c>
      <c r="G19" t="str">
        <f>LINK!C560</f>
        <v>Régulation individuelle par pièce</v>
      </c>
      <c r="H19" t="str">
        <f>LINK!C617</f>
        <v>Régulation individuelle par pièce avec communication entre les régulateurs et le système de GTB</v>
      </c>
      <c r="I19" t="str">
        <f>LINK!C674</f>
        <v>Régulation individuelle par pièce avec communication et détection d’occupation</v>
      </c>
      <c r="J19">
        <v>1</v>
      </c>
      <c r="K19">
        <v>1</v>
      </c>
      <c r="M19" t="str">
        <f>LINK!C734</f>
        <v>Applicable uniquement si des systèmes mécaniques de refroidissement sont présents</v>
      </c>
      <c r="N19">
        <v>0</v>
      </c>
      <c r="O19" t="str">
        <f>LINK!C791</f>
        <v>C</v>
      </c>
      <c r="P19">
        <f>Calcul!E21</f>
        <v>1</v>
      </c>
      <c r="Q19">
        <f>IF('Informations sur le bâtiment'!$G$57="","",'Informations sur le bâtiment'!$G$57)</f>
        <v>1</v>
      </c>
    </row>
    <row r="20" ht="90" customHeight="1">
      <c r="A20" t="str">
        <f>LINK!C219</f>
        <v>Refroidissement</v>
      </c>
      <c r="B20" t="str">
        <f>LINK!C276</f>
        <v>C-1b</v>
      </c>
      <c r="C20" t="str">
        <f>LINK!C333</f>
        <v>Régulation du refroidissement - côté utilisateur</v>
      </c>
      <c r="D20" t="str">
        <f>LINK!C390</f>
        <v>Régulation d'émission pour système thermo-actif - mode refroidissement</v>
      </c>
      <c r="E20" t="str">
        <f>LINK!C447</f>
        <v>Aucune régulation automatique</v>
      </c>
      <c r="F20" t="str">
        <f>LINK!C504</f>
        <v>Régulation centrale automatique</v>
      </c>
      <c r="G20" t="str">
        <f>LINK!C561</f>
        <v>Régulation centrale automatique évoluée</v>
      </c>
      <c r="H20" t="str">
        <f>LINK!C618</f>
        <v>Régulation centrale automatique évoluée avec fonctionnement par intermittence et/ou commande à rétroaction de température ambiante</v>
      </c>
      <c r="J20">
        <v>0</v>
      </c>
      <c r="K20">
        <v>1</v>
      </c>
      <c r="M20" t="str">
        <f>LINK!C735</f>
        <v>Applicable uniquement en cas de présence de systèmes de refroidissement mécaniques basés sur des systèmes thermoactifs (TABS)</v>
      </c>
      <c r="N20">
        <v>0</v>
      </c>
      <c r="O20" t="str">
        <f>LINK!C792</f>
        <v>C</v>
      </c>
      <c r="P20">
        <f>Calcul!E22</f>
        <v>1</v>
      </c>
      <c r="Q20">
        <f>IF('Informations sur le bâtiment'!$G$57="","",'Informations sur le bâtiment'!$G$57)</f>
        <v>1</v>
      </c>
    </row>
    <row r="21" ht="75" customHeight="1">
      <c r="A21" t="str">
        <f>LINK!C220</f>
        <v>Refroidissement</v>
      </c>
      <c r="B21" t="str">
        <f>LINK!C277</f>
        <v>C-1c</v>
      </c>
      <c r="C21" t="str">
        <f>LINK!C334</f>
        <v>Régulation du refroidissement - côté utilisateur</v>
      </c>
      <c r="D21" t="str">
        <f>LINK!C391</f>
        <v>Régulation de la température de l’eau glacée du réseau de distribution (en départ ou en retour)</v>
      </c>
      <c r="E21" t="str">
        <f>LINK!C448</f>
        <v>Régulation de température constante</v>
      </c>
      <c r="F21" t="str">
        <f>LINK!C505</f>
        <v>Régulation compensée en fonction de la température extérieure</v>
      </c>
      <c r="G21" t="str">
        <f>LINK!C562</f>
        <v>Régulation basée sur les besoins</v>
      </c>
      <c r="J21">
        <v>0</v>
      </c>
      <c r="K21">
        <v>1</v>
      </c>
      <c r="M21" t="str">
        <f>LINK!C736</f>
        <v>Applicable uniquement en cas de présence de systèmes de refroidissement mécaniques avec un système de distribution hydronique</v>
      </c>
      <c r="N21">
        <v>0</v>
      </c>
      <c r="O21" t="str">
        <f>LINK!C793</f>
        <v>C</v>
      </c>
      <c r="P21">
        <f>Calcul!E23</f>
        <v>1</v>
      </c>
      <c r="Q21">
        <f>IF('Informations sur le bâtiment'!$G$57="","",'Informations sur le bâtiment'!$G$57)</f>
        <v>1</v>
      </c>
    </row>
    <row r="22" ht="75.75" customHeight="1">
      <c r="A22" t="str">
        <f>LINK!C221</f>
        <v>Refroidissement</v>
      </c>
      <c r="B22" t="str">
        <f>LINK!C278</f>
        <v>C-1d</v>
      </c>
      <c r="C22" t="str">
        <f>LINK!C335</f>
        <v>Régulation du refroidissement - côté utilisateur</v>
      </c>
      <c r="D22" t="str">
        <f>LINK!C392</f>
        <v>Commande des pompes de distribution dans les réseaux</v>
      </c>
      <c r="E22" t="str">
        <f>LINK!C449</f>
        <v>Aucune régulation automatique</v>
      </c>
      <c r="F22" t="str">
        <f>LINK!C506</f>
        <v>Commande automatique de mise en marche/arrêt</v>
      </c>
      <c r="G22" t="str">
        <f>LINK!C563</f>
        <v>Commande multi-vitesse</v>
      </c>
      <c r="H22" t="str">
        <f>LINK!C620</f>
        <v>Commande des pompes à vitesse variable (régulation intégrée aux pompes)</v>
      </c>
      <c r="I22" t="str">
        <f>LINK!C677</f>
        <v>Commande des pompes à vitesse variable (signal de demande externe)</v>
      </c>
      <c r="J22">
        <v>0</v>
      </c>
      <c r="K22">
        <v>1</v>
      </c>
      <c r="M22" t="str">
        <f>LINK!C737</f>
        <v>Applicable uniquement en cas de présence de systèmes de refroidissement mécaniques avec un système de distribution hydronique</v>
      </c>
      <c r="N22">
        <v>0</v>
      </c>
      <c r="O22" t="str">
        <f>LINK!C794</f>
        <v>C</v>
      </c>
      <c r="P22">
        <f>Calcul!E24</f>
        <v>1</v>
      </c>
      <c r="Q22">
        <f>IF('Informations sur le bâtiment'!$G$57="","",'Informations sur le bâtiment'!$G$57)</f>
        <v>1</v>
      </c>
    </row>
    <row r="23" ht="81" customHeight="1">
      <c r="A23" t="str">
        <f>LINK!C222</f>
        <v>Refroidissement</v>
      </c>
      <c r="B23" t="str">
        <f>LINK!C279</f>
        <v>C-1f</v>
      </c>
      <c r="C23" t="str">
        <f>LINK!C336</f>
        <v>Régulation du refroidissement - côté utilisateur</v>
      </c>
      <c r="D23" t="str">
        <f>LINK!C393</f>
        <v>Asservissement entre la régulation du chauffage et celle du refroidissement (pour éviter de chauffer et refroidir simultanément la même pièce)</v>
      </c>
      <c r="E23" t="str">
        <f>LINK!C450</f>
        <v>Aucun asservissement</v>
      </c>
      <c r="F23" t="str">
        <f>LINK!C507</f>
        <v>Asservissement partiel (minimisant la possibilité d'un chauffage et d'un refroidissement simultanés, par exemple en définissant un point de consigne variable)</v>
      </c>
      <c r="G23" t="str">
        <f>LINK!C564</f>
        <v>Asservissement total : La fonction de régulation permet de garantir qu'il n'y aura aucun chauffage et refroidissement simultanés</v>
      </c>
      <c r="J23">
        <v>0</v>
      </c>
      <c r="K23">
        <v>1</v>
      </c>
      <c r="M23" t="str">
        <f>LINK!C738</f>
        <v>Applicable uniquement si des systèmes mécaniques de refroidissement sont présents</v>
      </c>
      <c r="N23">
        <v>1</v>
      </c>
      <c r="O23" t="str">
        <f>LINK!C795</f>
        <v>C</v>
      </c>
      <c r="P23">
        <f>Calcul!E25</f>
        <v>1</v>
      </c>
      <c r="Q23">
        <f>IF('Informations sur le bâtiment'!$G$57="","",'Informations sur le bâtiment'!$G$57)</f>
        <v>1</v>
      </c>
    </row>
    <row r="24" ht="75" customHeight="1">
      <c r="A24" t="str">
        <f>LINK!C223</f>
        <v>Refroidissement</v>
      </c>
      <c r="B24" t="str">
        <f>LINK!C280</f>
        <v>C-1g</v>
      </c>
      <c r="C24" t="str">
        <f>LINK!C337</f>
        <v>Régulation du refroidissement - côté utilisateur</v>
      </c>
      <c r="D24" t="str">
        <f>LINK!C394</f>
        <v>Régulation du stockage d'énergie thermique</v>
      </c>
      <c r="E24" t="str">
        <f>LINK!C451</f>
        <v>Stockage continu</v>
      </c>
      <c r="F24" t="str">
        <f>LINK!C508</f>
        <v>Stockage géré par plage horaire</v>
      </c>
      <c r="G24" t="str">
        <f>LINK!C565</f>
        <v>Stockage géré selon des prévisions de consommation</v>
      </c>
      <c r="H24" t="str">
        <f>LINK!C622</f>
        <v>Pilotage possible selon les ordres reçus du réseau (par exemple, effacements)</v>
      </c>
      <c r="J24">
        <v>0</v>
      </c>
      <c r="K24">
        <v>1</v>
      </c>
      <c r="M24" t="str">
        <f>LINK!C739</f>
        <v>Applicable uniquement si des systèmes mécaniques de refroidissement sont présents et contiennent un système de stockage thermique</v>
      </c>
      <c r="N24">
        <v>0</v>
      </c>
      <c r="O24" t="str">
        <f>LINK!C796</f>
        <v>C</v>
      </c>
      <c r="P24">
        <f>Calcul!E26</f>
        <v>1</v>
      </c>
      <c r="Q24">
        <f>IF('Informations sur le bâtiment'!$G$57="","",'Informations sur le bâtiment'!$G$57)</f>
        <v>1</v>
      </c>
    </row>
    <row r="25" ht="105" customHeight="1">
      <c r="A25" t="str">
        <f>LINK!C224</f>
        <v>Refroidissement</v>
      </c>
      <c r="B25" t="str">
        <f>LINK!C281</f>
        <v>C-2a</v>
      </c>
      <c r="C25" t="str">
        <f>LINK!C338</f>
        <v>Régulation des installations de production de froid</v>
      </c>
      <c r="D25" t="str">
        <f>LINK!C395</f>
        <v>Régulation du générateur pour le refroidissement</v>
      </c>
      <c r="E25" t="str">
        <f>LINK!C452</f>
        <v>Commande de mise en marche/arrêt du générateur de froid</v>
      </c>
      <c r="F25" t="str">
        <f>LINK!C509</f>
        <v>Régulation multi-niveaux de la capacité des générateurs de froid en fonction de la charge ou de la demande (par exemple marche/arrêt de plusieurs compresseurs)</v>
      </c>
      <c r="G25" t="str">
        <f>LINK!C566</f>
        <v>Régulation variable de la capacité des générateurs de froid en fonction de la charge ou de la demande (par exemple contournement des gaz chauds, régulation de fréquence de l'onduleur)</v>
      </c>
      <c r="H25" t="str">
        <f>LINK!C623</f>
        <v>Régulation variable de la capacité des générateurs de froid en fonction de la charge ou de la demande ET selon les ordres reçus du réseau</v>
      </c>
      <c r="J25">
        <v>1</v>
      </c>
      <c r="K25">
        <v>1</v>
      </c>
      <c r="M25" t="str">
        <f>LINK!C740</f>
        <v>Applicable uniquement si des systèmes mécaniques de refroidissement sont présents</v>
      </c>
      <c r="N25">
        <v>1</v>
      </c>
      <c r="O25" t="str">
        <f>LINK!C797</f>
        <v>C</v>
      </c>
      <c r="P25">
        <f>Calcul!E27</f>
        <v>1</v>
      </c>
      <c r="Q25">
        <f>IF('Informations sur le bâtiment'!$G$57="","",'Informations sur le bâtiment'!$G$57)</f>
        <v>1</v>
      </c>
    </row>
    <row r="26" ht="120" customHeight="1">
      <c r="A26" t="str">
        <f>LINK!C225</f>
        <v>Refroidissement</v>
      </c>
      <c r="B26" t="str">
        <f>LINK!C282</f>
        <v>C-2b</v>
      </c>
      <c r="C26" t="str">
        <f>LINK!C339</f>
        <v>Régulation des installations de production de froid</v>
      </c>
      <c r="D26" t="str">
        <f>LINK!C396</f>
        <v>Régulation en cascade des différentes sources de production de froid</v>
      </c>
      <c r="E26" t="str">
        <f>LINK!C453</f>
        <v>Priorités uniquement basées sur le temps de fonctionnement</v>
      </c>
      <c r="F26" t="str">
        <f>LINK!C510</f>
        <v>Ordre de priorité fixe uniquement basé sur les charges : par exemple en fonction des caractéristiques des générateurs, par exemple un refroidisseur à absorption par rapport à un refroidisseur centrifuge</v>
      </c>
      <c r="G26" t="str">
        <f>LINK!C567</f>
        <v>Priorités dynamiques basées sur le rendement et les caractéristiques des générateurs (par exemple, possibilité de refroidissement naturel)</v>
      </c>
      <c r="H26" t="str">
        <f>LINK!C624</f>
        <v>Ordre de priorité basé sur les prédictions de charges : l'ordre est par exemple basé sur le coefficient de performance (COP) et la puissance disponible d'un appareil, ainsi que sur la puissance nécessaire prévue</v>
      </c>
      <c r="I26" t="str">
        <f>LINK!C681</f>
        <v>Régulation selon priorités calculées dynamiquement ET selon les ordres reçus du réseau</v>
      </c>
      <c r="J26">
        <v>0</v>
      </c>
      <c r="K26">
        <v>1</v>
      </c>
      <c r="M26" t="str">
        <f>LINK!C741</f>
        <v>Applicable uniquement si plusieurs systèmes mécaniques de refroidissement sont présents</v>
      </c>
      <c r="N26">
        <v>0</v>
      </c>
      <c r="O26" t="str">
        <f>LINK!C798</f>
        <v>C</v>
      </c>
      <c r="P26">
        <f>Calcul!E28</f>
        <v>1</v>
      </c>
      <c r="Q26">
        <f>IF('Informations sur le bâtiment'!$G$57="","",'Informations sur le bâtiment'!$G$57)</f>
        <v>1</v>
      </c>
    </row>
    <row r="27" ht="90" customHeight="1">
      <c r="A27" t="str">
        <f>LINK!C226</f>
        <v>Refroidissement</v>
      </c>
      <c r="B27" t="str">
        <f>LINK!C283</f>
        <v>C-3</v>
      </c>
      <c r="C27" t="str">
        <f>LINK!C340</f>
        <v>Information aux occupants et au gestionnaire du bâtiment</v>
      </c>
      <c r="D27" t="str">
        <f>LINK!C397</f>
        <v>Remontée d'informations sur la performance du système de refroidissement</v>
      </c>
      <c r="E27" t="str">
        <f>LINK!C454</f>
        <v>Aucune</v>
      </c>
      <c r="F27" t="str">
        <f>LINK!C511</f>
        <v>Remontée centralisée ou déportée d'indicateurs temps réel de performance (température, sous-comptage)</v>
      </c>
      <c r="G27" t="str">
        <f>LINK!C568</f>
        <v>Remontée centralisée ou déportée d'indicateurs temps réel de performance et des données historisées</v>
      </c>
      <c r="H27" t="str">
        <f>LINK!C625</f>
        <v>Remontée centralisée ou déportée d'indicateurs temps réel incluant prévisions et comparaisons</v>
      </c>
      <c r="I27" t="str">
        <f>LINK!C682</f>
        <v>Remontée centralisée ou déportée d'indicateurs incluant prévisions, comparaisons, identification de dérives et gestion prévisionnelle</v>
      </c>
      <c r="J27">
        <v>1</v>
      </c>
      <c r="K27">
        <v>1</v>
      </c>
      <c r="M27" t="str">
        <f>LINK!C742</f>
        <v>Applicable uniquement si des systèmes mécaniques de refroidissement sont présents</v>
      </c>
      <c r="N27">
        <v>1</v>
      </c>
      <c r="O27" t="str">
        <f>LINK!C799</f>
        <v>C</v>
      </c>
      <c r="P27">
        <f>Calcul!E29</f>
        <v>1</v>
      </c>
      <c r="Q27">
        <f>IF('Informations sur le bâtiment'!$G$57="","",'Informations sur le bâtiment'!$G$57)</f>
        <v>1</v>
      </c>
    </row>
    <row r="28" ht="75" customHeight="1">
      <c r="A28" t="str">
        <f>LINK!C227</f>
        <v>Refroidissement</v>
      </c>
      <c r="B28" t="str">
        <f>LINK!C284</f>
        <v>C-4</v>
      </c>
      <c r="C28" t="str">
        <f>LINK!C341</f>
        <v>Flexibilité et intéraction avec le réseau</v>
      </c>
      <c r="D28" t="str">
        <f>LINK!C398</f>
        <v>Flexibilité et intéraction avec le réseau</v>
      </c>
      <c r="E28" t="str">
        <f>LINK!C455</f>
        <v>Aucune régulation automatique</v>
      </c>
      <c r="F28" t="str">
        <f>LINK!C512</f>
        <v>Programmation des plages de fonctionnement du système de refroidissement</v>
      </c>
      <c r="G28" t="str">
        <f>LINK!C569</f>
        <v>Pilotage par auto-apprentissage du système de refroidissement</v>
      </c>
      <c r="H28" t="str">
        <f>LINK!C626</f>
        <v>Pilotage du système de refroidissement en fonction d'ordres reçus de la part du réseau</v>
      </c>
      <c r="I28" t="str">
        <f>LINK!C683</f>
        <v>Pilotage optimisé du système de refroidissement selon des prévisions locales et des ordres de la part du réseau</v>
      </c>
      <c r="J28">
        <v>1</v>
      </c>
      <c r="K28">
        <v>1</v>
      </c>
      <c r="M28" t="str">
        <f>LINK!C743</f>
        <v>La nature de l'algorithme de contrôle doit pouvoir être inspectée.</v>
      </c>
      <c r="N28">
        <v>1</v>
      </c>
      <c r="O28" t="str">
        <f>LINK!C800</f>
        <v>C</v>
      </c>
      <c r="P28">
        <f>Calcul!E30</f>
        <v>1</v>
      </c>
      <c r="Q28">
        <f>IF('Informations sur le bâtiment'!$G$57="","",'Informations sur le bâtiment'!$G$57)</f>
        <v>1</v>
      </c>
    </row>
    <row r="29" ht="75" customHeight="1">
      <c r="A29" t="str">
        <f>LINK!C228</f>
        <v>Ventilation</v>
      </c>
      <c r="B29" t="str">
        <f>LINK!C285</f>
        <v>V-1a</v>
      </c>
      <c r="C29" t="str">
        <f>LINK!C342</f>
        <v>Régulation du flux d'air</v>
      </c>
      <c r="D29" t="str">
        <f>LINK!C399</f>
        <v>Régulation de l'alimentation en air au niveau de la pièce</v>
      </c>
      <c r="E29" t="str">
        <f>LINK!C456</f>
        <v>Pas de système de ventilation, ou commande manuelle</v>
      </c>
      <c r="F29" t="str">
        <f>LINK!C513</f>
        <v>Régulation programmée</v>
      </c>
      <c r="G29" t="str">
        <f>LINK!C570</f>
        <v>Régulation basée sur l’occupation</v>
      </c>
      <c r="H29" t="str">
        <f>LINK!C627</f>
        <v>Régulation centralisée en fonction de données venant de capteurs de qualité de l'air (CO2, COV, humidité...)</v>
      </c>
      <c r="I29" t="str">
        <f>LINK!C684</f>
        <v>Régulation par zones en fonction de données venant de capteurs de qualité de l'air (CO2, COV...) avec débit d’air régulé par registres</v>
      </c>
      <c r="J29">
        <v>1</v>
      </c>
      <c r="K29">
        <v>1</v>
      </c>
      <c r="M29" t="str">
        <f>LINK!C744</f>
        <v>A évaluer systématiquement</v>
      </c>
      <c r="N29">
        <v>1</v>
      </c>
      <c r="O29" t="str">
        <f>LINK!C801</f>
        <v>V</v>
      </c>
      <c r="P29">
        <f>Calcul!E31</f>
        <v>1</v>
      </c>
      <c r="Q29">
        <f>IF('Informations sur le bâtiment'!$G$58="","",'Informations sur le bâtiment'!$G$58)</f>
        <v>1</v>
      </c>
    </row>
    <row r="30" ht="93.75" customHeight="1">
      <c r="A30" t="str">
        <f>LINK!C229</f>
        <v>Ventilation</v>
      </c>
      <c r="B30" t="str">
        <f>LINK!C286</f>
        <v>V-1c</v>
      </c>
      <c r="C30" t="str">
        <f>LINK!C343</f>
        <v>Régulation du flux d'air</v>
      </c>
      <c r="D30" t="str">
        <f>LINK!C400</f>
        <v>Régulation du débit d’air ou de la pression au niveau de la centrale de traitement d’air</v>
      </c>
      <c r="E30" t="str">
        <f>LINK!C457</f>
        <v>Aucune régulation automatique : fournit en continu un débit d'air pour une charge maximale pour toutes les pièces</v>
      </c>
      <c r="F30" t="str">
        <f>LINK!C514</f>
        <v>Programmation des heures de mise en marche/arrêt : fournit en continu un débit d'air pour une charge maximale pour toutes les pièces au cours d'un temps d'occupation nominal</v>
      </c>
      <c r="G30" t="str">
        <f>LINK!C571</f>
        <v>Régulation multi-niveau : pour diminuer les besoins en énergie auxiliaire du ventilateur</v>
      </c>
      <c r="H30" t="str">
        <f>LINK!C628</f>
        <v>Régulation automatique du débit ou de la pression sans réinitialisation de la pression : charge en fonction des alimentations du débit d'air selon les besoins pour toutes les pièces communicantes</v>
      </c>
      <c r="I30" t="str">
        <f>LINK!C685</f>
        <v>Régulation automatique du débit ou de la pression avec réinitialisation de la pression : charge en fonction des alimentations du débit d'air selon les besoins pour toutes les pièces communicantes (pour les systèmes à volume d'air variable avec VFD)</v>
      </c>
      <c r="J30">
        <v>0</v>
      </c>
      <c r="K30">
        <v>1</v>
      </c>
      <c r="M30" t="str">
        <f>LINK!C745</f>
        <v>Applicable uniquement en cas de ventilation mécanique</v>
      </c>
      <c r="N30">
        <v>0</v>
      </c>
      <c r="O30" t="str">
        <f>LINK!C802</f>
        <v>V</v>
      </c>
      <c r="P30">
        <f>Calcul!E32</f>
        <v>1</v>
      </c>
      <c r="Q30">
        <f>IF('Informations sur le bâtiment'!$G$58="","",'Informations sur le bâtiment'!$G$58)</f>
        <v>1</v>
      </c>
    </row>
    <row r="31" ht="75" customHeight="1">
      <c r="A31" t="str">
        <f>LINK!C230</f>
        <v>Ventilation</v>
      </c>
      <c r="B31" t="str">
        <f>LINK!C287</f>
        <v>V-2c</v>
      </c>
      <c r="C31" t="str">
        <f>LINK!C344</f>
        <v>Régulation de la température de l'air</v>
      </c>
      <c r="D31" t="str">
        <f>LINK!C401</f>
        <v>Commande de récupération de chaleur : prévention des surchauffes</v>
      </c>
      <c r="E31" t="str">
        <f>LINK!C458</f>
        <v>Sans régulation de surchauffe</v>
      </c>
      <c r="F31" t="str">
        <f>LINK!C515</f>
        <v>Modulation ou bipasse de la récupération de chaleur selon des données venant de capteurs dans l'air extrait</v>
      </c>
      <c r="G31" t="str">
        <f>LINK!C572</f>
        <v>Modulation ou bipasse de la récupération de chaleur selon des données venant de capteurs dans l'air extrait ou du contrôle prédictif</v>
      </c>
      <c r="J31">
        <v>0</v>
      </c>
      <c r="K31">
        <v>1</v>
      </c>
      <c r="M31" t="str">
        <f>LINK!C746</f>
        <v>Applicable uniquement en cas de ventilation avec récupération de chaleur</v>
      </c>
      <c r="N31">
        <v>0</v>
      </c>
      <c r="O31" t="str">
        <f>LINK!C803</f>
        <v>V</v>
      </c>
      <c r="P31">
        <f>Calcul!E33</f>
        <v>1</v>
      </c>
      <c r="Q31">
        <f>IF('Informations sur le bâtiment'!$G$58="","",'Informations sur le bâtiment'!$G$58)</f>
        <v>1</v>
      </c>
    </row>
    <row r="32" ht="120" customHeight="1">
      <c r="A32" t="str">
        <f>LINK!C231</f>
        <v>Ventilation</v>
      </c>
      <c r="B32" t="str">
        <f>LINK!C288</f>
        <v>V-2d</v>
      </c>
      <c r="C32" t="str">
        <f>LINK!C345</f>
        <v>Régulation de la température de l'air</v>
      </c>
      <c r="D32" t="str">
        <f>LINK!C402</f>
        <v>Régulation de la température de l'air ambiant au niveau de l'unité de traitement de l'air</v>
      </c>
      <c r="E32" t="str">
        <f>LINK!C459</f>
        <v>Aucune régulation automatique</v>
      </c>
      <c r="F32" t="str">
        <f>LINK!C516</f>
        <v>Point de consigne constant : une boucle de régulation permet de réguler la température de l'air introduit, le point de consigne est constant et ne peut être modifié que par une action manuelle</v>
      </c>
      <c r="G32" t="str">
        <f>LINK!C573</f>
        <v>Point de consigne variable avec compensation de la température extérieure</v>
      </c>
      <c r="H32" t="str">
        <f>LINK!C630</f>
        <v>Point de consigne variable avec compensation en fonction de la charge : une boucle de régulation permet de réguler la température de l'air introduit. Le point de consigne est défini comme une fonction des charges dans la pièce</v>
      </c>
      <c r="J32">
        <v>0</v>
      </c>
      <c r="K32">
        <v>1</v>
      </c>
      <c r="M32" t="str">
        <f>LINK!C747</f>
        <v>Applicable uniquement en cas de ventilation mécanique qui alimente le chauffage</v>
      </c>
      <c r="N32">
        <v>0</v>
      </c>
      <c r="O32" t="str">
        <f>LINK!C804</f>
        <v>V</v>
      </c>
      <c r="P32">
        <f>Calcul!E34</f>
        <v>1</v>
      </c>
      <c r="Q32">
        <f>IF('Informations sur le bâtiment'!$G$58="","",'Informations sur le bâtiment'!$G$58)</f>
        <v>1</v>
      </c>
    </row>
    <row r="33" ht="150" customHeight="1">
      <c r="A33" t="str">
        <f>LINK!C232</f>
        <v>Ventilation</v>
      </c>
      <c r="B33" t="str">
        <f>LINK!C289</f>
        <v>V-3</v>
      </c>
      <c r="C33" t="str">
        <f>LINK!C346</f>
        <v>Refroidissement naturel</v>
      </c>
      <c r="D33" t="str">
        <f>LINK!C403</f>
        <v>Refroidissement mécanique naturel</v>
      </c>
      <c r="E33" t="str">
        <f>LINK!C460</f>
        <v>Aucune régulation automatique</v>
      </c>
      <c r="F33" t="str">
        <f>LINK!C517</f>
        <v>Refroidissement nocturne</v>
      </c>
      <c r="G33" t="str">
        <f>LINK!C574</f>
        <v>Refroidissement naturel : les quantités d'air sont modulées au cours de toutes les périodes afin de réduire le plus possible la quantité de refroidissement mécanique.</v>
      </c>
      <c r="H33" t="str">
        <f>LINK!C631</f>
        <v>Régulation directe H,x : les quantités d'air extérieur et d'air de recirculation sont modulées au cours de toutes les périodes afin de réduire le plus possible la quantité de refroidissement mécanique. Un calcul est réalisé sur la base des températures et de l'humidité (enthalpie)</v>
      </c>
      <c r="J33">
        <v>0</v>
      </c>
      <c r="K33">
        <v>1</v>
      </c>
      <c r="M33" t="str">
        <f>LINK!C748</f>
        <v>Applicable uniquement en cas de ventilation mécanique ou hybride</v>
      </c>
      <c r="N33">
        <v>0</v>
      </c>
      <c r="O33" t="str">
        <f>LINK!C805</f>
        <v>V</v>
      </c>
      <c r="P33">
        <f>Calcul!E35</f>
        <v>1</v>
      </c>
      <c r="Q33">
        <f>IF('Informations sur le bâtiment'!$G$58="","",'Informations sur le bâtiment'!$G$58)</f>
        <v>1</v>
      </c>
    </row>
    <row r="34" ht="105" customHeight="1">
      <c r="A34" t="str">
        <f>LINK!C233</f>
        <v>Ventilation</v>
      </c>
      <c r="B34" t="str">
        <f>LINK!C290</f>
        <v>V-6</v>
      </c>
      <c r="C34" t="str">
        <f>LINK!C347</f>
        <v>Remontée d'informations</v>
      </c>
      <c r="D34" t="str">
        <f>LINK!C404</f>
        <v>Remontée d'informations sur la qualité de l'air intérieur</v>
      </c>
      <c r="E34" t="str">
        <f>LINK!C461</f>
        <v>Aucune</v>
      </c>
      <c r="F34" t="str">
        <f>LINK!C518</f>
        <v>Capteurs de qualité de l'air (ex. CO2) et suivi autonome en temps réel</v>
      </c>
      <c r="G34" t="str">
        <f>LINK!C575</f>
        <v>Suivi en temps réel et données historisées sur la qualité de l'air intérieur mise à disposition des occupants</v>
      </c>
      <c r="H34" t="str">
        <f>LINK!C632</f>
        <v>Suivi en temps réel et données historisées sur la qualité de l'air intérieur mise à disposition des occupants + alarme sur les besoins de maintenance ou les actions des occupants (ex: ouverture de fenêtre)</v>
      </c>
      <c r="J34">
        <v>1</v>
      </c>
      <c r="K34">
        <v>1</v>
      </c>
      <c r="M34" t="str">
        <f>LINK!C749</f>
        <v>A évaluer systématiquement</v>
      </c>
      <c r="N34">
        <v>1</v>
      </c>
      <c r="O34" t="str">
        <f>LINK!C806</f>
        <v>V</v>
      </c>
      <c r="P34">
        <f>Calcul!E36</f>
        <v>1</v>
      </c>
      <c r="Q34">
        <f>IF('Informations sur le bâtiment'!$G$58="","",'Informations sur le bâtiment'!$G$58)</f>
        <v>1</v>
      </c>
    </row>
    <row r="35" ht="60" customHeight="1">
      <c r="A35" t="str">
        <f>LINK!C234</f>
        <v>Eclairage</v>
      </c>
      <c r="B35" t="str">
        <f>LINK!C291</f>
        <v>L-1a</v>
      </c>
      <c r="C35" t="str">
        <f>LINK!C348</f>
        <v>Commande de l'éclairage artificiel</v>
      </c>
      <c r="D35" t="str">
        <f>LINK!C405</f>
        <v>Commande basée sur l’occupation</v>
      </c>
      <c r="E35" t="str">
        <f>LINK!C462</f>
        <v>Interrupteur manuel de mise en marche/arrêt</v>
      </c>
      <c r="F35" t="str">
        <f>LINK!C519</f>
        <v>Interrupteur manuel de mise en marche/arrêt + signal supplémentaire d'extinction</v>
      </c>
      <c r="G35" t="str">
        <f>LINK!C576</f>
        <v>Détection automatique. Mise en marche automatique/Arrêt avec modulation par variateur</v>
      </c>
      <c r="H35" t="str">
        <f>LINK!C633</f>
        <v>Détection automatique: Mise en marche manuelle/Mise en marche partiellement automatique/Arrêt du variateur</v>
      </c>
      <c r="J35">
        <v>1</v>
      </c>
      <c r="K35">
        <v>1</v>
      </c>
      <c r="M35" t="str">
        <f>LINK!C750</f>
        <v>A évaluer systématiquement</v>
      </c>
      <c r="N35">
        <v>1</v>
      </c>
      <c r="O35" t="str">
        <f>LINK!C807</f>
        <v>L</v>
      </c>
      <c r="P35">
        <f>Calcul!E37</f>
        <v>1</v>
      </c>
      <c r="Q35">
        <f>IF('Informations sur le bâtiment'!$G$59="","",'Informations sur le bâtiment'!$G$59)</f>
        <v>1</v>
      </c>
    </row>
    <row r="36" ht="109.5" customHeight="1">
      <c r="A36" t="str">
        <f>LINK!C235</f>
        <v>Eclairage</v>
      </c>
      <c r="B36" t="str">
        <f>LINK!C292</f>
        <v>L-2</v>
      </c>
      <c r="C36" t="str">
        <f>LINK!C349</f>
        <v>Régulation de l'intensité lumineuse en fonction de la lumière naturelle</v>
      </c>
      <c r="D36" t="str">
        <f>LINK!C406</f>
        <v>Régulation de l'intensité lumineuse en fonction de la lumière naturelle</v>
      </c>
      <c r="E36" t="str">
        <f>LINK!C463</f>
        <v>Manuelle centralisée</v>
      </c>
      <c r="F36" t="str">
        <f>LINK!C520</f>
        <v>Manuelle (par pièce ou zone)</v>
      </c>
      <c r="G36" t="str">
        <f>LINK!C577</f>
        <v>Commutation automatique</v>
      </c>
      <c r="H36" t="str">
        <f>LINK!C634</f>
        <v>Modulation automatique</v>
      </c>
      <c r="I36" t="str">
        <f>LINK!C691</f>
        <v>Modulation automatique intégrant du pilotage par scénario (par intervalle de temps, en fonction de la luminosité, de la température de la lumière, et possibilité d'adapter l’éclairage en fonction de l’utilisation des locaux, des besoins et applications)</v>
      </c>
      <c r="J36">
        <v>0</v>
      </c>
      <c r="K36">
        <v>1</v>
      </c>
      <c r="M36" t="str">
        <f>LINK!C751</f>
        <v>A évaluer systématiquement</v>
      </c>
      <c r="N36">
        <v>1</v>
      </c>
      <c r="O36" t="str">
        <f>LINK!C808</f>
        <v>L</v>
      </c>
      <c r="P36">
        <f>Calcul!E38</f>
        <v>1</v>
      </c>
      <c r="Q36">
        <f>IF('Informations sur le bâtiment'!$G$59="","",'Informations sur le bâtiment'!$G$59)</f>
        <v>1</v>
      </c>
    </row>
    <row r="37" ht="60" customHeight="1">
      <c r="A37" t="str">
        <f>LINK!C236</f>
        <v>Enveloppe dynamique du bâtiment</v>
      </c>
      <c r="B37" t="str">
        <f>LINK!C293</f>
        <v>DE-1</v>
      </c>
      <c r="C37" t="str">
        <f>LINK!C350</f>
        <v>Commande des fenêtres</v>
      </c>
      <c r="D37" t="str">
        <f>LINK!C407</f>
        <v>Commande de la protection solaire des fenêtres</v>
      </c>
      <c r="E37" t="str">
        <f>LINK!C464</f>
        <v>Pas de protection solaire ou ouverture/fermeture manuelle</v>
      </c>
      <c r="F37" t="str">
        <f>LINK!C521</f>
        <v>Motorisation des protections solaires commandée par interrupteur</v>
      </c>
      <c r="G37" t="str">
        <f>LINK!C578</f>
        <v>Motorisation des protections solaires avec pilotage automatique en fonction de données mesurées</v>
      </c>
      <c r="H37" t="str">
        <f>LINK!C635</f>
        <v>Régulation combinée de l'éclairage, des protections solaires et du système CVC</v>
      </c>
      <c r="I37" t="str">
        <f>LINK!C692</f>
        <v>Contrôle prédictif des protections solaires (ex: en fonction de la météo)</v>
      </c>
      <c r="J37">
        <v>1</v>
      </c>
      <c r="K37">
        <v>1</v>
      </c>
      <c r="M37" t="str">
        <f>LINK!C752</f>
        <v>Applicable uniquement en cas de protections solaires mobiles</v>
      </c>
      <c r="N37">
        <v>1</v>
      </c>
      <c r="O37" t="str">
        <f>LINK!C809</f>
        <v>DE</v>
      </c>
      <c r="P37">
        <f>Calcul!E39</f>
        <v>1</v>
      </c>
      <c r="Q37">
        <f>IF('Informations sur le bâtiment'!$G$60="","",'Informations sur le bâtiment'!$G$60)</f>
        <v>1</v>
      </c>
      <c r="T37">
        <v>0</v>
      </c>
    </row>
    <row r="38" ht="75" customHeight="1">
      <c r="A38" t="str">
        <f>LINK!C237</f>
        <v>Enveloppe dynamique du bâtiment</v>
      </c>
      <c r="B38" t="str">
        <f>LINK!C294</f>
        <v>DE-2</v>
      </c>
      <c r="C38" t="str">
        <f>LINK!C351</f>
        <v>Commande des fenêtres</v>
      </c>
      <c r="D38" t="str">
        <f>LINK!C408</f>
        <v>Commande d'ouverture/fermeture des fenêtres, combinée avec le système CVC</v>
      </c>
      <c r="E38" t="str">
        <f>LINK!C465</f>
        <v>Ouverture/fermeture manuelle ou fenêtres fixes seulement</v>
      </c>
      <c r="F38" t="str">
        <f>LINK!C522</f>
        <v>Capteur d'ouverture/fermeture pour extinction des systèmes de chauffage ou refroidissement</v>
      </c>
      <c r="G38" t="str">
        <f>LINK!C579</f>
        <v>Niveau 1 + ouverture automatique des fenêtres en fonction de données mesurées par des capteurs dans la pièce</v>
      </c>
      <c r="H38" t="str">
        <f>LINK!C636</f>
        <v>Niveau 2 + coordination centralisée des ouvrants (ex: pour contrôler le refroidissement naturel nocturne)</v>
      </c>
      <c r="J38">
        <v>0</v>
      </c>
      <c r="K38">
        <v>1</v>
      </c>
      <c r="M38">
        <f>LINK!C753</f>
        <v>0</v>
      </c>
      <c r="N38">
        <v>0</v>
      </c>
      <c r="O38" t="str">
        <f>LINK!C810</f>
        <v>DE</v>
      </c>
      <c r="P38">
        <f>Calcul!E40</f>
        <v>1</v>
      </c>
      <c r="Q38">
        <f>IF('Informations sur le bâtiment'!$G$60="","",'Informations sur le bâtiment'!$G$60)</f>
        <v>1</v>
      </c>
      <c r="T38">
        <v>1</v>
      </c>
    </row>
    <row r="39" ht="90" customHeight="1">
      <c r="A39" t="str">
        <f>LINK!C238</f>
        <v>Enveloppe dynamique du bâtiment</v>
      </c>
      <c r="B39" t="str">
        <f>LINK!C295</f>
        <v>DE-4</v>
      </c>
      <c r="C39" t="str">
        <f>LINK!C352</f>
        <v>Remontée d'informations</v>
      </c>
      <c r="D39" t="str">
        <f>LINK!C409</f>
        <v>Remontée d'informations sur les performances des systèmes d'enveloppe dynamique du bâtiment</v>
      </c>
      <c r="E39" t="str">
        <f>LINK!C466</f>
        <v>Pas de remontée d'information</v>
      </c>
      <c r="F39" t="str">
        <f>LINK!C523</f>
        <v>Position de chaque produit et détection des défauts</v>
      </c>
      <c r="G39" t="str">
        <f>LINK!C580</f>
        <v>Position de chaque produit, détection des défauts et maintenance prédictive</v>
      </c>
      <c r="H39" t="str">
        <f>LINK!C637</f>
        <v>Position de chaque produit, détection des défauts, maintenance prédictive et données temps-réel (vent, luminosité, température)</v>
      </c>
      <c r="I39" t="str">
        <f>LINK!C694</f>
        <v>Position de chaque produit, détection des défauts, maintenance prédictive, données temps-réel et historisées (vent, luminosité, température)</v>
      </c>
      <c r="J39">
        <v>1</v>
      </c>
      <c r="K39">
        <v>1</v>
      </c>
      <c r="M39" t="str">
        <f>LINK!C754</f>
        <v>Applicable uniquement en cas de protections solaires mobiles</v>
      </c>
      <c r="N39">
        <v>0</v>
      </c>
      <c r="O39" t="str">
        <f>LINK!C811</f>
        <v>DE</v>
      </c>
      <c r="P39">
        <f>Calcul!E41</f>
        <v>1</v>
      </c>
      <c r="Q39">
        <f>IF('Informations sur le bâtiment'!$G$60="","",'Informations sur le bâtiment'!$G$60)</f>
        <v>1</v>
      </c>
      <c r="T39">
        <v>0</v>
      </c>
    </row>
    <row r="40" ht="75" customHeight="1">
      <c r="A40" t="str">
        <f>LINK!C239</f>
        <v>Electricité</v>
      </c>
      <c r="B40" t="str">
        <f>LINK!C296</f>
        <v>E-2</v>
      </c>
      <c r="C40" t="str">
        <f>LINK!C353</f>
        <v>Remontée d'informations</v>
      </c>
      <c r="D40" t="str">
        <f>LINK!C410</f>
        <v>Remontée d'informations sur la production locale d'électricté</v>
      </c>
      <c r="E40" t="str">
        <f>LINK!C467</f>
        <v>Aucun</v>
      </c>
      <c r="F40" t="str">
        <f>LINK!C524</f>
        <v>Données sur la production actuelle disponibles</v>
      </c>
      <c r="G40" t="str">
        <f>LINK!C581</f>
        <v>Valeurs réelles et données historisées</v>
      </c>
      <c r="H40" t="str">
        <f>LINK!C638</f>
        <v>Evaluation de la performance incluant prévisions et/ou comparaisons</v>
      </c>
      <c r="I40" t="str">
        <f>LINK!C695</f>
        <v>Evaluation de performance incluant prévisions et/ou comparaisons, identification de dérives et gestion prévisionnelle</v>
      </c>
      <c r="J40">
        <v>1</v>
      </c>
      <c r="K40">
        <v>1</v>
      </c>
      <c r="M40" t="str">
        <f>LINK!C755</f>
        <v>Applicable uniquement en cas de production locale d'énergie</v>
      </c>
      <c r="N40">
        <v>0</v>
      </c>
      <c r="O40" t="str">
        <f>LINK!C812</f>
        <v>E</v>
      </c>
      <c r="P40">
        <f>Calcul!E42</f>
        <v>1</v>
      </c>
      <c r="Q40">
        <f>IF('Informations sur le bâtiment'!$G$61="","",'Informations sur le bâtiment'!$G$61)</f>
        <v>1</v>
      </c>
    </row>
    <row r="41" ht="105.75" customHeight="1">
      <c r="A41" t="str">
        <f>LINK!C240</f>
        <v>Electricité</v>
      </c>
      <c r="B41" t="str">
        <f>LINK!C297</f>
        <v>E-3</v>
      </c>
      <c r="C41" t="str">
        <f>LINK!C354</f>
        <v>Production d'électricité décentralisée - Stockage</v>
      </c>
      <c r="D41" t="str">
        <f>LINK!C411</f>
        <v>Stockage de l'électricité (produite localement)</v>
      </c>
      <c r="E41" t="str">
        <f>LINK!C468</f>
        <v>Aucun</v>
      </c>
      <c r="F41" t="str">
        <f>LINK!C525</f>
        <v>Stockage d'électricité sur place (par exemple batterie)</v>
      </c>
      <c r="G41" t="str">
        <f>LINK!C582</f>
        <v>Stockage d'énergie sur site (par exemple, batterie ou stockage thermique) avec régulation en fonction d'ordres reçus de la part du réseau</v>
      </c>
      <c r="H41" t="str">
        <f>LINK!C639</f>
        <v>Stockage d'énergie sur site (par exemple, batterie ou stockage thermique) avec optimisation de l'utilisation de l'électricité produite localement</v>
      </c>
      <c r="I41" t="str">
        <f>LINK!C696</f>
        <v>Stockage d'énergie sur site (par exemple, batterie ou stockage thermique) avec optimisation de l'utilisation de l'électricité produite localement et possibilité d'injection dans le réseau</v>
      </c>
      <c r="J41">
        <v>1</v>
      </c>
      <c r="K41">
        <v>1</v>
      </c>
      <c r="M41" t="str">
        <f>LINK!C756</f>
        <v>Applicable uniquement en cas de production locale d'énergie</v>
      </c>
      <c r="N41">
        <v>0</v>
      </c>
      <c r="O41" t="str">
        <f>LINK!C813</f>
        <v>E</v>
      </c>
      <c r="P41">
        <f>Calcul!E43</f>
        <v>1</v>
      </c>
      <c r="Q41">
        <f>IF('Informations sur le bâtiment'!$G$61="","",'Informations sur le bâtiment'!$G$61)</f>
        <v>1</v>
      </c>
    </row>
    <row r="42" ht="105" customHeight="1">
      <c r="A42" t="str">
        <f>LINK!C241</f>
        <v>Electricité</v>
      </c>
      <c r="B42" t="str">
        <f>LINK!C298</f>
        <v>E-4</v>
      </c>
      <c r="C42" t="str">
        <f>LINK!C355</f>
        <v>Production d'électricité décentralisée - Optimisation</v>
      </c>
      <c r="D42" t="str">
        <f>LINK!C412</f>
        <v>Optimisation de l'autoconsommation de l'électricité produite localement</v>
      </c>
      <c r="E42" t="str">
        <f>LINK!C469</f>
        <v>Aucun</v>
      </c>
      <c r="F42" t="str">
        <f>LINK!C526</f>
        <v>Programmation temporelle (prises, électroménager, etc.)</v>
      </c>
      <c r="G42" t="str">
        <f>LINK!C583</f>
        <v>Gestion automatisée de la consommation d'électricité produite localement en fonction de la disponibilité temps-réel des énergies renouvelables</v>
      </c>
      <c r="H42" t="str">
        <f>LINK!C640</f>
        <v>Gestion automatisée de la consommation d'électricité produite localement en fonction des prévisions de besoins d'énergie et de la disponibilité temps-réel des énergies renouvelables</v>
      </c>
      <c r="J42">
        <v>0</v>
      </c>
      <c r="K42">
        <v>1</v>
      </c>
      <c r="M42" t="str">
        <f>LINK!C757</f>
        <v>Applicable uniquement en cas de production locale d'énergie</v>
      </c>
      <c r="N42">
        <v>0</v>
      </c>
      <c r="O42" t="str">
        <f>LINK!C814</f>
        <v>E</v>
      </c>
      <c r="P42">
        <f>Calcul!E44</f>
        <v>1</v>
      </c>
      <c r="Q42">
        <f>IF('Informations sur le bâtiment'!$G$61="","",'Informations sur le bâtiment'!$G$61)</f>
        <v>1</v>
      </c>
    </row>
    <row r="43" ht="165" customHeight="1">
      <c r="A43" t="str">
        <f>LINK!C242</f>
        <v>Electricité</v>
      </c>
      <c r="B43" t="str">
        <f>LINK!C299</f>
        <v>E-5</v>
      </c>
      <c r="C43" t="str">
        <f>LINK!C356</f>
        <v>Production d'électricité décentralisée - Commande de la production</v>
      </c>
      <c r="D43" t="str">
        <f>LINK!C413</f>
        <v>Commande de la cogénération</v>
      </c>
      <c r="E43" t="str">
        <f>LINK!C470</f>
        <v>Contrôle de la cogénération sur la base d'un fonctionnement programmé et/ou sur la base de la demande de chaleur</v>
      </c>
      <c r="F43" t="str">
        <f>LINK!C527</f>
        <v>Fonctionnement de la cogénération en fonction de la disponibilité intermittente des sources d'énergie renouvelables</v>
      </c>
      <c r="G43" t="str">
        <f>LINK!C584</f>
        <v>Fonctionnement de la cogénération en fonction de la disponibilité intermittente des sources d'énergie renouvelables et en fonction d'ordres reçus de la part du réseau; alimentation dynamique et contrôle optimisé pour favoriser l'autoconsommation des renouvelables</v>
      </c>
      <c r="J43">
        <v>0</v>
      </c>
      <c r="K43">
        <v>1</v>
      </c>
      <c r="M43" t="str">
        <f>LINK!C758</f>
        <v>Applicable uniquement en cas de cogénération</v>
      </c>
      <c r="N43">
        <v>0</v>
      </c>
      <c r="O43" t="str">
        <f>LINK!C815</f>
        <v>E</v>
      </c>
      <c r="P43">
        <f>Calcul!E45</f>
        <v>1</v>
      </c>
      <c r="Q43">
        <f>IF('Informations sur le bâtiment'!$G$61="","",'Informations sur le bâtiment'!$G$61)</f>
        <v>1</v>
      </c>
    </row>
    <row r="44" ht="90" customHeight="1">
      <c r="A44" t="str">
        <f>LINK!C243</f>
        <v>Electricité</v>
      </c>
      <c r="B44" t="str">
        <f>LINK!C300</f>
        <v>E-8</v>
      </c>
      <c r="C44" t="str">
        <f>LINK!C357</f>
        <v>Flexibilité de la demande - Stockage</v>
      </c>
      <c r="D44" t="str">
        <f>LINK!C414</f>
        <v>Soutien à l'opération du (micro)réseau</v>
      </c>
      <c r="E44" t="str">
        <f>LINK!C471</f>
        <v>Aucun</v>
      </c>
      <c r="F44" t="str">
        <f>LINK!C528</f>
        <v>Gestion automatisée de la consommation d'électricité (au niveau du bâtiment) en fonction des signaux du réseau</v>
      </c>
      <c r="G44" t="str">
        <f>LINK!C585</f>
        <v>Gestion automatisée de la consommation d'électricité du bâtiment et de la fourniture d'électricité aux bâtiments voisins (micro-réseau) ou au réseau</v>
      </c>
      <c r="H44" t="str">
        <f>LINK!C642</f>
        <v>Gestion automatisée de la consommation d'électricité du bâtiment et de la fourniture d'électricité, avec la possibilité de fonctionnement partiel hors-réseau (mode îlotage)</v>
      </c>
      <c r="J44">
        <v>0</v>
      </c>
      <c r="K44">
        <v>1</v>
      </c>
      <c r="M44" t="str">
        <f>LINK!C759</f>
        <v>Applicable uniquement en cas de stockage local d'énergie</v>
      </c>
      <c r="N44">
        <v>0</v>
      </c>
      <c r="O44" t="str">
        <f>LINK!C816</f>
        <v>E</v>
      </c>
      <c r="P44">
        <f>Calcul!E46</f>
        <v>1</v>
      </c>
      <c r="Q44">
        <f>IF('Informations sur le bâtiment'!$G$61="","",'Informations sur le bâtiment'!$G$61)</f>
        <v>1</v>
      </c>
    </row>
    <row r="45" ht="83.45" customHeight="1">
      <c r="A45" t="str">
        <f>LINK!C244</f>
        <v>Electricité</v>
      </c>
      <c r="B45" t="str">
        <f>LINK!C301</f>
        <v>E-11</v>
      </c>
      <c r="C45" t="str">
        <f>LINK!C358</f>
        <v>Remontée d'informations</v>
      </c>
      <c r="D45" t="str">
        <f>LINK!C415</f>
        <v>Remontée d'informations sur le stockage d'énergie</v>
      </c>
      <c r="E45" t="str">
        <f>LINK!C472</f>
        <v>Aucun</v>
      </c>
      <c r="F45" t="str">
        <f>LINK!C529</f>
        <v>Information sur l'état de charge (SOC) disponible</v>
      </c>
      <c r="G45" t="str">
        <f>LINK!C586</f>
        <v>Valeurs réelles et données historisées</v>
      </c>
      <c r="H45" t="str">
        <f>LINK!C643</f>
        <v>Evaluation de la performance incluant prévisions et/ou comparaisons</v>
      </c>
      <c r="I45" t="str">
        <f>LINK!C700</f>
        <v>Evaluation de performance incluant prévisions et/ou comparaisons, identification de dérives et gestion prévisionnelle</v>
      </c>
      <c r="J45">
        <v>1</v>
      </c>
      <c r="K45">
        <v>1</v>
      </c>
      <c r="M45" t="str">
        <f>LINK!C760</f>
        <v>Applicable uniquement en cas de stockage local d'énergie</v>
      </c>
      <c r="N45">
        <v>0</v>
      </c>
      <c r="O45" t="str">
        <f>LINK!C817</f>
        <v>E</v>
      </c>
      <c r="P45">
        <f>Calcul!E47</f>
        <v>1</v>
      </c>
      <c r="Q45">
        <f>IF('Informations sur le bâtiment'!$G$61="","",'Informations sur le bâtiment'!$G$61)</f>
        <v>1</v>
      </c>
    </row>
    <row r="46" ht="138.75" customHeight="1">
      <c r="A46" t="str">
        <f>LINK!C245</f>
        <v>Electricité</v>
      </c>
      <c r="B46" t="str">
        <f>LINK!C302</f>
        <v>E-12</v>
      </c>
      <c r="C46" t="str">
        <f>LINK!C359</f>
        <v>Remontée d'informations</v>
      </c>
      <c r="D46" t="str">
        <f>LINK!C416</f>
        <v>Remontée d'informations sur la consommation d'électricité</v>
      </c>
      <c r="E46" t="str">
        <f>LINK!C473</f>
        <v>Aucun</v>
      </c>
      <c r="F46" t="str">
        <f>LINK!C530</f>
        <v>Retour d'informations sur la consommation actuelle d'électricité du bâtiment</v>
      </c>
      <c r="G46" t="str">
        <f>LINK!C587</f>
        <v>Remontée d'informations en temps réel ou analyse comparative au niveau du bâtiment</v>
      </c>
      <c r="H46" t="str">
        <f>LINK!C644</f>
        <v>Retour d'information en temps réel ou analyse comparative au niveau des appareils</v>
      </c>
      <c r="I46" t="str">
        <f>LINK!C701</f>
        <v>Retour d'information en temps réel ou analyse comparative au niveau des appareils avec recommandations personnalisées automatisées</v>
      </c>
      <c r="J46">
        <v>1</v>
      </c>
      <c r="K46">
        <v>1</v>
      </c>
      <c r="M46" t="str">
        <f>LINK!C761</f>
        <v>A évaluer systématiquement</v>
      </c>
      <c r="N46">
        <v>1</v>
      </c>
      <c r="O46" t="str">
        <f>LINK!C818</f>
        <v>E</v>
      </c>
      <c r="P46">
        <f>Calcul!E48</f>
        <v>1</v>
      </c>
      <c r="Q46">
        <f>IF('Informations sur le bâtiment'!$G$61="","",'Informations sur le bâtiment'!$G$61)</f>
        <v>1</v>
      </c>
    </row>
    <row r="47" ht="45" customHeight="1">
      <c r="A47" t="str">
        <f>LINK!C246</f>
        <v>Recharge des véhicules électriques</v>
      </c>
      <c r="B47" t="str">
        <f>LINK!C303</f>
        <v>EV-15</v>
      </c>
      <c r="C47" t="str">
        <f>LINK!C360</f>
        <v>Recharge EV</v>
      </c>
      <c r="D47" t="str">
        <f>LINK!C417</f>
        <v>Capacité de charge des VE</v>
      </c>
      <c r="E47" t="str">
        <f>LINK!C474</f>
        <v>Non présente</v>
      </c>
      <c r="F47" t="str">
        <f>LINK!C531</f>
        <v>Borne de recharge ou simple prise électrique disponible</v>
      </c>
      <c r="G47" t="str">
        <f>LINK!C588</f>
        <v>Entre 0% et 9% des places de parking ont une borne de recharge</v>
      </c>
      <c r="H47" t="str">
        <f>LINK!C645</f>
        <v>Entre 10% et 50% des places de parking ont une borne de recharge</v>
      </c>
      <c r="I47" t="str">
        <f>LINK!C702</f>
        <v>Plus de 50% des places de parking ont une borne de recharge</v>
      </c>
      <c r="J47">
        <v>1</v>
      </c>
      <c r="K47">
        <v>1</v>
      </c>
      <c r="M47" t="str">
        <f>LINK!C762</f>
        <v>A évaluer uniquement si des places de parking sont disponibles sur le site</v>
      </c>
      <c r="N47">
        <v>1</v>
      </c>
      <c r="O47" t="str">
        <f>LINK!C819</f>
        <v>EV</v>
      </c>
      <c r="P47">
        <f>Calcul!E49</f>
        <v>1</v>
      </c>
      <c r="Q47">
        <f>IF('Informations sur le bâtiment'!$G$63="","",'Informations sur le bâtiment'!$G$63)</f>
        <v>1</v>
      </c>
    </row>
    <row r="48" ht="40.5" customHeight="1">
      <c r="A48" t="str">
        <f>LINK!C247</f>
        <v>Recharge des véhicules électriques</v>
      </c>
      <c r="B48" t="str">
        <f>LINK!C304</f>
        <v>EV-16</v>
      </c>
      <c r="C48" t="str">
        <f>LINK!C361</f>
        <v>Recharge EV - réseau</v>
      </c>
      <c r="D48" t="str">
        <f>LINK!C418</f>
        <v>Capacité de charge des VE, équilibrage réseau</v>
      </c>
      <c r="E48" t="str">
        <f>LINK!C475</f>
        <v>Non présente (charge non contrôlée)</v>
      </c>
      <c r="F48" t="str">
        <f>LINK!C532</f>
        <v>Contrôle unidirectionnel de la charge (ex. intégrant heure souhaitée de départ et optimisation en fonction des ordres reçus de la part du réseau)</v>
      </c>
      <c r="G48" t="str">
        <f>LINK!C589</f>
        <v>Charge bidirectionnelle (ex. intégrant heure souhaitée de départ et optimisation en fonction des ordres reçus de la part du réseau)</v>
      </c>
      <c r="J48">
        <v>1</v>
      </c>
      <c r="K48">
        <v>1</v>
      </c>
      <c r="M48" t="str">
        <f>LINK!C763</f>
        <v>A évaluer uniquement si des places de parking sont disponibles sur le site</v>
      </c>
      <c r="N48">
        <v>1</v>
      </c>
      <c r="O48" t="str">
        <f>LINK!C820</f>
        <v>EV</v>
      </c>
      <c r="P48">
        <f>Calcul!E50</f>
        <v>1</v>
      </c>
      <c r="Q48">
        <f>IF('Informations sur le bâtiment'!$G$63="","",'Informations sur le bâtiment'!$G$63)</f>
        <v>1</v>
      </c>
    </row>
    <row r="49" ht="105" customHeight="1">
      <c r="A49" t="str">
        <f>LINK!C248</f>
        <v>Recharge des véhicules électriques</v>
      </c>
      <c r="B49" t="str">
        <f>LINK!C305</f>
        <v>EV-17</v>
      </c>
      <c r="C49" t="str">
        <f>LINK!C362</f>
        <v>Recharge EV - connectivité</v>
      </c>
      <c r="D49" t="str">
        <f>LINK!C419</f>
        <v>Capacité de charge des VE, information et connectivité</v>
      </c>
      <c r="E49" t="str">
        <f>LINK!C476</f>
        <v>Pas d'information disponible</v>
      </c>
      <c r="F49" t="str">
        <f>LINK!C533</f>
        <v>Communication d'informations sur l'état de charge des véhicules électriques à l'occupant</v>
      </c>
      <c r="G49" t="str">
        <f>LINK!C590</f>
        <v>Communication d'informations sur l'état de charge des véhicules électriques à l'occupant ET identification et autorisation automatiques du conducteur à la station de recharge (conforme ISO 15118)</v>
      </c>
      <c r="J49">
        <v>1</v>
      </c>
      <c r="K49">
        <v>1</v>
      </c>
      <c r="M49" t="str">
        <f>LINK!C764</f>
        <v>A évaluer uniquement si des places de parking sont disponibles sur le site</v>
      </c>
      <c r="N49">
        <v>1</v>
      </c>
      <c r="O49" t="str">
        <f>LINK!C821</f>
        <v>EV</v>
      </c>
      <c r="P49">
        <f>Calcul!E51</f>
        <v>1</v>
      </c>
      <c r="Q49">
        <f>IF('Informations sur le bâtiment'!$G$63="","",'Informations sur le bâtiment'!$G$63)</f>
        <v>1</v>
      </c>
    </row>
    <row r="50" ht="90" customHeight="1">
      <c r="A50" t="str">
        <f>LINK!C249</f>
        <v>Suivi et contrôle</v>
      </c>
      <c r="B50" t="str">
        <f>LINK!C306</f>
        <v>MC-3</v>
      </c>
      <c r="C50" t="str">
        <f>LINK!C363</f>
        <v>Contrôle de systèmes CVC</v>
      </c>
      <c r="D50" t="str">
        <f>LINK!C420</f>
        <v>Gestion temporelle des systèmes CVC</v>
      </c>
      <c r="E50" t="str">
        <f>LINK!C477</f>
        <v>Configuration manuelle</v>
      </c>
      <c r="F50" t="str">
        <f>LINK!C534</f>
        <v>Configuration des systèmes de production de chaud et de froid en fonction d'un calendrier horaire prédéfini</v>
      </c>
      <c r="G50" t="str">
        <f>LINK!C591</f>
        <v>Mise en marche / arrêt des systèmes de chauffage et refroidissement en fonction de la demande du bâtiment</v>
      </c>
      <c r="H50" t="str">
        <f>LINK!C648</f>
        <v>Mise en marche / arrêt des systèmes de chauffage et refroidissement en fonction de la demande du bâtiment ou d'ordres reçus de la part du réseau</v>
      </c>
      <c r="J50">
        <v>0</v>
      </c>
      <c r="K50">
        <v>1</v>
      </c>
      <c r="M50">
        <f>LINK!C765</f>
        <v>0</v>
      </c>
      <c r="N50">
        <v>1</v>
      </c>
      <c r="O50" t="str">
        <f>LINK!C822</f>
        <v>MC</v>
      </c>
      <c r="P50">
        <f>Calcul!E52</f>
        <v>1</v>
      </c>
      <c r="Q50">
        <f>IF('Informations sur le bâtiment'!$G$64="","",'Informations sur le bâtiment'!$G$64)</f>
        <v>1</v>
      </c>
    </row>
    <row r="51" ht="90" customHeight="1">
      <c r="A51" t="str">
        <f>LINK!C250</f>
        <v>Suivi et contrôle</v>
      </c>
      <c r="B51" t="str">
        <f>LINK!C307</f>
        <v>MC-4</v>
      </c>
      <c r="C51" t="str">
        <f>LINK!C364</f>
        <v>Détection des défauts</v>
      </c>
      <c r="D51" t="str">
        <f>LINK!C421</f>
        <v>Détection des défauts des systèmes techniques du bâtiment et aide au diagnostic</v>
      </c>
      <c r="E51" t="str">
        <f>LINK!C478</f>
        <v>Aucune indication centralisée des défauts détectés et des alarmes</v>
      </c>
      <c r="F51" t="str">
        <f>LINK!C535</f>
        <v>Avec indication centralisée de détection des fautes et alarmes pour au moins 2 systèmes techniques du bâtiment pertinents</v>
      </c>
      <c r="G51" t="str">
        <f>LINK!C592</f>
        <v>Avec indication centralisée de détection des fautes et alarmes pour tous les systèmes techniques du bâtiment pertinents</v>
      </c>
      <c r="H51" t="str">
        <f>LINK!C649</f>
        <v>Avec indication centralisée de détection des fautes et alarmes pour tous les systèmes techniques du bâtiment pertinents, intégrant des fonctions de diagnostic</v>
      </c>
      <c r="J51">
        <v>0</v>
      </c>
      <c r="K51">
        <v>1</v>
      </c>
      <c r="M51">
        <f>LINK!C766</f>
        <v>0</v>
      </c>
      <c r="N51">
        <v>1</v>
      </c>
      <c r="O51" t="str">
        <f>LINK!C823</f>
        <v>MC</v>
      </c>
      <c r="P51">
        <f>Calcul!E53</f>
        <v>1</v>
      </c>
      <c r="Q51">
        <f>IF('Informations sur le bâtiment'!$G$64="","",'Informations sur le bâtiment'!$G$64)</f>
        <v>1</v>
      </c>
    </row>
    <row r="52" ht="75" customHeight="1">
      <c r="A52" t="str">
        <f>LINK!C251</f>
        <v>Suivi et contrôle</v>
      </c>
      <c r="B52" t="str">
        <f>LINK!C308</f>
        <v>MC-9</v>
      </c>
      <c r="C52" t="str">
        <f>LINK!C365</f>
        <v>Contrôle de systèmes techniques du bâtiment</v>
      </c>
      <c r="D52" t="str">
        <f>LINK!C422</f>
        <v>Détection d'occupation: services connectés</v>
      </c>
      <c r="E52" t="str">
        <f>LINK!C479</f>
        <v>Aucun</v>
      </c>
      <c r="F52" t="str">
        <f>LINK!C536</f>
        <v>Détection d'occupation pour des fonctions individuelles (par exemple l'éclairage)</v>
      </c>
      <c r="G52" t="str">
        <f>LINK!C593</f>
        <v>Détection d'occupation centralisée qui alimentent plusieurs systèmes techniques du bâtiment tels que l'éclairage et le chauffage</v>
      </c>
      <c r="J52">
        <v>0</v>
      </c>
      <c r="K52">
        <v>1</v>
      </c>
      <c r="M52">
        <f>LINK!C767</f>
        <v>0</v>
      </c>
      <c r="N52">
        <v>1</v>
      </c>
      <c r="O52" t="str">
        <f>LINK!C824</f>
        <v>MC</v>
      </c>
      <c r="P52">
        <f>Calcul!E54</f>
        <v>1</v>
      </c>
      <c r="Q52">
        <f>IF('Informations sur le bâtiment'!$G$64="","",'Informations sur le bâtiment'!$G$64)</f>
        <v>1</v>
      </c>
    </row>
    <row r="53" ht="120" customHeight="1">
      <c r="A53" t="str">
        <f>LINK!C252</f>
        <v>Suivi et contrôle</v>
      </c>
      <c r="B53" t="str">
        <f>LINK!C309</f>
        <v>MC-13</v>
      </c>
      <c r="C53" t="str">
        <f>LINK!C366</f>
        <v>Remontée d'informations</v>
      </c>
      <c r="D53" t="str">
        <f>LINK!C423</f>
        <v>Remontée d'information centralisée sur la performance et l'utilisation d'énergie des systèmes techniques du bâtiment</v>
      </c>
      <c r="E53" t="str">
        <f>LINK!C480</f>
        <v>Aucun</v>
      </c>
      <c r="F53" t="str">
        <f>LINK!C537</f>
        <v>Remontée centralisée ou déportée d'indicateurs temps réel d'utilisation d'énergie par vecteur énergétique</v>
      </c>
      <c r="G53" t="str">
        <f>LINK!C594</f>
        <v>Remontée centralisée ou déportée d'indicateurs temps réel d'utilisation d'énergie par vecteur énergétique, combinant les systèmes techniques du bâtiment pour au moins 2 domaines en une seule interface</v>
      </c>
      <c r="H53" t="str">
        <f>LINK!C651</f>
        <v>Remontée centralisée ou déportée d'indicateurs temps réel d'utilisation d'énergie par vecteur énergétique, combinant les systèmes techniques du bâtiment pour tous les domaines principaux en une seule interface</v>
      </c>
      <c r="J53">
        <v>1</v>
      </c>
      <c r="K53">
        <v>1</v>
      </c>
      <c r="M53">
        <f>LINK!C768</f>
        <v>0</v>
      </c>
      <c r="N53">
        <v>1</v>
      </c>
      <c r="O53" t="str">
        <f>LINK!C825</f>
        <v>MC</v>
      </c>
      <c r="P53">
        <f>Calcul!E55</f>
        <v>1</v>
      </c>
      <c r="Q53">
        <f>IF('Informations sur le bâtiment'!$G$64="","",'Informations sur le bâtiment'!$G$64)</f>
        <v>1</v>
      </c>
    </row>
    <row r="54" ht="81" customHeight="1">
      <c r="A54" t="str">
        <f>LINK!C253</f>
        <v>Suivi et contrôle</v>
      </c>
      <c r="B54" t="str">
        <f>LINK!C310</f>
        <v>MC-25</v>
      </c>
      <c r="C54" t="str">
        <f>LINK!C367</f>
        <v>Intégration avec le réseau intelligent</v>
      </c>
      <c r="D54" t="str">
        <f>LINK!C424</f>
        <v>Intégration au réseau intelligent</v>
      </c>
      <c r="E54" t="str">
        <f>LINK!C481</f>
        <v>cla</v>
      </c>
      <c r="F54" t="str">
        <f>LINK!C538</f>
        <v>Gestion de la demande possible pour certains systèmes techniques du bâtiment (sans coordination entre domaines)</v>
      </c>
      <c r="G54" t="str">
        <f>LINK!C595</f>
        <v>Gestion coordonnée de la demande pour plusieurs systèmes techniques du bâtiment</v>
      </c>
      <c r="J54">
        <v>1</v>
      </c>
      <c r="K54">
        <v>1</v>
      </c>
      <c r="M54" t="str">
        <f>LINK!C769</f>
        <v>Pour le niveau 2, la nature de l'algorithme de contrôle doit pouvoir être inspectée. Service 7.5 de EN15232-1-17. Impacts moyens calculés à partir de différentes simulations de facteurs du système de GTB dans EN15232.</v>
      </c>
      <c r="N54">
        <v>1</v>
      </c>
      <c r="O54" t="str">
        <f>LINK!C826</f>
        <v>MC</v>
      </c>
      <c r="P54">
        <f>Calcul!E56</f>
        <v>1</v>
      </c>
      <c r="Q54">
        <f>IF('Informations sur le bâtiment'!$G$64="","",'Informations sur le bâtiment'!$G$64)</f>
        <v>1</v>
      </c>
    </row>
    <row r="55" ht="117" customHeight="1">
      <c r="A55" t="str">
        <f>LINK!C254</f>
        <v>Suivi et contrôle</v>
      </c>
      <c r="B55" t="str">
        <f>LINK!C311</f>
        <v>MC-28</v>
      </c>
      <c r="C55" t="str">
        <f>LINK!C368</f>
        <v>Remontée d'informations</v>
      </c>
      <c r="D55" t="str">
        <f>LINK!C425</f>
        <v>Remontée d'informations sur le fonctionnement et la performance de la gestion de la demande (effacements)</v>
      </c>
      <c r="E55" t="str">
        <f>LINK!C482</f>
        <v>Aucune</v>
      </c>
      <c r="F55" t="str">
        <f>LINK!C539</f>
        <v>Remontée d'informations sur le statut actuel de gestion de la demande, intégrant les flux d'énergie concernés</v>
      </c>
      <c r="G55" t="str">
        <f>LINK!C596</f>
        <v>Remontée d'information sur le statut actuel, passé et prévisionnel de la gestion de la demande, intégrant les flux d'énergie concernés</v>
      </c>
      <c r="J55">
        <v>0</v>
      </c>
      <c r="K55">
        <v>1</v>
      </c>
      <c r="M55">
        <f>LINK!C770</f>
        <v>0</v>
      </c>
      <c r="N55">
        <v>1</v>
      </c>
      <c r="O55" t="str">
        <f>LINK!C827</f>
        <v>MC</v>
      </c>
      <c r="P55">
        <f>Calcul!E57</f>
        <v>1</v>
      </c>
      <c r="Q55">
        <f>IF('Informations sur le bâtiment'!$G$64="","",'Informations sur le bâtiment'!$G$64)</f>
        <v>1</v>
      </c>
    </row>
    <row r="56" ht="60" customHeight="1">
      <c r="A56" t="str">
        <f>LINK!C255</f>
        <v>Suivi et contrôle</v>
      </c>
      <c r="B56" t="str">
        <f>LINK!C312</f>
        <v>MC-29</v>
      </c>
      <c r="C56" t="str">
        <f>LINK!C369</f>
        <v>Préemption du contrôle</v>
      </c>
      <c r="D56" t="str">
        <f>LINK!C426</f>
        <v>Préemption du contrôle de gestion de la demande</v>
      </c>
      <c r="E56" t="str">
        <f>LINK!C483</f>
        <v>Pas de gestion de la demande</v>
      </c>
      <c r="F56" t="str">
        <f>LINK!C540</f>
        <v>Contrôle de gestion de la demande sans possibilité pour l'utilisateur (occupant ou gestionnaire) de le préempter</v>
      </c>
      <c r="G56" t="str">
        <f>LINK!C597</f>
        <v>Préemption manuelle et réactivation du contrôle de gestion de la demande par l'utilisateur</v>
      </c>
      <c r="H56" t="str">
        <f>LINK!C654</f>
        <v>Préemption (et réactivation) programmée du contrôle de gestion de la demande par l'utilisateur</v>
      </c>
      <c r="I56" t="str">
        <f>LINK!C711</f>
        <v>Préemption et réactivation programmée du contrôle de gestion de la demande avec régulation optimisée</v>
      </c>
      <c r="J56">
        <v>0</v>
      </c>
      <c r="K56">
        <v>1</v>
      </c>
      <c r="M56">
        <f>LINK!C771</f>
        <v>0</v>
      </c>
      <c r="N56">
        <v>1</v>
      </c>
      <c r="O56" t="str">
        <f>LINK!C828</f>
        <v>MC</v>
      </c>
      <c r="P56">
        <f>Calcul!E58</f>
        <v>1</v>
      </c>
      <c r="Q56">
        <f>IF('Informations sur le bâtiment'!$G$64="","",'Informations sur le bâtiment'!$G$64)</f>
        <v>1</v>
      </c>
    </row>
    <row r="57" ht="111" customHeight="1">
      <c r="A57" t="str">
        <f>LINK!C256</f>
        <v>Suivi et contrôle</v>
      </c>
      <c r="B57" t="str">
        <f>LINK!C313</f>
        <v>MC-30</v>
      </c>
      <c r="C57" t="str">
        <f>LINK!C370</f>
        <v>Plateforme unique permettant le contrôle automatique et la coordination entre les systèmes techniques du bâtiment + optimisation des flux d'énergie en fonction de l'occupation, de la météo et des ordres reçus de la part du réseau</v>
      </c>
      <c r="D57" t="str">
        <f>LINK!C427</f>
        <v>Plateforme unique permettant le contrôle automatique et la coordination entre les systèmes techniques du bâtiment + optimisation des flux d'énergie en fonction de l'occupation, de la météo et des ordres reçus de la part du réseau</v>
      </c>
      <c r="E57" t="str">
        <f>LINK!C484</f>
        <v>Aucune</v>
      </c>
      <c r="F57" t="str">
        <f>LINK!C541</f>
        <v>Plateforme unique permettant le contrôle manuel de plusieurs systèmes techniques du bâtiment</v>
      </c>
      <c r="G57" t="str">
        <f>LINK!C598</f>
        <v>Plateforme unique permettant le contrôle automatique et la coordination entre tous les systèmes techniques du bâtiment</v>
      </c>
      <c r="H57" t="str">
        <f>LINK!C655</f>
        <v>Plateforme unique permettant le contrôle automatique et la coordination entre les systèmes techniques du bâtiment + optimisation des flux d'énergie en fonction de l'occupation, de la météo et des ordres reçus de la part du réseau</v>
      </c>
      <c r="J57">
        <v>1</v>
      </c>
      <c r="K57">
        <v>1</v>
      </c>
      <c r="M57" t="str">
        <f>LINK!C772</f>
        <v>A évaluer systématiquement</v>
      </c>
      <c r="N57">
        <v>1</v>
      </c>
      <c r="O57" t="str">
        <f>LINK!C829</f>
        <v>MC</v>
      </c>
      <c r="P57">
        <f>Calcul!E59</f>
        <v>1</v>
      </c>
      <c r="Q57">
        <f>IF('Informations sur le bâtiment'!$G$64="","",'Informations sur le bâtiment'!$G$64)</f>
        <v>1</v>
      </c>
    </row>
    <row r="58" ht="68.25" customHeight="1">
      <c r="A58" t="str">
        <f>LINK!C838</f>
        <v>Chauffage</v>
      </c>
      <c r="B58" t="str">
        <v>H-E1</v>
      </c>
      <c r="C58" t="str">
        <f>LINK!C1020</f>
        <v>Groupe de services définis par l'utilisateur 1</v>
      </c>
      <c r="D58" t="str">
        <f>LINK!C1065</f>
        <v>Service à potentiel d'intelligence défini par l'utilisateur 1</v>
      </c>
      <c r="E58" t="str">
        <f>LINK!$C$1110</f>
        <v>Niveau défini par l'utilisateur 1-0</v>
      </c>
      <c r="F58" t="str">
        <f>LINK!$C$1111</f>
        <v>Niveau défini par l'utilisateur 1-1</v>
      </c>
      <c r="G58" t="str">
        <f>LINK!$C$1112</f>
        <v>Niveau défini par l'utilisateur 1-2</v>
      </c>
      <c r="H58" t="str">
        <f>LINK!$C$1113</f>
        <v>Niveau défini par l'utilisateur 1-3</v>
      </c>
      <c r="I58" t="str">
        <f>LINK!$C$1114</f>
        <v>Niveau défini par l'utilisateur 1-4</v>
      </c>
      <c r="J58">
        <v>0</v>
      </c>
      <c r="K58">
        <v>0</v>
      </c>
      <c r="L58">
        <v>1</v>
      </c>
      <c r="M58" t="str">
        <f>LINK!$C$1115</f>
        <v>Veuillez définir les préconditions pour ce service</v>
      </c>
      <c r="N58">
        <v>0</v>
      </c>
      <c r="O58" t="str">
        <v>H</v>
      </c>
      <c r="Q58" t="str">
        <f>IF(R58=1,'Informations sur le bâtiment'!$G$55,"")</f>
        <v/>
      </c>
    </row>
    <row r="59" ht="68.25" customHeight="1">
      <c r="A59" t="str">
        <f>LINK!C839</f>
        <v>Chauffage</v>
      </c>
      <c r="B59" t="str">
        <v>H-E2</v>
      </c>
      <c r="C59" t="str">
        <f>LINK!C1021</f>
        <v>Groupe de services définis par l'utilisateur 2</v>
      </c>
      <c r="D59" t="str">
        <f>LINK!C1066</f>
        <v>Service à potentiel d'intelligence défini par l'utilisateur 2</v>
      </c>
      <c r="E59" t="str">
        <f>LINK!$C$1110</f>
        <v>Niveau défini par l'utilisateur 1-0</v>
      </c>
      <c r="F59" t="str">
        <f>LINK!$C$1111</f>
        <v>Niveau défini par l'utilisateur 1-1</v>
      </c>
      <c r="G59" t="str">
        <f>LINK!$C$1112</f>
        <v>Niveau défini par l'utilisateur 1-2</v>
      </c>
      <c r="H59" t="str">
        <f>LINK!$C$1113</f>
        <v>Niveau défini par l'utilisateur 1-3</v>
      </c>
      <c r="I59" t="str">
        <f>LINK!$C$1114</f>
        <v>Niveau défini par l'utilisateur 1-4</v>
      </c>
      <c r="J59">
        <v>0</v>
      </c>
      <c r="K59">
        <v>0</v>
      </c>
      <c r="M59" t="str">
        <f>LINK!$C$1115</f>
        <v>Veuillez définir les préconditions pour ce service</v>
      </c>
      <c r="N59">
        <v>0</v>
      </c>
      <c r="O59" t="str">
        <v>H</v>
      </c>
      <c r="Q59" t="str">
        <f>IF(R59=1,'Informations sur le bâtiment'!$G$55,"")</f>
        <v/>
      </c>
    </row>
    <row r="60" ht="68.25" customHeight="1">
      <c r="A60" t="str">
        <f>LINK!C840</f>
        <v>Chauffage</v>
      </c>
      <c r="B60" t="str">
        <v>H-E3</v>
      </c>
      <c r="C60" t="str">
        <f>LINK!C1022</f>
        <v>Groupe de services définis par l'utilisateur 3</v>
      </c>
      <c r="D60" t="str">
        <f>LINK!C1067</f>
        <v>Service à potentiel d'intelligence défini par l'utilisateur 3</v>
      </c>
      <c r="E60" t="str">
        <f>LINK!$C$1110</f>
        <v>Niveau défini par l'utilisateur 1-0</v>
      </c>
      <c r="F60" t="str">
        <f>LINK!$C$1111</f>
        <v>Niveau défini par l'utilisateur 1-1</v>
      </c>
      <c r="G60" t="str">
        <f>LINK!$C$1112</f>
        <v>Niveau défini par l'utilisateur 1-2</v>
      </c>
      <c r="H60" t="str">
        <f>LINK!$C$1113</f>
        <v>Niveau défini par l'utilisateur 1-3</v>
      </c>
      <c r="I60" t="str">
        <f>LINK!$C$1114</f>
        <v>Niveau défini par l'utilisateur 1-4</v>
      </c>
      <c r="J60">
        <v>0</v>
      </c>
      <c r="K60">
        <v>0</v>
      </c>
      <c r="M60" t="str">
        <f>LINK!$C$1115</f>
        <v>Veuillez définir les préconditions pour ce service</v>
      </c>
      <c r="N60">
        <v>0</v>
      </c>
      <c r="O60" t="str">
        <v>H</v>
      </c>
      <c r="Q60" t="str">
        <f>IF(R60=1,'Informations sur le bâtiment'!$G$55,"")</f>
        <v/>
      </c>
    </row>
    <row r="61" ht="68.25" customHeight="1">
      <c r="A61" t="str">
        <f>LINK!C841</f>
        <v>Chauffage</v>
      </c>
      <c r="B61" t="str">
        <v>H-E4</v>
      </c>
      <c r="C61" t="str">
        <f>LINK!C1023</f>
        <v>Groupe de services définis par l'utilisateur 4</v>
      </c>
      <c r="D61" t="str">
        <f>LINK!C1068</f>
        <v>Service à potentiel d'intelligence défini par l'utilisateur 4</v>
      </c>
      <c r="E61" t="str">
        <f>LINK!$C$1110</f>
        <v>Niveau défini par l'utilisateur 1-0</v>
      </c>
      <c r="F61" t="str">
        <f>LINK!$C$1111</f>
        <v>Niveau défini par l'utilisateur 1-1</v>
      </c>
      <c r="G61" t="str">
        <f>LINK!$C$1112</f>
        <v>Niveau défini par l'utilisateur 1-2</v>
      </c>
      <c r="H61" t="str">
        <f>LINK!$C$1113</f>
        <v>Niveau défini par l'utilisateur 1-3</v>
      </c>
      <c r="I61" t="str">
        <f>LINK!$C$1114</f>
        <v>Niveau défini par l'utilisateur 1-4</v>
      </c>
      <c r="J61">
        <v>0</v>
      </c>
      <c r="K61">
        <v>0</v>
      </c>
      <c r="M61" t="str">
        <f>LINK!$C$1115</f>
        <v>Veuillez définir les préconditions pour ce service</v>
      </c>
      <c r="N61">
        <v>0</v>
      </c>
      <c r="O61" t="str">
        <v>H</v>
      </c>
      <c r="Q61" t="str">
        <f>IF(R61=1,'Informations sur le bâtiment'!$G$55,"")</f>
        <v/>
      </c>
    </row>
    <row r="62" ht="68.25" customHeight="1">
      <c r="A62" t="str">
        <f>LINK!C842</f>
        <v>Chauffage</v>
      </c>
      <c r="B62" t="str">
        <v>H-E5</v>
      </c>
      <c r="C62" t="str">
        <f>LINK!C1024</f>
        <v>Groupe de services définis par l'utilisateur 5</v>
      </c>
      <c r="D62" t="str">
        <f>LINK!C1069</f>
        <v>Service à potentiel d'intelligence défini par l'utilisateur 5</v>
      </c>
      <c r="E62" t="str">
        <f>LINK!$C$1110</f>
        <v>Niveau défini par l'utilisateur 1-0</v>
      </c>
      <c r="F62" t="str">
        <f>LINK!$C$1111</f>
        <v>Niveau défini par l'utilisateur 1-1</v>
      </c>
      <c r="G62" t="str">
        <f>LINK!$C$1112</f>
        <v>Niveau défini par l'utilisateur 1-2</v>
      </c>
      <c r="H62" t="str">
        <f>LINK!$C$1113</f>
        <v>Niveau défini par l'utilisateur 1-3</v>
      </c>
      <c r="I62" t="str">
        <f>LINK!$C$1114</f>
        <v>Niveau défini par l'utilisateur 1-4</v>
      </c>
      <c r="J62">
        <v>0</v>
      </c>
      <c r="K62">
        <v>0</v>
      </c>
      <c r="M62" t="str">
        <f>LINK!$C$1115</f>
        <v>Veuillez définir les préconditions pour ce service</v>
      </c>
      <c r="N62">
        <v>0</v>
      </c>
      <c r="O62" t="str">
        <v>H</v>
      </c>
      <c r="Q62" t="str">
        <f>IF(R62=1,'Informations sur le bâtiment'!$G$55,"")</f>
        <v/>
      </c>
    </row>
    <row r="63" ht="68.25" customHeight="1">
      <c r="A63" t="str">
        <f>LINK!C843</f>
        <v>Eau chaude sanitaire</v>
      </c>
      <c r="B63" t="str">
        <v>DHW-E1</v>
      </c>
      <c r="C63" t="str">
        <f>LINK!C1025</f>
        <v>Groupe de services définis par l'utilisateur 6</v>
      </c>
      <c r="D63" t="str">
        <f>LINK!C1070</f>
        <v>Service à potentiel d'intelligence défini par l'utilisateur 6</v>
      </c>
      <c r="E63" t="str">
        <f>LINK!$C$1110</f>
        <v>Niveau défini par l'utilisateur 1-0</v>
      </c>
      <c r="F63" t="str">
        <f>LINK!$C$1111</f>
        <v>Niveau défini par l'utilisateur 1-1</v>
      </c>
      <c r="G63" t="str">
        <f>LINK!$C$1112</f>
        <v>Niveau défini par l'utilisateur 1-2</v>
      </c>
      <c r="H63" t="str">
        <f>LINK!$C$1113</f>
        <v>Niveau défini par l'utilisateur 1-3</v>
      </c>
      <c r="I63" t="str">
        <f>LINK!$C$1114</f>
        <v>Niveau défini par l'utilisateur 1-4</v>
      </c>
      <c r="J63">
        <v>0</v>
      </c>
      <c r="K63">
        <v>0</v>
      </c>
      <c r="M63" t="str">
        <f>LINK!$C$1115</f>
        <v>Veuillez définir les préconditions pour ce service</v>
      </c>
      <c r="N63">
        <v>0</v>
      </c>
      <c r="O63" t="str">
        <v>DHW</v>
      </c>
      <c r="Q63" t="str">
        <f>IF(R63=1,'Informations sur le bâtiment'!$G$56,"")</f>
        <v/>
      </c>
    </row>
    <row r="64" ht="68.25" customHeight="1">
      <c r="A64" t="str">
        <f>LINK!C844</f>
        <v>Eau chaude sanitaire</v>
      </c>
      <c r="B64" t="str">
        <v>DHW-E2</v>
      </c>
      <c r="C64" t="str">
        <f>LINK!C1026</f>
        <v>Groupe de services définis par l'utilisateur 7</v>
      </c>
      <c r="D64" t="str">
        <f>LINK!C1071</f>
        <v>Service à potentiel d'intelligence défini par l'utilisateur 7</v>
      </c>
      <c r="E64" t="str">
        <f>LINK!$C$1110</f>
        <v>Niveau défini par l'utilisateur 1-0</v>
      </c>
      <c r="F64" t="str">
        <f>LINK!$C$1111</f>
        <v>Niveau défini par l'utilisateur 1-1</v>
      </c>
      <c r="G64" t="str">
        <f>LINK!$C$1112</f>
        <v>Niveau défini par l'utilisateur 1-2</v>
      </c>
      <c r="H64" t="str">
        <f>LINK!$C$1113</f>
        <v>Niveau défini par l'utilisateur 1-3</v>
      </c>
      <c r="I64" t="str">
        <f>LINK!$C$1114</f>
        <v>Niveau défini par l'utilisateur 1-4</v>
      </c>
      <c r="J64">
        <v>0</v>
      </c>
      <c r="K64">
        <v>0</v>
      </c>
      <c r="M64" t="str">
        <f>LINK!$C$1115</f>
        <v>Veuillez définir les préconditions pour ce service</v>
      </c>
      <c r="N64">
        <v>0</v>
      </c>
      <c r="O64" t="str">
        <v>DHW</v>
      </c>
      <c r="Q64" t="str">
        <f>IF(R64=1,'Informations sur le bâtiment'!$G$56,"")</f>
        <v/>
      </c>
    </row>
    <row r="65" ht="68.25" customHeight="1">
      <c r="A65" t="str">
        <f>LINK!C845</f>
        <v>Eau chaude sanitaire</v>
      </c>
      <c r="B65" t="str">
        <v>DHW-E3</v>
      </c>
      <c r="C65" t="str">
        <f>LINK!C1027</f>
        <v>Groupe de services définis par l'utilisateur 8</v>
      </c>
      <c r="D65" t="str">
        <f>LINK!C1072</f>
        <v>Service à potentiel d'intelligence défini par l'utilisateur 8</v>
      </c>
      <c r="E65" t="str">
        <f>LINK!$C$1110</f>
        <v>Niveau défini par l'utilisateur 1-0</v>
      </c>
      <c r="F65" t="str">
        <f>LINK!$C$1111</f>
        <v>Niveau défini par l'utilisateur 1-1</v>
      </c>
      <c r="G65" t="str">
        <f>LINK!$C$1112</f>
        <v>Niveau défini par l'utilisateur 1-2</v>
      </c>
      <c r="H65" t="str">
        <f>LINK!$C$1113</f>
        <v>Niveau défini par l'utilisateur 1-3</v>
      </c>
      <c r="I65" t="str">
        <f>LINK!$C$1114</f>
        <v>Niveau défini par l'utilisateur 1-4</v>
      </c>
      <c r="J65">
        <v>0</v>
      </c>
      <c r="K65">
        <v>0</v>
      </c>
      <c r="M65" t="str">
        <f>LINK!$C$1115</f>
        <v>Veuillez définir les préconditions pour ce service</v>
      </c>
      <c r="N65">
        <v>0</v>
      </c>
      <c r="O65" t="str">
        <v>DHW</v>
      </c>
      <c r="Q65" t="str">
        <f>IF(R65=1,'Informations sur le bâtiment'!$G$56,"")</f>
        <v/>
      </c>
    </row>
    <row r="66" ht="68.25" customHeight="1">
      <c r="A66" t="str">
        <f>LINK!C846</f>
        <v>Eau chaude sanitaire</v>
      </c>
      <c r="B66" t="str">
        <v>DHW-E4</v>
      </c>
      <c r="C66" t="str">
        <f>LINK!C1028</f>
        <v>Groupe de services définis par l'utilisateur 9</v>
      </c>
      <c r="D66" t="str">
        <f>LINK!C1073</f>
        <v>Service à potentiel d'intelligence défini par l'utilisateur 9</v>
      </c>
      <c r="E66" t="str">
        <f>LINK!$C$1110</f>
        <v>Niveau défini par l'utilisateur 1-0</v>
      </c>
      <c r="F66" t="str">
        <f>LINK!$C$1111</f>
        <v>Niveau défini par l'utilisateur 1-1</v>
      </c>
      <c r="G66" t="str">
        <f>LINK!$C$1112</f>
        <v>Niveau défini par l'utilisateur 1-2</v>
      </c>
      <c r="H66" t="str">
        <f>LINK!$C$1113</f>
        <v>Niveau défini par l'utilisateur 1-3</v>
      </c>
      <c r="I66" t="str">
        <f>LINK!$C$1114</f>
        <v>Niveau défini par l'utilisateur 1-4</v>
      </c>
      <c r="J66">
        <v>0</v>
      </c>
      <c r="K66">
        <v>0</v>
      </c>
      <c r="M66" t="str">
        <f>LINK!$C$1115</f>
        <v>Veuillez définir les préconditions pour ce service</v>
      </c>
      <c r="N66">
        <v>0</v>
      </c>
      <c r="O66" t="str">
        <v>DHW</v>
      </c>
      <c r="Q66" t="str">
        <f>IF(R66=1,'Informations sur le bâtiment'!$G$56,"")</f>
        <v/>
      </c>
    </row>
    <row r="67" ht="68.25" customHeight="1">
      <c r="A67" t="str">
        <f>LINK!C847</f>
        <v>Eau chaude sanitaire</v>
      </c>
      <c r="B67" t="str">
        <v>DHW-E5</v>
      </c>
      <c r="C67" t="str">
        <f>LINK!C1029</f>
        <v>Groupe de services définis par l'utilisateur 10</v>
      </c>
      <c r="D67" t="str">
        <f>LINK!C1074</f>
        <v>Service à potentiel d'intelligence défini par l'utilisateur 10</v>
      </c>
      <c r="E67" t="str">
        <f>LINK!$C$1110</f>
        <v>Niveau défini par l'utilisateur 1-0</v>
      </c>
      <c r="F67" t="str">
        <f>LINK!$C$1111</f>
        <v>Niveau défini par l'utilisateur 1-1</v>
      </c>
      <c r="G67" t="str">
        <f>LINK!$C$1112</f>
        <v>Niveau défini par l'utilisateur 1-2</v>
      </c>
      <c r="H67" t="str">
        <f>LINK!$C$1113</f>
        <v>Niveau défini par l'utilisateur 1-3</v>
      </c>
      <c r="I67" t="str">
        <f>LINK!$C$1114</f>
        <v>Niveau défini par l'utilisateur 1-4</v>
      </c>
      <c r="J67">
        <v>0</v>
      </c>
      <c r="K67">
        <v>0</v>
      </c>
      <c r="M67" t="str">
        <f>LINK!$C$1115</f>
        <v>Veuillez définir les préconditions pour ce service</v>
      </c>
      <c r="N67">
        <v>0</v>
      </c>
      <c r="O67" t="str">
        <v>DHW</v>
      </c>
      <c r="Q67" t="str">
        <f>IF(R67=1,'Informations sur le bâtiment'!$G$56,"")</f>
        <v/>
      </c>
    </row>
    <row r="68" ht="68.25" customHeight="1">
      <c r="A68" t="str">
        <f>LINK!C848</f>
        <v>Refroidissement</v>
      </c>
      <c r="B68" t="str">
        <v>C-E1</v>
      </c>
      <c r="C68" t="str">
        <f>LINK!C1030</f>
        <v>Groupe de services définis par l'utilisateur 11</v>
      </c>
      <c r="D68" t="str">
        <f>LINK!C1075</f>
        <v>Service à potentiel d'intelligence défini par l'utilisateur 11</v>
      </c>
      <c r="E68" t="str">
        <f>LINK!$C$1110</f>
        <v>Niveau défini par l'utilisateur 1-0</v>
      </c>
      <c r="F68" t="str">
        <f>LINK!$C$1111</f>
        <v>Niveau défini par l'utilisateur 1-1</v>
      </c>
      <c r="G68" t="str">
        <f>LINK!$C$1112</f>
        <v>Niveau défini par l'utilisateur 1-2</v>
      </c>
      <c r="H68" t="str">
        <f>LINK!$C$1113</f>
        <v>Niveau défini par l'utilisateur 1-3</v>
      </c>
      <c r="I68" t="str">
        <f>LINK!$C$1114</f>
        <v>Niveau défini par l'utilisateur 1-4</v>
      </c>
      <c r="J68">
        <v>0</v>
      </c>
      <c r="K68">
        <v>0</v>
      </c>
      <c r="M68" t="str">
        <f>LINK!$C$1115</f>
        <v>Veuillez définir les préconditions pour ce service</v>
      </c>
      <c r="N68">
        <v>0</v>
      </c>
      <c r="O68" t="str">
        <v>C</v>
      </c>
      <c r="Q68" t="str">
        <f>IF(R68=1,'Informations sur le bâtiment'!$G$57,"")</f>
        <v/>
      </c>
    </row>
    <row r="69" ht="68.25" customHeight="1">
      <c r="A69" t="str">
        <f>LINK!C849</f>
        <v>Refroidissement</v>
      </c>
      <c r="B69" t="str">
        <v>C-E2</v>
      </c>
      <c r="C69" t="str">
        <f>LINK!C1031</f>
        <v>Groupe de services définis par l'utilisateur 12</v>
      </c>
      <c r="D69" t="str">
        <f>LINK!C1076</f>
        <v>Service à potentiel d'intelligence défini par l'utilisateur 12</v>
      </c>
      <c r="E69" t="str">
        <f>LINK!$C$1110</f>
        <v>Niveau défini par l'utilisateur 1-0</v>
      </c>
      <c r="F69" t="str">
        <f>LINK!$C$1111</f>
        <v>Niveau défini par l'utilisateur 1-1</v>
      </c>
      <c r="G69" t="str">
        <f>LINK!$C$1112</f>
        <v>Niveau défini par l'utilisateur 1-2</v>
      </c>
      <c r="H69" t="str">
        <f>LINK!$C$1113</f>
        <v>Niveau défini par l'utilisateur 1-3</v>
      </c>
      <c r="I69" t="str">
        <f>LINK!$C$1114</f>
        <v>Niveau défini par l'utilisateur 1-4</v>
      </c>
      <c r="J69">
        <v>0</v>
      </c>
      <c r="K69">
        <v>0</v>
      </c>
      <c r="M69" t="str">
        <f>LINK!$C$1115</f>
        <v>Veuillez définir les préconditions pour ce service</v>
      </c>
      <c r="N69">
        <v>0</v>
      </c>
      <c r="O69" t="str">
        <v>C</v>
      </c>
      <c r="Q69" t="str">
        <f>IF(R69=1,'Informations sur le bâtiment'!$G$57,"")</f>
        <v/>
      </c>
    </row>
    <row r="70" ht="68.25" customHeight="1">
      <c r="A70" t="str">
        <f>LINK!C850</f>
        <v>Refroidissement</v>
      </c>
      <c r="B70" t="str">
        <v>C-E3</v>
      </c>
      <c r="C70" t="str">
        <f>LINK!C1032</f>
        <v>Groupe de services définis par l'utilisateur 13</v>
      </c>
      <c r="D70" t="str">
        <f>LINK!C1077</f>
        <v>Service à potentiel d'intelligence défini par l'utilisateur 13</v>
      </c>
      <c r="E70" t="str">
        <f>LINK!$C$1110</f>
        <v>Niveau défini par l'utilisateur 1-0</v>
      </c>
      <c r="F70" t="str">
        <f>LINK!$C$1111</f>
        <v>Niveau défini par l'utilisateur 1-1</v>
      </c>
      <c r="G70" t="str">
        <f>LINK!$C$1112</f>
        <v>Niveau défini par l'utilisateur 1-2</v>
      </c>
      <c r="H70" t="str">
        <f>LINK!$C$1113</f>
        <v>Niveau défini par l'utilisateur 1-3</v>
      </c>
      <c r="I70" t="str">
        <f>LINK!$C$1114</f>
        <v>Niveau défini par l'utilisateur 1-4</v>
      </c>
      <c r="J70">
        <v>0</v>
      </c>
      <c r="K70">
        <v>0</v>
      </c>
      <c r="M70" t="str">
        <f>LINK!$C$1115</f>
        <v>Veuillez définir les préconditions pour ce service</v>
      </c>
      <c r="N70">
        <v>0</v>
      </c>
      <c r="O70" t="str">
        <v>C</v>
      </c>
      <c r="Q70" t="str">
        <f>IF(R70=1,'Informations sur le bâtiment'!$G$57,"")</f>
        <v/>
      </c>
    </row>
    <row r="71" ht="68.25" customHeight="1">
      <c r="A71" t="str">
        <f>LINK!C851</f>
        <v>Refroidissement</v>
      </c>
      <c r="B71" t="str">
        <v>C-E4</v>
      </c>
      <c r="C71" t="str">
        <f>LINK!C1033</f>
        <v>Groupe de services définis par l'utilisateur 14</v>
      </c>
      <c r="D71" t="str">
        <f>LINK!C1078</f>
        <v>Service à potentiel d'intelligence défini par l'utilisateur 14</v>
      </c>
      <c r="E71" t="str">
        <f>LINK!$C$1110</f>
        <v>Niveau défini par l'utilisateur 1-0</v>
      </c>
      <c r="F71" t="str">
        <f>LINK!$C$1111</f>
        <v>Niveau défini par l'utilisateur 1-1</v>
      </c>
      <c r="G71" t="str">
        <f>LINK!$C$1112</f>
        <v>Niveau défini par l'utilisateur 1-2</v>
      </c>
      <c r="H71" t="str">
        <f>LINK!$C$1113</f>
        <v>Niveau défini par l'utilisateur 1-3</v>
      </c>
      <c r="I71" t="str">
        <f>LINK!$C$1114</f>
        <v>Niveau défini par l'utilisateur 1-4</v>
      </c>
      <c r="J71">
        <v>0</v>
      </c>
      <c r="K71">
        <v>0</v>
      </c>
      <c r="M71" t="str">
        <f>LINK!$C$1115</f>
        <v>Veuillez définir les préconditions pour ce service</v>
      </c>
      <c r="N71">
        <v>0</v>
      </c>
      <c r="O71" t="str">
        <v>C</v>
      </c>
      <c r="Q71" t="str">
        <f>IF(R71=1,'Informations sur le bâtiment'!$G$57,"")</f>
        <v/>
      </c>
    </row>
    <row r="72" ht="68.25" customHeight="1">
      <c r="A72" t="str">
        <f>LINK!C852</f>
        <v>Refroidissement</v>
      </c>
      <c r="B72" t="str">
        <v>C-E5</v>
      </c>
      <c r="C72" t="str">
        <f>LINK!C1034</f>
        <v>Groupe de services définis par l'utilisateur 15</v>
      </c>
      <c r="D72" t="str">
        <f>LINK!C1079</f>
        <v>Service à potentiel d'intelligence défini par l'utilisateur 15</v>
      </c>
      <c r="E72" t="str">
        <f>LINK!$C$1110</f>
        <v>Niveau défini par l'utilisateur 1-0</v>
      </c>
      <c r="F72" t="str">
        <f>LINK!$C$1111</f>
        <v>Niveau défini par l'utilisateur 1-1</v>
      </c>
      <c r="G72" t="str">
        <f>LINK!$C$1112</f>
        <v>Niveau défini par l'utilisateur 1-2</v>
      </c>
      <c r="H72" t="str">
        <f>LINK!$C$1113</f>
        <v>Niveau défini par l'utilisateur 1-3</v>
      </c>
      <c r="I72" t="str">
        <f>LINK!$C$1114</f>
        <v>Niveau défini par l'utilisateur 1-4</v>
      </c>
      <c r="J72">
        <v>0</v>
      </c>
      <c r="K72">
        <v>0</v>
      </c>
      <c r="M72" t="str">
        <f>LINK!$C$1115</f>
        <v>Veuillez définir les préconditions pour ce service</v>
      </c>
      <c r="N72">
        <v>0</v>
      </c>
      <c r="O72" t="str">
        <v>C</v>
      </c>
      <c r="Q72" t="str">
        <f>IF(R72=1,'Informations sur le bâtiment'!$G$57,"")</f>
        <v/>
      </c>
    </row>
    <row r="73" ht="68.25" customHeight="1">
      <c r="A73" t="str">
        <f>LINK!C853</f>
        <v>Ventilation</v>
      </c>
      <c r="B73" t="str">
        <v>V-E1</v>
      </c>
      <c r="C73" t="str">
        <f>LINK!C1035</f>
        <v>Groupe de services définis par l'utilisateur 16</v>
      </c>
      <c r="D73" t="str">
        <f>LINK!C1080</f>
        <v>Service à potentiel d'intelligence défini par l'utilisateur 16</v>
      </c>
      <c r="E73" t="str">
        <f>LINK!$C$1110</f>
        <v>Niveau défini par l'utilisateur 1-0</v>
      </c>
      <c r="F73" t="str">
        <f>LINK!$C$1111</f>
        <v>Niveau défini par l'utilisateur 1-1</v>
      </c>
      <c r="G73" t="str">
        <f>LINK!$C$1112</f>
        <v>Niveau défini par l'utilisateur 1-2</v>
      </c>
      <c r="H73" t="str">
        <f>LINK!$C$1113</f>
        <v>Niveau défini par l'utilisateur 1-3</v>
      </c>
      <c r="I73" t="str">
        <f>LINK!$C$1114</f>
        <v>Niveau défini par l'utilisateur 1-4</v>
      </c>
      <c r="J73">
        <v>0</v>
      </c>
      <c r="K73">
        <v>0</v>
      </c>
      <c r="M73" t="str">
        <f>LINK!$C$1115</f>
        <v>Veuillez définir les préconditions pour ce service</v>
      </c>
      <c r="N73">
        <v>0</v>
      </c>
      <c r="O73" t="str">
        <v>V</v>
      </c>
      <c r="Q73" t="str">
        <f>IF(R73=1,'Informations sur le bâtiment'!$G$58,"")</f>
        <v/>
      </c>
    </row>
    <row r="74" ht="68.25" customHeight="1">
      <c r="A74" t="str">
        <f>LINK!C854</f>
        <v>Ventilation</v>
      </c>
      <c r="B74" t="str">
        <v>V-E2</v>
      </c>
      <c r="C74" t="str">
        <f>LINK!C1036</f>
        <v>Groupe de services définis par l'utilisateur 17</v>
      </c>
      <c r="D74" t="str">
        <f>LINK!C1081</f>
        <v>Service à potentiel d'intelligence défini par l'utilisateur 17</v>
      </c>
      <c r="E74" t="str">
        <f>LINK!$C$1110</f>
        <v>Niveau défini par l'utilisateur 1-0</v>
      </c>
      <c r="F74" t="str">
        <f>LINK!$C$1111</f>
        <v>Niveau défini par l'utilisateur 1-1</v>
      </c>
      <c r="G74" t="str">
        <f>LINK!$C$1112</f>
        <v>Niveau défini par l'utilisateur 1-2</v>
      </c>
      <c r="H74" t="str">
        <f>LINK!$C$1113</f>
        <v>Niveau défini par l'utilisateur 1-3</v>
      </c>
      <c r="I74" t="str">
        <f>LINK!$C$1114</f>
        <v>Niveau défini par l'utilisateur 1-4</v>
      </c>
      <c r="J74">
        <v>0</v>
      </c>
      <c r="K74">
        <v>0</v>
      </c>
      <c r="M74" t="str">
        <f>LINK!$C$1115</f>
        <v>Veuillez définir les préconditions pour ce service</v>
      </c>
      <c r="N74">
        <v>0</v>
      </c>
      <c r="O74" t="str">
        <v>V</v>
      </c>
      <c r="Q74" t="str">
        <f>IF(R74=1,'Informations sur le bâtiment'!$G$58,"")</f>
        <v/>
      </c>
    </row>
    <row r="75" ht="68.25" customHeight="1">
      <c r="A75" t="str">
        <f>LINK!C855</f>
        <v>Ventilation</v>
      </c>
      <c r="B75" t="str">
        <v>V-E3</v>
      </c>
      <c r="C75" t="str">
        <f>LINK!C1037</f>
        <v>Groupe de services définis par l'utilisateur 18</v>
      </c>
      <c r="D75" t="str">
        <f>LINK!C1082</f>
        <v>Service à potentiel d'intelligence défini par l'utilisateur 18</v>
      </c>
      <c r="E75" t="str">
        <f>LINK!$C$1110</f>
        <v>Niveau défini par l'utilisateur 1-0</v>
      </c>
      <c r="F75" t="str">
        <f>LINK!$C$1111</f>
        <v>Niveau défini par l'utilisateur 1-1</v>
      </c>
      <c r="G75" t="str">
        <f>LINK!$C$1112</f>
        <v>Niveau défini par l'utilisateur 1-2</v>
      </c>
      <c r="H75" t="str">
        <f>LINK!$C$1113</f>
        <v>Niveau défini par l'utilisateur 1-3</v>
      </c>
      <c r="I75" t="str">
        <f>LINK!$C$1114</f>
        <v>Niveau défini par l'utilisateur 1-4</v>
      </c>
      <c r="J75">
        <v>0</v>
      </c>
      <c r="K75">
        <v>0</v>
      </c>
      <c r="M75" t="str">
        <f>LINK!$C$1115</f>
        <v>Veuillez définir les préconditions pour ce service</v>
      </c>
      <c r="N75">
        <v>0</v>
      </c>
      <c r="O75" t="str">
        <v>V</v>
      </c>
      <c r="Q75" t="str">
        <f>IF(R75=1,'Informations sur le bâtiment'!$G$58,"")</f>
        <v/>
      </c>
    </row>
    <row r="76" ht="68.25" customHeight="1">
      <c r="A76" t="str">
        <f>LINK!C856</f>
        <v>Ventilation</v>
      </c>
      <c r="B76" t="str">
        <v>V-E4</v>
      </c>
      <c r="C76" t="str">
        <f>LINK!C1038</f>
        <v>Groupe de services définis par l'utilisateur 19</v>
      </c>
      <c r="D76" t="str">
        <f>LINK!C1083</f>
        <v>Service à potentiel d'intelligence défini par l'utilisateur 19</v>
      </c>
      <c r="E76" t="str">
        <f>LINK!$C$1110</f>
        <v>Niveau défini par l'utilisateur 1-0</v>
      </c>
      <c r="F76" t="str">
        <f>LINK!$C$1111</f>
        <v>Niveau défini par l'utilisateur 1-1</v>
      </c>
      <c r="G76" t="str">
        <f>LINK!$C$1112</f>
        <v>Niveau défini par l'utilisateur 1-2</v>
      </c>
      <c r="H76" t="str">
        <f>LINK!$C$1113</f>
        <v>Niveau défini par l'utilisateur 1-3</v>
      </c>
      <c r="I76" t="str">
        <f>LINK!$C$1114</f>
        <v>Niveau défini par l'utilisateur 1-4</v>
      </c>
      <c r="J76">
        <v>0</v>
      </c>
      <c r="K76">
        <v>0</v>
      </c>
      <c r="M76" t="str">
        <f>LINK!$C$1115</f>
        <v>Veuillez définir les préconditions pour ce service</v>
      </c>
      <c r="N76">
        <v>0</v>
      </c>
      <c r="O76" t="str">
        <v>V</v>
      </c>
      <c r="Q76" t="str">
        <f>IF(R76=1,'Informations sur le bâtiment'!$G$58,"")</f>
        <v/>
      </c>
    </row>
    <row r="77" ht="68.25" customHeight="1">
      <c r="A77" t="str">
        <f>LINK!C857</f>
        <v>Ventilation</v>
      </c>
      <c r="B77" t="str">
        <v>V-E5</v>
      </c>
      <c r="C77" t="str">
        <f>LINK!C1039</f>
        <v>Groupe de services définis par l'utilisateur 20</v>
      </c>
      <c r="D77" t="str">
        <f>LINK!C1084</f>
        <v>Service à potentiel d'intelligence défini par l'utilisateur 20</v>
      </c>
      <c r="E77" t="str">
        <f>LINK!$C$1110</f>
        <v>Niveau défini par l'utilisateur 1-0</v>
      </c>
      <c r="F77" t="str">
        <f>LINK!$C$1111</f>
        <v>Niveau défini par l'utilisateur 1-1</v>
      </c>
      <c r="G77" t="str">
        <f>LINK!$C$1112</f>
        <v>Niveau défini par l'utilisateur 1-2</v>
      </c>
      <c r="H77" t="str">
        <f>LINK!$C$1113</f>
        <v>Niveau défini par l'utilisateur 1-3</v>
      </c>
      <c r="I77" t="str">
        <f>LINK!$C$1114</f>
        <v>Niveau défini par l'utilisateur 1-4</v>
      </c>
      <c r="J77">
        <v>0</v>
      </c>
      <c r="K77">
        <v>0</v>
      </c>
      <c r="M77" t="str">
        <f>LINK!$C$1115</f>
        <v>Veuillez définir les préconditions pour ce service</v>
      </c>
      <c r="N77">
        <v>0</v>
      </c>
      <c r="O77" t="str">
        <v>V</v>
      </c>
      <c r="Q77" t="str">
        <f>IF(R77=1,'Informations sur le bâtiment'!$G$58,"")</f>
        <v/>
      </c>
    </row>
    <row r="78" ht="68.25" customHeight="1">
      <c r="A78" t="str">
        <f>LINK!C858</f>
        <v>Eclairage</v>
      </c>
      <c r="B78" t="str">
        <v>L-E1</v>
      </c>
      <c r="C78" t="str">
        <f>LINK!C1040</f>
        <v>Groupe de services définis par l'utilisateur 21</v>
      </c>
      <c r="D78" t="str">
        <f>LINK!C1085</f>
        <v>Service à potentiel d'intelligence défini par l'utilisateur 21</v>
      </c>
      <c r="E78" t="str">
        <f>LINK!$C$1110</f>
        <v>Niveau défini par l'utilisateur 1-0</v>
      </c>
      <c r="F78" t="str">
        <f>LINK!$C$1111</f>
        <v>Niveau défini par l'utilisateur 1-1</v>
      </c>
      <c r="G78" t="str">
        <f>LINK!$C$1112</f>
        <v>Niveau défini par l'utilisateur 1-2</v>
      </c>
      <c r="H78" t="str">
        <f>LINK!$C$1113</f>
        <v>Niveau défini par l'utilisateur 1-3</v>
      </c>
      <c r="I78" t="str">
        <f>LINK!$C$1114</f>
        <v>Niveau défini par l'utilisateur 1-4</v>
      </c>
      <c r="J78">
        <v>0</v>
      </c>
      <c r="K78">
        <v>0</v>
      </c>
      <c r="M78" t="str">
        <f>LINK!$C$1115</f>
        <v>Veuillez définir les préconditions pour ce service</v>
      </c>
      <c r="N78">
        <v>0</v>
      </c>
      <c r="O78" t="str">
        <v>L</v>
      </c>
      <c r="Q78" t="str">
        <f>IF(R78=1,'Informations sur le bâtiment'!$G$59,"")</f>
        <v/>
      </c>
    </row>
    <row r="79" ht="68.25" customHeight="1">
      <c r="A79" t="str">
        <f>LINK!C859</f>
        <v>Eclairage</v>
      </c>
      <c r="B79" t="str">
        <v>L-E2</v>
      </c>
      <c r="C79" t="str">
        <f>LINK!C1041</f>
        <v>Groupe de services définis par l'utilisateur 22</v>
      </c>
      <c r="D79" t="str">
        <f>LINK!C1086</f>
        <v>Service à potentiel d'intelligence défini par l'utilisateur 22</v>
      </c>
      <c r="E79" t="str">
        <f>LINK!$C$1110</f>
        <v>Niveau défini par l'utilisateur 1-0</v>
      </c>
      <c r="F79" t="str">
        <f>LINK!$C$1111</f>
        <v>Niveau défini par l'utilisateur 1-1</v>
      </c>
      <c r="G79" t="str">
        <f>LINK!$C$1112</f>
        <v>Niveau défini par l'utilisateur 1-2</v>
      </c>
      <c r="H79" t="str">
        <f>LINK!$C$1113</f>
        <v>Niveau défini par l'utilisateur 1-3</v>
      </c>
      <c r="I79" t="str">
        <f>LINK!$C$1114</f>
        <v>Niveau défini par l'utilisateur 1-4</v>
      </c>
      <c r="J79">
        <v>0</v>
      </c>
      <c r="K79">
        <v>0</v>
      </c>
      <c r="M79" t="str">
        <f>LINK!$C$1115</f>
        <v>Veuillez définir les préconditions pour ce service</v>
      </c>
      <c r="N79">
        <v>0</v>
      </c>
      <c r="O79" t="str">
        <v>L</v>
      </c>
      <c r="Q79" t="str">
        <f>IF(R79=1,'Informations sur le bâtiment'!$G$59,"")</f>
        <v/>
      </c>
    </row>
    <row r="80" ht="68.25" customHeight="1">
      <c r="A80" t="str">
        <f>LINK!C860</f>
        <v>Eclairage</v>
      </c>
      <c r="B80" t="str">
        <v>L-E3</v>
      </c>
      <c r="C80" t="str">
        <f>LINK!C1042</f>
        <v>Groupe de services définis par l'utilisateur 23</v>
      </c>
      <c r="D80" t="str">
        <f>LINK!C1087</f>
        <v>Service à potentiel d'intelligence défini par l'utilisateur 23</v>
      </c>
      <c r="E80" t="str">
        <f>LINK!$C$1110</f>
        <v>Niveau défini par l'utilisateur 1-0</v>
      </c>
      <c r="F80" t="str">
        <f>LINK!$C$1111</f>
        <v>Niveau défini par l'utilisateur 1-1</v>
      </c>
      <c r="G80" t="str">
        <f>LINK!$C$1112</f>
        <v>Niveau défini par l'utilisateur 1-2</v>
      </c>
      <c r="H80" t="str">
        <f>LINK!$C$1113</f>
        <v>Niveau défini par l'utilisateur 1-3</v>
      </c>
      <c r="I80" t="str">
        <f>LINK!$C$1114</f>
        <v>Niveau défini par l'utilisateur 1-4</v>
      </c>
      <c r="J80">
        <v>0</v>
      </c>
      <c r="K80">
        <v>0</v>
      </c>
      <c r="M80" t="str">
        <f>LINK!$C$1115</f>
        <v>Veuillez définir les préconditions pour ce service</v>
      </c>
      <c r="N80">
        <v>0</v>
      </c>
      <c r="O80" t="str">
        <v>L</v>
      </c>
      <c r="Q80" t="str">
        <f>IF(R80=1,'Informations sur le bâtiment'!$G$59,"")</f>
        <v/>
      </c>
    </row>
    <row r="81" ht="68.25" customHeight="1">
      <c r="A81" t="str">
        <f>LINK!C861</f>
        <v>Eclairage</v>
      </c>
      <c r="B81" t="str">
        <v>L-E4</v>
      </c>
      <c r="C81" t="str">
        <f>LINK!C1043</f>
        <v>Groupe de services définis par l'utilisateur 24</v>
      </c>
      <c r="D81" t="str">
        <f>LINK!C1088</f>
        <v>Service à potentiel d'intelligence défini par l'utilisateur 24</v>
      </c>
      <c r="E81" t="str">
        <f>LINK!$C$1110</f>
        <v>Niveau défini par l'utilisateur 1-0</v>
      </c>
      <c r="F81" t="str">
        <f>LINK!$C$1111</f>
        <v>Niveau défini par l'utilisateur 1-1</v>
      </c>
      <c r="G81" t="str">
        <f>LINK!$C$1112</f>
        <v>Niveau défini par l'utilisateur 1-2</v>
      </c>
      <c r="H81" t="str">
        <f>LINK!$C$1113</f>
        <v>Niveau défini par l'utilisateur 1-3</v>
      </c>
      <c r="I81" t="str">
        <f>LINK!$C$1114</f>
        <v>Niveau défini par l'utilisateur 1-4</v>
      </c>
      <c r="J81">
        <v>0</v>
      </c>
      <c r="K81">
        <v>0</v>
      </c>
      <c r="M81" t="str">
        <f>LINK!$C$1115</f>
        <v>Veuillez définir les préconditions pour ce service</v>
      </c>
      <c r="N81">
        <v>0</v>
      </c>
      <c r="O81" t="str">
        <v>L</v>
      </c>
      <c r="Q81" t="str">
        <f>IF(R81=1,'Informations sur le bâtiment'!$G$59,"")</f>
        <v/>
      </c>
    </row>
    <row r="82" ht="68.25" customHeight="1">
      <c r="A82" t="str">
        <f>LINK!C862</f>
        <v>Eclairage</v>
      </c>
      <c r="B82" t="str">
        <v>L-E5</v>
      </c>
      <c r="C82" t="str">
        <f>LINK!C1044</f>
        <v>Groupe de services définis par l'utilisateur 25</v>
      </c>
      <c r="D82" t="str">
        <f>LINK!C1089</f>
        <v>Service à potentiel d'intelligence défini par l'utilisateur 25</v>
      </c>
      <c r="E82" t="str">
        <f>LINK!$C$1110</f>
        <v>Niveau défini par l'utilisateur 1-0</v>
      </c>
      <c r="F82" t="str">
        <f>LINK!$C$1111</f>
        <v>Niveau défini par l'utilisateur 1-1</v>
      </c>
      <c r="G82" t="str">
        <f>LINK!$C$1112</f>
        <v>Niveau défini par l'utilisateur 1-2</v>
      </c>
      <c r="H82" t="str">
        <f>LINK!$C$1113</f>
        <v>Niveau défini par l'utilisateur 1-3</v>
      </c>
      <c r="I82" t="str">
        <f>LINK!$C$1114</f>
        <v>Niveau défini par l'utilisateur 1-4</v>
      </c>
      <c r="J82">
        <v>0</v>
      </c>
      <c r="K82">
        <v>0</v>
      </c>
      <c r="M82" t="str">
        <f>LINK!$C$1115</f>
        <v>Veuillez définir les préconditions pour ce service</v>
      </c>
      <c r="N82">
        <v>0</v>
      </c>
      <c r="O82" t="str">
        <v>L</v>
      </c>
      <c r="Q82" t="str">
        <f>IF(R82=1,'Informations sur le bâtiment'!$G$59,"")</f>
        <v/>
      </c>
    </row>
    <row r="83" ht="68.25" customHeight="1">
      <c r="A83" t="str">
        <f>LINK!C863</f>
        <v>Enveloppe dynamique du bâtiment</v>
      </c>
      <c r="B83" t="str">
        <v>DE-E1</v>
      </c>
      <c r="C83" t="str">
        <f>LINK!C1045</f>
        <v>Groupe de services définis par l'utilisateur 26</v>
      </c>
      <c r="D83" t="str">
        <f>LINK!C1090</f>
        <v>Service à potentiel d'intelligence défini par l'utilisateur 26</v>
      </c>
      <c r="E83" t="str">
        <f>LINK!$C$1110</f>
        <v>Niveau défini par l'utilisateur 1-0</v>
      </c>
      <c r="F83" t="str">
        <f>LINK!$C$1111</f>
        <v>Niveau défini par l'utilisateur 1-1</v>
      </c>
      <c r="G83" t="str">
        <f>LINK!$C$1112</f>
        <v>Niveau défini par l'utilisateur 1-2</v>
      </c>
      <c r="H83" t="str">
        <f>LINK!$C$1113</f>
        <v>Niveau défini par l'utilisateur 1-3</v>
      </c>
      <c r="I83" t="str">
        <f>LINK!$C$1114</f>
        <v>Niveau défini par l'utilisateur 1-4</v>
      </c>
      <c r="J83">
        <v>0</v>
      </c>
      <c r="K83">
        <v>0</v>
      </c>
      <c r="M83" t="str">
        <f>LINK!$C$1115</f>
        <v>Veuillez définir les préconditions pour ce service</v>
      </c>
      <c r="N83">
        <v>0</v>
      </c>
      <c r="O83" t="str">
        <v>DE</v>
      </c>
      <c r="Q83" t="str">
        <f>IF(R83=1,'Informations sur le bâtiment'!$G$60,"")</f>
        <v/>
      </c>
    </row>
    <row r="84" ht="68.25" customHeight="1">
      <c r="A84" t="str">
        <f>LINK!C864</f>
        <v>Enveloppe dynamique du bâtiment</v>
      </c>
      <c r="B84" t="str">
        <v>DE-E2</v>
      </c>
      <c r="C84" t="str">
        <f>LINK!C1046</f>
        <v>Groupe de services définis par l'utilisateur 27</v>
      </c>
      <c r="D84" t="str">
        <f>LINK!C1091</f>
        <v>Service à potentiel d'intelligence défini par l'utilisateur 27</v>
      </c>
      <c r="E84" t="str">
        <f>LINK!$C$1110</f>
        <v>Niveau défini par l'utilisateur 1-0</v>
      </c>
      <c r="F84" t="str">
        <f>LINK!$C$1111</f>
        <v>Niveau défini par l'utilisateur 1-1</v>
      </c>
      <c r="G84" t="str">
        <f>LINK!$C$1112</f>
        <v>Niveau défini par l'utilisateur 1-2</v>
      </c>
      <c r="H84" t="str">
        <f>LINK!$C$1113</f>
        <v>Niveau défini par l'utilisateur 1-3</v>
      </c>
      <c r="I84" t="str">
        <f>LINK!$C$1114</f>
        <v>Niveau défini par l'utilisateur 1-4</v>
      </c>
      <c r="J84">
        <v>0</v>
      </c>
      <c r="K84">
        <v>0</v>
      </c>
      <c r="M84" t="str">
        <f>LINK!$C$1115</f>
        <v>Veuillez définir les préconditions pour ce service</v>
      </c>
      <c r="N84">
        <v>0</v>
      </c>
      <c r="O84" t="str">
        <v>DE</v>
      </c>
      <c r="Q84" t="str">
        <f>IF(R84=1,'Informations sur le bâtiment'!$G$60,"")</f>
        <v/>
      </c>
    </row>
    <row r="85" ht="68.25" customHeight="1">
      <c r="A85" t="str">
        <f>LINK!C865</f>
        <v>Enveloppe dynamique du bâtiment</v>
      </c>
      <c r="B85" t="str">
        <v>DE-E3</v>
      </c>
      <c r="C85" t="str">
        <f>LINK!C1047</f>
        <v>Groupe de services définis par l'utilisateur 28</v>
      </c>
      <c r="D85" t="str">
        <f>LINK!C1092</f>
        <v>Service à potentiel d'intelligence défini par l'utilisateur 28</v>
      </c>
      <c r="E85" t="str">
        <f>LINK!$C$1110</f>
        <v>Niveau défini par l'utilisateur 1-0</v>
      </c>
      <c r="F85" t="str">
        <f>LINK!$C$1111</f>
        <v>Niveau défini par l'utilisateur 1-1</v>
      </c>
      <c r="G85" t="str">
        <f>LINK!$C$1112</f>
        <v>Niveau défini par l'utilisateur 1-2</v>
      </c>
      <c r="H85" t="str">
        <f>LINK!$C$1113</f>
        <v>Niveau défini par l'utilisateur 1-3</v>
      </c>
      <c r="I85" t="str">
        <f>LINK!$C$1114</f>
        <v>Niveau défini par l'utilisateur 1-4</v>
      </c>
      <c r="J85">
        <v>0</v>
      </c>
      <c r="K85">
        <v>0</v>
      </c>
      <c r="M85" t="str">
        <f>LINK!$C$1115</f>
        <v>Veuillez définir les préconditions pour ce service</v>
      </c>
      <c r="N85">
        <v>0</v>
      </c>
      <c r="O85" t="str">
        <v>DE</v>
      </c>
      <c r="Q85" t="str">
        <f>IF(R85=1,'Informations sur le bâtiment'!$G$60,"")</f>
        <v/>
      </c>
    </row>
    <row r="86" ht="68.25" customHeight="1">
      <c r="A86" t="str">
        <f>LINK!C866</f>
        <v>Enveloppe dynamique du bâtiment</v>
      </c>
      <c r="B86" t="str">
        <v>DE-E4</v>
      </c>
      <c r="C86" t="str">
        <f>LINK!C1048</f>
        <v>Groupe de services définis par l'utilisateur 29</v>
      </c>
      <c r="D86" t="str">
        <f>LINK!C1093</f>
        <v>Service à potentiel d'intelligence défini par l'utilisateur 29</v>
      </c>
      <c r="E86" t="str">
        <f>LINK!$C$1110</f>
        <v>Niveau défini par l'utilisateur 1-0</v>
      </c>
      <c r="F86" t="str">
        <f>LINK!$C$1111</f>
        <v>Niveau défini par l'utilisateur 1-1</v>
      </c>
      <c r="G86" t="str">
        <f>LINK!$C$1112</f>
        <v>Niveau défini par l'utilisateur 1-2</v>
      </c>
      <c r="H86" t="str">
        <f>LINK!$C$1113</f>
        <v>Niveau défini par l'utilisateur 1-3</v>
      </c>
      <c r="I86" t="str">
        <f>LINK!$C$1114</f>
        <v>Niveau défini par l'utilisateur 1-4</v>
      </c>
      <c r="J86">
        <v>0</v>
      </c>
      <c r="K86">
        <v>0</v>
      </c>
      <c r="M86" t="str">
        <f>LINK!$C$1115</f>
        <v>Veuillez définir les préconditions pour ce service</v>
      </c>
      <c r="N86">
        <v>0</v>
      </c>
      <c r="O86" t="str">
        <v>DE</v>
      </c>
      <c r="Q86" t="str">
        <f>IF(R86=1,'Informations sur le bâtiment'!$G$60,"")</f>
        <v/>
      </c>
    </row>
    <row r="87" ht="68.25" customHeight="1">
      <c r="A87" t="str">
        <f>LINK!C867</f>
        <v>Enveloppe dynamique du bâtiment</v>
      </c>
      <c r="B87" t="str">
        <v>DE-E5</v>
      </c>
      <c r="C87" t="str">
        <f>LINK!C1049</f>
        <v>Groupe de services définis par l'utilisateur 30</v>
      </c>
      <c r="D87" t="str">
        <f>LINK!C1094</f>
        <v>Service à potentiel d'intelligence défini par l'utilisateur 30</v>
      </c>
      <c r="E87" t="str">
        <f>LINK!$C$1110</f>
        <v>Niveau défini par l'utilisateur 1-0</v>
      </c>
      <c r="F87" t="str">
        <f>LINK!$C$1111</f>
        <v>Niveau défini par l'utilisateur 1-1</v>
      </c>
      <c r="G87" t="str">
        <f>LINK!$C$1112</f>
        <v>Niveau défini par l'utilisateur 1-2</v>
      </c>
      <c r="H87" t="str">
        <f>LINK!$C$1113</f>
        <v>Niveau défini par l'utilisateur 1-3</v>
      </c>
      <c r="I87" t="str">
        <f>LINK!$C$1114</f>
        <v>Niveau défini par l'utilisateur 1-4</v>
      </c>
      <c r="J87">
        <v>0</v>
      </c>
      <c r="K87">
        <v>0</v>
      </c>
      <c r="M87" t="str">
        <f>LINK!$C$1115</f>
        <v>Veuillez définir les préconditions pour ce service</v>
      </c>
      <c r="N87">
        <v>0</v>
      </c>
      <c r="O87" t="str">
        <v>DE</v>
      </c>
      <c r="Q87" t="str">
        <f>IF(R87=1,'Informations sur le bâtiment'!$G$60,"")</f>
        <v/>
      </c>
    </row>
    <row r="88" ht="30" customHeight="1">
      <c r="A88" t="str">
        <f>LINK!C868</f>
        <v>Electricité</v>
      </c>
      <c r="B88" t="str">
        <v>E-E1</v>
      </c>
      <c r="C88" t="str">
        <f>LINK!C1050</f>
        <v>Groupe de services définis par l'utilisateur 31</v>
      </c>
      <c r="D88" t="str">
        <f>LINK!C1095</f>
        <v>Service à potentiel d'intelligence défini par l'utilisateur 31</v>
      </c>
      <c r="E88" t="str">
        <f>LINK!$C$1110</f>
        <v>Niveau défini par l'utilisateur 1-0</v>
      </c>
      <c r="F88" t="str">
        <f>LINK!$C$1111</f>
        <v>Niveau défini par l'utilisateur 1-1</v>
      </c>
      <c r="G88" t="str">
        <f>LINK!$C$1112</f>
        <v>Niveau défini par l'utilisateur 1-2</v>
      </c>
      <c r="H88" t="str">
        <f>LINK!$C$1113</f>
        <v>Niveau défini par l'utilisateur 1-3</v>
      </c>
      <c r="I88" t="str">
        <f>LINK!$C$1114</f>
        <v>Niveau défini par l'utilisateur 1-4</v>
      </c>
      <c r="J88">
        <v>0</v>
      </c>
      <c r="K88">
        <v>0</v>
      </c>
      <c r="M88" t="str">
        <f>LINK!$C$1115</f>
        <v>Veuillez définir les préconditions pour ce service</v>
      </c>
      <c r="N88">
        <v>0</v>
      </c>
      <c r="O88" t="str">
        <v>E</v>
      </c>
      <c r="Q88" t="str">
        <f>IF(R88=1,'Informations sur le bâtiment'!$G$61,"")</f>
        <v/>
      </c>
    </row>
    <row r="89" ht="30" customHeight="1">
      <c r="A89" t="str">
        <f>LINK!C869</f>
        <v>Electricité</v>
      </c>
      <c r="B89" t="str">
        <v>E-E2</v>
      </c>
      <c r="C89" t="str">
        <f>LINK!C1051</f>
        <v>Groupe de services définis par l'utilisateur 32</v>
      </c>
      <c r="D89" t="str">
        <f>LINK!C1096</f>
        <v>Service à potentiel d'intelligence défini par l'utilisateur 32</v>
      </c>
      <c r="E89" t="str">
        <f>LINK!$C$1110</f>
        <v>Niveau défini par l'utilisateur 1-0</v>
      </c>
      <c r="F89" t="str">
        <f>LINK!$C$1111</f>
        <v>Niveau défini par l'utilisateur 1-1</v>
      </c>
      <c r="G89" t="str">
        <f>LINK!$C$1112</f>
        <v>Niveau défini par l'utilisateur 1-2</v>
      </c>
      <c r="H89" t="str">
        <f>LINK!$C$1113</f>
        <v>Niveau défini par l'utilisateur 1-3</v>
      </c>
      <c r="I89" t="str">
        <f>LINK!$C$1114</f>
        <v>Niveau défini par l'utilisateur 1-4</v>
      </c>
      <c r="J89">
        <v>0</v>
      </c>
      <c r="K89">
        <v>0</v>
      </c>
      <c r="M89" t="str">
        <f>LINK!$C$1115</f>
        <v>Veuillez définir les préconditions pour ce service</v>
      </c>
      <c r="N89">
        <v>0</v>
      </c>
      <c r="O89" t="str">
        <v>E</v>
      </c>
      <c r="Q89" t="str">
        <f>IF(R89=1,'Informations sur le bâtiment'!$G$61,"")</f>
        <v/>
      </c>
    </row>
    <row r="90" ht="30" customHeight="1">
      <c r="A90" t="str">
        <f>LINK!C870</f>
        <v>Electricité</v>
      </c>
      <c r="B90" t="str">
        <v>E-E3</v>
      </c>
      <c r="C90" t="str">
        <f>LINK!C1052</f>
        <v>Groupe de services définis par l'utilisateur 33</v>
      </c>
      <c r="D90" t="str">
        <f>LINK!C1097</f>
        <v>Service à potentiel d'intelligence défini par l'utilisateur 33</v>
      </c>
      <c r="E90" t="str">
        <f>LINK!$C$1110</f>
        <v>Niveau défini par l'utilisateur 1-0</v>
      </c>
      <c r="F90" t="str">
        <f>LINK!$C$1111</f>
        <v>Niveau défini par l'utilisateur 1-1</v>
      </c>
      <c r="G90" t="str">
        <f>LINK!$C$1112</f>
        <v>Niveau défini par l'utilisateur 1-2</v>
      </c>
      <c r="H90" t="str">
        <f>LINK!$C$1113</f>
        <v>Niveau défini par l'utilisateur 1-3</v>
      </c>
      <c r="I90" t="str">
        <f>LINK!$C$1114</f>
        <v>Niveau défini par l'utilisateur 1-4</v>
      </c>
      <c r="J90">
        <v>0</v>
      </c>
      <c r="K90">
        <v>0</v>
      </c>
      <c r="M90" t="str">
        <f>LINK!$C$1115</f>
        <v>Veuillez définir les préconditions pour ce service</v>
      </c>
      <c r="N90">
        <v>0</v>
      </c>
      <c r="O90" t="str">
        <v>E</v>
      </c>
      <c r="Q90" t="str">
        <f>IF(R90=1,'Informations sur le bâtiment'!$G$61,"")</f>
        <v/>
      </c>
    </row>
    <row r="91" ht="30" customHeight="1">
      <c r="A91" t="str">
        <f>LINK!C871</f>
        <v>Electricité</v>
      </c>
      <c r="B91" t="str">
        <v>E-E4</v>
      </c>
      <c r="C91" t="str">
        <f>LINK!C1053</f>
        <v>Groupe de services définis par l'utilisateur 34</v>
      </c>
      <c r="D91" t="str">
        <f>LINK!C1098</f>
        <v>Service à potentiel d'intelligence défini par l'utilisateur 34</v>
      </c>
      <c r="E91" t="str">
        <f>LINK!$C$1110</f>
        <v>Niveau défini par l'utilisateur 1-0</v>
      </c>
      <c r="F91" t="str">
        <f>LINK!$C$1111</f>
        <v>Niveau défini par l'utilisateur 1-1</v>
      </c>
      <c r="G91" t="str">
        <f>LINK!$C$1112</f>
        <v>Niveau défini par l'utilisateur 1-2</v>
      </c>
      <c r="H91" t="str">
        <f>LINK!$C$1113</f>
        <v>Niveau défini par l'utilisateur 1-3</v>
      </c>
      <c r="I91" t="str">
        <f>LINK!$C$1114</f>
        <v>Niveau défini par l'utilisateur 1-4</v>
      </c>
      <c r="J91">
        <v>0</v>
      </c>
      <c r="K91">
        <v>0</v>
      </c>
      <c r="M91" t="str">
        <f>LINK!$C$1115</f>
        <v>Veuillez définir les préconditions pour ce service</v>
      </c>
      <c r="N91">
        <v>0</v>
      </c>
      <c r="O91" t="str">
        <v>E</v>
      </c>
      <c r="Q91" t="str">
        <f>IF(R91=1,'Informations sur le bâtiment'!$G$61,"")</f>
        <v/>
      </c>
    </row>
    <row r="92" ht="30" customHeight="1">
      <c r="A92" t="str">
        <f>LINK!C872</f>
        <v>Electricité</v>
      </c>
      <c r="B92" t="str">
        <v>E-E5</v>
      </c>
      <c r="C92" t="str">
        <f>LINK!C1054</f>
        <v>Groupe de services définis par l'utilisateur 35</v>
      </c>
      <c r="D92" t="str">
        <f>LINK!C1099</f>
        <v>Service à potentiel d'intelligence défini par l'utilisateur 35</v>
      </c>
      <c r="E92" t="str">
        <f>LINK!$C$1110</f>
        <v>Niveau défini par l'utilisateur 1-0</v>
      </c>
      <c r="F92" t="str">
        <f>LINK!$C$1111</f>
        <v>Niveau défini par l'utilisateur 1-1</v>
      </c>
      <c r="G92" t="str">
        <f>LINK!$C$1112</f>
        <v>Niveau défini par l'utilisateur 1-2</v>
      </c>
      <c r="H92" t="str">
        <f>LINK!$C$1113</f>
        <v>Niveau défini par l'utilisateur 1-3</v>
      </c>
      <c r="I92" t="str">
        <f>LINK!$C$1114</f>
        <v>Niveau défini par l'utilisateur 1-4</v>
      </c>
      <c r="J92">
        <v>0</v>
      </c>
      <c r="K92">
        <v>0</v>
      </c>
      <c r="M92" t="str">
        <f>LINK!$C$1115</f>
        <v>Veuillez définir les préconditions pour ce service</v>
      </c>
      <c r="N92">
        <v>0</v>
      </c>
      <c r="O92" t="str">
        <v>E</v>
      </c>
      <c r="Q92" t="str">
        <f>IF(R92=1,'Informations sur le bâtiment'!$G$61,"")</f>
        <v/>
      </c>
    </row>
    <row r="93" ht="30" customHeight="1">
      <c r="A93" t="str">
        <f>LINK!C873</f>
        <v>Recharge des véhicules électriques</v>
      </c>
      <c r="B93" t="str">
        <v>EV-E1</v>
      </c>
      <c r="C93" t="str">
        <f>LINK!C1055</f>
        <v>Groupe de services définis par l'utilisateur 36</v>
      </c>
      <c r="D93" t="str">
        <f>LINK!C1100</f>
        <v>Service à potentiel d'intelligence défini par l'utilisateur 36</v>
      </c>
      <c r="E93" t="str">
        <f>LINK!$C$1110</f>
        <v>Niveau défini par l'utilisateur 1-0</v>
      </c>
      <c r="F93" t="str">
        <f>LINK!$C$1111</f>
        <v>Niveau défini par l'utilisateur 1-1</v>
      </c>
      <c r="G93" t="str">
        <f>LINK!$C$1112</f>
        <v>Niveau défini par l'utilisateur 1-2</v>
      </c>
      <c r="H93" t="str">
        <f>LINK!$C$1113</f>
        <v>Niveau défini par l'utilisateur 1-3</v>
      </c>
      <c r="I93" t="str">
        <f>LINK!$C$1114</f>
        <v>Niveau défini par l'utilisateur 1-4</v>
      </c>
      <c r="J93">
        <v>0</v>
      </c>
      <c r="K93">
        <v>0</v>
      </c>
      <c r="M93" t="str">
        <f>LINK!$C$1115</f>
        <v>Veuillez définir les préconditions pour ce service</v>
      </c>
      <c r="N93">
        <v>0</v>
      </c>
      <c r="O93" t="str">
        <v>EV</v>
      </c>
      <c r="Q93" t="str">
        <f>IF(R93=1,'Informations sur le bâtiment'!$G$63,"")</f>
        <v/>
      </c>
    </row>
    <row r="94" ht="30" customHeight="1">
      <c r="A94" t="str">
        <f>LINK!C874</f>
        <v>Recharge des véhicules électriques</v>
      </c>
      <c r="B94" t="str">
        <v>EV-E2</v>
      </c>
      <c r="C94" t="str">
        <f>LINK!C1056</f>
        <v>Groupe de services définis par l'utilisateur 37</v>
      </c>
      <c r="D94" t="str">
        <f>LINK!C1101</f>
        <v>Service à potentiel d'intelligence défini par l'utilisateur 37</v>
      </c>
      <c r="E94" t="str">
        <f>LINK!$C$1110</f>
        <v>Niveau défini par l'utilisateur 1-0</v>
      </c>
      <c r="F94" t="str">
        <f>LINK!$C$1111</f>
        <v>Niveau défini par l'utilisateur 1-1</v>
      </c>
      <c r="G94" t="str">
        <f>LINK!$C$1112</f>
        <v>Niveau défini par l'utilisateur 1-2</v>
      </c>
      <c r="H94" t="str">
        <f>LINK!$C$1113</f>
        <v>Niveau défini par l'utilisateur 1-3</v>
      </c>
      <c r="I94" t="str">
        <f>LINK!$C$1114</f>
        <v>Niveau défini par l'utilisateur 1-4</v>
      </c>
      <c r="J94">
        <v>0</v>
      </c>
      <c r="K94">
        <v>0</v>
      </c>
      <c r="M94" t="str">
        <f>LINK!$C$1115</f>
        <v>Veuillez définir les préconditions pour ce service</v>
      </c>
      <c r="N94">
        <v>0</v>
      </c>
      <c r="O94" t="str">
        <v>EV</v>
      </c>
      <c r="Q94" t="str">
        <f>IF(R94=1,'Informations sur le bâtiment'!$G$63,"")</f>
        <v/>
      </c>
    </row>
    <row r="95" ht="30" customHeight="1">
      <c r="A95" t="str">
        <f>LINK!C875</f>
        <v>Recharge des véhicules électriques</v>
      </c>
      <c r="B95" t="str">
        <v>EV-E3</v>
      </c>
      <c r="C95" t="str">
        <f>LINK!C1057</f>
        <v>Groupe de services définis par l'utilisateur 38</v>
      </c>
      <c r="D95" t="str">
        <f>LINK!C1102</f>
        <v>Service à potentiel d'intelligence défini par l'utilisateur 38</v>
      </c>
      <c r="E95" t="str">
        <f>LINK!$C$1110</f>
        <v>Niveau défini par l'utilisateur 1-0</v>
      </c>
      <c r="F95" t="str">
        <f>LINK!$C$1111</f>
        <v>Niveau défini par l'utilisateur 1-1</v>
      </c>
      <c r="G95" t="str">
        <f>LINK!$C$1112</f>
        <v>Niveau défini par l'utilisateur 1-2</v>
      </c>
      <c r="H95" t="str">
        <f>LINK!$C$1113</f>
        <v>Niveau défini par l'utilisateur 1-3</v>
      </c>
      <c r="I95" t="str">
        <f>LINK!$C$1114</f>
        <v>Niveau défini par l'utilisateur 1-4</v>
      </c>
      <c r="J95">
        <v>0</v>
      </c>
      <c r="K95">
        <v>0</v>
      </c>
      <c r="M95" t="str">
        <f>LINK!$C$1115</f>
        <v>Veuillez définir les préconditions pour ce service</v>
      </c>
      <c r="N95">
        <v>0</v>
      </c>
      <c r="O95" t="str">
        <v>EV</v>
      </c>
      <c r="Q95" t="str">
        <f>IF(R95=1,'Informations sur le bâtiment'!$G$63,"")</f>
        <v/>
      </c>
    </row>
    <row r="96" ht="30" customHeight="1">
      <c r="A96" t="str">
        <f>LINK!C876</f>
        <v>Recharge des véhicules électriques</v>
      </c>
      <c r="B96" t="str">
        <v>EV-E4</v>
      </c>
      <c r="C96" t="str">
        <f>LINK!C1058</f>
        <v>Groupe de services définis par l'utilisateur 39</v>
      </c>
      <c r="D96" t="str">
        <f>LINK!C1103</f>
        <v>Service à potentiel d'intelligence défini par l'utilisateur 39</v>
      </c>
      <c r="E96" t="str">
        <f>LINK!$C$1110</f>
        <v>Niveau défini par l'utilisateur 1-0</v>
      </c>
      <c r="F96" t="str">
        <f>LINK!$C$1111</f>
        <v>Niveau défini par l'utilisateur 1-1</v>
      </c>
      <c r="G96" t="str">
        <f>LINK!$C$1112</f>
        <v>Niveau défini par l'utilisateur 1-2</v>
      </c>
      <c r="H96" t="str">
        <f>LINK!$C$1113</f>
        <v>Niveau défini par l'utilisateur 1-3</v>
      </c>
      <c r="I96" t="str">
        <f>LINK!$C$1114</f>
        <v>Niveau défini par l'utilisateur 1-4</v>
      </c>
      <c r="J96">
        <v>0</v>
      </c>
      <c r="K96">
        <v>0</v>
      </c>
      <c r="M96" t="str">
        <f>LINK!$C$1115</f>
        <v>Veuillez définir les préconditions pour ce service</v>
      </c>
      <c r="N96">
        <v>0</v>
      </c>
      <c r="O96" t="str">
        <v>EV</v>
      </c>
      <c r="Q96" t="str">
        <f>IF(R96=1,'Informations sur le bâtiment'!$G$63,"")</f>
        <v/>
      </c>
    </row>
    <row r="97" ht="30" customHeight="1">
      <c r="A97" t="str">
        <f>LINK!C877</f>
        <v>Recharge des véhicules électriques</v>
      </c>
      <c r="B97" t="str">
        <v>EV-E5</v>
      </c>
      <c r="C97" t="str">
        <f>LINK!C1059</f>
        <v>Groupe de services définis par l'utilisateur 40</v>
      </c>
      <c r="D97" t="str">
        <f>LINK!C1104</f>
        <v>Service à potentiel d'intelligence défini par l'utilisateur 40</v>
      </c>
      <c r="E97" t="str">
        <f>LINK!$C$1110</f>
        <v>Niveau défini par l'utilisateur 1-0</v>
      </c>
      <c r="F97" t="str">
        <f>LINK!$C$1111</f>
        <v>Niveau défini par l'utilisateur 1-1</v>
      </c>
      <c r="G97" t="str">
        <f>LINK!$C$1112</f>
        <v>Niveau défini par l'utilisateur 1-2</v>
      </c>
      <c r="H97" t="str">
        <f>LINK!$C$1113</f>
        <v>Niveau défini par l'utilisateur 1-3</v>
      </c>
      <c r="I97" t="str">
        <f>LINK!$C$1114</f>
        <v>Niveau défini par l'utilisateur 1-4</v>
      </c>
      <c r="J97">
        <v>0</v>
      </c>
      <c r="K97">
        <v>0</v>
      </c>
      <c r="M97" t="str">
        <f>LINK!$C$1115</f>
        <v>Veuillez définir les préconditions pour ce service</v>
      </c>
      <c r="N97">
        <v>0</v>
      </c>
      <c r="O97" t="str">
        <v>EV</v>
      </c>
      <c r="Q97" t="str">
        <f>IF(R97=1,'Informations sur le bâtiment'!$G$63,"")</f>
        <v/>
      </c>
    </row>
    <row r="98" ht="30" customHeight="1">
      <c r="A98" t="str">
        <f>LINK!C878</f>
        <v>Suivi et contrôle</v>
      </c>
      <c r="B98" t="str">
        <v>MC-E1</v>
      </c>
      <c r="C98" t="str">
        <f>LINK!C1060</f>
        <v>Groupe de services définis par l'utilisateur 41</v>
      </c>
      <c r="D98" t="str">
        <f>LINK!C1105</f>
        <v>Service à potentiel d'intelligence défini par l'utilisateur 41</v>
      </c>
      <c r="E98" t="str">
        <f>LINK!$C$1110</f>
        <v>Niveau défini par l'utilisateur 1-0</v>
      </c>
      <c r="F98" t="str">
        <f>LINK!$C$1111</f>
        <v>Niveau défini par l'utilisateur 1-1</v>
      </c>
      <c r="G98" t="str">
        <f>LINK!$C$1112</f>
        <v>Niveau défini par l'utilisateur 1-2</v>
      </c>
      <c r="H98" t="str">
        <f>LINK!$C$1113</f>
        <v>Niveau défini par l'utilisateur 1-3</v>
      </c>
      <c r="I98" t="str">
        <f>LINK!$C$1114</f>
        <v>Niveau défini par l'utilisateur 1-4</v>
      </c>
      <c r="J98">
        <v>0</v>
      </c>
      <c r="K98">
        <v>0</v>
      </c>
      <c r="M98" t="str">
        <f>LINK!$C$1115</f>
        <v>Veuillez définir les préconditions pour ce service</v>
      </c>
      <c r="N98">
        <v>0</v>
      </c>
      <c r="O98" t="str">
        <v>MC</v>
      </c>
      <c r="Q98" t="str">
        <f>IF(R98=1,'Informations sur le bâtiment'!$G$64,"")</f>
        <v/>
      </c>
    </row>
    <row r="99" ht="30" customHeight="1">
      <c r="A99" t="str">
        <f>LINK!C879</f>
        <v>Suivi et contrôle</v>
      </c>
      <c r="B99" t="str">
        <v>MC-E2</v>
      </c>
      <c r="C99" t="str">
        <f>LINK!C1061</f>
        <v>Groupe de services définis par l'utilisateur 42</v>
      </c>
      <c r="D99" t="str">
        <f>LINK!C1106</f>
        <v>Service à potentiel d'intelligence défini par l'utilisateur 42</v>
      </c>
      <c r="E99" t="str">
        <f>LINK!$C$1110</f>
        <v>Niveau défini par l'utilisateur 1-0</v>
      </c>
      <c r="F99" t="str">
        <f>LINK!$C$1111</f>
        <v>Niveau défini par l'utilisateur 1-1</v>
      </c>
      <c r="G99" t="str">
        <f>LINK!$C$1112</f>
        <v>Niveau défini par l'utilisateur 1-2</v>
      </c>
      <c r="H99" t="str">
        <f>LINK!$C$1113</f>
        <v>Niveau défini par l'utilisateur 1-3</v>
      </c>
      <c r="I99" t="str">
        <f>LINK!$C$1114</f>
        <v>Niveau défini par l'utilisateur 1-4</v>
      </c>
      <c r="J99">
        <v>0</v>
      </c>
      <c r="K99">
        <v>0</v>
      </c>
      <c r="M99" t="str">
        <f>LINK!$C$1115</f>
        <v>Veuillez définir les préconditions pour ce service</v>
      </c>
      <c r="N99">
        <v>0</v>
      </c>
      <c r="O99" t="str">
        <v>MC</v>
      </c>
      <c r="Q99" t="str">
        <f>IF(R99=1,'Informations sur le bâtiment'!$G$64,"")</f>
        <v/>
      </c>
    </row>
    <row r="100" ht="30" customHeight="1">
      <c r="A100" t="str">
        <f>LINK!C880</f>
        <v>Suivi et contrôle</v>
      </c>
      <c r="B100" t="str">
        <v>MC-E3</v>
      </c>
      <c r="C100" t="str">
        <f>LINK!C1062</f>
        <v>Groupe de services définis par l'utilisateur 43</v>
      </c>
      <c r="D100" t="str">
        <f>LINK!C1107</f>
        <v>Service à potentiel d'intelligence défini par l'utilisateur 43</v>
      </c>
      <c r="E100" t="str">
        <f>LINK!$C$1110</f>
        <v>Niveau défini par l'utilisateur 1-0</v>
      </c>
      <c r="F100" t="str">
        <f>LINK!$C$1111</f>
        <v>Niveau défini par l'utilisateur 1-1</v>
      </c>
      <c r="G100" t="str">
        <f>LINK!$C$1112</f>
        <v>Niveau défini par l'utilisateur 1-2</v>
      </c>
      <c r="H100" t="str">
        <f>LINK!$C$1113</f>
        <v>Niveau défini par l'utilisateur 1-3</v>
      </c>
      <c r="I100" t="str">
        <f>LINK!$C$1114</f>
        <v>Niveau défini par l'utilisateur 1-4</v>
      </c>
      <c r="J100">
        <v>0</v>
      </c>
      <c r="K100">
        <v>0</v>
      </c>
      <c r="M100" t="str">
        <f>LINK!$C$1115</f>
        <v>Veuillez définir les préconditions pour ce service</v>
      </c>
      <c r="N100">
        <v>0</v>
      </c>
      <c r="O100" t="str">
        <v>MC</v>
      </c>
      <c r="Q100" t="str">
        <f>IF(R100=1,'Informations sur le bâtiment'!$G$64,"")</f>
        <v/>
      </c>
    </row>
    <row r="101" ht="30" customHeight="1">
      <c r="A101" t="str">
        <f>LINK!C881</f>
        <v>Suivi et contrôle</v>
      </c>
      <c r="B101" t="str">
        <v>MC-E4</v>
      </c>
      <c r="C101" t="str">
        <f>LINK!C1063</f>
        <v>Groupe de services définis par l'utilisateur 44</v>
      </c>
      <c r="D101" t="str">
        <f>LINK!C1108</f>
        <v>Service à potentiel d'intelligence défini par l'utilisateur 44</v>
      </c>
      <c r="E101" t="str">
        <f>LINK!$C$1110</f>
        <v>Niveau défini par l'utilisateur 1-0</v>
      </c>
      <c r="F101" t="str">
        <f>LINK!$C$1111</f>
        <v>Niveau défini par l'utilisateur 1-1</v>
      </c>
      <c r="G101" t="str">
        <f>LINK!$C$1112</f>
        <v>Niveau défini par l'utilisateur 1-2</v>
      </c>
      <c r="H101" t="str">
        <f>LINK!$C$1113</f>
        <v>Niveau défini par l'utilisateur 1-3</v>
      </c>
      <c r="I101" t="str">
        <f>LINK!$C$1114</f>
        <v>Niveau défini par l'utilisateur 1-4</v>
      </c>
      <c r="J101">
        <v>0</v>
      </c>
      <c r="K101">
        <v>0</v>
      </c>
      <c r="M101" t="str">
        <f>LINK!$C$1115</f>
        <v>Veuillez définir les préconditions pour ce service</v>
      </c>
      <c r="N101">
        <v>0</v>
      </c>
      <c r="O101" t="str">
        <v>MC</v>
      </c>
      <c r="Q101" t="str">
        <f>IF(R101=1,'Informations sur le bâtiment'!$G$64,"")</f>
        <v/>
      </c>
    </row>
    <row r="102" ht="30" customHeight="1">
      <c r="A102" t="str">
        <f>LINK!C882</f>
        <v>Suivi et contrôle</v>
      </c>
      <c r="B102" t="str">
        <v>MC-E5</v>
      </c>
      <c r="C102" t="str">
        <f>LINK!C1064</f>
        <v>Groupe de services définis par l'utilisateur 45</v>
      </c>
      <c r="D102" t="str">
        <f>LINK!C1109</f>
        <v>Service à potentiel d'intelligence défini par l'utilisateur 45</v>
      </c>
      <c r="E102" t="str">
        <f>LINK!$C$1110</f>
        <v>Niveau défini par l'utilisateur 1-0</v>
      </c>
      <c r="F102" t="str">
        <f>LINK!$C$1111</f>
        <v>Niveau défini par l'utilisateur 1-1</v>
      </c>
      <c r="G102" t="str">
        <f>LINK!$C$1112</f>
        <v>Niveau défini par l'utilisateur 1-2</v>
      </c>
      <c r="H102" t="str">
        <f>LINK!$C$1113</f>
        <v>Niveau défini par l'utilisateur 1-3</v>
      </c>
      <c r="I102" t="str">
        <f>LINK!$C$1114</f>
        <v>Niveau défini par l'utilisateur 1-4</v>
      </c>
      <c r="J102">
        <v>0</v>
      </c>
      <c r="K102">
        <v>0</v>
      </c>
      <c r="M102" t="str">
        <f>LINK!$C$1115</f>
        <v>Veuillez définir les préconditions pour ce service</v>
      </c>
      <c r="N102">
        <v>0</v>
      </c>
      <c r="O102" t="str">
        <v>MC</v>
      </c>
      <c r="Q102" t="str">
        <f>IF(R102=1,'Informations sur le bâtiment'!$G$64,"")</f>
        <v/>
      </c>
    </row>
  </sheetData>
  <autoFilter ref="A1:M102"/>
  <pageMargins left="0.7" right="0.7" top="0.75" bottom="0.75" header="0.3" footer="0.3"/>
  <ignoredErrors>
    <ignoredError numberStoredAsText="1" sqref="A1:T102"/>
  </ignoredErrors>
</worksheet>
</file>

<file path=xl/worksheets/sheet10.xml><?xml version="1.0" encoding="utf-8"?>
<worksheet xmlns="http://schemas.openxmlformats.org/spreadsheetml/2006/main" xmlns:r="http://schemas.openxmlformats.org/officeDocument/2006/relationships">
  <dimension ref="A1:T2022"/>
  <sheetViews>
    <sheetView workbookViewId="0" rightToLeft="0"/>
  </sheetViews>
  <cols>
    <col min="1" max="1" customWidth="1" width="29.42578125"/>
    <col min="2" max="2" customWidth="1" width="5"/>
    <col min="3" max="3" customWidth="1" width="27.42578125" level="1" outlineLevel="1"/>
    <col min="4" max="4" customWidth="1" width="27.28515625"/>
    <col min="5" max="5" customWidth="1" width="33.42578125"/>
    <col min="6" max="6" customWidth="1" width="29.85546875"/>
    <col min="7" max="7" customWidth="1" width="25.140625"/>
    <col min="8" max="8" customWidth="1" width="21.42578125"/>
    <col min="9" max="9" customWidth="1" width="13.85546875"/>
    <col min="12" max="12" customWidth="1" width="11.42578125"/>
  </cols>
  <sheetData>
    <row r="1" ht="38.25" customHeight="1">
      <c r="A1" t="str">
        <v>language</v>
      </c>
      <c r="B1">
        <v>1</v>
      </c>
      <c r="C1" t="str">
        <f>'Informations sur le bâtiment'!B1</f>
        <v>Français</v>
      </c>
      <c r="D1" t="str">
        <v>English</v>
      </c>
      <c r="E1" t="str">
        <v>Français</v>
      </c>
      <c r="F1" t="str">
        <v>Deutsch</v>
      </c>
      <c r="G1" t="str">
        <v>Español</v>
      </c>
      <c r="H1" t="str">
        <v>Nederlands</v>
      </c>
      <c r="O1" t="str">
        <v>Color Code</v>
      </c>
      <c r="P1" t="str">
        <v>From INPUT</v>
      </c>
      <c r="Q1" t="str">
        <v>Constant</v>
      </c>
      <c r="R1" t="str">
        <v>Referenced Value</v>
      </c>
      <c r="S1" t="str">
        <v>From Dropdown(index)</v>
      </c>
      <c r="T1" t="str">
        <v>Calculated</v>
      </c>
    </row>
    <row r="2" ht="37.5" customHeight="1">
      <c r="A2" t="str">
        <v>interface header</v>
      </c>
      <c r="B2">
        <v>2</v>
      </c>
      <c r="C2" t="str">
        <f>HLOOKUP($C$1,$D$1:$I$9948,$B2,FALSE)</f>
        <v>INFORMATIONS RELATIVES A L'EVALUATEUR</v>
      </c>
      <c r="D2" t="str">
        <v>ASSESSOR INFORMATION</v>
      </c>
      <c r="E2" t="str">
        <v>INFORMATIONS RELATIVES A L'EVALUATEUR</v>
      </c>
      <c r="F2" t="str">
        <v>INFORMATIONEN ZUM PRÜFER</v>
      </c>
    </row>
    <row r="3">
      <c r="A3" t="str">
        <v>interface header</v>
      </c>
      <c r="B3">
        <v>3</v>
      </c>
      <c r="C3">
        <f>HLOOKUP($C$1,$D$1:$I$9948,$B3,FALSE)</f>
        <v>0</v>
      </c>
      <c r="F3" t="str">
        <v xml:space="preserve"> </v>
      </c>
    </row>
    <row r="4">
      <c r="A4" t="str">
        <v>interface header</v>
      </c>
      <c r="B4">
        <v>4</v>
      </c>
      <c r="C4" t="str">
        <f>HLOOKUP($C$1,$D$1:$I$9948,$B4,FALSE)</f>
        <v>Nom</v>
      </c>
      <c r="D4" t="str">
        <v>Name</v>
      </c>
      <c r="E4" t="str">
        <v>Nom</v>
      </c>
      <c r="F4" t="str">
        <v>Name</v>
      </c>
    </row>
    <row r="5">
      <c r="A5" t="str">
        <v>interface header</v>
      </c>
      <c r="B5">
        <v>5</v>
      </c>
      <c r="C5" t="str">
        <f>HLOOKUP($C$1,$D$1:$I$9948,$B5,FALSE)</f>
        <v>Organisation</v>
      </c>
      <c r="D5" t="str">
        <v>Organisation</v>
      </c>
      <c r="E5" t="str">
        <v>Organisation</v>
      </c>
      <c r="F5" t="str">
        <v>Organisation</v>
      </c>
    </row>
    <row r="6">
      <c r="A6" t="str">
        <v>interface header</v>
      </c>
      <c r="B6">
        <v>6</v>
      </c>
      <c r="C6">
        <f>HLOOKUP($C$1,$D$1:$I$9948,$B6,FALSE)</f>
        <v>0</v>
      </c>
      <c r="F6" t="str">
        <v xml:space="preserve"> </v>
      </c>
    </row>
    <row r="7">
      <c r="A7" t="str">
        <v>interface header</v>
      </c>
      <c r="B7">
        <v>7</v>
      </c>
      <c r="C7" t="str">
        <f>HLOOKUP($C$1,$D$1:$I$9948,$B7,FALSE)</f>
        <v>Coordonnées</v>
      </c>
      <c r="D7" t="str">
        <v>Contact information</v>
      </c>
      <c r="E7" t="str">
        <v>Coordonnées</v>
      </c>
      <c r="F7" t="str">
        <v>Kontaktinformationen</v>
      </c>
    </row>
    <row r="8">
      <c r="A8" t="str">
        <v>interface header</v>
      </c>
      <c r="B8">
        <v>8</v>
      </c>
      <c r="C8" t="str">
        <f>HLOOKUP($C$1,$D$1:$I$9948,$B8,FALSE)</f>
        <v>adresse électronique</v>
      </c>
      <c r="D8" t="str">
        <v>e-mail address</v>
      </c>
      <c r="E8" t="str">
        <v>adresse électronique</v>
      </c>
      <c r="F8" t="str">
        <v>E-Mail Adresse</v>
      </c>
    </row>
    <row r="9" ht="30" customHeight="1">
      <c r="A9" t="str">
        <v>interface header</v>
      </c>
      <c r="B9">
        <v>9</v>
      </c>
      <c r="C9" t="str">
        <f>HLOOKUP($C$1,$D$1:$I$9948,$B9,FALSE)</f>
        <v>téléphone (facultatif)</v>
      </c>
      <c r="D9" t="str">
        <v>telephone number (optional)</v>
      </c>
      <c r="E9" t="str">
        <v>téléphone (facultatif)</v>
      </c>
      <c r="F9" t="str">
        <v>Telefonnummer (fakultativ)</v>
      </c>
    </row>
    <row r="10">
      <c r="A10" t="str">
        <v>interface header</v>
      </c>
      <c r="B10">
        <v>10</v>
      </c>
      <c r="C10">
        <f>HLOOKUP($C$1,$D$1:$I$9948,$B10,FALSE)</f>
        <v>0</v>
      </c>
      <c r="F10" t="str">
        <v xml:space="preserve"> </v>
      </c>
    </row>
    <row r="11">
      <c r="A11" t="str">
        <v>interface header</v>
      </c>
      <c r="B11">
        <v>11</v>
      </c>
      <c r="C11">
        <f>HLOOKUP($C$1,$D$1:$I$9948,$B11,FALSE)</f>
        <v>0</v>
      </c>
      <c r="F11" t="str">
        <v xml:space="preserve"> </v>
      </c>
    </row>
    <row r="12">
      <c r="A12" t="str">
        <v>interface header</v>
      </c>
      <c r="B12">
        <v>12</v>
      </c>
      <c r="C12">
        <f>HLOOKUP($C$1,$D$1:$I$9948,$B12,FALSE)</f>
        <v>0</v>
      </c>
      <c r="F12" t="str">
        <v xml:space="preserve"> </v>
      </c>
    </row>
    <row r="13" ht="56.25" customHeight="1">
      <c r="A13" t="str">
        <v>interface header</v>
      </c>
      <c r="B13">
        <v>13</v>
      </c>
      <c r="C13" t="str">
        <f>HLOOKUP($C$1,$D$1:$I$9948,$B13,FALSE)</f>
        <v>INFORMATIONS GENERALES SUR LE BATIMENT</v>
      </c>
      <c r="D13" t="str">
        <v>GENERAL BUILDING INFORMATION</v>
      </c>
      <c r="E13" t="str">
        <v>INFORMATIONS GENERALES SUR LE BATIMENT</v>
      </c>
      <c r="F13" t="str">
        <v>ALLGEMEINE INFORMATIONEN ZUM GEBÄUDE</v>
      </c>
    </row>
    <row r="14">
      <c r="A14" t="str">
        <v>interface header</v>
      </c>
      <c r="B14">
        <v>14</v>
      </c>
      <c r="C14">
        <f>HLOOKUP($C$1,$D$1:$I$9948,$B14,FALSE)</f>
        <v>0</v>
      </c>
      <c r="F14" t="str">
        <v xml:space="preserve"> </v>
      </c>
    </row>
    <row r="15">
      <c r="A15" t="str">
        <v>interface header</v>
      </c>
      <c r="B15">
        <v>15</v>
      </c>
      <c r="C15" t="str">
        <f>HLOOKUP($C$1,$D$1:$I$9948,$B15,FALSE)</f>
        <v>Type de bâtiment</v>
      </c>
      <c r="D15" t="str">
        <v>Building type</v>
      </c>
      <c r="E15" t="str">
        <v>Type de bâtiment</v>
      </c>
      <c r="F15" t="str">
        <v>Gebäudeart</v>
      </c>
    </row>
    <row r="16">
      <c r="A16" t="str">
        <v>interface header</v>
      </c>
      <c r="B16">
        <v>16</v>
      </c>
      <c r="C16" t="str">
        <f>HLOOKUP($C$1,$D$1:$I$9948,$B16,FALSE)</f>
        <v>Utilisation du bâtiment</v>
      </c>
      <c r="D16" t="str">
        <v>Building usage</v>
      </c>
      <c r="E16" t="str">
        <v>Utilisation du bâtiment</v>
      </c>
      <c r="F16" t="str">
        <v>Nutzung des Gebäudes</v>
      </c>
    </row>
    <row r="17">
      <c r="A17" t="str">
        <v>interface header</v>
      </c>
      <c r="B17">
        <v>17</v>
      </c>
      <c r="C17" t="str">
        <f>HLOOKUP($C$1,$D$1:$I$9948,$B17,FALSE)</f>
        <v>Localisation</v>
      </c>
      <c r="D17" t="str">
        <v>Location</v>
      </c>
      <c r="E17" t="str">
        <v>Localisation</v>
      </c>
      <c r="F17" t="str">
        <v>Standort</v>
      </c>
    </row>
    <row r="18">
      <c r="A18" t="str">
        <v>interface header</v>
      </c>
      <c r="B18">
        <v>18</v>
      </c>
      <c r="C18" t="str">
        <f>HLOOKUP($C$1,$D$1:$I$9948,$B18,FALSE)</f>
        <v>Zone climatique:</v>
      </c>
      <c r="D18" t="str">
        <v>Climate zone:</v>
      </c>
      <c r="E18" t="str">
        <v>Zone climatique:</v>
      </c>
      <c r="F18" t="str">
        <v>Klimazone:</v>
      </c>
    </row>
    <row r="19">
      <c r="A19" t="str">
        <v>interface header</v>
      </c>
      <c r="B19">
        <v>19</v>
      </c>
      <c r="C19">
        <f>HLOOKUP($C$1,$D$1:$I$9948,$B19,FALSE)</f>
        <v>0</v>
      </c>
      <c r="F19" t="str">
        <v xml:space="preserve"> </v>
      </c>
    </row>
    <row r="20" ht="30" customHeight="1">
      <c r="A20" t="str">
        <v>interface header</v>
      </c>
      <c r="B20">
        <v>20</v>
      </c>
      <c r="C20" t="str">
        <f>HLOOKUP($C$1,$D$1:$I$9948,$B20,FALSE)</f>
        <v>Surface de plancher nette du bâtiment</v>
      </c>
      <c r="D20" t="str">
        <v>Total useful floor area of the building</v>
      </c>
      <c r="E20" t="str">
        <v>Surface de plancher nette du bâtiment</v>
      </c>
      <c r="F20" t="str">
        <v>Gesamtnutzfläche des Gebäudes</v>
      </c>
    </row>
    <row r="21">
      <c r="A21" t="str">
        <v>interface header</v>
      </c>
      <c r="B21">
        <v>21</v>
      </c>
      <c r="C21" t="str">
        <f>HLOOKUP($C$1,$D$1:$I$9948,$B21,FALSE)</f>
        <v>Année de construction</v>
      </c>
      <c r="D21" t="str">
        <v>Year of construction</v>
      </c>
      <c r="E21" t="str">
        <v>Année de construction</v>
      </c>
      <c r="F21" t="str">
        <v>Jahr der Errichtung</v>
      </c>
    </row>
    <row r="22">
      <c r="A22" t="str">
        <v>interface header</v>
      </c>
      <c r="B22">
        <v>22</v>
      </c>
      <c r="C22" t="str">
        <f>HLOOKUP($C$1,$D$1:$I$9948,$B22,FALSE)</f>
        <v>Etat du bâtiment</v>
      </c>
      <c r="D22" t="str">
        <v>Building state</v>
      </c>
      <c r="E22" t="str">
        <v>Etat du bâtiment</v>
      </c>
      <c r="F22" t="str">
        <v>Bauzustand</v>
      </c>
    </row>
    <row r="23">
      <c r="A23" t="str">
        <v>interface header</v>
      </c>
      <c r="B23">
        <v>23</v>
      </c>
      <c r="C23">
        <f>HLOOKUP($C$1,$D$1:$I$9948,$B23,FALSE)</f>
        <v>0</v>
      </c>
      <c r="F23" t="str">
        <v xml:space="preserve"> </v>
      </c>
    </row>
    <row r="24" ht="30" customHeight="1">
      <c r="A24" t="str">
        <v>interface header</v>
      </c>
      <c r="B24">
        <v>24</v>
      </c>
      <c r="C24" t="str">
        <f>HLOOKUP($C$1,$D$1:$I$9948,$B24,FALSE)</f>
        <v>Brève description du bâtiment:</v>
      </c>
      <c r="D24" t="str">
        <v xml:space="preserve">Please provide a brief description of the building </v>
      </c>
      <c r="E24" t="str">
        <v>Brève description du bâtiment:</v>
      </c>
      <c r="F24" t="str">
        <v xml:space="preserve">Bitte geben Sie eine kurze Beschreibung des Gebäudes </v>
      </c>
    </row>
    <row r="25">
      <c r="A25" t="str">
        <v>interface header</v>
      </c>
      <c r="B25">
        <v>25</v>
      </c>
      <c r="C25">
        <f>HLOOKUP($C$1,$D$1:$I$9948,$B25,FALSE)</f>
        <v>0</v>
      </c>
      <c r="F25" t="str">
        <v xml:space="preserve"> </v>
      </c>
    </row>
    <row r="26">
      <c r="A26" t="str">
        <v>interface header</v>
      </c>
      <c r="B26">
        <v>26</v>
      </c>
      <c r="C26" t="str">
        <f>HLOOKUP($C$1,$D$1:$I$9948,$B26,FALSE)</f>
        <v>Adresse:</v>
      </c>
      <c r="D26" t="str">
        <v>Address:</v>
      </c>
      <c r="E26" t="str">
        <v>Adresse:</v>
      </c>
      <c r="F26" t="str">
        <v>Adresse:</v>
      </c>
    </row>
    <row r="27">
      <c r="A27" t="str">
        <v>interface header</v>
      </c>
      <c r="B27">
        <v>27</v>
      </c>
      <c r="C27">
        <f>HLOOKUP($C$1,$D$1:$I$9948,$B27,FALSE)</f>
        <v>0</v>
      </c>
      <c r="F27" t="str">
        <v xml:space="preserve"> </v>
      </c>
    </row>
    <row r="28">
      <c r="A28" t="str">
        <v>interface header</v>
      </c>
      <c r="B28">
        <v>28</v>
      </c>
      <c r="C28">
        <f>HLOOKUP($C$1,$D$1:$I$9948,$B28,FALSE)</f>
        <v>0</v>
      </c>
      <c r="F28" t="str">
        <v xml:space="preserve"> </v>
      </c>
    </row>
    <row r="29">
      <c r="A29" t="str">
        <v>interface header</v>
      </c>
      <c r="B29">
        <v>29</v>
      </c>
      <c r="C29" t="str">
        <f>HLOOKUP($C$1,$D$1:$I$9948,$B29,FALSE)</f>
        <v>Sélection de la méthodologie</v>
      </c>
      <c r="D29" t="str">
        <v>METHODOLOGY SELECTION</v>
      </c>
      <c r="E29" t="str">
        <v>Sélection de la méthodologie</v>
      </c>
      <c r="F29" t="str">
        <v>AUSWAHL DER METHODIK</v>
      </c>
    </row>
    <row r="30">
      <c r="A30" t="str">
        <v>interface header</v>
      </c>
      <c r="B30">
        <v>30</v>
      </c>
      <c r="C30" t="str">
        <f>HLOOKUP($C$1,$D$1:$I$9948,$B30,FALSE)</f>
        <v>Facteurs de pondération</v>
      </c>
      <c r="D30" t="str">
        <v>Preferred weightings</v>
      </c>
      <c r="E30" t="str">
        <v>Facteurs de pondération</v>
      </c>
      <c r="F30" t="str">
        <v>Bevorzugte Gewichtungen</v>
      </c>
    </row>
    <row r="31" ht="75" customHeight="1">
      <c r="A31" t="str">
        <v>interface header</v>
      </c>
      <c r="B31">
        <v>31</v>
      </c>
      <c r="C31" t="str">
        <f>HLOOKUP($C$1,$D$1:$I$9948,$B31,FALSE)</f>
        <v>Veuillez vous assurer de remplir les facteurs de pondération définis par l'utilisateur sous l'onglet 'WEIGHTINGS'</v>
      </c>
      <c r="D31" t="str">
        <v>please make sure to fill in the user-defined weighting factors under the weightings tab!</v>
      </c>
      <c r="E31" t="str">
        <v>Veuillez vous assurer de remplir les facteurs de pondération définis par l'utilisateur sous l'onglet 'WEIGHTINGS'</v>
      </c>
      <c r="F31" t="str">
        <v>Bitte beachten Sie, dass Sie die benutzerdefinierten Gewichtungsfaktoren auf der Registerkarte "Gewichtungen" eingeben müssen!</v>
      </c>
    </row>
    <row r="32" ht="30" customHeight="1">
      <c r="A32" t="str">
        <v>interface header</v>
      </c>
      <c r="B32">
        <v>32</v>
      </c>
      <c r="C32" t="str">
        <f>HLOOKUP($C$1,$D$1:$I$9948,$B32,FALSE)</f>
        <v>Catalogue de services</v>
      </c>
      <c r="D32" t="str">
        <v>Preferred services catalogue</v>
      </c>
      <c r="E32" t="str">
        <v>Catalogue de services</v>
      </c>
      <c r="F32" t="str">
        <v>Katalog der bevorzugten Dienstleistungen</v>
      </c>
    </row>
    <row r="33">
      <c r="A33" t="str">
        <v>interface header</v>
      </c>
      <c r="B33">
        <v>33</v>
      </c>
      <c r="C33">
        <f>HLOOKUP($C$1,$D$1:$I$9948,$B33,FALSE)</f>
        <v>0</v>
      </c>
      <c r="F33" t="str">
        <v xml:space="preserve"> </v>
      </c>
    </row>
    <row r="34">
      <c r="A34" t="str">
        <v>interface header</v>
      </c>
      <c r="B34">
        <v>34</v>
      </c>
      <c r="C34">
        <f>HLOOKUP($C$1,$D$1:$I$9948,$B34,FALSE)</f>
        <v>0</v>
      </c>
      <c r="F34" t="str">
        <v xml:space="preserve"> </v>
      </c>
    </row>
    <row r="35" ht="18.75" customHeight="1">
      <c r="A35" t="str">
        <v>interface header</v>
      </c>
      <c r="B35">
        <v>35</v>
      </c>
      <c r="C35" t="str">
        <f>HLOOKUP($C$1,$D$1:$I$9948,$B35,FALSE)</f>
        <v>Domaines présents</v>
      </c>
      <c r="D35" t="str">
        <v>Domains present</v>
      </c>
      <c r="E35" t="str">
        <v>Domaines présents</v>
      </c>
      <c r="F35" t="str">
        <v>Vorhandene Bereiche</v>
      </c>
    </row>
    <row r="36">
      <c r="A36" t="str">
        <v>interface header</v>
      </c>
      <c r="B36">
        <v>36</v>
      </c>
      <c r="C36">
        <f>HLOOKUP($C$1,$D$1:$I$9948,$B36,FALSE)</f>
        <v>0</v>
      </c>
      <c r="F36" t="str">
        <v xml:space="preserve"> </v>
      </c>
    </row>
    <row r="37" ht="45" customHeight="1">
      <c r="A37" t="str">
        <v>interface header</v>
      </c>
      <c r="B37">
        <v>37</v>
      </c>
      <c r="C37" t="str">
        <f>HLOOKUP($C$1,$D$1:$I$9948,$B37,FALSE)</f>
        <v>Les systèmes techniques suivants sont-ils présents dans le bâtiment?</v>
      </c>
      <c r="D37" t="str">
        <v>Are the following technical building systems present in your building?</v>
      </c>
      <c r="E37" t="str">
        <v>Les systèmes techniques suivants sont-ils présents dans le bâtiment?</v>
      </c>
      <c r="F37" t="str">
        <v>Sind folgende gebäudetechnischen Anlagen in Ihrem Gebäude vorhanden?</v>
      </c>
    </row>
    <row r="38" ht="60" customHeight="1">
      <c r="A38" t="str">
        <v>interface header</v>
      </c>
      <c r="B38">
        <v>38</v>
      </c>
      <c r="C38" t="str">
        <f>HLOOKUP($C$1,$D$1:$I$9948,$B38,FALSE)</f>
        <v>S'ils ne le sont pas, sont-ils obligatoires pour les nouvelles constructions dans le pays considéré?</v>
      </c>
      <c r="D38" t="str">
        <v>If not, are they mandatory for new constructions in your country of residence?</v>
      </c>
      <c r="E38" t="str">
        <v>S'ils ne le sont pas, sont-ils obligatoires pour les nouvelles constructions dans le pays considéré?</v>
      </c>
      <c r="F38" t="str">
        <v>Wenn nicht, sind sie für Neubauten in Ihrem Wohnsitzland vorgeschrieben?</v>
      </c>
    </row>
    <row r="39">
      <c r="A39" t="str">
        <v>interface header</v>
      </c>
      <c r="B39">
        <v>39</v>
      </c>
      <c r="C39">
        <f>HLOOKUP($C$1,$D$1:$I$9948,$B39,FALSE)</f>
        <v>0</v>
      </c>
      <c r="F39" t="str">
        <v xml:space="preserve"> </v>
      </c>
    </row>
    <row r="40">
      <c r="A40" t="str">
        <v>interface header</v>
      </c>
      <c r="B40">
        <v>40</v>
      </c>
      <c r="C40">
        <f>HLOOKUP($C$1,$D$1:$I$9948,$B40,FALSE)</f>
        <v>0</v>
      </c>
      <c r="F40" t="str">
        <v xml:space="preserve"> </v>
      </c>
    </row>
    <row r="41">
      <c r="A41" t="str">
        <v>interface header</v>
      </c>
      <c r="B41">
        <v>41</v>
      </c>
      <c r="C41" t="str">
        <f>HLOOKUP($C$1,$D$1:$I$9948,$B41,FALSE)</f>
        <v>Le chauffage</v>
      </c>
      <c r="D41" t="str">
        <v>Heating</v>
      </c>
      <c r="E41" t="str">
        <v>Le chauffage</v>
      </c>
      <c r="F41" t="str">
        <v>Heizung</v>
      </c>
    </row>
    <row r="42">
      <c r="A42" t="str">
        <v>interface header</v>
      </c>
      <c r="B42">
        <v>42</v>
      </c>
      <c r="C42" t="str">
        <f>HLOOKUP($C$1,$D$1:$I$9948,$B42,FALSE)</f>
        <v>L’eau chaude sanitaire</v>
      </c>
      <c r="D42" t="str">
        <v>Domestic hot water</v>
      </c>
      <c r="E42" t="str">
        <v>L’eau chaude sanitaire</v>
      </c>
      <c r="F42" t="str">
        <v>Warmwasser (Trinkwasser)</v>
      </c>
    </row>
    <row r="43">
      <c r="A43" t="str">
        <v>interface header</v>
      </c>
      <c r="B43">
        <v>43</v>
      </c>
      <c r="C43" t="str">
        <f>HLOOKUP($C$1,$D$1:$I$9948,$B43,FALSE)</f>
        <v>Le refroidissement</v>
      </c>
      <c r="D43" t="str">
        <v>Cooling</v>
      </c>
      <c r="E43" t="str">
        <v>Le refroidissement</v>
      </c>
      <c r="F43" t="str">
        <v>Kühlung</v>
      </c>
    </row>
    <row r="44">
      <c r="A44" t="str">
        <v>interface header</v>
      </c>
      <c r="B44">
        <v>44</v>
      </c>
      <c r="C44" t="str">
        <f>HLOOKUP($C$1,$D$1:$I$9948,$B44,FALSE)</f>
        <v>La ventilation</v>
      </c>
      <c r="D44" t="str">
        <v>Ventilation</v>
      </c>
      <c r="E44" t="str">
        <v>La ventilation</v>
      </c>
      <c r="F44" t="str">
        <v>Belüftung</v>
      </c>
    </row>
    <row r="45">
      <c r="A45" t="str">
        <v>interface header</v>
      </c>
      <c r="B45">
        <v>45</v>
      </c>
      <c r="C45" t="str">
        <f>HLOOKUP($C$1,$D$1:$I$9948,$B45,FALSE)</f>
        <v>L’éclairage</v>
      </c>
      <c r="D45" t="str">
        <v>Lighting</v>
      </c>
      <c r="E45" t="str">
        <v>L’éclairage</v>
      </c>
      <c r="F45" t="str">
        <v>Beleuchtung</v>
      </c>
    </row>
    <row r="46" ht="30" customHeight="1">
      <c r="A46" t="str">
        <v>interface header</v>
      </c>
      <c r="B46">
        <v>46</v>
      </c>
      <c r="C46" t="str">
        <f>HLOOKUP($C$1,$D$1:$I$9948,$B46,FALSE)</f>
        <v>L’enveloppe dynamique du bâtiment</v>
      </c>
      <c r="D46" t="str">
        <v>Dynamic building envelope</v>
      </c>
      <c r="E46" t="str">
        <v>L’enveloppe dynamique du bâtiment</v>
      </c>
      <c r="F46" t="str">
        <v>Dynamische Gebäudehülle</v>
      </c>
    </row>
    <row r="47">
      <c r="A47" t="str">
        <v>interface header</v>
      </c>
      <c r="B47">
        <v>47</v>
      </c>
      <c r="C47" t="str">
        <f>HLOOKUP($C$1,$D$1:$I$9948,$B47,FALSE)</f>
        <v>L’électricité</v>
      </c>
      <c r="D47" t="str">
        <v>Electricity</v>
      </c>
      <c r="E47" t="str">
        <v>L’électricité</v>
      </c>
      <c r="F47" t="str">
        <v>Elektrizität</v>
      </c>
    </row>
    <row r="48" ht="30" customHeight="1">
      <c r="A48" t="str">
        <v>interface header</v>
      </c>
      <c r="B48">
        <v>48</v>
      </c>
      <c r="C48" t="str">
        <f>HLOOKUP($C$1,$D$1:$I$9948,$B48,FALSE)</f>
        <v>La recharge des véhicules électriques</v>
      </c>
      <c r="D48" t="str">
        <v>Electric vehicle charging</v>
      </c>
      <c r="E48" t="str">
        <v>La recharge des véhicules électriques</v>
      </c>
      <c r="F48" t="str">
        <v>Laden von Elektrofahrzeugen</v>
      </c>
    </row>
    <row r="49">
      <c r="A49" t="str">
        <v>interface header</v>
      </c>
      <c r="B49">
        <v>49</v>
      </c>
      <c r="C49" t="str">
        <f>HLOOKUP($C$1,$D$1:$I$9948,$B49,FALSE)</f>
        <v>Le suivi et le contrôle</v>
      </c>
      <c r="D49" t="str">
        <v>Monitoring and control</v>
      </c>
      <c r="E49" t="str">
        <v>Le suivi et le contrôle</v>
      </c>
      <c r="F49" t="str">
        <v>Überwachung und Kontrolle</v>
      </c>
    </row>
    <row r="50">
      <c r="A50" t="str">
        <v>interface header</v>
      </c>
      <c r="B50">
        <v>50</v>
      </c>
      <c r="C50">
        <f>HLOOKUP($C$1,$D$1:$I$9948,$B50,FALSE)</f>
        <v>0</v>
      </c>
      <c r="F50" t="str">
        <v xml:space="preserve"> </v>
      </c>
    </row>
    <row r="51">
      <c r="A51" t="str">
        <v>interface header</v>
      </c>
      <c r="B51">
        <v>51</v>
      </c>
      <c r="C51">
        <f>HLOOKUP($C$1,$D$1:$I$9948,$B51,FALSE)</f>
        <v>0</v>
      </c>
      <c r="F51" t="str">
        <v xml:space="preserve"> </v>
      </c>
    </row>
    <row r="52">
      <c r="A52" t="str">
        <v>interface header</v>
      </c>
      <c r="B52">
        <v>52</v>
      </c>
      <c r="C52">
        <f>HLOOKUP($C$1,$D$1:$I$9948,$B52,FALSE)</f>
        <v>0</v>
      </c>
      <c r="F52" t="str">
        <v xml:space="preserve"> </v>
      </c>
    </row>
    <row r="53" ht="18.75" customHeight="1">
      <c r="A53" t="str">
        <v>interface header</v>
      </c>
      <c r="B53">
        <v>53</v>
      </c>
      <c r="C53" t="str">
        <f>HLOOKUP($C$1,$D$1:$I$9948,$B53,FALSE)</f>
        <v>CHAUFFAGE</v>
      </c>
      <c r="D53" t="str">
        <v>HEATING</v>
      </c>
      <c r="E53" t="str">
        <v>CHAUFFAGE</v>
      </c>
      <c r="F53" t="str">
        <v>HEIZUNG</v>
      </c>
    </row>
    <row r="54">
      <c r="A54" t="str">
        <v>interface header</v>
      </c>
      <c r="B54">
        <v>54</v>
      </c>
      <c r="C54">
        <f>HLOOKUP($C$1,$D$1:$I$9948,$B54,FALSE)</f>
        <v>0</v>
      </c>
      <c r="F54" t="str">
        <v xml:space="preserve"> </v>
      </c>
    </row>
    <row r="55">
      <c r="A55" t="str">
        <v>interface header</v>
      </c>
      <c r="B55">
        <v>55</v>
      </c>
      <c r="C55" t="str">
        <f>HLOOKUP($C$1,$D$1:$I$9948,$B55,FALSE)</f>
        <v>Type d'émission</v>
      </c>
      <c r="D55" t="str">
        <v>Emission type</v>
      </c>
      <c r="E55" t="str">
        <v>Type d'émission</v>
      </c>
      <c r="F55" t="str">
        <v>Art der Übergabe</v>
      </c>
    </row>
    <row r="56">
      <c r="A56" t="str">
        <v>interface header</v>
      </c>
      <c r="B56">
        <v>56</v>
      </c>
      <c r="C56" t="str">
        <f>HLOOKUP($C$1,$D$1:$I$9948,$B56,FALSE)</f>
        <v>Type de production</v>
      </c>
      <c r="D56" t="str">
        <v>Production type</v>
      </c>
      <c r="E56" t="str">
        <v>Type de production</v>
      </c>
      <c r="F56" t="str">
        <v>Art der Wärmeerzeugung</v>
      </c>
    </row>
    <row r="57" ht="30" customHeight="1">
      <c r="A57" t="str">
        <v>interface header</v>
      </c>
      <c r="B57">
        <v>57</v>
      </c>
      <c r="C57" t="str">
        <f>HLOOKUP($C$1,$D$1:$I$9948,$B57,FALSE)</f>
        <v>Stockage d'énergie thermique</v>
      </c>
      <c r="D57" t="str">
        <v xml:space="preserve">Thermal energy storage </v>
      </c>
      <c r="E57" t="str">
        <v>Stockage d'énergie thermique</v>
      </c>
      <c r="F57" t="str">
        <v xml:space="preserve">Thermische Energiespeicherung </v>
      </c>
    </row>
    <row r="58">
      <c r="A58" t="str">
        <v>interface header</v>
      </c>
      <c r="B58">
        <v>58</v>
      </c>
      <c r="C58" t="str">
        <f>HLOOKUP($C$1,$D$1:$I$9948,$B58,FALSE)</f>
        <v>Générateurs multiples</v>
      </c>
      <c r="D58" t="str">
        <v xml:space="preserve">Multiple generators </v>
      </c>
      <c r="E58" t="str">
        <v>Générateurs multiples</v>
      </c>
      <c r="F58" t="str">
        <v>Mehrere Wärmeerzeuger</v>
      </c>
    </row>
    <row r="59">
      <c r="A59" t="str">
        <v>interface header</v>
      </c>
      <c r="B59">
        <v>59</v>
      </c>
      <c r="C59">
        <f>HLOOKUP($C$1,$D$1:$I$9948,$B59,FALSE)</f>
        <v>0</v>
      </c>
      <c r="F59" t="str">
        <v xml:space="preserve"> </v>
      </c>
    </row>
    <row r="60">
      <c r="A60" t="str">
        <v>interface header</v>
      </c>
      <c r="B60">
        <v>60</v>
      </c>
      <c r="C60">
        <f>HLOOKUP($C$1,$D$1:$I$9948,$B60,FALSE)</f>
        <v>0</v>
      </c>
      <c r="F60" t="str">
        <v xml:space="preserve"> </v>
      </c>
    </row>
    <row r="61">
      <c r="A61" t="str">
        <v>interface header</v>
      </c>
      <c r="B61">
        <v>61</v>
      </c>
      <c r="C61">
        <f>HLOOKUP($C$1,$D$1:$I$9948,$B61,FALSE)</f>
        <v>0</v>
      </c>
      <c r="F61" t="str">
        <v xml:space="preserve"> </v>
      </c>
    </row>
    <row r="62" ht="37.5" customHeight="1">
      <c r="A62" t="str">
        <v>interface header</v>
      </c>
      <c r="B62">
        <v>62</v>
      </c>
      <c r="C62" t="str">
        <f>HLOOKUP($C$1,$D$1:$I$9948,$B62,FALSE)</f>
        <v>EAU CHAUDE SANITAIRE</v>
      </c>
      <c r="D62" t="str">
        <v>DOMESTIC HOT WATER</v>
      </c>
      <c r="E62" t="str">
        <v>EAU CHAUDE SANITAIRE</v>
      </c>
      <c r="F62" t="str">
        <v>HAUSHALTSWARMWASSER</v>
      </c>
    </row>
    <row r="63">
      <c r="A63" t="str">
        <v>interface header</v>
      </c>
      <c r="B63">
        <v>63</v>
      </c>
      <c r="C63">
        <f>HLOOKUP($C$1,$D$1:$I$9948,$B63,FALSE)</f>
        <v>0</v>
      </c>
      <c r="F63" t="str">
        <v xml:space="preserve"> </v>
      </c>
    </row>
    <row r="64">
      <c r="A64" t="str">
        <v>interface header</v>
      </c>
      <c r="B64">
        <v>64</v>
      </c>
      <c r="C64" t="str">
        <f>HLOOKUP($C$1,$D$1:$I$9948,$B64,FALSE)</f>
        <v>Type de production</v>
      </c>
      <c r="D64" t="str">
        <v>Production type</v>
      </c>
      <c r="E64" t="str">
        <v>Type de production</v>
      </c>
      <c r="F64" t="str">
        <v>Art der Wärmeerzeugung</v>
      </c>
    </row>
    <row r="65" ht="30" customHeight="1">
      <c r="A65" t="str">
        <v>interface header</v>
      </c>
      <c r="B65">
        <v>65</v>
      </c>
      <c r="C65" t="str">
        <f>HLOOKUP($C$1,$D$1:$I$9948,$B65,FALSE)</f>
        <v>Stockage présent</v>
      </c>
      <c r="D65" t="str">
        <v>Storage present</v>
      </c>
      <c r="E65" t="str">
        <v>Stockage présent</v>
      </c>
      <c r="F65" t="str">
        <v>Warmwasservorhaltung (z.B. Boiler) vorhanden</v>
      </c>
    </row>
    <row r="66">
      <c r="A66" t="str">
        <v>interface header</v>
      </c>
      <c r="B66">
        <v>66</v>
      </c>
      <c r="C66" t="str">
        <f>HLOOKUP($C$1,$D$1:$I$9948,$B66,FALSE)</f>
        <v>Capteur solaire</v>
      </c>
      <c r="D66" t="str">
        <v>Solar collector</v>
      </c>
      <c r="E66" t="str">
        <v>Capteur solaire</v>
      </c>
      <c r="F66" t="str">
        <v>Sonnenkollektor (Solarthermie)</v>
      </c>
    </row>
    <row r="67">
      <c r="A67" t="str">
        <v>interface header</v>
      </c>
      <c r="B67">
        <v>67</v>
      </c>
      <c r="C67" t="str">
        <f>HLOOKUP($C$1,$D$1:$I$9948,$B67,FALSE)</f>
        <v>Générateurs multiples</v>
      </c>
      <c r="D67" t="str">
        <v>Multiple generators</v>
      </c>
      <c r="E67" t="str">
        <v>Générateurs multiples</v>
      </c>
      <c r="F67" t="str">
        <v>Mehrere Wärmeerzeuger</v>
      </c>
    </row>
    <row r="68">
      <c r="A68" t="str">
        <v>interface header</v>
      </c>
      <c r="B68">
        <v>68</v>
      </c>
      <c r="C68">
        <f>HLOOKUP($C$1,$D$1:$I$9948,$B68,FALSE)</f>
        <v>0</v>
      </c>
      <c r="F68" t="str">
        <v xml:space="preserve"> </v>
      </c>
    </row>
    <row r="69">
      <c r="A69" t="str">
        <v>interface header</v>
      </c>
      <c r="B69">
        <v>69</v>
      </c>
      <c r="C69">
        <f>HLOOKUP($C$1,$D$1:$I$9948,$B69,FALSE)</f>
        <v>0</v>
      </c>
      <c r="F69" t="str">
        <v xml:space="preserve"> </v>
      </c>
    </row>
    <row r="70">
      <c r="A70" t="str">
        <v>interface header</v>
      </c>
      <c r="B70">
        <v>70</v>
      </c>
      <c r="C70">
        <f>HLOOKUP($C$1,$D$1:$I$9948,$B70,FALSE)</f>
        <v>0</v>
      </c>
      <c r="F70" t="str">
        <v xml:space="preserve"> </v>
      </c>
    </row>
    <row r="71" ht="18.75" customHeight="1">
      <c r="A71" t="str">
        <v>interface header</v>
      </c>
      <c r="B71">
        <v>71</v>
      </c>
      <c r="C71" t="str">
        <f>HLOOKUP($C$1,$D$1:$I$9948,$B71,FALSE)</f>
        <v>REFROIDISSEMENT</v>
      </c>
      <c r="D71" t="str">
        <v>COOLING</v>
      </c>
      <c r="E71" t="str">
        <v>REFROIDISSEMENT</v>
      </c>
      <c r="F71" t="str">
        <v>KÜHLEN</v>
      </c>
    </row>
    <row r="72">
      <c r="A72" t="str">
        <v>interface header</v>
      </c>
      <c r="B72">
        <v>72</v>
      </c>
      <c r="C72">
        <f>HLOOKUP($C$1,$D$1:$I$9948,$B72,FALSE)</f>
        <v>0</v>
      </c>
      <c r="F72" t="str">
        <v xml:space="preserve"> </v>
      </c>
    </row>
    <row r="73">
      <c r="A73" t="str">
        <v>interface header</v>
      </c>
      <c r="B73">
        <v>73</v>
      </c>
      <c r="C73" t="str">
        <f>HLOOKUP($C$1,$D$1:$I$9948,$B73,FALSE)</f>
        <v>Type d'émission</v>
      </c>
      <c r="D73" t="str">
        <v>Emission type</v>
      </c>
      <c r="E73" t="str">
        <v>Type d'émission</v>
      </c>
      <c r="F73" t="str">
        <v>Art der Übergabe</v>
      </c>
    </row>
    <row r="74" ht="30" customHeight="1">
      <c r="A74" t="str">
        <v>interface header</v>
      </c>
      <c r="B74">
        <v>74</v>
      </c>
      <c r="C74" t="str">
        <f>HLOOKUP($C$1,$D$1:$I$9948,$B74,FALSE)</f>
        <v>Stockage d'énergie thermique</v>
      </c>
      <c r="D74" t="str">
        <v xml:space="preserve">Thermal energy storage </v>
      </c>
      <c r="E74" t="str">
        <v>Stockage d'énergie thermique</v>
      </c>
      <c r="F74" t="str">
        <v xml:space="preserve">Thermische Energiespeicherung </v>
      </c>
    </row>
    <row r="75">
      <c r="A75" t="str">
        <v>interface header</v>
      </c>
      <c r="B75">
        <v>75</v>
      </c>
      <c r="C75" t="str">
        <f>HLOOKUP($C$1,$D$1:$I$9948,$B75,FALSE)</f>
        <v>Générateurs multiples</v>
      </c>
      <c r="D75" t="str">
        <v>Multiple generators</v>
      </c>
      <c r="E75" t="str">
        <v>Générateurs multiples</v>
      </c>
      <c r="F75" t="str">
        <v>Mehrere Kaltwassererzeuger</v>
      </c>
    </row>
    <row r="76">
      <c r="A76" t="str">
        <v>interface header</v>
      </c>
      <c r="B76">
        <v>76</v>
      </c>
      <c r="C76">
        <f>HLOOKUP($C$1,$D$1:$I$9948,$B76,FALSE)</f>
        <v>0</v>
      </c>
      <c r="F76" t="str">
        <v xml:space="preserve"> </v>
      </c>
    </row>
    <row r="77">
      <c r="A77" t="str">
        <v>interface header</v>
      </c>
      <c r="B77">
        <v>77</v>
      </c>
      <c r="C77">
        <f>HLOOKUP($C$1,$D$1:$I$9948,$B77,FALSE)</f>
        <v>0</v>
      </c>
      <c r="F77" t="str">
        <v xml:space="preserve"> </v>
      </c>
    </row>
    <row r="78">
      <c r="A78" t="str">
        <v>interface header</v>
      </c>
      <c r="B78">
        <v>78</v>
      </c>
      <c r="C78">
        <f>HLOOKUP($C$1,$D$1:$I$9948,$B78,FALSE)</f>
        <v>0</v>
      </c>
      <c r="F78" t="str">
        <v xml:space="preserve"> </v>
      </c>
    </row>
    <row r="79" ht="18.75" customHeight="1">
      <c r="A79" t="str">
        <v>interface header</v>
      </c>
      <c r="B79">
        <v>79</v>
      </c>
      <c r="C79" t="str">
        <f>HLOOKUP($C$1,$D$1:$I$9948,$B79,FALSE)</f>
        <v>VENTILATION</v>
      </c>
      <c r="D79" t="str">
        <v>VENTILATION</v>
      </c>
      <c r="E79" t="str">
        <v>VENTILATION</v>
      </c>
      <c r="F79" t="str">
        <v>LÜFTUNG</v>
      </c>
    </row>
    <row r="80">
      <c r="A80" t="str">
        <v>interface header</v>
      </c>
      <c r="B80">
        <v>80</v>
      </c>
      <c r="C80">
        <f>HLOOKUP($C$1,$D$1:$I$9948,$B80,FALSE)</f>
        <v>0</v>
      </c>
      <c r="F80" t="str">
        <v xml:space="preserve"> </v>
      </c>
    </row>
    <row r="81">
      <c r="A81" t="str">
        <v>interface header</v>
      </c>
      <c r="B81">
        <v>81</v>
      </c>
      <c r="C81" t="str">
        <f>HLOOKUP($C$1,$D$1:$I$9948,$B81,FALSE)</f>
        <v>Type de système</v>
      </c>
      <c r="D81" t="str">
        <v>System type</v>
      </c>
      <c r="E81" t="str">
        <v>Type de système</v>
      </c>
      <c r="F81" t="str">
        <v>Systemtyp</v>
      </c>
    </row>
    <row r="82">
      <c r="A82" t="str">
        <v>interface header</v>
      </c>
      <c r="B82">
        <v>82</v>
      </c>
      <c r="C82" t="str">
        <f>HLOOKUP($C$1,$D$1:$I$9948,$B82,FALSE)</f>
        <v>Récupération de chaleur</v>
      </c>
      <c r="D82" t="str">
        <v>Heat recovery</v>
      </c>
      <c r="E82" t="str">
        <v>Récupération de chaleur</v>
      </c>
      <c r="F82" t="str">
        <v>Wärmerückgewinnung</v>
      </c>
    </row>
    <row r="83">
      <c r="A83" t="str">
        <v>interface header</v>
      </c>
      <c r="B83">
        <v>83</v>
      </c>
      <c r="C83" t="str">
        <f>HLOOKUP($C$1,$D$1:$I$9948,$B83,FALSE)</f>
        <v>Chauffage des locaux</v>
      </c>
      <c r="D83" t="str">
        <v>Space heating</v>
      </c>
      <c r="E83" t="str">
        <v>Chauffage des locaux</v>
      </c>
      <c r="F83" t="str">
        <v>Raumheizung</v>
      </c>
    </row>
    <row r="84">
      <c r="A84" t="str">
        <v>interface header</v>
      </c>
      <c r="B84">
        <v>84</v>
      </c>
      <c r="C84">
        <f>HLOOKUP($C$1,$D$1:$I$9948,$B84,FALSE)</f>
        <v>0</v>
      </c>
      <c r="F84" t="str">
        <v xml:space="preserve"> </v>
      </c>
    </row>
    <row r="85">
      <c r="A85" t="str">
        <v>interface header</v>
      </c>
      <c r="B85">
        <v>85</v>
      </c>
      <c r="C85">
        <f>HLOOKUP($C$1,$D$1:$I$9948,$B85,FALSE)</f>
        <v>0</v>
      </c>
      <c r="F85" t="str">
        <v xml:space="preserve"> </v>
      </c>
    </row>
    <row r="86">
      <c r="A86" t="str">
        <v>interface header</v>
      </c>
      <c r="B86">
        <v>86</v>
      </c>
      <c r="C86">
        <f>HLOOKUP($C$1,$D$1:$I$9948,$B86,FALSE)</f>
        <v>0</v>
      </c>
      <c r="F86" t="str">
        <v xml:space="preserve"> </v>
      </c>
    </row>
    <row r="87" ht="37.5" customHeight="1">
      <c r="A87" t="str">
        <v>interface header</v>
      </c>
      <c r="B87">
        <v>87</v>
      </c>
      <c r="C87" t="str">
        <f>HLOOKUP($C$1,$D$1:$I$9948,$B87,FALSE)</f>
        <v>ENVELOPPE DYNAMIQUE</v>
      </c>
      <c r="D87" t="str">
        <v>DYNAMIC ENVELOPE</v>
      </c>
      <c r="E87" t="str">
        <v>ENVELOPPE DYNAMIQUE</v>
      </c>
      <c r="F87" t="str">
        <v>DYNAMISCHE GEBÄUDEHÜLLE</v>
      </c>
    </row>
    <row r="88">
      <c r="A88" t="str">
        <v>interface header</v>
      </c>
      <c r="B88">
        <v>88</v>
      </c>
      <c r="C88">
        <f>HLOOKUP($C$1,$D$1:$I$9948,$B88,FALSE)</f>
        <v>0</v>
      </c>
      <c r="F88" t="str">
        <v xml:space="preserve"> </v>
      </c>
    </row>
    <row r="89" ht="30" customHeight="1">
      <c r="A89" t="str">
        <v>interface header</v>
      </c>
      <c r="B89">
        <v>89</v>
      </c>
      <c r="C89" t="str">
        <f>HLOOKUP($C$1,$D$1:$I$9948,$B89,FALSE)</f>
        <v>Protections solaires mobiles</v>
      </c>
      <c r="D89" t="str">
        <v>Movable shades, screens or blinds</v>
      </c>
      <c r="E89" t="str">
        <v>Protections solaires mobiles</v>
      </c>
      <c r="F89" t="str">
        <v>Bewegliche Rollos, Schirme oder Jalousien</v>
      </c>
    </row>
    <row r="90">
      <c r="A90" t="str">
        <v>interface header</v>
      </c>
      <c r="B90">
        <v>90</v>
      </c>
      <c r="C90">
        <f>HLOOKUP($C$1,$D$1:$I$9948,$B90,FALSE)</f>
        <v>0</v>
      </c>
      <c r="F90" t="str">
        <v xml:space="preserve"> </v>
      </c>
    </row>
    <row r="91">
      <c r="A91" t="str">
        <v>interface header</v>
      </c>
      <c r="B91">
        <v>91</v>
      </c>
      <c r="C91">
        <f>HLOOKUP($C$1,$D$1:$I$9948,$B91,FALSE)</f>
        <v>0</v>
      </c>
      <c r="F91" t="str">
        <v xml:space="preserve"> </v>
      </c>
    </row>
    <row r="92">
      <c r="A92" t="str">
        <v>interface header</v>
      </c>
      <c r="B92">
        <v>92</v>
      </c>
      <c r="C92">
        <f>HLOOKUP($C$1,$D$1:$I$9948,$B92,FALSE)</f>
        <v>0</v>
      </c>
      <c r="F92" t="str">
        <v xml:space="preserve"> </v>
      </c>
    </row>
    <row r="93" ht="18.75" customHeight="1">
      <c r="A93" t="str">
        <v>interface header</v>
      </c>
      <c r="B93">
        <v>93</v>
      </c>
      <c r="C93" t="str">
        <f>HLOOKUP($C$1,$D$1:$I$9948,$B93,FALSE)</f>
        <v>ELECTRICITE</v>
      </c>
      <c r="D93" t="str">
        <v>ELECTRICITY</v>
      </c>
      <c r="E93" t="str">
        <v>ELECTRICITE</v>
      </c>
      <c r="F93" t="str">
        <v>ELEKTRIZITÄT</v>
      </c>
    </row>
    <row r="94">
      <c r="A94" t="str">
        <v>interface header</v>
      </c>
      <c r="B94">
        <v>94</v>
      </c>
      <c r="C94">
        <f>HLOOKUP($C$1,$D$1:$I$9948,$B94,FALSE)</f>
        <v>0</v>
      </c>
      <c r="F94" t="str">
        <v xml:space="preserve"> </v>
      </c>
    </row>
    <row r="95" ht="30" customHeight="1">
      <c r="A95" t="str">
        <v>interface header</v>
      </c>
      <c r="B95">
        <v>95</v>
      </c>
      <c r="C95" t="str">
        <f>HLOOKUP($C$1,$D$1:$I$9948,$B95,FALSE)</f>
        <v>Production d'électricité renouvelable sur site</v>
      </c>
      <c r="D95" t="str">
        <v>On-site renewable electricity generation</v>
      </c>
      <c r="E95" t="str">
        <v>Production d'électricité renouvelable sur site</v>
      </c>
      <c r="F95" t="str">
        <v>Stromerzeugung aus erneuerbaren Energien vor Ort</v>
      </c>
    </row>
    <row r="96" ht="45" customHeight="1">
      <c r="A96" t="str">
        <v>interface header</v>
      </c>
      <c r="B96">
        <v>96</v>
      </c>
      <c r="C96" t="str">
        <f>HLOOKUP($C$1,$D$1:$I$9948,$B96,FALSE)</f>
        <v>Stockage de l'électricité renouvelable produite sur site</v>
      </c>
      <c r="D96" t="str">
        <v xml:space="preserve">Storage of on-site generated renewable electricity </v>
      </c>
      <c r="E96" t="str">
        <v>Stockage de l'électricité renouvelable produite sur site</v>
      </c>
      <c r="F96" t="str">
        <v xml:space="preserve">Speicherung von vor Ort erzeugtem Strom aus erneuerbaren Energien </v>
      </c>
    </row>
    <row r="97" ht="30" customHeight="1">
      <c r="A97" t="str">
        <v>interface header</v>
      </c>
      <c r="B97">
        <v>97</v>
      </c>
      <c r="C97" t="str">
        <f>HLOOKUP($C$1,$D$1:$I$9948,$B97,FALSE)</f>
        <v>Cogénération</v>
      </c>
      <c r="D97" t="str">
        <v>CHP (Combined Heat and Power)</v>
      </c>
      <c r="E97" t="str">
        <v>Cogénération</v>
      </c>
      <c r="F97" t="str">
        <v>KWK (Kraft-Wärme-Kopplung)</v>
      </c>
    </row>
    <row r="98">
      <c r="A98" t="str">
        <v>interface header</v>
      </c>
      <c r="B98">
        <v>98</v>
      </c>
      <c r="C98">
        <f>HLOOKUP($C$1,$D$1:$I$9948,$B98,FALSE)</f>
        <v>0</v>
      </c>
      <c r="F98" t="str">
        <v xml:space="preserve"> </v>
      </c>
    </row>
    <row r="99">
      <c r="A99" t="str">
        <v>interface header</v>
      </c>
      <c r="B99">
        <v>99</v>
      </c>
      <c r="C99">
        <f>HLOOKUP($C$1,$D$1:$I$9948,$B99,FALSE)</f>
        <v>0</v>
      </c>
      <c r="F99" t="str">
        <v xml:space="preserve"> </v>
      </c>
    </row>
    <row r="100">
      <c r="A100" t="str">
        <v>interface header</v>
      </c>
      <c r="B100">
        <v>100</v>
      </c>
      <c r="C100">
        <f>HLOOKUP($C$1,$D$1:$I$9948,$B100,FALSE)</f>
        <v>0</v>
      </c>
      <c r="F100" t="str">
        <v xml:space="preserve"> </v>
      </c>
    </row>
    <row r="101" ht="37.5" customHeight="1">
      <c r="A101" t="str">
        <v>interface header</v>
      </c>
      <c r="B101">
        <v>101</v>
      </c>
      <c r="C101" t="str">
        <f>HLOOKUP($C$1,$D$1:$I$9948,$B101,FALSE)</f>
        <v>RECHARGE DES VEHICULES ELECTRIQUES</v>
      </c>
      <c r="D101" t="str">
        <v>ELECTRIC VEHICLE CHARGING</v>
      </c>
      <c r="E101" t="str">
        <v>RECHARGE DES VEHICULES ELECTRIQUES</v>
      </c>
      <c r="F101" t="str">
        <v>LADEN VON ELEKTROFAHRZEUGEN</v>
      </c>
    </row>
    <row r="102">
      <c r="A102" t="str">
        <v>interface header</v>
      </c>
      <c r="B102">
        <v>102</v>
      </c>
      <c r="C102">
        <f>HLOOKUP($C$1,$D$1:$I$9948,$B102,FALSE)</f>
        <v>0</v>
      </c>
      <c r="F102" t="str">
        <v xml:space="preserve"> </v>
      </c>
    </row>
    <row r="103" ht="30" customHeight="1">
      <c r="A103" t="str">
        <v>interface header</v>
      </c>
      <c r="B103">
        <v>103</v>
      </c>
      <c r="C103" t="str">
        <f>HLOOKUP($C$1,$D$1:$I$9948,$B103,FALSE)</f>
        <v>Places de stationnement sur place</v>
      </c>
      <c r="D103" t="str">
        <v>On-site parking spots</v>
      </c>
      <c r="E103" t="str">
        <v>Places de stationnement sur place</v>
      </c>
      <c r="F103" t="str">
        <v>Vor-Ort-Parkplätze</v>
      </c>
    </row>
    <row r="104" ht="30" customHeight="1">
      <c r="A104" t="str">
        <v>interface header</v>
      </c>
      <c r="B104">
        <v>104</v>
      </c>
      <c r="C104" t="str">
        <f>HLOOKUP($C$1,$D$1:$I$9948,$B104,FALSE)</f>
        <v>Bornes de recharge pour véhicules électriques</v>
      </c>
      <c r="D104" t="str">
        <v xml:space="preserve">Electric vehicle charging spots </v>
      </c>
      <c r="E104" t="str">
        <v>Bornes de recharge pour véhicules électriques</v>
      </c>
      <c r="F104" t="str">
        <v xml:space="preserve">Ladestationen für Elektrofahrzeuge </v>
      </c>
    </row>
    <row r="105">
      <c r="A105" t="str">
        <v>interface header</v>
      </c>
      <c r="B105">
        <v>105</v>
      </c>
      <c r="C105">
        <f>HLOOKUP($C$1,$D$1:$I$9948,$B105,FALSE)</f>
        <v>0</v>
      </c>
      <c r="F105" t="str">
        <v xml:space="preserve"> </v>
      </c>
    </row>
    <row r="106">
      <c r="A106" t="str">
        <v>interface dropdown options</v>
      </c>
      <c r="B106">
        <v>106</v>
      </c>
      <c r="C106" t="str">
        <f>HLOOKUP($C$1,$D$1:$I$9948,$B106,FALSE)</f>
        <v>Résidentiel</v>
      </c>
      <c r="D106" t="str">
        <v>residential</v>
      </c>
      <c r="E106" t="str">
        <v>Résidentiel</v>
      </c>
      <c r="F106" t="str">
        <v>Wohnen</v>
      </c>
    </row>
    <row r="107">
      <c r="A107" t="str">
        <v>interface dropdown options</v>
      </c>
      <c r="B107">
        <v>107</v>
      </c>
      <c r="C107" t="str">
        <f>HLOOKUP($C$1,$D$1:$I$9948,$B107,FALSE)</f>
        <v>Non résidentiel</v>
      </c>
      <c r="D107" t="str">
        <v>non-residential</v>
      </c>
      <c r="E107" t="str">
        <v>Non résidentiel</v>
      </c>
      <c r="F107" t="str">
        <v>Nicht-Wohngebäude</v>
      </c>
    </row>
    <row r="108" ht="30" customHeight="1">
      <c r="A108" t="str">
        <v>interface dropdown options</v>
      </c>
      <c r="B108">
        <v>108</v>
      </c>
      <c r="C108" t="str">
        <f>HLOOKUP($C$1,$D$1:$I$9948,$B108,FALSE)</f>
        <v>Résidentiel - maison individuelle</v>
      </c>
      <c r="D108" t="str">
        <v>residential - single-family house</v>
      </c>
      <c r="E108" t="str">
        <v>Résidentiel - maison individuelle</v>
      </c>
      <c r="F108" t="str">
        <v>Wohnen - Einfamilienhaus</v>
      </c>
    </row>
    <row r="109" ht="30" customHeight="1">
      <c r="A109" t="str">
        <v>interface dropdown options</v>
      </c>
      <c r="B109">
        <v>109</v>
      </c>
      <c r="C109" t="str">
        <f>HLOOKUP($C$1,$D$1:$I$9948,$B109,FALSE)</f>
        <v>Résidentiel - petit collectif</v>
      </c>
      <c r="D109" t="str">
        <v>residential - small multi-family house</v>
      </c>
      <c r="E109" t="str">
        <v>Résidentiel - petit collectif</v>
      </c>
      <c r="F109" t="str">
        <v>Wohnen - kleines Mehrfamilienhaus</v>
      </c>
    </row>
    <row r="110" ht="30" customHeight="1">
      <c r="A110" t="str">
        <v>interface dropdown options</v>
      </c>
      <c r="B110">
        <v>110</v>
      </c>
      <c r="C110" t="str">
        <f>HLOOKUP($C$1,$D$1:$I$9948,$B110,FALSE)</f>
        <v>Résidentiel - grand collectif</v>
      </c>
      <c r="D110" t="str">
        <v>residential - large multi-family house</v>
      </c>
      <c r="E110" t="str">
        <v>Résidentiel - grand collectif</v>
      </c>
      <c r="F110" t="str">
        <v>Wohnen - großes Mehrfamilienhaus</v>
      </c>
    </row>
    <row r="111">
      <c r="A111" t="str">
        <v>interface dropdown options</v>
      </c>
      <c r="B111">
        <v>111</v>
      </c>
      <c r="C111" t="str">
        <f>HLOOKUP($C$1,$D$1:$I$9948,$B111,FALSE)</f>
        <v>Résidentiel - autre</v>
      </c>
      <c r="D111" t="str">
        <v>residential - other</v>
      </c>
      <c r="E111" t="str">
        <v>Résidentiel - autre</v>
      </c>
      <c r="F111" t="str">
        <v>Wohnen - Sonstiges</v>
      </c>
    </row>
    <row r="112">
      <c r="A112" t="str">
        <v>interface dropdown options</v>
      </c>
      <c r="B112">
        <v>112</v>
      </c>
      <c r="C112" t="str">
        <f>HLOOKUP($C$1,$D$1:$I$9948,$B112,FALSE)</f>
        <v>Non résidentiel - bureaux</v>
      </c>
      <c r="D112" t="str">
        <v>non-residential - office</v>
      </c>
      <c r="E112" t="str">
        <v>Non résidentiel - bureaux</v>
      </c>
      <c r="F112" t="str">
        <v>Nicht-Wohngebäude - Büro</v>
      </c>
    </row>
    <row r="113" ht="30" customHeight="1">
      <c r="A113" t="str">
        <v>interface dropdown options</v>
      </c>
      <c r="B113">
        <v>113</v>
      </c>
      <c r="C113" t="str">
        <f>HLOOKUP($C$1,$D$1:$I$9948,$B113,FALSE)</f>
        <v>Non résidentiel - éducation</v>
      </c>
      <c r="D113" t="str">
        <v>non-residential - educational</v>
      </c>
      <c r="E113" t="str">
        <v>Non résidentiel - éducation</v>
      </c>
      <c r="F113" t="str">
        <v>Nichtwohngebäude - Bildungseinrichtung</v>
      </c>
    </row>
    <row r="114" ht="30" customHeight="1">
      <c r="A114" t="str">
        <v>interface dropdown options</v>
      </c>
      <c r="B114">
        <v>114</v>
      </c>
      <c r="C114" t="str">
        <f>HLOOKUP($C$1,$D$1:$I$9948,$B114,FALSE)</f>
        <v>Non résidentiel - santé</v>
      </c>
      <c r="D114" t="str">
        <v>non-residential - healthcare</v>
      </c>
      <c r="E114" t="str">
        <v>Non résidentiel - santé</v>
      </c>
      <c r="F114" t="str">
        <v>Nicht-Wohngebäude - Gesundheitswesen</v>
      </c>
    </row>
    <row r="115">
      <c r="A115" t="str">
        <v>interface dropdown options</v>
      </c>
      <c r="B115">
        <v>115</v>
      </c>
      <c r="C115" t="str">
        <f>HLOOKUP($C$1,$D$1:$I$9948,$B115,FALSE)</f>
        <v>Non résidentiel - autre</v>
      </c>
      <c r="D115" t="str">
        <v>non-residential - other</v>
      </c>
      <c r="E115" t="str">
        <v>Non résidentiel - autre</v>
      </c>
      <c r="F115" t="str">
        <v>Nicht-Wohngebäude - Sonstiges</v>
      </c>
    </row>
    <row r="116">
      <c r="A116" t="str">
        <v>interface dropdown options</v>
      </c>
      <c r="B116">
        <v>116</v>
      </c>
      <c r="C116" t="str">
        <f>HLOOKUP($C$1,$D$1:$I$9948,$B116,FALSE)</f>
        <v>Autriche</v>
      </c>
      <c r="D116" t="str">
        <v>Austria</v>
      </c>
      <c r="E116" t="str">
        <v>Autriche</v>
      </c>
      <c r="F116" t="str">
        <v>Österreich</v>
      </c>
    </row>
    <row r="117">
      <c r="A117" t="str">
        <v>interface dropdown options</v>
      </c>
      <c r="B117">
        <v>117</v>
      </c>
      <c r="C117" t="str">
        <f>HLOOKUP($C$1,$D$1:$I$9948,$B117,FALSE)</f>
        <v>Belgique</v>
      </c>
      <c r="D117" t="str">
        <v>Belgium</v>
      </c>
      <c r="E117" t="str">
        <v>Belgique</v>
      </c>
      <c r="F117" t="str">
        <v>Belgien</v>
      </c>
      <c r="L117" t="str">
        <f>IF('Informations sur le bâtiment'!G21="","",HLOOKUP('Informations sur le bâtiment'!G21,INDIRECT("C"&amp;(115+MATCH('Informations sur le bâtiment'!G21, LINK!C116:C180, 0))&amp;":C181",TRUE),34,FALSE))</f>
        <v>Europe de l'Ouest</v>
      </c>
      <c r="M117" t="str">
        <f>"C"&amp;(115+MATCH('Informations sur le bâtiment'!G21, LINK!C116:C180, 0))&amp;":C181"</f>
        <v>C125:C181</v>
      </c>
    </row>
    <row r="118">
      <c r="A118" t="str">
        <v>interface dropdown options</v>
      </c>
      <c r="B118">
        <v>118</v>
      </c>
      <c r="C118" t="str">
        <f>HLOOKUP($C$1,$D$1:$I$9948,$B118,FALSE)</f>
        <v>Bulgarie</v>
      </c>
      <c r="D118" t="str">
        <v>Bulgaria</v>
      </c>
      <c r="E118" t="str">
        <v>Bulgarie</v>
      </c>
      <c r="F118" t="str">
        <v>Bulgarien</v>
      </c>
    </row>
    <row r="119">
      <c r="A119" t="str">
        <v>interface dropdown options</v>
      </c>
      <c r="B119">
        <v>119</v>
      </c>
      <c r="C119" t="str">
        <f>HLOOKUP($C$1,$D$1:$I$9948,$B119,FALSE)</f>
        <v>Croatie</v>
      </c>
      <c r="D119" t="str">
        <v>Croatia</v>
      </c>
      <c r="E119" t="str">
        <v>Croatie</v>
      </c>
      <c r="F119" t="str">
        <v>Kroatien</v>
      </c>
    </row>
    <row r="120">
      <c r="A120" t="str">
        <v>interface dropdown options</v>
      </c>
      <c r="B120">
        <v>120</v>
      </c>
      <c r="C120" t="str">
        <f>HLOOKUP($C$1,$D$1:$I$9948,$B120,FALSE)</f>
        <v>Chypre</v>
      </c>
      <c r="D120" t="str">
        <v>Cyprus</v>
      </c>
      <c r="E120" t="str">
        <v>Chypre</v>
      </c>
      <c r="F120" t="str">
        <v>Zypern</v>
      </c>
    </row>
    <row r="121">
      <c r="A121" t="str">
        <v>interface dropdown options</v>
      </c>
      <c r="B121">
        <v>121</v>
      </c>
      <c r="C121" t="str">
        <f>HLOOKUP($C$1,$D$1:$I$9948,$B121,FALSE)</f>
        <v>République Tchèque</v>
      </c>
      <c r="D121" t="str">
        <v>Czech Republic</v>
      </c>
      <c r="E121" t="str">
        <v>République Tchèque</v>
      </c>
      <c r="F121" t="str">
        <v>Tschechische Republik</v>
      </c>
    </row>
    <row r="122">
      <c r="A122" t="str">
        <v>interface dropdown options</v>
      </c>
      <c r="B122">
        <v>122</v>
      </c>
      <c r="C122" t="str">
        <f>HLOOKUP($C$1,$D$1:$I$9948,$B122,FALSE)</f>
        <v>Danemark</v>
      </c>
      <c r="D122" t="str">
        <v>Denmark</v>
      </c>
      <c r="E122" t="str">
        <v>Danemark</v>
      </c>
      <c r="F122" t="str">
        <v>Dänemark</v>
      </c>
    </row>
    <row r="123">
      <c r="A123" t="str">
        <v>interface dropdown options</v>
      </c>
      <c r="B123">
        <v>123</v>
      </c>
      <c r="C123" t="str">
        <f>HLOOKUP($C$1,$D$1:$I$9948,$B123,FALSE)</f>
        <v>Estonie</v>
      </c>
      <c r="D123" t="str">
        <v>Estonia</v>
      </c>
      <c r="E123" t="str">
        <v>Estonie</v>
      </c>
      <c r="F123" t="str">
        <v>Estland</v>
      </c>
    </row>
    <row r="124">
      <c r="A124" t="str">
        <v>interface dropdown options</v>
      </c>
      <c r="B124">
        <v>124</v>
      </c>
      <c r="C124" t="str">
        <f>HLOOKUP($C$1,$D$1:$I$9948,$B124,FALSE)</f>
        <v>Finlande</v>
      </c>
      <c r="D124" t="str">
        <v>Finland</v>
      </c>
      <c r="E124" t="str">
        <v>Finlande</v>
      </c>
      <c r="F124" t="str">
        <v>Finnland</v>
      </c>
    </row>
    <row r="125">
      <c r="A125" t="str">
        <v>interface dropdown options</v>
      </c>
      <c r="B125">
        <v>125</v>
      </c>
      <c r="C125" t="str">
        <f>HLOOKUP($C$1,$D$1:$I$9948,$B125,FALSE)</f>
        <v>France</v>
      </c>
      <c r="D125" t="str">
        <v>France</v>
      </c>
      <c r="E125" t="str">
        <v>France</v>
      </c>
      <c r="F125" t="str">
        <v>Frankreich</v>
      </c>
    </row>
    <row r="126">
      <c r="A126" t="str">
        <v>interface dropdown options</v>
      </c>
      <c r="B126">
        <v>126</v>
      </c>
      <c r="C126" t="str">
        <f>HLOOKUP($C$1,$D$1:$I$9948,$B126,FALSE)</f>
        <v>Allemagne</v>
      </c>
      <c r="D126" t="str">
        <v>Germany</v>
      </c>
      <c r="E126" t="str">
        <v>Allemagne</v>
      </c>
      <c r="F126" t="str">
        <v>Deutschland</v>
      </c>
    </row>
    <row r="127">
      <c r="A127" t="str">
        <v>interface dropdown options</v>
      </c>
      <c r="B127">
        <v>127</v>
      </c>
      <c r="C127" t="str">
        <f>HLOOKUP($C$1,$D$1:$I$9948,$B127,FALSE)</f>
        <v>Grèce</v>
      </c>
      <c r="D127" t="str">
        <v>Greece</v>
      </c>
      <c r="E127" t="str">
        <v>Grèce</v>
      </c>
      <c r="F127" t="str">
        <v>Griechenland</v>
      </c>
    </row>
    <row r="128">
      <c r="A128" t="str">
        <v>interface dropdown options</v>
      </c>
      <c r="B128">
        <v>128</v>
      </c>
      <c r="C128" t="str">
        <f>HLOOKUP($C$1,$D$1:$I$9948,$B128,FALSE)</f>
        <v>Hongrie</v>
      </c>
      <c r="D128" t="str">
        <v>Hungary</v>
      </c>
      <c r="E128" t="str">
        <v>Hongrie</v>
      </c>
      <c r="F128" t="str">
        <v>Ungarn</v>
      </c>
    </row>
    <row r="129">
      <c r="A129" t="str">
        <v>interface dropdown options</v>
      </c>
      <c r="B129">
        <v>129</v>
      </c>
      <c r="C129" t="str">
        <f>HLOOKUP($C$1,$D$1:$I$9948,$B129,FALSE)</f>
        <v>Islande</v>
      </c>
      <c r="D129" t="str">
        <v>Iceland</v>
      </c>
      <c r="E129" t="str">
        <v>Islande</v>
      </c>
      <c r="F129" t="str">
        <v>Island</v>
      </c>
    </row>
    <row r="130">
      <c r="A130" t="str">
        <v>interface dropdown options</v>
      </c>
      <c r="B130">
        <v>130</v>
      </c>
      <c r="C130" t="str">
        <f>HLOOKUP($C$1,$D$1:$I$9948,$B130,FALSE)</f>
        <v>Irlande</v>
      </c>
      <c r="D130" t="str">
        <v>Ireland</v>
      </c>
      <c r="E130" t="str">
        <v>Irlande</v>
      </c>
      <c r="F130" t="str">
        <v>Irland</v>
      </c>
    </row>
    <row r="131">
      <c r="A131" t="str">
        <v>interface dropdown options</v>
      </c>
      <c r="B131">
        <v>131</v>
      </c>
      <c r="C131" t="str">
        <f>HLOOKUP($C$1,$D$1:$I$9948,$B131,FALSE)</f>
        <v>Italie</v>
      </c>
      <c r="D131" t="str">
        <v>Italy</v>
      </c>
      <c r="E131" t="str">
        <v>Italie</v>
      </c>
      <c r="F131" t="str">
        <v>Italien</v>
      </c>
    </row>
    <row r="132">
      <c r="A132" t="str">
        <v>interface dropdown options</v>
      </c>
      <c r="B132">
        <v>132</v>
      </c>
      <c r="C132" t="str">
        <f>HLOOKUP($C$1,$D$1:$I$9948,$B132,FALSE)</f>
        <v>Lettonie</v>
      </c>
      <c r="D132" t="str">
        <v>Latvia</v>
      </c>
      <c r="E132" t="str">
        <v>Lettonie</v>
      </c>
      <c r="F132" t="str">
        <v>Lettland</v>
      </c>
    </row>
    <row r="133">
      <c r="A133" t="str">
        <v>interface dropdown options</v>
      </c>
      <c r="B133">
        <v>133</v>
      </c>
      <c r="C133" t="str">
        <f>HLOOKUP($C$1,$D$1:$I$9948,$B133,FALSE)</f>
        <v>Liechtenstein</v>
      </c>
      <c r="D133" t="str">
        <v>Liechtenstein</v>
      </c>
      <c r="E133" t="str">
        <v>Liechtenstein</v>
      </c>
      <c r="F133" t="str">
        <v>Liechtenstein</v>
      </c>
    </row>
    <row r="134">
      <c r="A134" t="str">
        <v>interface dropdown options</v>
      </c>
      <c r="B134">
        <v>134</v>
      </c>
      <c r="C134" t="str">
        <f>HLOOKUP($C$1,$D$1:$I$9948,$B134,FALSE)</f>
        <v>Lituanie</v>
      </c>
      <c r="D134" t="str">
        <v>Lithuania</v>
      </c>
      <c r="E134" t="str">
        <v>Lituanie</v>
      </c>
      <c r="F134" t="str">
        <v>Litauen</v>
      </c>
    </row>
    <row r="135">
      <c r="A135" t="str">
        <v>interface dropdown options</v>
      </c>
      <c r="B135">
        <v>135</v>
      </c>
      <c r="C135" t="str">
        <f>HLOOKUP($C$1,$D$1:$I$9948,$B135,FALSE)</f>
        <v>Luxembourg</v>
      </c>
      <c r="D135" t="str">
        <v>Luxembourg</v>
      </c>
      <c r="E135" t="str">
        <v>Luxembourg</v>
      </c>
      <c r="F135" t="str">
        <v>Luxemburg</v>
      </c>
    </row>
    <row r="136">
      <c r="A136" t="str">
        <v>interface dropdown options</v>
      </c>
      <c r="B136">
        <v>136</v>
      </c>
      <c r="C136" t="str">
        <f>HLOOKUP($C$1,$D$1:$I$9948,$B136,FALSE)</f>
        <v>Malte</v>
      </c>
      <c r="D136" t="str">
        <v>Malta</v>
      </c>
      <c r="E136" t="str">
        <v>Malte</v>
      </c>
      <c r="F136" t="str">
        <v>Malta</v>
      </c>
    </row>
    <row r="137">
      <c r="A137" t="str">
        <v>interface dropdown options</v>
      </c>
      <c r="B137">
        <v>137</v>
      </c>
      <c r="C137" t="str">
        <f>HLOOKUP($C$1,$D$1:$I$9948,$B137,FALSE)</f>
        <v>Pays-Bas</v>
      </c>
      <c r="D137" t="str">
        <v>Netherlands</v>
      </c>
      <c r="E137" t="str">
        <v>Pays-Bas</v>
      </c>
      <c r="F137" t="str">
        <v>Niederlande</v>
      </c>
    </row>
    <row r="138">
      <c r="A138" t="str">
        <v>interface dropdown options</v>
      </c>
      <c r="B138">
        <v>138</v>
      </c>
      <c r="C138" t="str">
        <f>HLOOKUP($C$1,$D$1:$I$9948,$B138,FALSE)</f>
        <v>Norvège</v>
      </c>
      <c r="D138" t="str">
        <v>Norway</v>
      </c>
      <c r="E138" t="str">
        <v>Norvège</v>
      </c>
      <c r="F138" t="str">
        <v>Norwegen</v>
      </c>
    </row>
    <row r="139">
      <c r="A139" t="str">
        <v>interface dropdown options</v>
      </c>
      <c r="B139">
        <v>139</v>
      </c>
      <c r="C139" t="str">
        <f>HLOOKUP($C$1,$D$1:$I$9948,$B139,FALSE)</f>
        <v>Pologne</v>
      </c>
      <c r="D139" t="str">
        <v>Poland</v>
      </c>
      <c r="E139" t="str">
        <v>Pologne</v>
      </c>
      <c r="F139" t="str">
        <v>Polen</v>
      </c>
    </row>
    <row r="140">
      <c r="A140" t="str">
        <v>interface dropdown options</v>
      </c>
      <c r="B140">
        <v>140</v>
      </c>
      <c r="C140" t="str">
        <f>HLOOKUP($C$1,$D$1:$I$9948,$B140,FALSE)</f>
        <v>Portugal</v>
      </c>
      <c r="D140" t="str">
        <v>Portugal</v>
      </c>
      <c r="E140" t="str">
        <v>Portugal</v>
      </c>
      <c r="F140" t="str">
        <v>Portugal</v>
      </c>
    </row>
    <row r="141">
      <c r="A141" t="str">
        <v>interface dropdown options</v>
      </c>
      <c r="B141">
        <v>141</v>
      </c>
      <c r="C141" t="str">
        <f>HLOOKUP($C$1,$D$1:$I$9948,$B141,FALSE)</f>
        <v>Roumanie</v>
      </c>
      <c r="D141" t="str">
        <v xml:space="preserve">Romania </v>
      </c>
      <c r="E141" t="str">
        <v>Roumanie</v>
      </c>
      <c r="F141" t="str">
        <v xml:space="preserve">Rumänien </v>
      </c>
    </row>
    <row r="142">
      <c r="A142" t="str">
        <v>interface dropdown options</v>
      </c>
      <c r="B142">
        <v>142</v>
      </c>
      <c r="C142" t="str">
        <f>HLOOKUP($C$1,$D$1:$I$9948,$B142,FALSE)</f>
        <v>Slovaquie</v>
      </c>
      <c r="D142" t="str">
        <v>Slovakia</v>
      </c>
      <c r="E142" t="str">
        <v>Slovaquie</v>
      </c>
      <c r="F142" t="str">
        <v>Slowakei</v>
      </c>
    </row>
    <row r="143">
      <c r="A143" t="str">
        <v>interface dropdown options</v>
      </c>
      <c r="B143">
        <v>143</v>
      </c>
      <c r="C143" t="str">
        <f>HLOOKUP($C$1,$D$1:$I$9948,$B143,FALSE)</f>
        <v>Slovénie</v>
      </c>
      <c r="D143" t="str">
        <v>Slovenia</v>
      </c>
      <c r="E143" t="str">
        <v>Slovénie</v>
      </c>
      <c r="F143" t="str">
        <v>Slowenien</v>
      </c>
    </row>
    <row r="144">
      <c r="A144" t="str">
        <v>interface dropdown options</v>
      </c>
      <c r="B144">
        <v>144</v>
      </c>
      <c r="C144" t="str">
        <f>HLOOKUP($C$1,$D$1:$I$9948,$B144,FALSE)</f>
        <v>Espagne</v>
      </c>
      <c r="D144" t="str">
        <v>Spain</v>
      </c>
      <c r="E144" t="str">
        <v>Espagne</v>
      </c>
      <c r="F144" t="str">
        <v>Spanien</v>
      </c>
    </row>
    <row r="145">
      <c r="A145" t="str">
        <v>interface dropdown options</v>
      </c>
      <c r="B145">
        <v>145</v>
      </c>
      <c r="C145" t="str">
        <f>HLOOKUP($C$1,$D$1:$I$9948,$B145,FALSE)</f>
        <v>Suède</v>
      </c>
      <c r="D145" t="str">
        <v>Sweden</v>
      </c>
      <c r="E145" t="str">
        <v>Suède</v>
      </c>
      <c r="F145" t="str">
        <v>Schweden</v>
      </c>
    </row>
    <row r="146">
      <c r="A146" t="str">
        <v>interface dropdown options</v>
      </c>
      <c r="B146">
        <v>146</v>
      </c>
      <c r="C146" t="str">
        <f>HLOOKUP($C$1,$D$1:$I$9948,$B146,FALSE)</f>
        <v>Suisse</v>
      </c>
      <c r="D146" t="str">
        <v>Switzerland</v>
      </c>
      <c r="E146" t="str">
        <v>Suisse</v>
      </c>
      <c r="F146" t="str">
        <v>Schweiz</v>
      </c>
    </row>
    <row r="147">
      <c r="A147" t="str">
        <v>interface dropdown options</v>
      </c>
      <c r="B147">
        <v>147</v>
      </c>
      <c r="C147" t="str">
        <f>HLOOKUP($C$1,$D$1:$I$9948,$B147,FALSE)</f>
        <v>Royaume-Uni</v>
      </c>
      <c r="D147" t="str">
        <v>United Kingdom</v>
      </c>
      <c r="E147" t="str">
        <v>Royaume-Uni</v>
      </c>
      <c r="F147" t="str">
        <v>Vereinigtes Königreich</v>
      </c>
    </row>
    <row r="148">
      <c r="A148" t="str">
        <v>interface dropdown options</v>
      </c>
      <c r="B148">
        <v>148</v>
      </c>
      <c r="C148" t="str">
        <f>HLOOKUP($C$1,$D$1:$I$9948,$B148,FALSE)</f>
        <v>hors Europe</v>
      </c>
      <c r="D148" t="str">
        <v>non EU</v>
      </c>
      <c r="E148" t="str">
        <v>hors Europe</v>
      </c>
      <c r="F148" t="str">
        <v>Nicht-EU</v>
      </c>
    </row>
    <row r="149">
      <c r="A149" t="str">
        <v>interface dropdown options</v>
      </c>
      <c r="B149">
        <v>149</v>
      </c>
      <c r="C149" t="str">
        <f>HLOOKUP($C$1,$D$1:$I$9948,$B149,FALSE)</f>
        <v>Europe de l'Ouest</v>
      </c>
      <c r="D149" t="str">
        <v>West Europe</v>
      </c>
      <c r="E149" t="str">
        <v>Europe de l'Ouest</v>
      </c>
      <c r="F149" t="str">
        <v>Westeuropa</v>
      </c>
    </row>
    <row r="150">
      <c r="A150" t="str">
        <v>interface dropdown options</v>
      </c>
      <c r="B150">
        <v>150</v>
      </c>
      <c r="C150" t="str">
        <f>HLOOKUP($C$1,$D$1:$I$9948,$B150,FALSE)</f>
        <v>Europe de l'Ouest</v>
      </c>
      <c r="D150" t="str">
        <v>West Europe</v>
      </c>
      <c r="E150" t="str">
        <v>Europe de l'Ouest</v>
      </c>
      <c r="F150" t="str">
        <v>Westeuropa</v>
      </c>
    </row>
    <row r="151">
      <c r="A151" t="str">
        <v>interface dropdown options</v>
      </c>
      <c r="B151">
        <v>151</v>
      </c>
      <c r="C151" t="str">
        <f>HLOOKUP($C$1,$D$1:$I$9948,$B151,FALSE)</f>
        <v>Europe du Sud-Est</v>
      </c>
      <c r="D151" t="str">
        <v>South-East Europe</v>
      </c>
      <c r="E151" t="str">
        <v>Europe du Sud-Est</v>
      </c>
      <c r="F151" t="str">
        <v>Südosteuropa</v>
      </c>
    </row>
    <row r="152">
      <c r="A152" t="str">
        <v>interface dropdown options</v>
      </c>
      <c r="B152">
        <v>152</v>
      </c>
      <c r="C152" t="str">
        <f>HLOOKUP($C$1,$D$1:$I$9948,$B152,FALSE)</f>
        <v>Europe du Sud-Est</v>
      </c>
      <c r="D152" t="str">
        <v>South-East Europe</v>
      </c>
      <c r="E152" t="str">
        <v>Europe du Sud-Est</v>
      </c>
      <c r="F152" t="str">
        <v>Südosteuropa</v>
      </c>
    </row>
    <row r="153">
      <c r="A153" t="str">
        <v>interface dropdown options</v>
      </c>
      <c r="B153">
        <v>153</v>
      </c>
      <c r="C153" t="str">
        <f>HLOOKUP($C$1,$D$1:$I$9948,$B153,FALSE)</f>
        <v>Europe du Sud</v>
      </c>
      <c r="D153" t="str">
        <v>South Europe</v>
      </c>
      <c r="E153" t="str">
        <v>Europe du Sud</v>
      </c>
      <c r="F153" t="str">
        <v>Südeuropa</v>
      </c>
    </row>
    <row r="154">
      <c r="A154" t="str">
        <v>interface dropdown options</v>
      </c>
      <c r="B154">
        <v>154</v>
      </c>
      <c r="C154" t="str">
        <f>HLOOKUP($C$1,$D$1:$I$9948,$B154,FALSE)</f>
        <v>Europe du Nord-Est</v>
      </c>
      <c r="D154" t="str">
        <v>North-East Europe</v>
      </c>
      <c r="E154" t="str">
        <v>Europe du Nord-Est</v>
      </c>
      <c r="F154" t="str">
        <v>Nordosteuropa</v>
      </c>
    </row>
    <row r="155">
      <c r="A155" t="str">
        <v>interface dropdown options</v>
      </c>
      <c r="B155">
        <v>155</v>
      </c>
      <c r="C155" t="str">
        <f>HLOOKUP($C$1,$D$1:$I$9948,$B155,FALSE)</f>
        <v>Europe du Nord</v>
      </c>
      <c r="D155" t="str">
        <v>North Europe</v>
      </c>
      <c r="E155" t="str">
        <v>Europe du Nord</v>
      </c>
      <c r="F155" t="str">
        <v>Nordeuropa</v>
      </c>
    </row>
    <row r="156">
      <c r="A156" t="str">
        <v>interface dropdown options</v>
      </c>
      <c r="B156">
        <v>156</v>
      </c>
      <c r="C156" t="str">
        <f>HLOOKUP($C$1,$D$1:$I$9948,$B156,FALSE)</f>
        <v>Europe du Nord-Est</v>
      </c>
      <c r="D156" t="str">
        <v>North-East Europe</v>
      </c>
      <c r="E156" t="str">
        <v>Europe du Nord-Est</v>
      </c>
      <c r="F156" t="str">
        <v>Nordosteuropa</v>
      </c>
    </row>
    <row r="157">
      <c r="A157" t="str">
        <v>interface dropdown options</v>
      </c>
      <c r="B157">
        <v>157</v>
      </c>
      <c r="C157" t="str">
        <f>HLOOKUP($C$1,$D$1:$I$9948,$B157,FALSE)</f>
        <v>Europe du Nord</v>
      </c>
      <c r="D157" t="str">
        <v>North Europe</v>
      </c>
      <c r="E157" t="str">
        <v>Europe du Nord</v>
      </c>
      <c r="F157" t="str">
        <v>Nordeuropa</v>
      </c>
    </row>
    <row r="158">
      <c r="A158" t="str">
        <v>interface dropdown options</v>
      </c>
      <c r="B158">
        <v>158</v>
      </c>
      <c r="C158" t="str">
        <f>HLOOKUP($C$1,$D$1:$I$9948,$B158,FALSE)</f>
        <v>Europe de l'Ouest</v>
      </c>
      <c r="D158" t="str">
        <v>West Europe</v>
      </c>
      <c r="E158" t="str">
        <v>Europe de l'Ouest</v>
      </c>
      <c r="F158" t="str">
        <v>Westeuropa</v>
      </c>
    </row>
    <row r="159">
      <c r="A159" t="str">
        <v>interface dropdown options</v>
      </c>
      <c r="B159">
        <v>159</v>
      </c>
      <c r="C159" t="str">
        <f>HLOOKUP($C$1,$D$1:$I$9948,$B159,FALSE)</f>
        <v>Europe de l'Ouest</v>
      </c>
      <c r="D159" t="str">
        <v>West Europe</v>
      </c>
      <c r="E159" t="str">
        <v>Europe de l'Ouest</v>
      </c>
      <c r="F159" t="str">
        <v>Westeuropa</v>
      </c>
    </row>
    <row r="160">
      <c r="A160" t="str">
        <v>interface dropdown options</v>
      </c>
      <c r="B160">
        <v>160</v>
      </c>
      <c r="C160" t="str">
        <f>HLOOKUP($C$1,$D$1:$I$9948,$B160,FALSE)</f>
        <v>Europe du Sud</v>
      </c>
      <c r="D160" t="str">
        <v>South Europe</v>
      </c>
      <c r="E160" t="str">
        <v>Europe du Sud</v>
      </c>
      <c r="F160" t="str">
        <v>Südeuropa</v>
      </c>
    </row>
    <row r="161">
      <c r="A161" t="str">
        <v>interface dropdown options</v>
      </c>
      <c r="B161">
        <v>161</v>
      </c>
      <c r="C161" t="str">
        <f>HLOOKUP($C$1,$D$1:$I$9948,$B161,FALSE)</f>
        <v>Europe du Sud-Est</v>
      </c>
      <c r="D161" t="str">
        <v>South-East Europe</v>
      </c>
      <c r="E161" t="str">
        <v>Europe du Sud-Est</v>
      </c>
      <c r="F161" t="str">
        <v>Südosteuropa</v>
      </c>
    </row>
    <row r="162">
      <c r="A162" t="str">
        <v>interface dropdown options</v>
      </c>
      <c r="B162">
        <v>162</v>
      </c>
      <c r="C162" t="str">
        <f>HLOOKUP($C$1,$D$1:$I$9948,$B162,FALSE)</f>
        <v>Europe du Nord</v>
      </c>
      <c r="D162" t="str">
        <v>North Europe</v>
      </c>
      <c r="E162" t="str">
        <v>Europe du Nord</v>
      </c>
      <c r="F162" t="str">
        <v>Nordeuropa</v>
      </c>
    </row>
    <row r="163">
      <c r="A163" t="str">
        <v>interface dropdown options</v>
      </c>
      <c r="B163">
        <v>163</v>
      </c>
      <c r="C163" t="str">
        <f>HLOOKUP($C$1,$D$1:$I$9948,$B163,FALSE)</f>
        <v>Europe de l'Ouest</v>
      </c>
      <c r="D163" t="str">
        <v>West Europe</v>
      </c>
      <c r="E163" t="str">
        <v>Europe de l'Ouest</v>
      </c>
      <c r="F163" t="str">
        <v>Westeuropa</v>
      </c>
    </row>
    <row r="164">
      <c r="A164" t="str">
        <v>interface dropdown options</v>
      </c>
      <c r="B164">
        <v>164</v>
      </c>
      <c r="C164" t="str">
        <f>HLOOKUP($C$1,$D$1:$I$9948,$B164,FALSE)</f>
        <v>Europe du Sud</v>
      </c>
      <c r="D164" t="str">
        <v>South Europe</v>
      </c>
      <c r="E164" t="str">
        <v>Europe du Sud</v>
      </c>
      <c r="F164" t="str">
        <v>Südeuropa</v>
      </c>
    </row>
    <row r="165">
      <c r="A165" t="str">
        <v>interface dropdown options</v>
      </c>
      <c r="B165">
        <v>165</v>
      </c>
      <c r="C165" t="str">
        <f>HLOOKUP($C$1,$D$1:$I$9948,$B165,FALSE)</f>
        <v>Europe du Nord-Est</v>
      </c>
      <c r="D165" t="str">
        <v>North-East Europe</v>
      </c>
      <c r="E165" t="str">
        <v>Europe du Nord-Est</v>
      </c>
      <c r="F165" t="str">
        <v>Nordosteuropa</v>
      </c>
    </row>
    <row r="166">
      <c r="A166" t="str">
        <v>interface dropdown options</v>
      </c>
      <c r="B166">
        <v>166</v>
      </c>
      <c r="C166" t="str">
        <f>HLOOKUP($C$1,$D$1:$I$9948,$B166,FALSE)</f>
        <v>Europe de l'Ouest</v>
      </c>
      <c r="D166" t="str">
        <v>West Europe</v>
      </c>
      <c r="E166" t="str">
        <v>Europe de l'Ouest</v>
      </c>
      <c r="F166" t="str">
        <v>Westeuropa</v>
      </c>
    </row>
    <row r="167">
      <c r="A167" t="str">
        <v>interface dropdown options</v>
      </c>
      <c r="B167">
        <v>167</v>
      </c>
      <c r="C167" t="str">
        <f>HLOOKUP($C$1,$D$1:$I$9948,$B167,FALSE)</f>
        <v>Europe du Nord-Est</v>
      </c>
      <c r="D167" t="str">
        <v>North-East Europe</v>
      </c>
      <c r="E167" t="str">
        <v>Europe du Nord-Est</v>
      </c>
      <c r="F167" t="str">
        <v>Nordosteuropa</v>
      </c>
    </row>
    <row r="168">
      <c r="A168" t="str">
        <v>interface dropdown options</v>
      </c>
      <c r="B168">
        <v>168</v>
      </c>
      <c r="C168" t="str">
        <f>HLOOKUP($C$1,$D$1:$I$9948,$B168,FALSE)</f>
        <v>Europe de l'Ouest</v>
      </c>
      <c r="D168" t="str">
        <v>West Europe</v>
      </c>
      <c r="E168" t="str">
        <v>Europe de l'Ouest</v>
      </c>
      <c r="F168" t="str">
        <v>Westeuropa</v>
      </c>
    </row>
    <row r="169">
      <c r="A169" t="str">
        <v>interface dropdown options</v>
      </c>
      <c r="B169">
        <v>169</v>
      </c>
      <c r="C169" t="str">
        <f>HLOOKUP($C$1,$D$1:$I$9948,$B169,FALSE)</f>
        <v>Europe du Sud</v>
      </c>
      <c r="D169" t="str">
        <v>South Europe</v>
      </c>
      <c r="E169" t="str">
        <v>Europe du Sud</v>
      </c>
      <c r="F169" t="str">
        <v>Südeuropa</v>
      </c>
    </row>
    <row r="170">
      <c r="A170" t="str">
        <v>interface dropdown options</v>
      </c>
      <c r="B170">
        <v>170</v>
      </c>
      <c r="C170" t="str">
        <f>HLOOKUP($C$1,$D$1:$I$9948,$B170,FALSE)</f>
        <v>Europe de l'Ouest</v>
      </c>
      <c r="D170" t="str">
        <v>West Europe</v>
      </c>
      <c r="E170" t="str">
        <v>Europe de l'Ouest</v>
      </c>
      <c r="F170" t="str">
        <v>Westeuropa</v>
      </c>
    </row>
    <row r="171">
      <c r="A171" t="str">
        <v>interface dropdown options</v>
      </c>
      <c r="B171">
        <v>171</v>
      </c>
      <c r="C171" t="str">
        <f>HLOOKUP($C$1,$D$1:$I$9948,$B171,FALSE)</f>
        <v>Europe du Nord</v>
      </c>
      <c r="D171" t="str">
        <v>North Europe</v>
      </c>
      <c r="E171" t="str">
        <v>Europe du Nord</v>
      </c>
      <c r="F171" t="str">
        <v>Nordeuropa</v>
      </c>
    </row>
    <row r="172">
      <c r="A172" t="str">
        <v>interface dropdown options</v>
      </c>
      <c r="B172">
        <v>172</v>
      </c>
      <c r="C172" t="str">
        <f>HLOOKUP($C$1,$D$1:$I$9948,$B172,FALSE)</f>
        <v>Europe du Nord-Est</v>
      </c>
      <c r="D172" t="str">
        <v>North-East Europe</v>
      </c>
      <c r="E172" t="str">
        <v>Europe du Nord-Est</v>
      </c>
      <c r="F172" t="str">
        <v>Nordosteuropa</v>
      </c>
    </row>
    <row r="173">
      <c r="A173" t="str">
        <v>interface dropdown options</v>
      </c>
      <c r="B173">
        <v>173</v>
      </c>
      <c r="C173" t="str">
        <f>HLOOKUP($C$1,$D$1:$I$9948,$B173,FALSE)</f>
        <v>Europe du Sud</v>
      </c>
      <c r="D173" t="str">
        <v>South Europe</v>
      </c>
      <c r="E173" t="str">
        <v>Europe du Sud</v>
      </c>
      <c r="F173" t="str">
        <v>Südeuropa</v>
      </c>
    </row>
    <row r="174">
      <c r="A174" t="str">
        <v>interface dropdown options</v>
      </c>
      <c r="B174">
        <v>174</v>
      </c>
      <c r="C174" t="str">
        <f>HLOOKUP($C$1,$D$1:$I$9948,$B174,FALSE)</f>
        <v>Europe du Sud-Est</v>
      </c>
      <c r="D174" t="str">
        <v>South-East Europe</v>
      </c>
      <c r="E174" t="str">
        <v>Europe du Sud-Est</v>
      </c>
      <c r="F174" t="str">
        <v>Südosteuropa</v>
      </c>
    </row>
    <row r="175">
      <c r="A175" t="str">
        <v>interface dropdown options</v>
      </c>
      <c r="B175">
        <v>175</v>
      </c>
      <c r="C175" t="str">
        <f>HLOOKUP($C$1,$D$1:$I$9948,$B175,FALSE)</f>
        <v>Europe du Nord-Est</v>
      </c>
      <c r="D175" t="str">
        <v>North-East Europe</v>
      </c>
      <c r="E175" t="str">
        <v>Europe du Nord-Est</v>
      </c>
      <c r="F175" t="str">
        <v>Nordosteuropa</v>
      </c>
    </row>
    <row r="176">
      <c r="A176" t="str">
        <v>interface dropdown options</v>
      </c>
      <c r="B176">
        <v>176</v>
      </c>
      <c r="C176" t="str">
        <f>HLOOKUP($C$1,$D$1:$I$9948,$B176,FALSE)</f>
        <v>Europe du Sud-Est</v>
      </c>
      <c r="D176" t="str">
        <v>South-East Europe</v>
      </c>
      <c r="E176" t="str">
        <v>Europe du Sud-Est</v>
      </c>
      <c r="F176" t="str">
        <v>Südosteuropa</v>
      </c>
    </row>
    <row r="177">
      <c r="A177" t="str">
        <v>interface dropdown options</v>
      </c>
      <c r="B177">
        <v>177</v>
      </c>
      <c r="C177" t="str">
        <f>HLOOKUP($C$1,$D$1:$I$9948,$B177,FALSE)</f>
        <v>Europe du Sud</v>
      </c>
      <c r="D177" t="str">
        <v>South Europe</v>
      </c>
      <c r="E177" t="str">
        <v>Europe du Sud</v>
      </c>
      <c r="F177" t="str">
        <v>Südeuropa</v>
      </c>
    </row>
    <row r="178">
      <c r="A178" t="str">
        <v>interface dropdown options</v>
      </c>
      <c r="B178">
        <v>178</v>
      </c>
      <c r="C178" t="str">
        <f>HLOOKUP($C$1,$D$1:$I$9948,$B178,FALSE)</f>
        <v>Europe du Nord</v>
      </c>
      <c r="D178" t="str">
        <v>North Europe</v>
      </c>
      <c r="E178" t="str">
        <v>Europe du Nord</v>
      </c>
      <c r="F178" t="str">
        <v>Nordeuropa</v>
      </c>
    </row>
    <row r="179">
      <c r="A179" t="str">
        <v>interface dropdown options</v>
      </c>
      <c r="B179">
        <v>179</v>
      </c>
      <c r="C179" t="str">
        <f>HLOOKUP($C$1,$D$1:$I$9948,$B179,FALSE)</f>
        <v>Europe de l'Ouest</v>
      </c>
      <c r="D179" t="str">
        <v>West Europe</v>
      </c>
      <c r="E179" t="str">
        <v>Europe de l'Ouest</v>
      </c>
      <c r="F179" t="str">
        <v>Westeuropa</v>
      </c>
    </row>
    <row r="180">
      <c r="A180" t="str">
        <v>interface dropdown options</v>
      </c>
      <c r="B180">
        <v>180</v>
      </c>
      <c r="C180" t="str">
        <f>HLOOKUP($C$1,$D$1:$I$9948,$B180,FALSE)</f>
        <v>Europe de l'Ouest</v>
      </c>
      <c r="D180" t="str">
        <v>West Europe</v>
      </c>
      <c r="E180" t="str">
        <v>Europe de l'Ouest</v>
      </c>
      <c r="F180" t="str">
        <v>Westeuropa</v>
      </c>
    </row>
    <row r="181" ht="45" customHeight="1">
      <c r="A181" t="str">
        <v>interface dropdown options</v>
      </c>
      <c r="B181">
        <v>181</v>
      </c>
      <c r="C181" t="str">
        <f>HLOOKUP($C$1,$D$1:$I$9948,$B181,FALSE)</f>
        <v>Veuillez utiliser les facteurs de pondération définis par l'utilisateur!</v>
      </c>
      <c r="D181" t="str">
        <v>please use user defined weightings!</v>
      </c>
      <c r="E181" t="str">
        <v>Veuillez utiliser les facteurs de pondération définis par l'utilisateur!</v>
      </c>
      <c r="F181" t="str">
        <v>Bitte benutzerdefinierte Gewichtungen verwenden!</v>
      </c>
    </row>
    <row r="182">
      <c r="A182" t="str">
        <v>interface dropdown options</v>
      </c>
      <c r="B182">
        <v>182</v>
      </c>
      <c r="C182" t="str">
        <f>HLOOKUP($C$1,$D$1:$I$9948,$B182,FALSE)</f>
        <v>&lt;200 m²</v>
      </c>
      <c r="D182" t="str">
        <v>&lt;200 m²</v>
      </c>
      <c r="E182" t="str">
        <v>&lt;200 m²</v>
      </c>
      <c r="F182" t="str">
        <v>&lt; 200 m²</v>
      </c>
    </row>
    <row r="183">
      <c r="A183" t="str">
        <v>interface dropdown options</v>
      </c>
      <c r="B183">
        <v>183</v>
      </c>
      <c r="C183" t="str">
        <f>HLOOKUP($C$1,$D$1:$I$9948,$B183,FALSE)</f>
        <v>200 - 500 m²</v>
      </c>
      <c r="D183" t="str">
        <v>200 - 500 m²</v>
      </c>
      <c r="E183" t="str">
        <v>200 - 500 m²</v>
      </c>
      <c r="F183" t="str">
        <v>200 - 500 m²</v>
      </c>
    </row>
    <row r="184">
      <c r="A184" t="str">
        <v>interface dropdown options</v>
      </c>
      <c r="B184">
        <v>184</v>
      </c>
      <c r="C184" t="str">
        <f>HLOOKUP($C$1,$D$1:$I$9948,$B184,FALSE)</f>
        <v>500 - 1.000 m²</v>
      </c>
      <c r="D184" t="str">
        <v>500 - 1.000 m²</v>
      </c>
      <c r="E184" t="str">
        <v>500 - 1.000 m²</v>
      </c>
      <c r="F184" t="str">
        <v>500 - 1.000 m²</v>
      </c>
    </row>
    <row r="185">
      <c r="A185" t="str">
        <v>interface dropdown options</v>
      </c>
      <c r="B185">
        <v>185</v>
      </c>
      <c r="C185" t="str">
        <f>HLOOKUP($C$1,$D$1:$I$9948,$B185,FALSE)</f>
        <v>1.000 - 10.000 m²</v>
      </c>
      <c r="D185" t="str">
        <v>1.000 - 10.000 m²</v>
      </c>
      <c r="E185" t="str">
        <v>1.000 - 10.000 m²</v>
      </c>
      <c r="F185" t="str">
        <v>1.000 - 10.000 m²</v>
      </c>
    </row>
    <row r="186">
      <c r="A186" t="str">
        <v>interface dropdown options</v>
      </c>
      <c r="B186">
        <v>186</v>
      </c>
      <c r="C186" t="str">
        <f>HLOOKUP($C$1,$D$1:$I$9948,$B186,FALSE)</f>
        <v>10.000 - 25.000 m²</v>
      </c>
      <c r="D186" t="str">
        <v>10.000 - 25.000 m²</v>
      </c>
      <c r="E186" t="str">
        <v>10.000 - 25.000 m²</v>
      </c>
      <c r="F186" t="str">
        <v>10.000 - 25.000 m²</v>
      </c>
    </row>
    <row r="187">
      <c r="A187" t="str">
        <v>interface dropdown options</v>
      </c>
      <c r="B187">
        <v>187</v>
      </c>
      <c r="C187" t="str">
        <f>HLOOKUP($C$1,$D$1:$I$9948,$B187,FALSE)</f>
        <v>&gt; 25.000 m²</v>
      </c>
      <c r="D187" t="str">
        <v>&gt; 25.000 m²</v>
      </c>
      <c r="E187" t="str">
        <v>&gt; 25.000 m²</v>
      </c>
      <c r="F187" t="str">
        <v>&gt; 25.000 m²</v>
      </c>
    </row>
    <row r="188">
      <c r="A188" t="str">
        <v>interface dropdown options</v>
      </c>
      <c r="B188">
        <v>188</v>
      </c>
      <c r="C188" t="str">
        <f>HLOOKUP($C$1,$D$1:$I$9948,$B188,FALSE)</f>
        <v>&lt; 1960</v>
      </c>
      <c r="D188" t="str">
        <v>&lt; 1960</v>
      </c>
      <c r="E188" t="str">
        <v>&lt; 1960</v>
      </c>
      <c r="F188" t="str">
        <v>&lt; 1960</v>
      </c>
    </row>
    <row r="189">
      <c r="A189" t="str">
        <v>interface dropdown options</v>
      </c>
      <c r="B189">
        <v>189</v>
      </c>
      <c r="C189" t="str">
        <f>HLOOKUP($C$1,$D$1:$I$9948,$B189,FALSE)</f>
        <v>1960 - 1990</v>
      </c>
      <c r="D189" t="str">
        <v>1960 - 1990</v>
      </c>
      <c r="E189" t="str">
        <v>1960 - 1990</v>
      </c>
      <c r="F189" t="str">
        <v>1960 - 1990</v>
      </c>
    </row>
    <row r="190">
      <c r="A190" t="str">
        <v>interface dropdown options</v>
      </c>
      <c r="B190">
        <v>190</v>
      </c>
      <c r="C190" t="str">
        <f>HLOOKUP($C$1,$D$1:$I$9948,$B190,FALSE)</f>
        <v>1990 - 2010</v>
      </c>
      <c r="D190" t="str">
        <v>1990 - 2010</v>
      </c>
      <c r="E190" t="str">
        <v>1990 - 2010</v>
      </c>
      <c r="F190" t="str">
        <v>1990 - 2010</v>
      </c>
    </row>
    <row r="191">
      <c r="A191" t="str">
        <v>interface dropdown options</v>
      </c>
      <c r="B191">
        <v>191</v>
      </c>
      <c r="C191" t="str">
        <f>HLOOKUP($C$1,$D$1:$I$9948,$B191,FALSE)</f>
        <v>&gt; 2010</v>
      </c>
      <c r="D191" t="str">
        <v>&gt; 2010</v>
      </c>
      <c r="E191" t="str">
        <v>&gt; 2010</v>
      </c>
      <c r="F191" t="str">
        <v>&gt; 2010</v>
      </c>
    </row>
    <row r="192">
      <c r="A192" t="str">
        <v>interface dropdown options</v>
      </c>
      <c r="B192">
        <v>192</v>
      </c>
      <c r="C192" t="str">
        <f>HLOOKUP($C$1,$D$1:$I$9948,$B192,FALSE)</f>
        <v>Non encore construit</v>
      </c>
      <c r="D192" t="str">
        <v>not yet constructed</v>
      </c>
      <c r="E192" t="str">
        <v>Non encore construit</v>
      </c>
      <c r="F192" t="str">
        <v>Noch nicht gebaut</v>
      </c>
    </row>
    <row r="193">
      <c r="A193" t="str">
        <v>interface dropdown options</v>
      </c>
      <c r="B193">
        <v>193</v>
      </c>
      <c r="C193" t="str">
        <f>HLOOKUP($C$1,$D$1:$I$9948,$B193,FALSE)</f>
        <v>Rénové</v>
      </c>
      <c r="D193" t="str">
        <v>Renovated</v>
      </c>
      <c r="E193" t="str">
        <v>Rénové</v>
      </c>
      <c r="F193" t="str">
        <v>Renoviert</v>
      </c>
    </row>
    <row r="194">
      <c r="A194" t="str">
        <v>interface dropdown options</v>
      </c>
      <c r="B194">
        <v>194</v>
      </c>
      <c r="C194" t="str">
        <f>HLOOKUP($C$1,$D$1:$I$9948,$B194,FALSE)</f>
        <v>Initial</v>
      </c>
      <c r="D194" t="str">
        <v>Original</v>
      </c>
      <c r="E194" t="str">
        <v>Initial</v>
      </c>
      <c r="F194" t="str">
        <v>Urspungszustand</v>
      </c>
    </row>
    <row r="195">
      <c r="A195" t="str">
        <v>interface dropdown options</v>
      </c>
      <c r="B195">
        <v>195</v>
      </c>
      <c r="C195" t="str">
        <f>HLOOKUP($C$1,$D$1:$I$9948,$B195,FALSE)</f>
        <v>Par défaut</v>
      </c>
      <c r="D195" t="str">
        <v>Default</v>
      </c>
      <c r="E195" t="str">
        <v>Par défaut</v>
      </c>
      <c r="F195" t="str">
        <v>Standard</v>
      </c>
    </row>
    <row r="196" ht="45" customHeight="1">
      <c r="A196" t="str">
        <v>interface dropdown options</v>
      </c>
      <c r="B196">
        <v>196</v>
      </c>
      <c r="C196" t="str">
        <f>HLOOKUP($C$1,$D$1:$I$9948,$B196,FALSE)</f>
        <v>Je dispose des résultats du nouveau DPE (1er juillet 2021)</v>
      </c>
      <c r="D196" t="str">
        <v>User-defined</v>
      </c>
      <c r="E196" t="str">
        <v>Je dispose des résultats du nouveau DPE (1er juillet 2021)</v>
      </c>
      <c r="F196" t="str">
        <v>Benutzerdefiniert</v>
      </c>
    </row>
    <row r="197">
      <c r="A197" t="str">
        <v>interface dropdown options</v>
      </c>
      <c r="B197">
        <v>197</v>
      </c>
      <c r="C197" t="str">
        <f>HLOOKUP($C$1,$D$1:$I$9948,$B197,FALSE)</f>
        <v>A</v>
      </c>
      <c r="D197" t="str">
        <v>A</v>
      </c>
      <c r="E197" t="str">
        <v>A</v>
      </c>
      <c r="F197" t="str">
        <v>A</v>
      </c>
    </row>
    <row r="198">
      <c r="A198" t="str">
        <v>interface dropdown options</v>
      </c>
      <c r="B198">
        <v>198</v>
      </c>
      <c r="C198" t="str">
        <f>HLOOKUP($C$1,$D$1:$I$9948,$B198,FALSE)</f>
        <v>B</v>
      </c>
      <c r="D198" t="str">
        <v>B</v>
      </c>
      <c r="E198" t="str">
        <v>B</v>
      </c>
      <c r="F198" t="str">
        <v>B</v>
      </c>
    </row>
    <row r="199">
      <c r="A199" t="str">
        <v>interface dropdown options</v>
      </c>
      <c r="B199">
        <v>199</v>
      </c>
      <c r="C199" t="str">
        <f>HLOOKUP($C$1,$D$1:$I$9948,$B199,FALSE)</f>
        <v>Mix de services sur-mesure</v>
      </c>
      <c r="D199" t="str">
        <v>Custom services mix</v>
      </c>
      <c r="E199" t="str">
        <v>Mix de services sur-mesure</v>
      </c>
      <c r="F199" t="str">
        <v>Benutzerdefiniert</v>
      </c>
    </row>
    <row r="200" ht="15.75" customHeight="1">
      <c r="A200" t="str">
        <v>overview of services</v>
      </c>
      <c r="B200">
        <v>200</v>
      </c>
      <c r="C200" t="str">
        <f>HLOOKUP($C$1,$D$1:$I$9948,$B200,FALSE)</f>
        <v>Domaine</v>
      </c>
      <c r="D200" t="str">
        <v>Domain</v>
      </c>
      <c r="E200" t="str">
        <v>Domaine</v>
      </c>
      <c r="F200" t="str">
        <v>Bereich</v>
      </c>
    </row>
    <row r="201" ht="15.75" customHeight="1">
      <c r="A201" t="str">
        <v>overview of services</v>
      </c>
      <c r="B201">
        <v>201</v>
      </c>
      <c r="C201">
        <f>HLOOKUP($C$1,$D$1:$I$9948,$B201,FALSE)</f>
        <v>0</v>
      </c>
      <c r="F201" t="str">
        <v xml:space="preserve"> </v>
      </c>
    </row>
    <row r="202" ht="15.75" customHeight="1">
      <c r="A202" t="str">
        <v>overview of services</v>
      </c>
      <c r="B202">
        <v>202</v>
      </c>
      <c r="C202">
        <f>HLOOKUP($C$1,$D$1:$I$9948,$B202,FALSE)</f>
        <v>0</v>
      </c>
      <c r="F202" t="str">
        <v xml:space="preserve"> </v>
      </c>
    </row>
    <row r="203">
      <c r="A203" t="str">
        <v>overview of services</v>
      </c>
      <c r="B203">
        <v>203</v>
      </c>
      <c r="C203" t="str">
        <f>HLOOKUP($C$1,$D$1:$I$9948,$B203,FALSE)</f>
        <v>Chauffage</v>
      </c>
      <c r="D203" t="str">
        <v>Heating</v>
      </c>
      <c r="E203" t="str">
        <v>Chauffage</v>
      </c>
      <c r="F203" t="str">
        <v>Heizung</v>
      </c>
    </row>
    <row r="204">
      <c r="A204" t="str">
        <v>overview of services</v>
      </c>
      <c r="B204">
        <v>204</v>
      </c>
      <c r="C204" t="str">
        <f>HLOOKUP($C$1,$D$1:$I$9948,$B204,FALSE)</f>
        <v>Chauffage</v>
      </c>
      <c r="D204" t="str">
        <v>Heating</v>
      </c>
      <c r="E204" t="str">
        <v>Chauffage</v>
      </c>
      <c r="F204" t="str">
        <v>Heizung</v>
      </c>
    </row>
    <row r="205">
      <c r="A205" t="str">
        <v>overview of services</v>
      </c>
      <c r="B205">
        <v>205</v>
      </c>
      <c r="C205" t="str">
        <f>HLOOKUP($C$1,$D$1:$I$9948,$B205,FALSE)</f>
        <v>Chauffage</v>
      </c>
      <c r="D205" t="str">
        <v>Heating</v>
      </c>
      <c r="E205" t="str">
        <v>Chauffage</v>
      </c>
      <c r="F205" t="str">
        <v>Heizung</v>
      </c>
    </row>
    <row r="206">
      <c r="A206" t="str">
        <v>overview of services</v>
      </c>
      <c r="B206">
        <v>206</v>
      </c>
      <c r="C206" t="str">
        <f>HLOOKUP($C$1,$D$1:$I$9948,$B206,FALSE)</f>
        <v>Chauffage</v>
      </c>
      <c r="D206" t="str">
        <v>Heating</v>
      </c>
      <c r="E206" t="str">
        <v>Chauffage</v>
      </c>
      <c r="F206" t="str">
        <v>Heizung</v>
      </c>
    </row>
    <row r="207">
      <c r="A207" t="str">
        <v>overview of services</v>
      </c>
      <c r="B207">
        <v>207</v>
      </c>
      <c r="C207" t="str">
        <f>HLOOKUP($C$1,$D$1:$I$9948,$B207,FALSE)</f>
        <v>Chauffage</v>
      </c>
      <c r="D207" t="str">
        <v>Heating</v>
      </c>
      <c r="E207" t="str">
        <v>Chauffage</v>
      </c>
      <c r="F207" t="str">
        <v>Heizung</v>
      </c>
    </row>
    <row r="208">
      <c r="A208" t="str">
        <v>overview of services</v>
      </c>
      <c r="B208">
        <v>208</v>
      </c>
      <c r="C208" t="str">
        <f>HLOOKUP($C$1,$D$1:$I$9948,$B208,FALSE)</f>
        <v>Chauffage</v>
      </c>
      <c r="D208" t="str">
        <v>Heating</v>
      </c>
      <c r="E208" t="str">
        <v>Chauffage</v>
      </c>
      <c r="F208" t="str">
        <v>Heizung</v>
      </c>
    </row>
    <row r="209">
      <c r="A209" t="str">
        <v>overview of services</v>
      </c>
      <c r="B209">
        <v>209</v>
      </c>
      <c r="C209" t="str">
        <f>HLOOKUP($C$1,$D$1:$I$9948,$B209,FALSE)</f>
        <v>Chauffage</v>
      </c>
      <c r="D209" t="str">
        <v>Heating</v>
      </c>
      <c r="E209" t="str">
        <v>Chauffage</v>
      </c>
      <c r="F209" t="str">
        <v>Heizung</v>
      </c>
    </row>
    <row r="210">
      <c r="A210" t="str">
        <v>overview of services</v>
      </c>
      <c r="B210">
        <v>210</v>
      </c>
      <c r="C210" t="str">
        <f>HLOOKUP($C$1,$D$1:$I$9948,$B210,FALSE)</f>
        <v>Chauffage</v>
      </c>
      <c r="D210" t="str">
        <v>Heating</v>
      </c>
      <c r="E210" t="str">
        <v>Chauffage</v>
      </c>
      <c r="F210" t="str">
        <v>Heizung</v>
      </c>
    </row>
    <row r="211">
      <c r="A211" t="str">
        <v>overview of services</v>
      </c>
      <c r="B211">
        <v>211</v>
      </c>
      <c r="C211" t="str">
        <f>HLOOKUP($C$1,$D$1:$I$9948,$B211,FALSE)</f>
        <v>Chauffage</v>
      </c>
      <c r="D211" t="str">
        <v>Heating</v>
      </c>
      <c r="E211" t="str">
        <v>Chauffage</v>
      </c>
      <c r="F211" t="str">
        <v>Heizung</v>
      </c>
    </row>
    <row r="212">
      <c r="A212" t="str">
        <v>overview of services</v>
      </c>
      <c r="B212">
        <v>212</v>
      </c>
      <c r="C212" t="str">
        <f>HLOOKUP($C$1,$D$1:$I$9948,$B212,FALSE)</f>
        <v>Chauffage</v>
      </c>
      <c r="D212" t="str">
        <v>Heating</v>
      </c>
      <c r="E212" t="str">
        <v>Chauffage</v>
      </c>
      <c r="F212" t="str">
        <v>Heizung</v>
      </c>
    </row>
    <row r="213">
      <c r="A213" t="str">
        <v>overview of services</v>
      </c>
      <c r="B213">
        <v>213</v>
      </c>
      <c r="C213" t="str">
        <f>HLOOKUP($C$1,$D$1:$I$9948,$B213,FALSE)</f>
        <v>Eau chaude sanitaire</v>
      </c>
      <c r="D213" t="str">
        <v>Domestic hot water</v>
      </c>
      <c r="E213" t="str">
        <v>Eau chaude sanitaire</v>
      </c>
      <c r="F213" t="str">
        <v>Trinkwarmwasser</v>
      </c>
    </row>
    <row r="214">
      <c r="A214" t="str">
        <v>overview of services</v>
      </c>
      <c r="B214">
        <v>214</v>
      </c>
      <c r="C214" t="str">
        <f>HLOOKUP($C$1,$D$1:$I$9948,$B214,FALSE)</f>
        <v>Eau chaude sanitaire</v>
      </c>
      <c r="D214" t="str">
        <v>Domestic hot water</v>
      </c>
      <c r="E214" t="str">
        <v>Eau chaude sanitaire</v>
      </c>
      <c r="F214" t="str">
        <v>Trinkwarmwasser</v>
      </c>
    </row>
    <row r="215">
      <c r="A215" t="str">
        <v>overview of services</v>
      </c>
      <c r="B215">
        <v>215</v>
      </c>
      <c r="C215" t="str">
        <f>HLOOKUP($C$1,$D$1:$I$9948,$B215,FALSE)</f>
        <v>Eau chaude sanitaire</v>
      </c>
      <c r="D215" t="str">
        <v>Domestic hot water</v>
      </c>
      <c r="E215" t="str">
        <v>Eau chaude sanitaire</v>
      </c>
      <c r="F215" t="str">
        <v>Trinkwarmwasser</v>
      </c>
    </row>
    <row r="216">
      <c r="A216" t="str">
        <v>overview of services</v>
      </c>
      <c r="B216">
        <v>216</v>
      </c>
      <c r="C216" t="str">
        <f>HLOOKUP($C$1,$D$1:$I$9948,$B216,FALSE)</f>
        <v>Eau chaude sanitaire</v>
      </c>
      <c r="D216" t="str">
        <v>Domestic hot water</v>
      </c>
      <c r="E216" t="str">
        <v>Eau chaude sanitaire</v>
      </c>
      <c r="F216" t="str">
        <v>Trinkwarmwasser</v>
      </c>
    </row>
    <row r="217">
      <c r="A217" t="str">
        <v>overview of services</v>
      </c>
      <c r="B217">
        <v>217</v>
      </c>
      <c r="C217" t="str">
        <f>HLOOKUP($C$1,$D$1:$I$9948,$B217,FALSE)</f>
        <v>Eau chaude sanitaire</v>
      </c>
      <c r="D217" t="str">
        <v>Domestic hot water</v>
      </c>
      <c r="E217" t="str">
        <v>Eau chaude sanitaire</v>
      </c>
      <c r="F217" t="str">
        <v>Trinkwarmwasser</v>
      </c>
    </row>
    <row r="218">
      <c r="A218" t="str">
        <v>overview of services</v>
      </c>
      <c r="B218">
        <v>218</v>
      </c>
      <c r="C218" t="str">
        <f>HLOOKUP($C$1,$D$1:$I$9948,$B218,FALSE)</f>
        <v>Refroidissement</v>
      </c>
      <c r="D218" t="str">
        <v>Cooling</v>
      </c>
      <c r="E218" t="str">
        <v>Refroidissement</v>
      </c>
      <c r="F218" t="str">
        <v>Kühlung</v>
      </c>
    </row>
    <row r="219">
      <c r="A219" t="str">
        <v>overview of services</v>
      </c>
      <c r="B219">
        <v>219</v>
      </c>
      <c r="C219" t="str">
        <f>HLOOKUP($C$1,$D$1:$I$9948,$B219,FALSE)</f>
        <v>Refroidissement</v>
      </c>
      <c r="D219" t="str">
        <v>Cooling</v>
      </c>
      <c r="E219" t="str">
        <v>Refroidissement</v>
      </c>
      <c r="F219" t="str">
        <v>Kühlung</v>
      </c>
    </row>
    <row r="220">
      <c r="A220" t="str">
        <v>overview of services</v>
      </c>
      <c r="B220">
        <v>220</v>
      </c>
      <c r="C220" t="str">
        <f>HLOOKUP($C$1,$D$1:$I$9948,$B220,FALSE)</f>
        <v>Refroidissement</v>
      </c>
      <c r="D220" t="str">
        <v>Cooling</v>
      </c>
      <c r="E220" t="str">
        <v>Refroidissement</v>
      </c>
      <c r="F220" t="str">
        <v>Kühlung</v>
      </c>
    </row>
    <row r="221">
      <c r="A221" t="str">
        <v>overview of services</v>
      </c>
      <c r="B221">
        <v>221</v>
      </c>
      <c r="C221" t="str">
        <f>HLOOKUP($C$1,$D$1:$I$9948,$B221,FALSE)</f>
        <v>Refroidissement</v>
      </c>
      <c r="D221" t="str">
        <v>Cooling</v>
      </c>
      <c r="E221" t="str">
        <v>Refroidissement</v>
      </c>
      <c r="F221" t="str">
        <v>Kühlung</v>
      </c>
    </row>
    <row r="222">
      <c r="A222" t="str">
        <v>overview of services</v>
      </c>
      <c r="B222">
        <v>222</v>
      </c>
      <c r="C222" t="str">
        <f>HLOOKUP($C$1,$D$1:$I$9948,$B222,FALSE)</f>
        <v>Refroidissement</v>
      </c>
      <c r="D222" t="str">
        <v>Cooling</v>
      </c>
      <c r="E222" t="str">
        <v>Refroidissement</v>
      </c>
      <c r="F222" t="str">
        <v>Kühlung</v>
      </c>
    </row>
    <row r="223">
      <c r="A223" t="str">
        <v>overview of services</v>
      </c>
      <c r="B223">
        <v>223</v>
      </c>
      <c r="C223" t="str">
        <f>HLOOKUP($C$1,$D$1:$I$9948,$B223,FALSE)</f>
        <v>Refroidissement</v>
      </c>
      <c r="D223" t="str">
        <v>Cooling</v>
      </c>
      <c r="E223" t="str">
        <v>Refroidissement</v>
      </c>
      <c r="F223" t="str">
        <v>Kühlung</v>
      </c>
    </row>
    <row r="224">
      <c r="A224" t="str">
        <v>overview of services</v>
      </c>
      <c r="B224">
        <v>224</v>
      </c>
      <c r="C224" t="str">
        <f>HLOOKUP($C$1,$D$1:$I$9948,$B224,FALSE)</f>
        <v>Refroidissement</v>
      </c>
      <c r="D224" t="str">
        <v>Cooling</v>
      </c>
      <c r="E224" t="str">
        <v>Refroidissement</v>
      </c>
      <c r="F224" t="str">
        <v>Kühlung</v>
      </c>
    </row>
    <row r="225">
      <c r="A225" t="str">
        <v>overview of services</v>
      </c>
      <c r="B225">
        <v>225</v>
      </c>
      <c r="C225" t="str">
        <f>HLOOKUP($C$1,$D$1:$I$9948,$B225,FALSE)</f>
        <v>Refroidissement</v>
      </c>
      <c r="D225" t="str">
        <v>Cooling</v>
      </c>
      <c r="E225" t="str">
        <v>Refroidissement</v>
      </c>
      <c r="F225" t="str">
        <v>Kühlung</v>
      </c>
    </row>
    <row r="226">
      <c r="A226" t="str">
        <v>overview of services</v>
      </c>
      <c r="B226">
        <v>226</v>
      </c>
      <c r="C226" t="str">
        <f>HLOOKUP($C$1,$D$1:$I$9948,$B226,FALSE)</f>
        <v>Refroidissement</v>
      </c>
      <c r="D226" t="str">
        <v>Cooling</v>
      </c>
      <c r="E226" t="str">
        <v>Refroidissement</v>
      </c>
      <c r="F226" t="str">
        <v>Kühlung</v>
      </c>
    </row>
    <row r="227">
      <c r="A227" t="str">
        <v>overview of services</v>
      </c>
      <c r="B227">
        <v>227</v>
      </c>
      <c r="C227" t="str">
        <f>HLOOKUP($C$1,$D$1:$I$9948,$B227,FALSE)</f>
        <v>Refroidissement</v>
      </c>
      <c r="D227" t="str">
        <v>Cooling</v>
      </c>
      <c r="E227" t="str">
        <v>Refroidissement</v>
      </c>
      <c r="F227" t="str">
        <v>Kühlung</v>
      </c>
    </row>
    <row r="228">
      <c r="A228" t="str">
        <v>overview of services</v>
      </c>
      <c r="B228">
        <v>228</v>
      </c>
      <c r="C228" t="str">
        <f>HLOOKUP($C$1,$D$1:$I$9948,$B228,FALSE)</f>
        <v>Ventilation</v>
      </c>
      <c r="D228" t="str">
        <v>Ventilation</v>
      </c>
      <c r="E228" t="str">
        <v>Ventilation</v>
      </c>
      <c r="F228" t="str">
        <v>Belüftung</v>
      </c>
    </row>
    <row r="229">
      <c r="A229" t="str">
        <v>overview of services</v>
      </c>
      <c r="B229">
        <v>229</v>
      </c>
      <c r="C229" t="str">
        <f>HLOOKUP($C$1,$D$1:$I$9948,$B229,FALSE)</f>
        <v>Ventilation</v>
      </c>
      <c r="D229" t="str">
        <v>Ventilation</v>
      </c>
      <c r="E229" t="str">
        <v>Ventilation</v>
      </c>
      <c r="F229" t="str">
        <v>Belüftung</v>
      </c>
    </row>
    <row r="230">
      <c r="A230" t="str">
        <v>overview of services</v>
      </c>
      <c r="B230">
        <v>230</v>
      </c>
      <c r="C230" t="str">
        <f>HLOOKUP($C$1,$D$1:$I$9948,$B230,FALSE)</f>
        <v>Ventilation</v>
      </c>
      <c r="D230" t="str">
        <v>Ventilation</v>
      </c>
      <c r="E230" t="str">
        <v>Ventilation</v>
      </c>
      <c r="F230" t="str">
        <v>Belüftung</v>
      </c>
    </row>
    <row r="231">
      <c r="A231" t="str">
        <v>overview of services</v>
      </c>
      <c r="B231">
        <v>231</v>
      </c>
      <c r="C231" t="str">
        <f>HLOOKUP($C$1,$D$1:$I$9948,$B231,FALSE)</f>
        <v>Ventilation</v>
      </c>
      <c r="D231" t="str">
        <v>Ventilation</v>
      </c>
      <c r="E231" t="str">
        <v>Ventilation</v>
      </c>
      <c r="F231" t="str">
        <v>Belüftung</v>
      </c>
    </row>
    <row r="232">
      <c r="A232" t="str">
        <v>overview of services</v>
      </c>
      <c r="B232">
        <v>232</v>
      </c>
      <c r="C232" t="str">
        <f>HLOOKUP($C$1,$D$1:$I$9948,$B232,FALSE)</f>
        <v>Ventilation</v>
      </c>
      <c r="D232" t="str">
        <v>Ventilation</v>
      </c>
      <c r="E232" t="str">
        <v>Ventilation</v>
      </c>
      <c r="F232" t="str">
        <v>Belüftung</v>
      </c>
    </row>
    <row r="233">
      <c r="A233" t="str">
        <v>overview of services</v>
      </c>
      <c r="B233">
        <v>233</v>
      </c>
      <c r="C233" t="str">
        <f>HLOOKUP($C$1,$D$1:$I$9948,$B233,FALSE)</f>
        <v>Ventilation</v>
      </c>
      <c r="D233" t="str">
        <v>Ventilation</v>
      </c>
      <c r="E233" t="str">
        <v>Ventilation</v>
      </c>
      <c r="F233" t="str">
        <v>Belüftung</v>
      </c>
    </row>
    <row r="234">
      <c r="A234" t="str">
        <v>overview of services</v>
      </c>
      <c r="B234">
        <v>234</v>
      </c>
      <c r="C234" t="str">
        <f>HLOOKUP($C$1,$D$1:$I$9948,$B234,FALSE)</f>
        <v>Eclairage</v>
      </c>
      <c r="D234" t="str">
        <v>Lighting</v>
      </c>
      <c r="E234" t="str">
        <v>Eclairage</v>
      </c>
      <c r="F234" t="str">
        <v>Beleuchtung</v>
      </c>
    </row>
    <row r="235">
      <c r="A235" t="str">
        <v>overview of services</v>
      </c>
      <c r="B235">
        <v>235</v>
      </c>
      <c r="C235" t="str">
        <f>HLOOKUP($C$1,$D$1:$I$9948,$B235,FALSE)</f>
        <v>Eclairage</v>
      </c>
      <c r="D235" t="str">
        <v>Lighting</v>
      </c>
      <c r="E235" t="str">
        <v>Eclairage</v>
      </c>
      <c r="F235" t="str">
        <v>Beleuchtung</v>
      </c>
    </row>
    <row r="236" ht="30" customHeight="1">
      <c r="A236" t="str">
        <v>overview of services</v>
      </c>
      <c r="B236">
        <v>236</v>
      </c>
      <c r="C236" t="str">
        <f>HLOOKUP($C$1,$D$1:$I$9948,$B236,FALSE)</f>
        <v>Enveloppe dynamique du bâtiment</v>
      </c>
      <c r="D236" t="str">
        <v>Dynamic building envelope</v>
      </c>
      <c r="E236" t="str">
        <v>Enveloppe dynamique du bâtiment</v>
      </c>
      <c r="F236" t="str">
        <v>Dynamische Gebäudehülle</v>
      </c>
    </row>
    <row r="237" ht="30" customHeight="1">
      <c r="A237" t="str">
        <v>overview of services</v>
      </c>
      <c r="B237">
        <v>237</v>
      </c>
      <c r="C237" t="str">
        <f>HLOOKUP($C$1,$D$1:$I$9948,$B237,FALSE)</f>
        <v>Enveloppe dynamique du bâtiment</v>
      </c>
      <c r="D237" t="str">
        <v>Dynamic building envelope</v>
      </c>
      <c r="E237" t="str">
        <v>Enveloppe dynamique du bâtiment</v>
      </c>
      <c r="F237" t="str">
        <v>Dynamische Gebäudehülle</v>
      </c>
    </row>
    <row r="238" ht="30" customHeight="1">
      <c r="A238" t="str">
        <v>overview of services</v>
      </c>
      <c r="B238">
        <v>238</v>
      </c>
      <c r="C238" t="str">
        <f>HLOOKUP($C$1,$D$1:$I$9948,$B238,FALSE)</f>
        <v>Enveloppe dynamique du bâtiment</v>
      </c>
      <c r="D238" t="str">
        <v>Dynamic building envelope</v>
      </c>
      <c r="E238" t="str">
        <v>Enveloppe dynamique du bâtiment</v>
      </c>
      <c r="F238" t="str">
        <v>Dynamische Gebäudehülle</v>
      </c>
    </row>
    <row r="239">
      <c r="A239" t="str">
        <v>overview of services</v>
      </c>
      <c r="B239">
        <v>239</v>
      </c>
      <c r="C239" t="str">
        <f>HLOOKUP($C$1,$D$1:$I$9948,$B239,FALSE)</f>
        <v>Electricité</v>
      </c>
      <c r="D239" t="str">
        <v>Electricity</v>
      </c>
      <c r="E239" t="str">
        <v>Electricité</v>
      </c>
      <c r="F239" t="str">
        <v>Elektrizität</v>
      </c>
    </row>
    <row r="240">
      <c r="A240" t="str">
        <v>overview of services</v>
      </c>
      <c r="B240">
        <v>240</v>
      </c>
      <c r="C240" t="str">
        <f>HLOOKUP($C$1,$D$1:$I$9948,$B240,FALSE)</f>
        <v>Electricité</v>
      </c>
      <c r="D240" t="str">
        <v>Electricity</v>
      </c>
      <c r="E240" t="str">
        <v>Electricité</v>
      </c>
      <c r="F240" t="str">
        <v>Elektrizität</v>
      </c>
    </row>
    <row r="241">
      <c r="A241" t="str">
        <v>overview of services</v>
      </c>
      <c r="B241">
        <v>241</v>
      </c>
      <c r="C241" t="str">
        <f>HLOOKUP($C$1,$D$1:$I$9948,$B241,FALSE)</f>
        <v>Electricité</v>
      </c>
      <c r="D241" t="str">
        <v>Electricity</v>
      </c>
      <c r="E241" t="str">
        <v>Electricité</v>
      </c>
      <c r="F241" t="str">
        <v>Elektrizität</v>
      </c>
    </row>
    <row r="242">
      <c r="A242" t="str">
        <v>overview of services</v>
      </c>
      <c r="B242">
        <v>242</v>
      </c>
      <c r="C242" t="str">
        <f>HLOOKUP($C$1,$D$1:$I$9948,$B242,FALSE)</f>
        <v>Electricité</v>
      </c>
      <c r="D242" t="str">
        <v>Electricity</v>
      </c>
      <c r="E242" t="str">
        <v>Electricité</v>
      </c>
      <c r="F242" t="str">
        <v>Elektrizität</v>
      </c>
    </row>
    <row r="243">
      <c r="A243" t="str">
        <v>overview of services</v>
      </c>
      <c r="B243">
        <v>243</v>
      </c>
      <c r="C243" t="str">
        <f>HLOOKUP($C$1,$D$1:$I$9948,$B243,FALSE)</f>
        <v>Electricité</v>
      </c>
      <c r="D243" t="str">
        <v>Electricity</v>
      </c>
      <c r="E243" t="str">
        <v>Electricité</v>
      </c>
      <c r="F243" t="str">
        <v>Elektrizität</v>
      </c>
    </row>
    <row r="244">
      <c r="A244" t="str">
        <v>overview of services</v>
      </c>
      <c r="B244">
        <v>244</v>
      </c>
      <c r="C244" t="str">
        <f>HLOOKUP($C$1,$D$1:$I$9948,$B244,FALSE)</f>
        <v>Electricité</v>
      </c>
      <c r="D244" t="str">
        <v>Electricity</v>
      </c>
      <c r="E244" t="str">
        <v>Electricité</v>
      </c>
      <c r="F244" t="str">
        <v>Elektrizität</v>
      </c>
    </row>
    <row r="245">
      <c r="A245" t="str">
        <v>overview of services</v>
      </c>
      <c r="B245">
        <v>245</v>
      </c>
      <c r="C245" t="str">
        <f>HLOOKUP($C$1,$D$1:$I$9948,$B245,FALSE)</f>
        <v>Electricité</v>
      </c>
      <c r="D245" t="str">
        <v>Electricity</v>
      </c>
      <c r="E245" t="str">
        <v>Electricité</v>
      </c>
      <c r="F245" t="str">
        <v>Elektrizität</v>
      </c>
    </row>
    <row r="246" ht="30" customHeight="1">
      <c r="A246" t="str">
        <v>overview of services</v>
      </c>
      <c r="B246">
        <v>246</v>
      </c>
      <c r="C246" t="str">
        <f>HLOOKUP($C$1,$D$1:$I$9948,$B246,FALSE)</f>
        <v>Recharge des véhicules électriques</v>
      </c>
      <c r="D246" t="str">
        <v>Electric vehicle charging</v>
      </c>
      <c r="E246" t="str">
        <v>Recharge des véhicules électriques</v>
      </c>
      <c r="F246" t="str">
        <v>Laden von Elektrofahrzeugen</v>
      </c>
    </row>
    <row r="247" ht="30" customHeight="1">
      <c r="A247" t="str">
        <v>overview of services</v>
      </c>
      <c r="B247">
        <v>247</v>
      </c>
      <c r="C247" t="str">
        <f>HLOOKUP($C$1,$D$1:$I$9948,$B247,FALSE)</f>
        <v>Recharge des véhicules électriques</v>
      </c>
      <c r="D247" t="str">
        <v>Electric vehicle charging</v>
      </c>
      <c r="E247" t="str">
        <v>Recharge des véhicules électriques</v>
      </c>
      <c r="F247" t="str">
        <v>Laden von Elektrofahrzeugen</v>
      </c>
    </row>
    <row r="248" ht="30" customHeight="1">
      <c r="A248" t="str">
        <v>overview of services</v>
      </c>
      <c r="B248">
        <v>248</v>
      </c>
      <c r="C248" t="str">
        <f>HLOOKUP($C$1,$D$1:$I$9948,$B248,FALSE)</f>
        <v>Recharge des véhicules électriques</v>
      </c>
      <c r="D248" t="str">
        <v>Electric vehicle charging</v>
      </c>
      <c r="E248" t="str">
        <v>Recharge des véhicules électriques</v>
      </c>
      <c r="F248" t="str">
        <v>Laden von Elektrofahrzeugen</v>
      </c>
    </row>
    <row r="249">
      <c r="A249" t="str">
        <v>overview of services</v>
      </c>
      <c r="B249">
        <v>249</v>
      </c>
      <c r="C249" t="str">
        <f>HLOOKUP($C$1,$D$1:$I$9948,$B249,FALSE)</f>
        <v>Suivi et contrôle</v>
      </c>
      <c r="D249" t="str">
        <v>Monitoring and control</v>
      </c>
      <c r="E249" t="str">
        <v>Suivi et contrôle</v>
      </c>
      <c r="F249" t="str">
        <v>Überwachung und Kontrolle</v>
      </c>
    </row>
    <row r="250">
      <c r="A250" t="str">
        <v>overview of services</v>
      </c>
      <c r="B250">
        <v>250</v>
      </c>
      <c r="C250" t="str">
        <f>HLOOKUP($C$1,$D$1:$I$9948,$B250,FALSE)</f>
        <v>Suivi et contrôle</v>
      </c>
      <c r="D250" t="str">
        <v>Monitoring and control</v>
      </c>
      <c r="E250" t="str">
        <v>Suivi et contrôle</v>
      </c>
      <c r="F250" t="str">
        <v>Überwachung und Kontrolle</v>
      </c>
    </row>
    <row r="251">
      <c r="A251" t="str">
        <v>overview of services</v>
      </c>
      <c r="B251">
        <v>251</v>
      </c>
      <c r="C251" t="str">
        <f>HLOOKUP($C$1,$D$1:$I$9948,$B251,FALSE)</f>
        <v>Suivi et contrôle</v>
      </c>
      <c r="D251" t="str">
        <v>Monitoring and control</v>
      </c>
      <c r="E251" t="str">
        <v>Suivi et contrôle</v>
      </c>
      <c r="F251" t="str">
        <v>Überwachung und Kontrolle</v>
      </c>
    </row>
    <row r="252">
      <c r="A252" t="str">
        <v>overview of services</v>
      </c>
      <c r="B252">
        <v>252</v>
      </c>
      <c r="C252" t="str">
        <f>HLOOKUP($C$1,$D$1:$I$9948,$B252,FALSE)</f>
        <v>Suivi et contrôle</v>
      </c>
      <c r="D252" t="str">
        <v>Monitoring and control</v>
      </c>
      <c r="E252" t="str">
        <v>Suivi et contrôle</v>
      </c>
      <c r="F252" t="str">
        <v>Überwachung und Kontrolle</v>
      </c>
    </row>
    <row r="253">
      <c r="A253" t="str">
        <v>overview of services</v>
      </c>
      <c r="B253">
        <v>253</v>
      </c>
      <c r="C253" t="str">
        <f>HLOOKUP($C$1,$D$1:$I$9948,$B253,FALSE)</f>
        <v>Suivi et contrôle</v>
      </c>
      <c r="D253" t="str">
        <v>Monitoring and control</v>
      </c>
      <c r="E253" t="str">
        <v>Suivi et contrôle</v>
      </c>
      <c r="F253" t="str">
        <v>Überwachung und Kontrolle</v>
      </c>
    </row>
    <row r="254">
      <c r="A254" t="str">
        <v>overview of services</v>
      </c>
      <c r="B254">
        <v>254</v>
      </c>
      <c r="C254" t="str">
        <f>HLOOKUP($C$1,$D$1:$I$9948,$B254,FALSE)</f>
        <v>Suivi et contrôle</v>
      </c>
      <c r="D254" t="str">
        <v>Monitoring and control</v>
      </c>
      <c r="E254" t="str">
        <v>Suivi et contrôle</v>
      </c>
      <c r="F254" t="str">
        <v>Überwachung und Kontrolle</v>
      </c>
    </row>
    <row r="255">
      <c r="A255" t="str">
        <v>overview of services</v>
      </c>
      <c r="B255">
        <v>255</v>
      </c>
      <c r="C255" t="str">
        <f>HLOOKUP($C$1,$D$1:$I$9948,$B255,FALSE)</f>
        <v>Suivi et contrôle</v>
      </c>
      <c r="D255" t="str">
        <v>Monitoring and control</v>
      </c>
      <c r="E255" t="str">
        <v>Suivi et contrôle</v>
      </c>
      <c r="F255" t="str">
        <v>Überwachung und Kontrolle</v>
      </c>
    </row>
    <row r="256">
      <c r="A256" t="str">
        <v>overview of services</v>
      </c>
      <c r="B256">
        <v>256</v>
      </c>
      <c r="C256" t="str">
        <f>HLOOKUP($C$1,$D$1:$I$9948,$B256,FALSE)</f>
        <v>Suivi et contrôle</v>
      </c>
      <c r="D256" t="str">
        <v>Monitoring and control</v>
      </c>
      <c r="E256" t="str">
        <v>Suivi et contrôle</v>
      </c>
      <c r="F256" t="str">
        <v>Überwachung und Kontrolle</v>
      </c>
    </row>
    <row r="257" ht="15.75" customHeight="1">
      <c r="A257" t="str">
        <v>overview of services</v>
      </c>
      <c r="B257">
        <v>257</v>
      </c>
      <c r="C257" t="str">
        <f>HLOOKUP($C$1,$D$1:$I$9948,$B257,FALSE)</f>
        <v>Code</v>
      </c>
      <c r="D257" t="str">
        <v>Code</v>
      </c>
      <c r="E257" t="str">
        <v>Code</v>
      </c>
      <c r="F257" t="str">
        <v>Code</v>
      </c>
    </row>
    <row r="258" ht="15.75" customHeight="1">
      <c r="A258" t="str">
        <v>overview of services</v>
      </c>
      <c r="B258">
        <v>258</v>
      </c>
      <c r="C258">
        <f>HLOOKUP($C$1,$D$1:$I$9948,$B258,FALSE)</f>
        <v>0</v>
      </c>
      <c r="F258" t="str">
        <v xml:space="preserve"> </v>
      </c>
    </row>
    <row r="259" ht="15.75" customHeight="1">
      <c r="A259" t="str">
        <v>overview of services</v>
      </c>
      <c r="B259">
        <v>259</v>
      </c>
      <c r="C259">
        <f>HLOOKUP($C$1,$D$1:$I$9948,$B259,FALSE)</f>
        <v>0</v>
      </c>
      <c r="F259" t="str">
        <v xml:space="preserve"> </v>
      </c>
    </row>
    <row r="260">
      <c r="A260" t="str">
        <v>overview of services</v>
      </c>
      <c r="B260">
        <v>260</v>
      </c>
      <c r="C260" t="str">
        <f>HLOOKUP($C$1,$D$1:$I$9948,$B260,FALSE)</f>
        <v>H-1a</v>
      </c>
      <c r="D260" t="str">
        <v>H-1a</v>
      </c>
      <c r="E260" t="str">
        <v>H-1a</v>
      </c>
      <c r="F260" t="str">
        <v>H-1a</v>
      </c>
    </row>
    <row r="261">
      <c r="A261" t="str">
        <v>overview of services</v>
      </c>
      <c r="B261">
        <v>261</v>
      </c>
      <c r="C261" t="str">
        <f>HLOOKUP($C$1,$D$1:$I$9948,$B261,FALSE)</f>
        <v>H-1b</v>
      </c>
      <c r="D261" t="str">
        <v>H-1b</v>
      </c>
      <c r="E261" t="str">
        <v>H-1b</v>
      </c>
      <c r="F261" t="str">
        <v>H-1b</v>
      </c>
    </row>
    <row r="262">
      <c r="A262" t="str">
        <v>overview of services</v>
      </c>
      <c r="B262">
        <v>262</v>
      </c>
      <c r="C262" t="str">
        <f>HLOOKUP($C$1,$D$1:$I$9948,$B262,FALSE)</f>
        <v>H-1c</v>
      </c>
      <c r="D262" t="str">
        <v>H-1c</v>
      </c>
      <c r="E262" t="str">
        <v>H-1c</v>
      </c>
      <c r="F262" t="str">
        <v>H-1c</v>
      </c>
    </row>
    <row r="263">
      <c r="A263" t="str">
        <v>overview of services</v>
      </c>
      <c r="B263">
        <v>263</v>
      </c>
      <c r="C263" t="str">
        <f>HLOOKUP($C$1,$D$1:$I$9948,$B263,FALSE)</f>
        <v>H-1d</v>
      </c>
      <c r="D263" t="str">
        <v>H-1d</v>
      </c>
      <c r="E263" t="str">
        <v>H-1d</v>
      </c>
      <c r="F263" t="str">
        <v>H-1d</v>
      </c>
    </row>
    <row r="264">
      <c r="A264" t="str">
        <v>overview of services</v>
      </c>
      <c r="B264">
        <v>264</v>
      </c>
      <c r="C264" t="str">
        <f>HLOOKUP($C$1,$D$1:$I$9948,$B264,FALSE)</f>
        <v>H-1f</v>
      </c>
      <c r="D264" t="str">
        <v>H-1f</v>
      </c>
      <c r="E264" t="str">
        <v>H-1f</v>
      </c>
      <c r="F264" t="str">
        <v>H-1f</v>
      </c>
    </row>
    <row r="265">
      <c r="A265" t="str">
        <v>overview of services</v>
      </c>
      <c r="B265">
        <v>265</v>
      </c>
      <c r="C265" t="str">
        <f>HLOOKUP($C$1,$D$1:$I$9948,$B265,FALSE)</f>
        <v>H-2a</v>
      </c>
      <c r="D265" t="str">
        <v>H-2a</v>
      </c>
      <c r="E265" t="str">
        <v>H-2a</v>
      </c>
      <c r="F265" t="str">
        <v>H-2a</v>
      </c>
    </row>
    <row r="266">
      <c r="A266" t="str">
        <v>overview of services</v>
      </c>
      <c r="B266">
        <v>266</v>
      </c>
      <c r="C266" t="str">
        <f>HLOOKUP($C$1,$D$1:$I$9948,$B266,FALSE)</f>
        <v>H-2b</v>
      </c>
      <c r="D266" t="str">
        <v>H-2b</v>
      </c>
      <c r="E266" t="str">
        <v>H-2b</v>
      </c>
      <c r="F266" t="str">
        <v>H-2b</v>
      </c>
    </row>
    <row r="267">
      <c r="A267" t="str">
        <v>overview of services</v>
      </c>
      <c r="B267">
        <v>267</v>
      </c>
      <c r="C267" t="str">
        <f>HLOOKUP($C$1,$D$1:$I$9948,$B267,FALSE)</f>
        <v>H-2d</v>
      </c>
      <c r="D267" t="str">
        <v>H-2d</v>
      </c>
      <c r="E267" t="str">
        <v>H-2d</v>
      </c>
      <c r="F267" t="str">
        <v>H-2d</v>
      </c>
    </row>
    <row r="268">
      <c r="A268" t="str">
        <v>overview of services</v>
      </c>
      <c r="B268">
        <v>268</v>
      </c>
      <c r="C268" t="str">
        <f>HLOOKUP($C$1,$D$1:$I$9948,$B268,FALSE)</f>
        <v>H-3</v>
      </c>
      <c r="D268" t="str">
        <v>H-3</v>
      </c>
      <c r="E268" t="str">
        <v>H-3</v>
      </c>
      <c r="F268" t="str">
        <v>H-3</v>
      </c>
    </row>
    <row r="269">
      <c r="A269" t="str">
        <v>overview of services</v>
      </c>
      <c r="B269">
        <v>269</v>
      </c>
      <c r="C269" t="str">
        <f>HLOOKUP($C$1,$D$1:$I$9948,$B269,FALSE)</f>
        <v>H-4</v>
      </c>
      <c r="D269" t="str">
        <v>H-4</v>
      </c>
      <c r="E269" t="str">
        <v>H-4</v>
      </c>
      <c r="F269" t="str">
        <v>H-4</v>
      </c>
    </row>
    <row r="270">
      <c r="A270" t="str">
        <v>overview of services</v>
      </c>
      <c r="B270">
        <v>270</v>
      </c>
      <c r="C270" t="str">
        <f>HLOOKUP($C$1,$D$1:$I$9948,$B270,FALSE)</f>
        <v>DHW-1a</v>
      </c>
      <c r="D270" t="str">
        <v>DHW-1a</v>
      </c>
      <c r="E270" t="str">
        <v>DHW-1a</v>
      </c>
      <c r="F270" t="str">
        <v>DHW-1a</v>
      </c>
    </row>
    <row r="271">
      <c r="A271" t="str">
        <v>overview of services</v>
      </c>
      <c r="B271">
        <v>271</v>
      </c>
      <c r="C271" t="str">
        <f>HLOOKUP($C$1,$D$1:$I$9948,$B271,FALSE)</f>
        <v>DHW-1b</v>
      </c>
      <c r="D271" t="str">
        <v>DHW-1b</v>
      </c>
      <c r="E271" t="str">
        <v>DHW-1b</v>
      </c>
      <c r="F271" t="str">
        <v>DHW-1b</v>
      </c>
    </row>
    <row r="272">
      <c r="A272" t="str">
        <v>overview of services</v>
      </c>
      <c r="B272">
        <v>272</v>
      </c>
      <c r="C272" t="str">
        <f>HLOOKUP($C$1,$D$1:$I$9948,$B272,FALSE)</f>
        <v>DHW-1d</v>
      </c>
      <c r="D272" t="str">
        <v>DHW-1d</v>
      </c>
      <c r="E272" t="str">
        <v>DHW-1d</v>
      </c>
      <c r="F272" t="str">
        <v>DHW-1d</v>
      </c>
    </row>
    <row r="273">
      <c r="A273" t="str">
        <v>overview of services</v>
      </c>
      <c r="B273">
        <v>273</v>
      </c>
      <c r="C273" t="str">
        <f>HLOOKUP($C$1,$D$1:$I$9948,$B273,FALSE)</f>
        <v>DHW-2b</v>
      </c>
      <c r="D273" t="str">
        <v>DHW-2b</v>
      </c>
      <c r="E273" t="str">
        <v>DHW-2b</v>
      </c>
      <c r="F273" t="str">
        <v>DHW-2b</v>
      </c>
    </row>
    <row r="274">
      <c r="A274" t="str">
        <v>overview of services</v>
      </c>
      <c r="B274">
        <v>274</v>
      </c>
      <c r="C274" t="str">
        <f>HLOOKUP($C$1,$D$1:$I$9948,$B274,FALSE)</f>
        <v>DHW-3</v>
      </c>
      <c r="D274" t="str">
        <v>DHW-3</v>
      </c>
      <c r="E274" t="str">
        <v>DHW-3</v>
      </c>
      <c r="F274" t="str">
        <v>DHW-3</v>
      </c>
    </row>
    <row r="275">
      <c r="A275" t="str">
        <v>overview of services</v>
      </c>
      <c r="B275">
        <v>275</v>
      </c>
      <c r="C275" t="str">
        <f>HLOOKUP($C$1,$D$1:$I$9948,$B275,FALSE)</f>
        <v>C-1a</v>
      </c>
      <c r="D275" t="str">
        <v>C-1a</v>
      </c>
      <c r="E275" t="str">
        <v>C-1a</v>
      </c>
      <c r="F275" t="str">
        <v>C-1a</v>
      </c>
    </row>
    <row r="276">
      <c r="A276" t="str">
        <v>overview of services</v>
      </c>
      <c r="B276">
        <v>276</v>
      </c>
      <c r="C276" t="str">
        <f>HLOOKUP($C$1,$D$1:$I$9948,$B276,FALSE)</f>
        <v>C-1b</v>
      </c>
      <c r="D276" t="str">
        <v>C-1b</v>
      </c>
      <c r="E276" t="str">
        <v>C-1b</v>
      </c>
      <c r="F276" t="str">
        <v>C-1b</v>
      </c>
    </row>
    <row r="277">
      <c r="A277" t="str">
        <v>overview of services</v>
      </c>
      <c r="B277">
        <v>277</v>
      </c>
      <c r="C277" t="str">
        <f>HLOOKUP($C$1,$D$1:$I$9948,$B277,FALSE)</f>
        <v>C-1c</v>
      </c>
      <c r="D277" t="str">
        <v>C-1c</v>
      </c>
      <c r="E277" t="str">
        <v>C-1c</v>
      </c>
      <c r="F277" t="str">
        <v>C-1c</v>
      </c>
    </row>
    <row r="278">
      <c r="A278" t="str">
        <v>overview of services</v>
      </c>
      <c r="B278">
        <v>278</v>
      </c>
      <c r="C278" t="str">
        <f>HLOOKUP($C$1,$D$1:$I$9948,$B278,FALSE)</f>
        <v>C-1d</v>
      </c>
      <c r="D278" t="str">
        <v>C-1d</v>
      </c>
      <c r="E278" t="str">
        <v>C-1d</v>
      </c>
      <c r="F278" t="str">
        <v>C-1d</v>
      </c>
    </row>
    <row r="279">
      <c r="A279" t="str">
        <v>overview of services</v>
      </c>
      <c r="B279">
        <v>279</v>
      </c>
      <c r="C279" t="str">
        <f>HLOOKUP($C$1,$D$1:$I$9948,$B279,FALSE)</f>
        <v>C-1f</v>
      </c>
      <c r="D279" t="str">
        <v>C-1f</v>
      </c>
      <c r="E279" t="str">
        <v>C-1f</v>
      </c>
      <c r="F279" t="str">
        <v>C-1f</v>
      </c>
    </row>
    <row r="280">
      <c r="A280" t="str">
        <v>overview of services</v>
      </c>
      <c r="B280">
        <v>280</v>
      </c>
      <c r="C280" t="str">
        <f>HLOOKUP($C$1,$D$1:$I$9948,$B280,FALSE)</f>
        <v>C-1g</v>
      </c>
      <c r="D280" t="str">
        <v>C-1g</v>
      </c>
      <c r="E280" t="str">
        <v>C-1g</v>
      </c>
      <c r="F280" t="str">
        <v>C-1g</v>
      </c>
    </row>
    <row r="281">
      <c r="A281" t="str">
        <v>overview of services</v>
      </c>
      <c r="B281">
        <v>281</v>
      </c>
      <c r="C281" t="str">
        <f>HLOOKUP($C$1,$D$1:$I$9948,$B281,FALSE)</f>
        <v>C-2a</v>
      </c>
      <c r="D281" t="str">
        <v>C-2a</v>
      </c>
      <c r="E281" t="str">
        <v>C-2a</v>
      </c>
      <c r="F281" t="str">
        <v>C-2a</v>
      </c>
    </row>
    <row r="282">
      <c r="A282" t="str">
        <v>overview of services</v>
      </c>
      <c r="B282">
        <v>282</v>
      </c>
      <c r="C282" t="str">
        <f>HLOOKUP($C$1,$D$1:$I$9948,$B282,FALSE)</f>
        <v>C-2b</v>
      </c>
      <c r="D282" t="str">
        <v>C-2b</v>
      </c>
      <c r="E282" t="str">
        <v>C-2b</v>
      </c>
      <c r="F282" t="str">
        <v>C-2b</v>
      </c>
    </row>
    <row r="283">
      <c r="A283" t="str">
        <v>overview of services</v>
      </c>
      <c r="B283">
        <v>283</v>
      </c>
      <c r="C283" t="str">
        <f>HLOOKUP($C$1,$D$1:$I$9948,$B283,FALSE)</f>
        <v>C-3</v>
      </c>
      <c r="D283" t="str">
        <v>C-3</v>
      </c>
      <c r="E283" t="str">
        <v>C-3</v>
      </c>
      <c r="F283" t="str">
        <v>C-3</v>
      </c>
    </row>
    <row r="284">
      <c r="A284" t="str">
        <v>overview of services</v>
      </c>
      <c r="B284">
        <v>284</v>
      </c>
      <c r="C284" t="str">
        <f>HLOOKUP($C$1,$D$1:$I$9948,$B284,FALSE)</f>
        <v>C-4</v>
      </c>
      <c r="D284" t="str">
        <v>C-4</v>
      </c>
      <c r="E284" t="str">
        <v>C-4</v>
      </c>
      <c r="F284" t="str">
        <v>C-4</v>
      </c>
    </row>
    <row r="285">
      <c r="A285" t="str">
        <v>overview of services</v>
      </c>
      <c r="B285">
        <v>285</v>
      </c>
      <c r="C285" t="str">
        <f>HLOOKUP($C$1,$D$1:$I$9948,$B285,FALSE)</f>
        <v>V-1a</v>
      </c>
      <c r="D285" t="str">
        <v>V-1a</v>
      </c>
      <c r="E285" t="str">
        <v>V-1a</v>
      </c>
      <c r="F285" t="str">
        <v>V-1a</v>
      </c>
    </row>
    <row r="286">
      <c r="A286" t="str">
        <v>overview of services</v>
      </c>
      <c r="B286">
        <v>286</v>
      </c>
      <c r="C286" t="str">
        <f>HLOOKUP($C$1,$D$1:$I$9948,$B286,FALSE)</f>
        <v>V-1c</v>
      </c>
      <c r="D286" t="str">
        <v>V-1c</v>
      </c>
      <c r="E286" t="str">
        <v>V-1c</v>
      </c>
      <c r="F286" t="str">
        <v>V-1c</v>
      </c>
    </row>
    <row r="287">
      <c r="A287" t="str">
        <v>overview of services</v>
      </c>
      <c r="B287">
        <v>287</v>
      </c>
      <c r="C287" t="str">
        <f>HLOOKUP($C$1,$D$1:$I$9948,$B287,FALSE)</f>
        <v>V-2c</v>
      </c>
      <c r="D287" t="str">
        <v>V-2c</v>
      </c>
      <c r="E287" t="str">
        <v>V-2c</v>
      </c>
      <c r="F287" t="str">
        <v>V-2c</v>
      </c>
    </row>
    <row r="288">
      <c r="A288" t="str">
        <v>overview of services</v>
      </c>
      <c r="B288">
        <v>288</v>
      </c>
      <c r="C288" t="str">
        <f>HLOOKUP($C$1,$D$1:$I$9948,$B288,FALSE)</f>
        <v>V-2d</v>
      </c>
      <c r="D288" t="str">
        <v>V-2d</v>
      </c>
      <c r="E288" t="str">
        <v>V-2d</v>
      </c>
      <c r="F288" t="str">
        <v>V-2d</v>
      </c>
    </row>
    <row r="289">
      <c r="A289" t="str">
        <v>overview of services</v>
      </c>
      <c r="B289">
        <v>289</v>
      </c>
      <c r="C289" t="str">
        <f>HLOOKUP($C$1,$D$1:$I$9948,$B289,FALSE)</f>
        <v>V-3</v>
      </c>
      <c r="D289" t="str">
        <v>V-3</v>
      </c>
      <c r="E289" t="str">
        <v>V-3</v>
      </c>
      <c r="F289" t="str">
        <v>V-3</v>
      </c>
    </row>
    <row r="290">
      <c r="A290" t="str">
        <v>overview of services</v>
      </c>
      <c r="B290">
        <v>290</v>
      </c>
      <c r="C290" t="str">
        <f>HLOOKUP($C$1,$D$1:$I$9948,$B290,FALSE)</f>
        <v>V-6</v>
      </c>
      <c r="D290" t="str">
        <v>V-6</v>
      </c>
      <c r="E290" t="str">
        <v>V-6</v>
      </c>
      <c r="F290" t="str">
        <v>V-6</v>
      </c>
    </row>
    <row r="291">
      <c r="A291" t="str">
        <v>overview of services</v>
      </c>
      <c r="B291">
        <v>291</v>
      </c>
      <c r="C291" t="str">
        <f>HLOOKUP($C$1,$D$1:$I$9948,$B291,FALSE)</f>
        <v>L-1a</v>
      </c>
      <c r="D291" t="str">
        <v>L-1a</v>
      </c>
      <c r="E291" t="str">
        <v>L-1a</v>
      </c>
      <c r="F291" t="str">
        <v>L-1a</v>
      </c>
    </row>
    <row r="292">
      <c r="A292" t="str">
        <v>overview of services</v>
      </c>
      <c r="B292">
        <v>292</v>
      </c>
      <c r="C292" t="str">
        <f>HLOOKUP($C$1,$D$1:$I$9948,$B292,FALSE)</f>
        <v>L-2</v>
      </c>
      <c r="D292" t="str">
        <v>L-2</v>
      </c>
      <c r="E292" t="str">
        <v>L-2</v>
      </c>
      <c r="F292" t="str">
        <v>L-2</v>
      </c>
    </row>
    <row r="293">
      <c r="A293" t="str">
        <v>overview of services</v>
      </c>
      <c r="B293">
        <v>293</v>
      </c>
      <c r="C293" t="str">
        <f>HLOOKUP($C$1,$D$1:$I$9948,$B293,FALSE)</f>
        <v>DE-1</v>
      </c>
      <c r="D293" t="str">
        <v>DE-1</v>
      </c>
      <c r="E293" t="str">
        <v>DE-1</v>
      </c>
      <c r="F293" t="str">
        <v>DE-1</v>
      </c>
    </row>
    <row r="294">
      <c r="A294" t="str">
        <v>overview of services</v>
      </c>
      <c r="B294">
        <v>294</v>
      </c>
      <c r="C294" t="str">
        <f>HLOOKUP($C$1,$D$1:$I$9948,$B294,FALSE)</f>
        <v>DE-2</v>
      </c>
      <c r="D294" t="str">
        <v>DE-2</v>
      </c>
      <c r="E294" t="str">
        <v>DE-2</v>
      </c>
      <c r="F294" t="str">
        <v>DE-2</v>
      </c>
    </row>
    <row r="295">
      <c r="A295" t="str">
        <v>overview of services</v>
      </c>
      <c r="B295">
        <v>295</v>
      </c>
      <c r="C295" t="str">
        <f>HLOOKUP($C$1,$D$1:$I$9948,$B295,FALSE)</f>
        <v>DE-4</v>
      </c>
      <c r="D295" t="str">
        <v>DE-4</v>
      </c>
      <c r="E295" t="str">
        <v>DE-4</v>
      </c>
      <c r="F295" t="str">
        <v>DE-4</v>
      </c>
    </row>
    <row r="296">
      <c r="A296" t="str">
        <v>overview of services</v>
      </c>
      <c r="B296">
        <v>296</v>
      </c>
      <c r="C296" t="str">
        <f>HLOOKUP($C$1,$D$1:$I$9948,$B296,FALSE)</f>
        <v>E-2</v>
      </c>
      <c r="D296" t="str">
        <v>E-2</v>
      </c>
      <c r="E296" t="str">
        <v>E-2</v>
      </c>
      <c r="F296" t="str">
        <v>E-2</v>
      </c>
    </row>
    <row r="297">
      <c r="A297" t="str">
        <v>overview of services</v>
      </c>
      <c r="B297">
        <v>297</v>
      </c>
      <c r="C297" t="str">
        <f>HLOOKUP($C$1,$D$1:$I$9948,$B297,FALSE)</f>
        <v>E-3</v>
      </c>
      <c r="D297" t="str">
        <v>E-3</v>
      </c>
      <c r="E297" t="str">
        <v>E-3</v>
      </c>
      <c r="F297" t="str">
        <v>E-3</v>
      </c>
    </row>
    <row r="298">
      <c r="A298" t="str">
        <v>overview of services</v>
      </c>
      <c r="B298">
        <v>298</v>
      </c>
      <c r="C298" t="str">
        <f>HLOOKUP($C$1,$D$1:$I$9948,$B298,FALSE)</f>
        <v>E-4</v>
      </c>
      <c r="D298" t="str">
        <v>E-4</v>
      </c>
      <c r="E298" t="str">
        <v>E-4</v>
      </c>
      <c r="F298" t="str">
        <v>E-4</v>
      </c>
    </row>
    <row r="299">
      <c r="A299" t="str">
        <v>overview of services</v>
      </c>
      <c r="B299">
        <v>299</v>
      </c>
      <c r="C299" t="str">
        <f>HLOOKUP($C$1,$D$1:$I$9948,$B299,FALSE)</f>
        <v>E-5</v>
      </c>
      <c r="D299" t="str">
        <v>E-5</v>
      </c>
      <c r="E299" t="str">
        <v>E-5</v>
      </c>
      <c r="F299" t="str">
        <v>E-5</v>
      </c>
    </row>
    <row r="300">
      <c r="A300" t="str">
        <v>overview of services</v>
      </c>
      <c r="B300">
        <v>300</v>
      </c>
      <c r="C300" t="str">
        <f>HLOOKUP($C$1,$D$1:$I$9948,$B300,FALSE)</f>
        <v>E-8</v>
      </c>
      <c r="D300" t="str">
        <v>E-8</v>
      </c>
      <c r="E300" t="str">
        <v>E-8</v>
      </c>
      <c r="F300" t="str">
        <v>E-8</v>
      </c>
    </row>
    <row r="301">
      <c r="A301" t="str">
        <v>overview of services</v>
      </c>
      <c r="B301">
        <v>301</v>
      </c>
      <c r="C301" t="str">
        <f>HLOOKUP($C$1,$D$1:$I$9948,$B301,FALSE)</f>
        <v>E-11</v>
      </c>
      <c r="D301" t="str">
        <v>E-11</v>
      </c>
      <c r="E301" t="str">
        <v>E-11</v>
      </c>
      <c r="F301" t="str">
        <v>E-11</v>
      </c>
    </row>
    <row r="302">
      <c r="A302" t="str">
        <v>overview of services</v>
      </c>
      <c r="B302">
        <v>302</v>
      </c>
      <c r="C302" t="str">
        <f>HLOOKUP($C$1,$D$1:$I$9948,$B302,FALSE)</f>
        <v>E-12</v>
      </c>
      <c r="D302" t="str">
        <v>E-12</v>
      </c>
      <c r="E302" t="str">
        <v>E-12</v>
      </c>
      <c r="F302" t="str">
        <v>E-12</v>
      </c>
    </row>
    <row r="303">
      <c r="A303" t="str">
        <v>overview of services</v>
      </c>
      <c r="B303">
        <v>303</v>
      </c>
      <c r="C303" t="str">
        <f>HLOOKUP($C$1,$D$1:$I$9948,$B303,FALSE)</f>
        <v>EV-15</v>
      </c>
      <c r="D303" t="str">
        <v>EV-15</v>
      </c>
      <c r="E303" t="str">
        <v>EV-15</v>
      </c>
      <c r="F303" t="str">
        <v>EV-15</v>
      </c>
    </row>
    <row r="304">
      <c r="A304" t="str">
        <v>overview of services</v>
      </c>
      <c r="B304">
        <v>304</v>
      </c>
      <c r="C304" t="str">
        <f>HLOOKUP($C$1,$D$1:$I$9948,$B304,FALSE)</f>
        <v>EV-16</v>
      </c>
      <c r="D304" t="str">
        <v>EV-16</v>
      </c>
      <c r="E304" t="str">
        <v>EV-16</v>
      </c>
      <c r="F304" t="str">
        <v>EV-16</v>
      </c>
    </row>
    <row r="305">
      <c r="A305" t="str">
        <v>overview of services</v>
      </c>
      <c r="B305">
        <v>305</v>
      </c>
      <c r="C305" t="str">
        <f>HLOOKUP($C$1,$D$1:$I$9948,$B305,FALSE)</f>
        <v>EV-17</v>
      </c>
      <c r="D305" t="str">
        <v>EV-17</v>
      </c>
      <c r="E305" t="str">
        <v>EV-17</v>
      </c>
      <c r="F305" t="str">
        <v>EV-17</v>
      </c>
    </row>
    <row r="306">
      <c r="A306" t="str">
        <v>overview of services</v>
      </c>
      <c r="B306">
        <v>306</v>
      </c>
      <c r="C306" t="str">
        <f>HLOOKUP($C$1,$D$1:$I$9948,$B306,FALSE)</f>
        <v>MC-3</v>
      </c>
      <c r="D306" t="str">
        <v>MC-3</v>
      </c>
      <c r="E306" t="str">
        <v>MC-3</v>
      </c>
      <c r="F306" t="str">
        <v>MC-3</v>
      </c>
    </row>
    <row r="307">
      <c r="A307" t="str">
        <v>overview of services</v>
      </c>
      <c r="B307">
        <v>307</v>
      </c>
      <c r="C307" t="str">
        <f>HLOOKUP($C$1,$D$1:$I$9948,$B307,FALSE)</f>
        <v>MC-4</v>
      </c>
      <c r="D307" t="str">
        <v>MC-4</v>
      </c>
      <c r="E307" t="str">
        <v>MC-4</v>
      </c>
      <c r="F307" t="str">
        <v>MC-4</v>
      </c>
    </row>
    <row r="308">
      <c r="A308" t="str">
        <v>overview of services</v>
      </c>
      <c r="B308">
        <v>308</v>
      </c>
      <c r="C308" t="str">
        <f>HLOOKUP($C$1,$D$1:$I$9948,$B308,FALSE)</f>
        <v>MC-9</v>
      </c>
      <c r="D308" t="str">
        <v>MC-9</v>
      </c>
      <c r="E308" t="str">
        <v>MC-9</v>
      </c>
      <c r="F308" t="str">
        <v>MC-9</v>
      </c>
    </row>
    <row r="309">
      <c r="A309" t="str">
        <v>overview of services</v>
      </c>
      <c r="B309">
        <v>309</v>
      </c>
      <c r="C309" t="str">
        <f>HLOOKUP($C$1,$D$1:$I$9948,$B309,FALSE)</f>
        <v>MC-13</v>
      </c>
      <c r="D309" t="str">
        <v>MC-13</v>
      </c>
      <c r="E309" t="str">
        <v>MC-13</v>
      </c>
      <c r="F309" t="str">
        <v>MC-13</v>
      </c>
    </row>
    <row r="310">
      <c r="A310" t="str">
        <v>overview of services</v>
      </c>
      <c r="B310">
        <v>310</v>
      </c>
      <c r="C310" t="str">
        <f>HLOOKUP($C$1,$D$1:$I$9948,$B310,FALSE)</f>
        <v>MC-25</v>
      </c>
      <c r="D310" t="str">
        <v>MC-25</v>
      </c>
      <c r="E310" t="str">
        <v>MC-25</v>
      </c>
      <c r="F310" t="str">
        <v>MC-25</v>
      </c>
    </row>
    <row r="311">
      <c r="A311" t="str">
        <v>overview of services</v>
      </c>
      <c r="B311">
        <v>311</v>
      </c>
      <c r="C311" t="str">
        <f>HLOOKUP($C$1,$D$1:$I$9948,$B311,FALSE)</f>
        <v>MC-28</v>
      </c>
      <c r="D311" t="str">
        <v>MC-28</v>
      </c>
      <c r="E311" t="str">
        <v>MC-28</v>
      </c>
      <c r="F311" t="str">
        <v>MC-28</v>
      </c>
    </row>
    <row r="312">
      <c r="A312" t="str">
        <v>overview of services</v>
      </c>
      <c r="B312">
        <v>312</v>
      </c>
      <c r="C312" t="str">
        <f>HLOOKUP($C$1,$D$1:$I$9948,$B312,FALSE)</f>
        <v>MC-29</v>
      </c>
      <c r="D312" t="str">
        <v>MC-29</v>
      </c>
      <c r="E312" t="str">
        <v>MC-29</v>
      </c>
      <c r="F312" t="str">
        <v>MC-29</v>
      </c>
    </row>
    <row r="313">
      <c r="A313" t="str">
        <v>overview of services</v>
      </c>
      <c r="B313">
        <v>313</v>
      </c>
      <c r="C313" t="str">
        <f>HLOOKUP($C$1,$D$1:$I$9948,$B313,FALSE)</f>
        <v>MC-30</v>
      </c>
      <c r="D313" t="str">
        <v>MC-30</v>
      </c>
      <c r="E313" t="str">
        <v>MC-30</v>
      </c>
      <c r="F313" t="str">
        <v>MC-30</v>
      </c>
    </row>
    <row r="314" ht="15.75" customHeight="1">
      <c r="A314" t="str">
        <v>overview of services</v>
      </c>
      <c r="B314">
        <v>314</v>
      </c>
      <c r="C314" t="str">
        <f>HLOOKUP($C$1,$D$1:$I$9948,$B314,FALSE)</f>
        <v>Groupe de services</v>
      </c>
      <c r="D314" t="str">
        <v>Service group</v>
      </c>
      <c r="E314" t="str">
        <v>Groupe de services</v>
      </c>
      <c r="F314" t="str">
        <v>Dienstgruppe</v>
      </c>
    </row>
    <row r="315" ht="15.75" customHeight="1">
      <c r="A315" t="str">
        <v>overview of services</v>
      </c>
      <c r="B315">
        <v>315</v>
      </c>
      <c r="C315">
        <f>HLOOKUP($C$1,$D$1:$I$9948,$B315,FALSE)</f>
        <v>0</v>
      </c>
      <c r="F315" t="str">
        <v xml:space="preserve"> </v>
      </c>
    </row>
    <row r="316" ht="15.75" customHeight="1">
      <c r="A316" t="str">
        <v>overview of services</v>
      </c>
      <c r="B316">
        <v>316</v>
      </c>
      <c r="C316">
        <f>HLOOKUP($C$1,$D$1:$I$9948,$B316,FALSE)</f>
        <v>0</v>
      </c>
      <c r="F316" t="str">
        <v xml:space="preserve"> </v>
      </c>
    </row>
    <row r="317" ht="30" customHeight="1">
      <c r="A317" t="str">
        <v>overview of services</v>
      </c>
      <c r="B317">
        <v>317</v>
      </c>
      <c r="C317" t="str">
        <f>HLOOKUP($C$1,$D$1:$I$9948,$B317,FALSE)</f>
        <v>Régulation du chauffage - côté utilisateur</v>
      </c>
      <c r="D317" t="str">
        <v>Heat control - demand side</v>
      </c>
      <c r="E317" t="str">
        <v>Régulation du chauffage - côté utilisateur</v>
      </c>
      <c r="F317" t="str">
        <v>Wärmesteuerung - Bedarfsabhängige</v>
      </c>
    </row>
    <row r="318" ht="30" customHeight="1">
      <c r="A318" t="str">
        <v>overview of services</v>
      </c>
      <c r="B318">
        <v>318</v>
      </c>
      <c r="C318" t="str">
        <f>HLOOKUP($C$1,$D$1:$I$9948,$B318,FALSE)</f>
        <v>Régulation du chauffage - côté utilisateur</v>
      </c>
      <c r="D318" t="str">
        <v>Heat control - demand side</v>
      </c>
      <c r="E318" t="str">
        <v>Régulation du chauffage - côté utilisateur</v>
      </c>
      <c r="F318" t="str">
        <v>Wärmesteuerung - Bedarfsabhängige</v>
      </c>
    </row>
    <row r="319" ht="30" customHeight="1">
      <c r="A319" t="str">
        <v>overview of services</v>
      </c>
      <c r="B319">
        <v>319</v>
      </c>
      <c r="C319" t="str">
        <f>HLOOKUP($C$1,$D$1:$I$9948,$B319,FALSE)</f>
        <v>Régulation du chauffage - côté utilisateur</v>
      </c>
      <c r="D319" t="str">
        <v>Heat control - demand side</v>
      </c>
      <c r="E319" t="str">
        <v>Régulation du chauffage - côté utilisateur</v>
      </c>
      <c r="F319" t="str">
        <v>Wärmesteuerung - Bedarfsabhängige</v>
      </c>
    </row>
    <row r="320" ht="30" customHeight="1">
      <c r="A320" t="str">
        <v>overview of services</v>
      </c>
      <c r="B320">
        <v>320</v>
      </c>
      <c r="C320" t="str">
        <f>HLOOKUP($C$1,$D$1:$I$9948,$B320,FALSE)</f>
        <v>Régulation du chauffage - côté utilisateur</v>
      </c>
      <c r="D320" t="str">
        <v>Heat control - demand side</v>
      </c>
      <c r="E320" t="str">
        <v>Régulation du chauffage - côté utilisateur</v>
      </c>
      <c r="F320" t="str">
        <v>Wärmesteuerung - Bedarfsabhängige</v>
      </c>
    </row>
    <row r="321" ht="30" customHeight="1">
      <c r="A321" t="str">
        <v>overview of services</v>
      </c>
      <c r="B321">
        <v>321</v>
      </c>
      <c r="C321" t="str">
        <f>HLOOKUP($C$1,$D$1:$I$9948,$B321,FALSE)</f>
        <v>Régulation du chauffage - côté utilisateur</v>
      </c>
      <c r="D321" t="str">
        <v>Heat control - demand side</v>
      </c>
      <c r="E321" t="str">
        <v>Régulation du chauffage - côté utilisateur</v>
      </c>
      <c r="F321" t="str">
        <v>Wärmesteuerung - Bedarfsabhängige</v>
      </c>
    </row>
    <row r="322" ht="30" customHeight="1">
      <c r="A322" t="str">
        <v>overview of services</v>
      </c>
      <c r="B322">
        <v>322</v>
      </c>
      <c r="C322" t="str">
        <f>HLOOKUP($C$1,$D$1:$I$9948,$B322,FALSE)</f>
        <v>Régulation des installations de production de chaleur</v>
      </c>
      <c r="D322" t="str">
        <v>Control heat production facilities</v>
      </c>
      <c r="E322" t="str">
        <v>Régulation des installations de production de chaleur</v>
      </c>
      <c r="F322" t="str">
        <v>Kontrolle von Wärmeerzeugungsanlagen</v>
      </c>
    </row>
    <row r="323" ht="30" customHeight="1">
      <c r="A323" t="str">
        <v>overview of services</v>
      </c>
      <c r="B323">
        <v>323</v>
      </c>
      <c r="C323" t="str">
        <f>HLOOKUP($C$1,$D$1:$I$9948,$B323,FALSE)</f>
        <v>Régulation des installations de production de chaleur</v>
      </c>
      <c r="D323" t="str">
        <v>Control heat production facilities</v>
      </c>
      <c r="E323" t="str">
        <v>Régulation des installations de production de chaleur</v>
      </c>
      <c r="F323" t="str">
        <v>Kontrolle von Wärmeerzeugungsanlagen</v>
      </c>
    </row>
    <row r="324" ht="30" customHeight="1">
      <c r="A324" t="str">
        <v>overview of services</v>
      </c>
      <c r="B324">
        <v>324</v>
      </c>
      <c r="C324" t="str">
        <f>HLOOKUP($C$1,$D$1:$I$9948,$B324,FALSE)</f>
        <v>Régulation des installations de production de chaleur</v>
      </c>
      <c r="D324" t="str">
        <v>Control heat production facilities</v>
      </c>
      <c r="E324" t="str">
        <v>Régulation des installations de production de chaleur</v>
      </c>
      <c r="F324" t="str">
        <v>Kontrolle von Wärmeerzeugungsanlagen</v>
      </c>
    </row>
    <row r="325" ht="30" customHeight="1">
      <c r="A325" t="str">
        <v>overview of services</v>
      </c>
      <c r="B325">
        <v>325</v>
      </c>
      <c r="C325" t="str">
        <f>HLOOKUP($C$1,$D$1:$I$9948,$B325,FALSE)</f>
        <v>Information aux occupants et au gestionnaire du bâtiment</v>
      </c>
      <c r="D325" t="str">
        <v>Information to occupants and facility managers</v>
      </c>
      <c r="E325" t="str">
        <v>Information aux occupants et au gestionnaire du bâtiment</v>
      </c>
      <c r="F325" t="str">
        <v>Informationen für Bewohner und Gebäudeverwalter</v>
      </c>
    </row>
    <row r="326" ht="30" customHeight="1">
      <c r="A326" t="str">
        <v>overview of services</v>
      </c>
      <c r="B326">
        <v>326</v>
      </c>
      <c r="C326" t="str">
        <f>HLOOKUP($C$1,$D$1:$I$9948,$B326,FALSE)</f>
        <v>Flexibilité et interaction avec le réseau</v>
      </c>
      <c r="D326" t="str">
        <v>Flexibility and grid interaction</v>
      </c>
      <c r="E326" t="str">
        <v>Flexibilité et interaction avec le réseau</v>
      </c>
      <c r="F326" t="str">
        <v>Flexibilität und Netzinteraktion</v>
      </c>
    </row>
    <row r="327" ht="45" customHeight="1">
      <c r="A327" t="str">
        <v>overview of services</v>
      </c>
      <c r="B327">
        <v>327</v>
      </c>
      <c r="C327" t="str">
        <f>HLOOKUP($C$1,$D$1:$I$9948,$B327,FALSE)</f>
        <v>Régulation des installations de production d'eau chaude sanitaire</v>
      </c>
      <c r="D327" t="str">
        <v>Control DHW production facilities</v>
      </c>
      <c r="E327" t="str">
        <v>Régulation des installations de production d'eau chaude sanitaire</v>
      </c>
      <c r="F327" t="str">
        <v>Kontrolle der Warmwasserbereitungsanlagen</v>
      </c>
    </row>
    <row r="328" ht="45" customHeight="1">
      <c r="A328" t="str">
        <v>overview of services</v>
      </c>
      <c r="B328">
        <v>328</v>
      </c>
      <c r="C328" t="str">
        <f>HLOOKUP($C$1,$D$1:$I$9948,$B328,FALSE)</f>
        <v>Régulation des installations de production d'eau chaude sanitaire</v>
      </c>
      <c r="D328" t="str">
        <v>Control DHW production facilities</v>
      </c>
      <c r="E328" t="str">
        <v>Régulation des installations de production d'eau chaude sanitaire</v>
      </c>
      <c r="F328" t="str">
        <v>Kontrolle der Warmwasserbereitungsanlagen</v>
      </c>
    </row>
    <row r="329" ht="45" customHeight="1">
      <c r="A329" t="str">
        <v>overview of services</v>
      </c>
      <c r="B329">
        <v>329</v>
      </c>
      <c r="C329" t="str">
        <f>HLOOKUP($C$1,$D$1:$I$9948,$B329,FALSE)</f>
        <v>Régulation des installations de production d'eau chaude sanitaire</v>
      </c>
      <c r="D329" t="str">
        <v>Control DHW production facilities</v>
      </c>
      <c r="E329" t="str">
        <v>Régulation des installations de production d'eau chaude sanitaire</v>
      </c>
      <c r="F329" t="str">
        <v>Kontrolle der Warmwasserbereitungsanlagen</v>
      </c>
    </row>
    <row r="330" ht="45" customHeight="1">
      <c r="A330" t="str">
        <v>overview of services</v>
      </c>
      <c r="B330">
        <v>330</v>
      </c>
      <c r="C330" t="str">
        <f>HLOOKUP($C$1,$D$1:$I$9948,$B330,FALSE)</f>
        <v>Régulation des installations de production d'eau chaude sanitaire</v>
      </c>
      <c r="D330" t="str">
        <v>Control DHW production facilities</v>
      </c>
      <c r="E330" t="str">
        <v>Régulation des installations de production d'eau chaude sanitaire</v>
      </c>
      <c r="F330" t="str">
        <v>Kontrolle der Warmwasserbereitungsanlagen</v>
      </c>
    </row>
    <row r="331" ht="30" customHeight="1">
      <c r="A331" t="str">
        <v>overview of services</v>
      </c>
      <c r="B331">
        <v>331</v>
      </c>
      <c r="C331" t="str">
        <f>HLOOKUP($C$1,$D$1:$I$9948,$B331,FALSE)</f>
        <v>Information aux occupants et au gestionnaire du bâtiment</v>
      </c>
      <c r="D331" t="str">
        <v>Information to occupants and facility managers</v>
      </c>
      <c r="E331" t="str">
        <v>Information aux occupants et au gestionnaire du bâtiment</v>
      </c>
      <c r="F331" t="str">
        <v>Informationen für Bewohner und Gebäudeverwalter</v>
      </c>
    </row>
    <row r="332" ht="45" customHeight="1">
      <c r="A332" t="str">
        <v>overview of services</v>
      </c>
      <c r="B332">
        <v>332</v>
      </c>
      <c r="C332" t="str">
        <f>HLOOKUP($C$1,$D$1:$I$9948,$B332,FALSE)</f>
        <v>Régulation du refroidissement - côté utilisateur</v>
      </c>
      <c r="D332" t="str">
        <v>Cooling control - demand side</v>
      </c>
      <c r="E332" t="str">
        <v>Régulation du refroidissement - côté utilisateur</v>
      </c>
      <c r="F332" t="str">
        <v>Kühlungssteuerung - Bedarfsabhängige</v>
      </c>
    </row>
    <row r="333" ht="45" customHeight="1">
      <c r="A333" t="str">
        <v>overview of services</v>
      </c>
      <c r="B333">
        <v>333</v>
      </c>
      <c r="C333" t="str">
        <f>HLOOKUP($C$1,$D$1:$I$9948,$B333,FALSE)</f>
        <v>Régulation du refroidissement - côté utilisateur</v>
      </c>
      <c r="D333" t="str">
        <v>Cooling control - demand side</v>
      </c>
      <c r="E333" t="str">
        <v>Régulation du refroidissement - côté utilisateur</v>
      </c>
      <c r="F333" t="str">
        <v>Kühlungssteuerung - Bedarfsabhängige</v>
      </c>
    </row>
    <row r="334" ht="45" customHeight="1">
      <c r="A334" t="str">
        <v>overview of services</v>
      </c>
      <c r="B334">
        <v>334</v>
      </c>
      <c r="C334" t="str">
        <f>HLOOKUP($C$1,$D$1:$I$9948,$B334,FALSE)</f>
        <v>Régulation du refroidissement - côté utilisateur</v>
      </c>
      <c r="D334" t="str">
        <v>Cooling control - demand side</v>
      </c>
      <c r="E334" t="str">
        <v>Régulation du refroidissement - côté utilisateur</v>
      </c>
      <c r="F334" t="str">
        <v>Kühlungssteuerung - Bedarfsabhängige</v>
      </c>
    </row>
    <row r="335" ht="45" customHeight="1">
      <c r="A335" t="str">
        <v>overview of services</v>
      </c>
      <c r="B335">
        <v>335</v>
      </c>
      <c r="C335" t="str">
        <f>HLOOKUP($C$1,$D$1:$I$9948,$B335,FALSE)</f>
        <v>Régulation du refroidissement - côté utilisateur</v>
      </c>
      <c r="D335" t="str">
        <v>Cooling control - demand side</v>
      </c>
      <c r="E335" t="str">
        <v>Régulation du refroidissement - côté utilisateur</v>
      </c>
      <c r="F335" t="str">
        <v>Kühlungssteuerung - Bedarfsabhängige</v>
      </c>
    </row>
    <row r="336" ht="45" customHeight="1">
      <c r="A336" t="str">
        <v>overview of services</v>
      </c>
      <c r="B336">
        <v>336</v>
      </c>
      <c r="C336" t="str">
        <f>HLOOKUP($C$1,$D$1:$I$9948,$B336,FALSE)</f>
        <v>Régulation du refroidissement - côté utilisateur</v>
      </c>
      <c r="D336" t="str">
        <v>Cooling control - demand side</v>
      </c>
      <c r="E336" t="str">
        <v>Régulation du refroidissement - côté utilisateur</v>
      </c>
      <c r="F336" t="str">
        <v>Kühlungssteuerung - Bedarfsabhängige</v>
      </c>
    </row>
    <row r="337" ht="45" customHeight="1">
      <c r="A337" t="str">
        <v>overview of services</v>
      </c>
      <c r="B337">
        <v>337</v>
      </c>
      <c r="C337" t="str">
        <f>HLOOKUP($C$1,$D$1:$I$9948,$B337,FALSE)</f>
        <v>Régulation du refroidissement - côté utilisateur</v>
      </c>
      <c r="D337" t="str">
        <v>Cooling control - demand side</v>
      </c>
      <c r="E337" t="str">
        <v>Régulation du refroidissement - côté utilisateur</v>
      </c>
      <c r="F337" t="str">
        <v>Kühlungssteuerung - Bedarfsabhängige</v>
      </c>
    </row>
    <row r="338" ht="30" customHeight="1">
      <c r="A338" t="str">
        <v>overview of services</v>
      </c>
      <c r="B338">
        <v>338</v>
      </c>
      <c r="C338" t="str">
        <f>HLOOKUP($C$1,$D$1:$I$9948,$B338,FALSE)</f>
        <v>Régulation des installations de production de froid</v>
      </c>
      <c r="D338" t="str">
        <v>Control cooling production facilities</v>
      </c>
      <c r="E338" t="str">
        <v>Régulation des installations de production de froid</v>
      </c>
      <c r="F338" t="str">
        <v>Kontrolle der Kühlunganlagen</v>
      </c>
    </row>
    <row r="339" ht="30" customHeight="1">
      <c r="A339" t="str">
        <v>overview of services</v>
      </c>
      <c r="B339">
        <v>339</v>
      </c>
      <c r="C339" t="str">
        <f>HLOOKUP($C$1,$D$1:$I$9948,$B339,FALSE)</f>
        <v>Régulation des installations de production de froid</v>
      </c>
      <c r="D339" t="str">
        <v>Control cooling production facilities</v>
      </c>
      <c r="E339" t="str">
        <v>Régulation des installations de production de froid</v>
      </c>
      <c r="F339" t="str">
        <v>Kontrolle der Kühlunganlagen</v>
      </c>
    </row>
    <row r="340" ht="30" customHeight="1">
      <c r="A340" t="str">
        <v>overview of services</v>
      </c>
      <c r="B340">
        <v>340</v>
      </c>
      <c r="C340" t="str">
        <f>HLOOKUP($C$1,$D$1:$I$9948,$B340,FALSE)</f>
        <v>Information aux occupants et au gestionnaire du bâtiment</v>
      </c>
      <c r="D340" t="str">
        <v>Information to occupants and facility managers</v>
      </c>
      <c r="E340" t="str">
        <v>Information aux occupants et au gestionnaire du bâtiment</v>
      </c>
      <c r="F340" t="str">
        <v>Informationen für Bewohner und Gebäudeverwalter</v>
      </c>
    </row>
    <row r="341" ht="30" customHeight="1">
      <c r="A341" t="str">
        <v>overview of services</v>
      </c>
      <c r="B341">
        <v>341</v>
      </c>
      <c r="C341" t="str">
        <f>HLOOKUP($C$1,$D$1:$I$9948,$B341,FALSE)</f>
        <v>Flexibilité et intéraction avec le réseau</v>
      </c>
      <c r="D341" t="str">
        <v>Flexibility and grid interaction</v>
      </c>
      <c r="E341" t="str">
        <v>Flexibilité et intéraction avec le réseau</v>
      </c>
      <c r="F341" t="str">
        <v>Flexibilität und Netzinteraktion</v>
      </c>
    </row>
    <row r="342">
      <c r="A342" t="str">
        <v>overview of services</v>
      </c>
      <c r="B342">
        <v>342</v>
      </c>
      <c r="C342" t="str">
        <f>HLOOKUP($C$1,$D$1:$I$9948,$B342,FALSE)</f>
        <v>Régulation du flux d'air</v>
      </c>
      <c r="D342" t="str">
        <v>Air flow control</v>
      </c>
      <c r="E342" t="str">
        <v>Régulation du flux d'air</v>
      </c>
      <c r="F342" t="str">
        <v>Steuerung des Luftstroms</v>
      </c>
    </row>
    <row r="343">
      <c r="A343" t="str">
        <v>overview of services</v>
      </c>
      <c r="B343">
        <v>343</v>
      </c>
      <c r="C343" t="str">
        <f>HLOOKUP($C$1,$D$1:$I$9948,$B343,FALSE)</f>
        <v>Régulation du flux d'air</v>
      </c>
      <c r="D343" t="str">
        <v>Air flow control</v>
      </c>
      <c r="E343" t="str">
        <v>Régulation du flux d'air</v>
      </c>
      <c r="F343" t="str">
        <v>Steuerung des Luftstroms</v>
      </c>
    </row>
    <row r="344" ht="30" customHeight="1">
      <c r="A344" t="str">
        <v>overview of services</v>
      </c>
      <c r="B344">
        <v>344</v>
      </c>
      <c r="C344" t="str">
        <f>HLOOKUP($C$1,$D$1:$I$9948,$B344,FALSE)</f>
        <v>Régulation de la température de l'air</v>
      </c>
      <c r="D344" t="str">
        <v>Air temperature control</v>
      </c>
      <c r="E344" t="str">
        <v>Régulation de la température de l'air</v>
      </c>
      <c r="F344" t="str">
        <v>Kontrolle der Lufttemperatur</v>
      </c>
    </row>
    <row r="345" ht="30" customHeight="1">
      <c r="A345" t="str">
        <v>overview of services</v>
      </c>
      <c r="B345">
        <v>345</v>
      </c>
      <c r="C345" t="str">
        <f>HLOOKUP($C$1,$D$1:$I$9948,$B345,FALSE)</f>
        <v>Régulation de la température de l'air</v>
      </c>
      <c r="D345" t="str">
        <v>Air temperature control</v>
      </c>
      <c r="E345" t="str">
        <v>Régulation de la température de l'air</v>
      </c>
      <c r="F345" t="str">
        <v>Kontrolle der Lufttemperatur</v>
      </c>
    </row>
    <row r="346">
      <c r="A346" t="str">
        <v>overview of services</v>
      </c>
      <c r="B346">
        <v>346</v>
      </c>
      <c r="C346" t="str">
        <f>HLOOKUP($C$1,$D$1:$I$9948,$B346,FALSE)</f>
        <v>Refroidissement naturel</v>
      </c>
      <c r="D346" t="str">
        <v>Free cooling</v>
      </c>
      <c r="E346" t="str">
        <v>Refroidissement naturel</v>
      </c>
      <c r="F346" t="str">
        <v>Freie (Passiv-)Kühlung</v>
      </c>
    </row>
    <row r="347" ht="30" customHeight="1">
      <c r="A347" t="str">
        <v>overview of services</v>
      </c>
      <c r="B347">
        <v>347</v>
      </c>
      <c r="C347" t="str">
        <f>HLOOKUP($C$1,$D$1:$I$9948,$B347,FALSE)</f>
        <v>Remontée d'informations</v>
      </c>
      <c r="D347" t="str">
        <v xml:space="preserve">Feedback - Reporting information </v>
      </c>
      <c r="E347" t="str">
        <v>Remontée d'informations</v>
      </c>
      <c r="F347" t="str">
        <v xml:space="preserve">Feedback - Informationen melden </v>
      </c>
    </row>
    <row r="348" ht="30" customHeight="1">
      <c r="A348" t="str">
        <v>overview of services</v>
      </c>
      <c r="B348">
        <v>348</v>
      </c>
      <c r="C348" t="str">
        <f>HLOOKUP($C$1,$D$1:$I$9948,$B348,FALSE)</f>
        <v>Commande de l'éclairage artificiel</v>
      </c>
      <c r="D348" t="str">
        <v>Artificial lighting control</v>
      </c>
      <c r="E348" t="str">
        <v>Commande de l'éclairage artificiel</v>
      </c>
      <c r="F348" t="str">
        <v>Steuerung der künstlichen Beleuchtung</v>
      </c>
    </row>
    <row r="349" ht="45" customHeight="1">
      <c r="A349" t="str">
        <v>overview of services</v>
      </c>
      <c r="B349">
        <v>349</v>
      </c>
      <c r="C349" t="str">
        <f>HLOOKUP($C$1,$D$1:$I$9948,$B349,FALSE)</f>
        <v>Régulation de l'intensité lumineuse en fonction de la lumière naturelle</v>
      </c>
      <c r="D349" t="str">
        <v>Control artificial lighting power based on daylight levels</v>
      </c>
      <c r="E349" t="str">
        <v>Régulation de l'intensité lumineuse en fonction de la lumière naturelle</v>
      </c>
      <c r="F349" t="str">
        <v>Steuerung der künstlichen Beleuchtung in Abhängigkeit vom Tageslicht</v>
      </c>
    </row>
    <row r="350">
      <c r="A350" t="str">
        <v>overview of services</v>
      </c>
      <c r="B350">
        <v>350</v>
      </c>
      <c r="C350" t="str">
        <f>HLOOKUP($C$1,$D$1:$I$9948,$B350,FALSE)</f>
        <v>Commande des fenêtres</v>
      </c>
      <c r="D350" t="str">
        <v>Window control</v>
      </c>
      <c r="E350" t="str">
        <v>Commande des fenêtres</v>
      </c>
      <c r="F350" t="str">
        <v>Fenstersteuerung</v>
      </c>
    </row>
    <row r="351">
      <c r="A351" t="str">
        <v>overview of services</v>
      </c>
      <c r="B351">
        <v>351</v>
      </c>
      <c r="C351" t="str">
        <f>HLOOKUP($C$1,$D$1:$I$9948,$B351,FALSE)</f>
        <v>Commande des fenêtres</v>
      </c>
      <c r="D351" t="str">
        <v>Window control</v>
      </c>
      <c r="E351" t="str">
        <v>Commande des fenêtres</v>
      </c>
      <c r="F351" t="str">
        <v>Fenstersteuerung</v>
      </c>
    </row>
    <row r="352" ht="30" customHeight="1">
      <c r="A352" t="str">
        <v>overview of services</v>
      </c>
      <c r="B352">
        <v>352</v>
      </c>
      <c r="C352" t="str">
        <f>HLOOKUP($C$1,$D$1:$I$9948,$B352,FALSE)</f>
        <v>Remontée d'informations</v>
      </c>
      <c r="D352" t="str">
        <v xml:space="preserve">Feedback - Reporting information </v>
      </c>
      <c r="E352" t="str">
        <v>Remontée d'informations</v>
      </c>
      <c r="F352" t="str">
        <v xml:space="preserve">Feedback - Informationen melden </v>
      </c>
    </row>
    <row r="353" ht="30" customHeight="1">
      <c r="A353" t="str">
        <v>overview of services</v>
      </c>
      <c r="B353">
        <v>353</v>
      </c>
      <c r="C353" t="str">
        <f>HLOOKUP($C$1,$D$1:$I$9948,$B353,FALSE)</f>
        <v>Remontée d'informations</v>
      </c>
      <c r="D353" t="str">
        <v xml:space="preserve">Feedback - Reporting information </v>
      </c>
      <c r="E353" t="str">
        <v>Remontée d'informations</v>
      </c>
      <c r="F353" t="str">
        <v xml:space="preserve">Feedback - Informationen melden </v>
      </c>
    </row>
    <row r="354" ht="30" customHeight="1">
      <c r="A354" t="str">
        <v>overview of services</v>
      </c>
      <c r="B354">
        <v>354</v>
      </c>
      <c r="C354" t="str">
        <f>HLOOKUP($C$1,$D$1:$I$9948,$B354,FALSE)</f>
        <v>Production d'électricité décentralisée - Stockage</v>
      </c>
      <c r="D354" t="str">
        <v>DER - Storage</v>
      </c>
      <c r="E354" t="str">
        <v>Production d'électricité décentralisée - Stockage</v>
      </c>
      <c r="F354" t="str">
        <v>Stromerzeugung - Speicherung</v>
      </c>
    </row>
    <row r="355" ht="30" customHeight="1">
      <c r="A355" t="str">
        <v>overview of services</v>
      </c>
      <c r="B355">
        <v>355</v>
      </c>
      <c r="C355" t="str">
        <f>HLOOKUP($C$1,$D$1:$I$9948,$B355,FALSE)</f>
        <v>Production d'électricité décentralisée - Optimisation</v>
      </c>
      <c r="D355" t="str">
        <v>DER- Optimization</v>
      </c>
      <c r="E355" t="str">
        <v>Production d'électricité décentralisée - Optimisation</v>
      </c>
      <c r="F355" t="str">
        <v>Stromerzeugung - Optimierung</v>
      </c>
    </row>
    <row r="356" ht="45" customHeight="1">
      <c r="A356" t="str">
        <v>overview of services</v>
      </c>
      <c r="B356">
        <v>356</v>
      </c>
      <c r="C356" t="str">
        <f>HLOOKUP($C$1,$D$1:$I$9948,$B356,FALSE)</f>
        <v>Production d'électricité décentralisée - Commande de la production</v>
      </c>
      <c r="D356" t="str">
        <v>DER - Generation Control</v>
      </c>
      <c r="E356" t="str">
        <v>Production d'électricité décentralisée - Commande de la production</v>
      </c>
      <c r="F356" t="str">
        <v>Stromerzeugung - Steuerung der Erzeugung</v>
      </c>
    </row>
    <row r="357" ht="30" customHeight="1">
      <c r="A357" t="str">
        <v>overview of services</v>
      </c>
      <c r="B357">
        <v>357</v>
      </c>
      <c r="C357" t="str">
        <f>HLOOKUP($C$1,$D$1:$I$9948,$B357,FALSE)</f>
        <v>Flexibilité de la demande - Stockage</v>
      </c>
      <c r="D357" t="str">
        <v>DSM- Storage</v>
      </c>
      <c r="E357" t="str">
        <v>Flexibilité de la demande - Stockage</v>
      </c>
      <c r="F357" t="str">
        <v>DSM - Speicherung</v>
      </c>
    </row>
    <row r="358" ht="30" customHeight="1">
      <c r="A358" t="str">
        <v>overview of services</v>
      </c>
      <c r="B358">
        <v>358</v>
      </c>
      <c r="C358" t="str">
        <f>HLOOKUP($C$1,$D$1:$I$9948,$B358,FALSE)</f>
        <v>Remontée d'informations</v>
      </c>
      <c r="D358" t="str">
        <v xml:space="preserve">Feedback - Reporting information </v>
      </c>
      <c r="E358" t="str">
        <v>Remontée d'informations</v>
      </c>
      <c r="F358" t="str">
        <v xml:space="preserve">Feedback - Informationen melden </v>
      </c>
    </row>
    <row r="359" ht="30" customHeight="1">
      <c r="A359" t="str">
        <v>overview of services</v>
      </c>
      <c r="B359">
        <v>359</v>
      </c>
      <c r="C359" t="str">
        <f>HLOOKUP($C$1,$D$1:$I$9948,$B359,FALSE)</f>
        <v>Remontée d'informations</v>
      </c>
      <c r="D359" t="str">
        <v xml:space="preserve">Feedback - Reporting information </v>
      </c>
      <c r="E359" t="str">
        <v>Remontée d'informations</v>
      </c>
      <c r="F359" t="str">
        <v xml:space="preserve">Feedback - Informationen melden </v>
      </c>
    </row>
    <row r="360">
      <c r="A360" t="str">
        <v>overview of services</v>
      </c>
      <c r="B360">
        <v>360</v>
      </c>
      <c r="C360" t="str">
        <f>HLOOKUP($C$1,$D$1:$I$9948,$B360,FALSE)</f>
        <v>Recharge EV</v>
      </c>
      <c r="D360" t="str">
        <v>EV Charging</v>
      </c>
      <c r="E360" t="str">
        <v>Recharge EV</v>
      </c>
      <c r="F360" t="str">
        <v>EV - Laden</v>
      </c>
    </row>
    <row r="361">
      <c r="A361" t="str">
        <v>overview of services</v>
      </c>
      <c r="B361">
        <v>361</v>
      </c>
      <c r="C361" t="str">
        <f>HLOOKUP($C$1,$D$1:$I$9948,$B361,FALSE)</f>
        <v>Recharge EV - réseau</v>
      </c>
      <c r="D361" t="str">
        <v>EV Charging - Grid</v>
      </c>
      <c r="E361" t="str">
        <v>Recharge EV - réseau</v>
      </c>
      <c r="F361" t="str">
        <v>EV - Laden - Netz</v>
      </c>
    </row>
    <row r="362">
      <c r="A362" t="str">
        <v>overview of services</v>
      </c>
      <c r="B362">
        <v>362</v>
      </c>
      <c r="C362" t="str">
        <f>HLOOKUP($C$1,$D$1:$I$9948,$B362,FALSE)</f>
        <v>Recharge EV - connectivité</v>
      </c>
      <c r="D362" t="str">
        <v>EV Charging - connectivity</v>
      </c>
      <c r="E362" t="str">
        <v>Recharge EV - connectivité</v>
      </c>
      <c r="F362" t="str">
        <v>EV - Laden - Konnektivität</v>
      </c>
    </row>
    <row r="363">
      <c r="A363" t="str">
        <v>overview of services</v>
      </c>
      <c r="B363">
        <v>363</v>
      </c>
      <c r="C363" t="str">
        <f>HLOOKUP($C$1,$D$1:$I$9948,$B363,FALSE)</f>
        <v>Contrôle de systèmes CVC</v>
      </c>
      <c r="D363" t="str">
        <v>HVAC interaction control</v>
      </c>
      <c r="E363" t="str">
        <v>Contrôle de systèmes CVC</v>
      </c>
      <c r="F363" t="str">
        <v>HLK-Interaktionssteuerung</v>
      </c>
    </row>
    <row r="364">
      <c r="A364" t="str">
        <v>overview of services</v>
      </c>
      <c r="B364">
        <v>364</v>
      </c>
      <c r="C364" t="str">
        <f>HLOOKUP($C$1,$D$1:$I$9948,$B364,FALSE)</f>
        <v>Détection des défauts</v>
      </c>
      <c r="D364" t="str">
        <v>Fault detection</v>
      </c>
      <c r="E364" t="str">
        <v>Détection des défauts</v>
      </c>
      <c r="F364" t="str">
        <v>Fehlersuche</v>
      </c>
    </row>
    <row r="365" ht="30" customHeight="1">
      <c r="A365" t="str">
        <v>overview of services</v>
      </c>
      <c r="B365">
        <v>365</v>
      </c>
      <c r="C365" t="str">
        <f>HLOOKUP($C$1,$D$1:$I$9948,$B365,FALSE)</f>
        <v>Contrôle de systèmes techniques du bâtiment</v>
      </c>
      <c r="D365" t="str">
        <v>TBS interaction control</v>
      </c>
      <c r="E365" t="str">
        <v>Contrôle de systèmes techniques du bâtiment</v>
      </c>
      <c r="F365" t="str">
        <v>TBS-Interaktionskontrolle</v>
      </c>
    </row>
    <row r="366" ht="30" customHeight="1">
      <c r="A366" t="str">
        <v>overview of services</v>
      </c>
      <c r="B366">
        <v>366</v>
      </c>
      <c r="C366" t="str">
        <f>HLOOKUP($C$1,$D$1:$I$9948,$B366,FALSE)</f>
        <v>Remontée d'informations</v>
      </c>
      <c r="D366" t="str">
        <v xml:space="preserve">Feedback - Reporting information </v>
      </c>
      <c r="E366" t="str">
        <v>Remontée d'informations</v>
      </c>
      <c r="F366" t="str">
        <v xml:space="preserve">Feedback - Informationen melden </v>
      </c>
    </row>
    <row r="367" ht="30" customHeight="1">
      <c r="A367" t="str">
        <v>overview of services</v>
      </c>
      <c r="B367">
        <v>367</v>
      </c>
      <c r="C367" t="str">
        <f>HLOOKUP($C$1,$D$1:$I$9948,$B367,FALSE)</f>
        <v>Intégration avec le réseau intelligent</v>
      </c>
      <c r="D367" t="str">
        <v>Smart Grid Integration</v>
      </c>
      <c r="E367" t="str">
        <v>Intégration avec le réseau intelligent</v>
      </c>
      <c r="F367" t="str">
        <v>Integration intelligenter Stromnetze</v>
      </c>
    </row>
    <row r="368" ht="30" customHeight="1">
      <c r="A368" t="str">
        <v>overview of services</v>
      </c>
      <c r="B368">
        <v>368</v>
      </c>
      <c r="C368" t="str">
        <f>HLOOKUP($C$1,$D$1:$I$9948,$B368,FALSE)</f>
        <v>Remontée d'informations</v>
      </c>
      <c r="D368" t="str">
        <v xml:space="preserve">Feedback - Reporting information </v>
      </c>
      <c r="E368" t="str">
        <v>Remontée d'informations</v>
      </c>
      <c r="F368" t="str">
        <v xml:space="preserve">Feedback - Informationen melden </v>
      </c>
    </row>
    <row r="369">
      <c r="A369" t="str">
        <v>overview of services</v>
      </c>
      <c r="B369">
        <v>369</v>
      </c>
      <c r="C369" t="str">
        <f>HLOOKUP($C$1,$D$1:$I$9948,$B369,FALSE)</f>
        <v>Préemption du contrôle</v>
      </c>
      <c r="D369" t="str">
        <v>Override control</v>
      </c>
      <c r="E369" t="str">
        <v>Préemption du contrôle</v>
      </c>
      <c r="F369" t="str">
        <v>Vorrangige Kontrolle</v>
      </c>
    </row>
    <row r="370" ht="150" customHeight="1">
      <c r="A370" t="str">
        <v>overview of services</v>
      </c>
      <c r="B370">
        <v>370</v>
      </c>
      <c r="C370" t="str">
        <f>HLOOKUP($C$1,$D$1:$I$9948,$B370,FALSE)</f>
        <v>Plateforme unique permettant le contrôle automatique et la coordination entre les systèmes techniques du bâtiment + optimisation des flux d'énergie en fonction de l'occupation, de la météo et des ordres reçus de la part du réseau</v>
      </c>
      <c r="D370" t="str">
        <v>Single platform that allows automated control &amp; coordination between TBS + optimization of energy flow based on occupancy, weather and grid signals</v>
      </c>
      <c r="E370" t="str">
        <v>Plateforme unique permettant le contrôle automatique et la coordination entre les systèmes techniques du bâtiment + optimisation des flux d'énergie en fonction de l'occupation, de la météo et des ordres reçus de la part du réseau</v>
      </c>
      <c r="F370" t="str">
        <v>Eine einzige Plattform, die eine automatische Steuerung und Koordinierung zwischen den TBS sowie eine Optimierung des Energieflusses auf der Grundlage von Belegung, Wetter und Netzsignalen ermöglicht.</v>
      </c>
    </row>
    <row r="371" ht="30" customHeight="1">
      <c r="A371" t="str">
        <v>overview of services</v>
      </c>
      <c r="B371">
        <v>371</v>
      </c>
      <c r="C371" t="str">
        <f>HLOOKUP($C$1,$D$1:$I$9948,$B371,FALSE)</f>
        <v>Service à potentiel d'intelligence</v>
      </c>
      <c r="D371" t="str">
        <v>Smart ready service</v>
      </c>
      <c r="E371" t="str">
        <v>Service à potentiel d'intelligence</v>
      </c>
      <c r="F371" t="str">
        <v>Smart ready service</v>
      </c>
    </row>
    <row r="372" ht="15.75" customHeight="1">
      <c r="A372" t="str">
        <v>overview of services</v>
      </c>
      <c r="B372">
        <v>372</v>
      </c>
      <c r="C372">
        <f>HLOOKUP($C$1,$D$1:$I$9948,$B372,FALSE)</f>
        <v>0</v>
      </c>
      <c r="F372" t="str">
        <v xml:space="preserve"> </v>
      </c>
    </row>
    <row r="373" ht="15.75" customHeight="1">
      <c r="A373" t="str">
        <v>overview of services</v>
      </c>
      <c r="B373">
        <v>373</v>
      </c>
      <c r="C373">
        <f>HLOOKUP($C$1,$D$1:$I$9948,$B373,FALSE)</f>
        <v>0</v>
      </c>
      <c r="F373" t="str">
        <v xml:space="preserve"> </v>
      </c>
    </row>
    <row r="374">
      <c r="A374" t="str">
        <v>overview of services</v>
      </c>
      <c r="B374">
        <v>374</v>
      </c>
      <c r="C374" t="str">
        <f>HLOOKUP($C$1,$D$1:$I$9948,$B374,FALSE)</f>
        <v>Régulation de l'émission</v>
      </c>
      <c r="D374" t="str">
        <v>Heat emission control</v>
      </c>
      <c r="E374" t="str">
        <v>Régulation de l'émission</v>
      </c>
      <c r="F374" t="str">
        <v>Regelung der Wärmeabgabe</v>
      </c>
    </row>
    <row r="375" ht="60" customHeight="1">
      <c r="A375" t="str">
        <v>overview of services</v>
      </c>
      <c r="B375">
        <v>375</v>
      </c>
      <c r="C375" t="str">
        <f>HLOOKUP($C$1,$D$1:$I$9948,$B375,FALSE)</f>
        <v>Régulation d'émission pour système thermo-actif - mode de chauffage (par exemple, plancher chauffant)</v>
      </c>
      <c r="D375" t="str">
        <v>Emission control for TABS (heating mode)</v>
      </c>
      <c r="E375" t="str">
        <v>Régulation d'émission pour système thermo-actif - mode de chauffage (par exemple, plancher chauffant)</v>
      </c>
      <c r="F375" t="str">
        <v>Regelung der Übergabe für TABS (Heizbetrieb)</v>
      </c>
    </row>
    <row r="376" ht="105" customHeight="1">
      <c r="A376" t="str">
        <v>overview of services</v>
      </c>
      <c r="B376">
        <v>376</v>
      </c>
      <c r="C376" t="str">
        <f>HLOOKUP($C$1,$D$1:$I$9948,$B376,FALSE)</f>
        <v>Régulation de la température du fluide caloporteur (en départ ou en retour, air ou eau) .</v>
      </c>
      <c r="D376" t="str">
        <v>Control of distribution fluid temperature (supply or return air flow or water flow) - Similar function can be applied to the control of direct electric heating networks</v>
      </c>
      <c r="E376" t="str">
        <v>Régulation de la température du fluide caloporteur (en départ ou en retour, air ou eau) .</v>
      </c>
      <c r="F376" t="str">
        <v>Regelung der Temperatur des Verteilungsmediums (Zu- oder Abluft- oder Wasserdurchfluss) - Eine ähnliche Funktion kann für die Regelung von direkten elektrischen Heiznetzen angewendet werden.</v>
      </c>
    </row>
    <row r="377" ht="30" customHeight="1">
      <c r="A377" t="str">
        <v>overview of services</v>
      </c>
      <c r="B377">
        <v>377</v>
      </c>
      <c r="C377" t="str">
        <f>HLOOKUP($C$1,$D$1:$I$9948,$B377,FALSE)</f>
        <v>Commande des pompes de distribution dans les réseaux</v>
      </c>
      <c r="D377" t="str">
        <v>Control of distribution pumps in networks</v>
      </c>
      <c r="E377" t="str">
        <v>Commande des pompes de distribution dans les réseaux</v>
      </c>
      <c r="F377" t="str">
        <v>Steuerung von Verteilerpumpen in Netzen</v>
      </c>
    </row>
    <row r="378" ht="60" customHeight="1">
      <c r="A378" t="str">
        <v>overview of services</v>
      </c>
      <c r="B378">
        <v>378</v>
      </c>
      <c r="C378" t="str">
        <f>HLOOKUP($C$1,$D$1:$I$9948,$B378,FALSE)</f>
        <v>Stockage d'énergie thermique pour le chauffage du bâtiment (hors systèmes thermoactifs - TABS)</v>
      </c>
      <c r="D378" t="str">
        <v>Thermal Energy Storage (TES) for building heating (excluding TABS)</v>
      </c>
      <c r="E378" t="str">
        <v>Stockage d'énergie thermique pour le chauffage du bâtiment (hors systèmes thermoactifs - TABS)</v>
      </c>
      <c r="F378" t="str">
        <v>Thermische Energiespeicher (TES) für die Gebäudeheizung (ohne TABS)</v>
      </c>
    </row>
    <row r="379" ht="30" customHeight="1">
      <c r="A379" t="str">
        <v>overview of services</v>
      </c>
      <c r="B379">
        <v>379</v>
      </c>
      <c r="C379" t="str">
        <f>HLOOKUP($C$1,$D$1:$I$9948,$B379,FALSE)</f>
        <v>Commande de générateurs de chaleur (PAC exceptées)</v>
      </c>
      <c r="D379" t="str">
        <v>Heat generator control (all except heat pumps)</v>
      </c>
      <c r="E379" t="str">
        <v>Commande de générateurs de chaleur (PAC exceptées)</v>
      </c>
      <c r="F379" t="str">
        <v>Steuerung des Wärmeerzeugers (alle außer Wärmepumpen)</v>
      </c>
    </row>
    <row r="380" ht="30" customHeight="1">
      <c r="A380" t="str">
        <v>overview of services</v>
      </c>
      <c r="B380">
        <v>380</v>
      </c>
      <c r="C380" t="str">
        <f>HLOOKUP($C$1,$D$1:$I$9948,$B380,FALSE)</f>
        <v>Commande de la production de chaleur par les PAC</v>
      </c>
      <c r="D380" t="str">
        <v>Heat generator control (for heat pumps)</v>
      </c>
      <c r="E380" t="str">
        <v>Commande de la production de chaleur par les PAC</v>
      </c>
      <c r="F380" t="str">
        <v>Steuerung des Wärmeerzeugers (für Wärmepumpen)</v>
      </c>
    </row>
    <row r="381" ht="60" customHeight="1">
      <c r="A381" t="str">
        <v>overview of services</v>
      </c>
      <c r="B381">
        <v>381</v>
      </c>
      <c r="C381" t="str">
        <f>HLOOKUP($C$1,$D$1:$I$9948,$B381,FALSE)</f>
        <v>Régulation en cascade (ordre de priorité) des différentes sources de production de chaleur</v>
      </c>
      <c r="D381" t="str">
        <v>Sequencing in case of different heat generators</v>
      </c>
      <c r="E381" t="str">
        <v>Régulation en cascade (ordre de priorité) des différentes sources de production de chaleur</v>
      </c>
      <c r="F381" t="str">
        <v>Reihenfolge bei unterschiedlichen Wärmeerzeugern</v>
      </c>
    </row>
    <row r="382" ht="45" customHeight="1">
      <c r="A382" t="str">
        <v>overview of services</v>
      </c>
      <c r="B382">
        <v>382</v>
      </c>
      <c r="C382" t="str">
        <f>HLOOKUP($C$1,$D$1:$I$9948,$B382,FALSE)</f>
        <v>Remontée d'informations sur la performance du système de chauffage</v>
      </c>
      <c r="D382" t="str">
        <v>Report information regarding heating system performance</v>
      </c>
      <c r="E382" t="str">
        <v>Remontée d'informations sur la performance du système de chauffage</v>
      </c>
      <c r="F382" t="str">
        <v>Informationen über die Leistung der Heizungsanlage melden</v>
      </c>
    </row>
    <row r="383" ht="30" customHeight="1">
      <c r="A383" t="str">
        <v>overview of services</v>
      </c>
      <c r="B383">
        <v>383</v>
      </c>
      <c r="C383" t="str">
        <f>HLOOKUP($C$1,$D$1:$I$9948,$B383,FALSE)</f>
        <v>Flexibilité et intéraction avec le réseau</v>
      </c>
      <c r="D383" t="str">
        <v>Flexibility and grid interaction</v>
      </c>
      <c r="E383" t="str">
        <v>Flexibilité et intéraction avec le réseau</v>
      </c>
      <c r="F383" t="str">
        <v>Flexibilität und Netzinteraktion</v>
      </c>
    </row>
    <row r="384" ht="75" customHeight="1">
      <c r="A384" t="str">
        <v>overview of services</v>
      </c>
      <c r="B384">
        <v>384</v>
      </c>
      <c r="C384" t="str">
        <f>HLOOKUP($C$1,$D$1:$I$9948,$B384,FALSE)</f>
        <v>Régulation de la température de stockage de l’eau chaude sanitaire avec chauffage électrique intégré ou pompe à chaleur électrique</v>
      </c>
      <c r="D384" t="str">
        <v>Control of DHW storage charging (with direct electric heating or integrated electric heat pump)</v>
      </c>
      <c r="E384" t="str">
        <v>Régulation de la température de stockage de l’eau chaude sanitaire avec chauffage électrique intégré ou pompe à chaleur électrique</v>
      </c>
      <c r="F384" t="str">
        <v>Steuerung der DHW Speicheraufladung (mit direkter elektrischer Heizung oder integrierter elektrischer Wärmepumpe)</v>
      </c>
    </row>
    <row r="385" ht="60" customHeight="1">
      <c r="A385" t="str">
        <v>overview of services</v>
      </c>
      <c r="B385">
        <v>385</v>
      </c>
      <c r="C385" t="str">
        <f>HLOOKUP($C$1,$D$1:$I$9948,$B385,FALSE)</f>
        <v>Régulation de la température de stockage d’eau chaude sanitaire en utilisant un générateur d’eau chaude</v>
      </c>
      <c r="D385" t="str">
        <v>Control of DHW storage charging (using hot water generation)</v>
      </c>
      <c r="E385" t="str">
        <v>Régulation de la température de stockage d’eau chaude sanitaire en utilisant un générateur d’eau chaude</v>
      </c>
      <c r="F385" t="str">
        <v>Steuerung der DHW Speicheraufladung  (durch Warmwassererzeugung)</v>
      </c>
    </row>
    <row r="386" ht="90" customHeight="1">
      <c r="A386" t="str">
        <v>overview of services</v>
      </c>
      <c r="B386">
        <v>386</v>
      </c>
      <c r="C386" t="str">
        <f>HLOOKUP($C$1,$D$1:$I$9948,$B386,FALSE)</f>
        <v>Régulation de la température de stockage d’eau chaude sanitaire avec collecteur d’énergie solaire et génération de chaleur complémentaire</v>
      </c>
      <c r="D386" t="str">
        <v>Control of DHW storage charging (with solar collector and supplymentary heat generation)</v>
      </c>
      <c r="E386" t="str">
        <v>Régulation de la température de stockage d’eau chaude sanitaire avec collecteur d’énergie solaire et génération de chaleur complémentaire</v>
      </c>
      <c r="F386" t="str">
        <v>Steuerung der DHW Speicheraufladung  (mit Solarkollektor/Solarthermie und Zusatzwärmeerzeugung)</v>
      </c>
    </row>
    <row r="387" ht="60" customHeight="1">
      <c r="A387" t="str">
        <v>overview of services</v>
      </c>
      <c r="B387">
        <v>387</v>
      </c>
      <c r="C387" t="str">
        <f>HLOOKUP($C$1,$D$1:$I$9948,$B387,FALSE)</f>
        <v>Régulation en cascade des différentes sources de production d'eau chaude sanitaire</v>
      </c>
      <c r="D387" t="str">
        <v>Sequencing in case of different DHW generators</v>
      </c>
      <c r="E387" t="str">
        <v>Régulation en cascade des différentes sources de production d'eau chaude sanitaire</v>
      </c>
      <c r="F387" t="str">
        <v>Reihenfolge bei unterschiedlichen Warmwassererzeugern</v>
      </c>
    </row>
    <row r="388" ht="45" customHeight="1">
      <c r="A388" t="str">
        <v>overview of services</v>
      </c>
      <c r="B388">
        <v>388</v>
      </c>
      <c r="C388" t="str">
        <f>HLOOKUP($C$1,$D$1:$I$9948,$B388,FALSE)</f>
        <v>Remontée d'informations sur la performance du système d'eau chaude sanitaire</v>
      </c>
      <c r="D388" t="str">
        <v>Report information regarding domestic hot water performance</v>
      </c>
      <c r="E388" t="str">
        <v>Remontée d'informations sur la performance du système d'eau chaude sanitaire</v>
      </c>
      <c r="F388" t="str">
        <v>Informationen über die Leistung der Warmwasserbereitung melden</v>
      </c>
    </row>
    <row r="389" ht="30" customHeight="1">
      <c r="A389" t="str">
        <v>overview of services</v>
      </c>
      <c r="B389">
        <v>389</v>
      </c>
      <c r="C389" t="str">
        <f>HLOOKUP($C$1,$D$1:$I$9948,$B389,FALSE)</f>
        <v>Régulation de l'émission</v>
      </c>
      <c r="D389" t="str">
        <v>Cooling emission control</v>
      </c>
      <c r="E389" t="str">
        <v>Régulation de l'émission</v>
      </c>
      <c r="F389" t="str">
        <v>Regelung der Übergabe beim Kühlen</v>
      </c>
    </row>
    <row r="390" ht="45" customHeight="1">
      <c r="A390" t="str">
        <v>overview of services</v>
      </c>
      <c r="B390">
        <v>390</v>
      </c>
      <c r="C390" t="str">
        <f>HLOOKUP($C$1,$D$1:$I$9948,$B390,FALSE)</f>
        <v>Régulation d'émission pour système thermo-actif - mode refroidissement</v>
      </c>
      <c r="D390" t="str">
        <v>Emission control for TABS (cooling mode)</v>
      </c>
      <c r="E390" t="str">
        <v>Régulation d'émission pour système thermo-actif - mode refroidissement</v>
      </c>
      <c r="F390" t="str">
        <v>Regelung der Übergabe für TABS (Kühlbetrieb)</v>
      </c>
    </row>
    <row r="391" ht="60" customHeight="1">
      <c r="A391" t="str">
        <v>overview of services</v>
      </c>
      <c r="B391">
        <v>391</v>
      </c>
      <c r="C391" t="str">
        <f>HLOOKUP($C$1,$D$1:$I$9948,$B391,FALSE)</f>
        <v>Régulation de la température de l’eau glacée du réseau de distribution (en départ ou en retour)</v>
      </c>
      <c r="D391" t="str">
        <v>Control of distribution network chilled water temperature (supply or return)</v>
      </c>
      <c r="E391" t="str">
        <v>Régulation de la température de l’eau glacée du réseau de distribution (en départ ou en retour)</v>
      </c>
      <c r="F391" t="str">
        <v>Regelung der Kaltwassertemperatur im Verteilungsnetz (Vorlauf oder Rücklauf)</v>
      </c>
    </row>
    <row r="392" ht="30" customHeight="1">
      <c r="A392" t="str">
        <v>overview of services</v>
      </c>
      <c r="B392">
        <v>392</v>
      </c>
      <c r="C392" t="str">
        <f>HLOOKUP($C$1,$D$1:$I$9948,$B392,FALSE)</f>
        <v>Commande des pompes de distribution dans les réseaux</v>
      </c>
      <c r="D392" t="str">
        <v>Control of distribution pumps in networks</v>
      </c>
      <c r="E392" t="str">
        <v>Commande des pompes de distribution dans les réseaux</v>
      </c>
      <c r="F392" t="str">
        <v>Steuerung von Verteilerpumpen in Netzen</v>
      </c>
    </row>
    <row r="393" ht="90" customHeight="1">
      <c r="A393" t="str">
        <v>overview of services</v>
      </c>
      <c r="B393">
        <v>393</v>
      </c>
      <c r="C393" t="str">
        <f>HLOOKUP($C$1,$D$1:$I$9948,$B393,FALSE)</f>
        <v>Asservissement entre la régulation du chauffage et celle du refroidissement (pour éviter de chauffer et refroidir simultanément la même pièce)</v>
      </c>
      <c r="D393" t="str">
        <v>Interlock: avoiding simultaneous heating and cooling in the same room</v>
      </c>
      <c r="E393" t="str">
        <v>Asservissement entre la régulation du chauffage et celle du refroidissement (pour éviter de chauffer et refroidir simultanément la même pièce)</v>
      </c>
      <c r="F393" t="str">
        <v>Schaltsperre: Vermeidung von gleichzeitigem Heizen und Kühlen im selben Raum</v>
      </c>
    </row>
    <row r="394" ht="45" customHeight="1">
      <c r="A394" t="str">
        <v>overview of services</v>
      </c>
      <c r="B394">
        <v>394</v>
      </c>
      <c r="C394" t="str">
        <f>HLOOKUP($C$1,$D$1:$I$9948,$B394,FALSE)</f>
        <v>Régulation du stockage d'énergie thermique</v>
      </c>
      <c r="D394" t="str">
        <v>Control of Thermal Energy Storage (TES) operation</v>
      </c>
      <c r="E394" t="str">
        <v>Régulation du stockage d'énergie thermique</v>
      </c>
      <c r="F394" t="str">
        <v>Steuerung des Betriebs von thermischen Energiespeichern (TES)</v>
      </c>
    </row>
    <row r="395" ht="30" customHeight="1">
      <c r="A395" t="str">
        <v>overview of services</v>
      </c>
      <c r="B395">
        <v>395</v>
      </c>
      <c r="C395" t="str">
        <f>HLOOKUP($C$1,$D$1:$I$9948,$B395,FALSE)</f>
        <v>Régulation du générateur pour le refroidissement</v>
      </c>
      <c r="D395" t="str">
        <v>Generator control for cooling</v>
      </c>
      <c r="E395" t="str">
        <v>Régulation du générateur pour le refroidissement</v>
      </c>
      <c r="F395" t="str">
        <v>Generatorsteuerung für die Kühlung</v>
      </c>
    </row>
    <row r="396" ht="45" customHeight="1">
      <c r="A396" t="str">
        <v>overview of services</v>
      </c>
      <c r="B396">
        <v>396</v>
      </c>
      <c r="C396" t="str">
        <f>HLOOKUP($C$1,$D$1:$I$9948,$B396,FALSE)</f>
        <v>Régulation en cascade des différentes sources de production de froid</v>
      </c>
      <c r="D396" t="str">
        <v>Sequencing of different cooling generators</v>
      </c>
      <c r="E396" t="str">
        <v>Régulation en cascade des différentes sources de production de froid</v>
      </c>
      <c r="F396" t="str">
        <v>Reihenfolge der verschiedenen Kälteerzeuger</v>
      </c>
    </row>
    <row r="397" ht="45" customHeight="1">
      <c r="A397" t="str">
        <v>overview of services</v>
      </c>
      <c r="B397">
        <v>397</v>
      </c>
      <c r="C397" t="str">
        <f>HLOOKUP($C$1,$D$1:$I$9948,$B397,FALSE)</f>
        <v>Remontée d'informations sur la performance du système de refroidissement</v>
      </c>
      <c r="D397" t="str">
        <v>Report information regarding cooling system performance</v>
      </c>
      <c r="E397" t="str">
        <v>Remontée d'informations sur la performance du système de refroidissement</v>
      </c>
      <c r="F397" t="str">
        <v>Informationen über die Leistung des Kühlsystems melden</v>
      </c>
    </row>
    <row r="398" ht="30" customHeight="1">
      <c r="A398" t="str">
        <v>overview of services</v>
      </c>
      <c r="B398">
        <v>398</v>
      </c>
      <c r="C398" t="str">
        <f>HLOOKUP($C$1,$D$1:$I$9948,$B398,FALSE)</f>
        <v>Flexibilité et intéraction avec le réseau</v>
      </c>
      <c r="D398" t="str">
        <v>Flexibility and grid interaction</v>
      </c>
      <c r="E398" t="str">
        <v>Flexibilité et intéraction avec le réseau</v>
      </c>
      <c r="F398" t="str">
        <v>Flexibilität und Netzinteraktion</v>
      </c>
    </row>
    <row r="399" ht="30" customHeight="1">
      <c r="A399" t="str">
        <v>overview of services</v>
      </c>
      <c r="B399">
        <v>399</v>
      </c>
      <c r="C399" t="str">
        <f>HLOOKUP($C$1,$D$1:$I$9948,$B399,FALSE)</f>
        <v>Régulation de l'alimentation en air au niveau de la pièce</v>
      </c>
      <c r="D399" t="str">
        <v>Supply air flow control at the room level</v>
      </c>
      <c r="E399" t="str">
        <v>Régulation de l'alimentation en air au niveau de la pièce</v>
      </c>
      <c r="F399" t="str">
        <v>Regelung des Zuluftstroms auf der Raumebene</v>
      </c>
    </row>
    <row r="400" ht="45" customHeight="1">
      <c r="A400" t="str">
        <v>overview of services</v>
      </c>
      <c r="B400">
        <v>400</v>
      </c>
      <c r="C400" t="str">
        <f>HLOOKUP($C$1,$D$1:$I$9948,$B400,FALSE)</f>
        <v>Régulation du débit d’air ou de la pression au niveau de la centrale de traitement d’air</v>
      </c>
      <c r="D400" t="str">
        <v>Air flow or pressure control at the air handler level</v>
      </c>
      <c r="E400" t="str">
        <v>Régulation du débit d’air ou de la pression au niveau de la centrale de traitement d’air</v>
      </c>
      <c r="F400" t="str">
        <v>Luftstrom- oder Druckregelung auf der Ebene der Lüftungsanlage</v>
      </c>
    </row>
    <row r="401" ht="45" customHeight="1" xml:space="preserve">
      <c r="A401" t="str">
        <v>overview of services</v>
      </c>
      <c r="B401">
        <v>401</v>
      </c>
      <c r="C401" t="str">
        <f>HLOOKUP($C$1,$D$1:$I$9948,$B401,FALSE)</f>
        <v>Commande de récupération de chaleur : prévention des surchauffes</v>
      </c>
      <c r="D401" t="str" xml:space="preserve">
        <v xml:space="preserve">Heat recovery control:_x000d_
prevention of overheating</v>
      </c>
      <c r="E401" t="str">
        <v>Commande de récupération de chaleur : prévention des surchauffes</v>
      </c>
      <c r="F401" t="str">
        <v>Vermeidung von Überhitzung</v>
      </c>
    </row>
    <row r="402" ht="45" customHeight="1">
      <c r="A402" t="str">
        <v>overview of services</v>
      </c>
      <c r="B402">
        <v>402</v>
      </c>
      <c r="C402" t="str">
        <f>HLOOKUP($C$1,$D$1:$I$9948,$B402,FALSE)</f>
        <v>Régulation de la température de l'air ambiant au niveau de l'unité de traitement de l'air</v>
      </c>
      <c r="D402" t="str">
        <v>Supply air temperature control at the air handling unit level</v>
      </c>
      <c r="E402" t="str">
        <v>Régulation de la température de l'air ambiant au niveau de l'unité de traitement de l'air</v>
      </c>
      <c r="F402" t="str">
        <v>Regelung der Zulufttemperatur auf der Ebene des Lüftungsgeräts</v>
      </c>
    </row>
    <row r="403" ht="45" customHeight="1">
      <c r="A403" t="str">
        <v>overview of services</v>
      </c>
      <c r="B403">
        <v>403</v>
      </c>
      <c r="C403" t="str">
        <f>HLOOKUP($C$1,$D$1:$I$9948,$B403,FALSE)</f>
        <v>Refroidissement mécanique naturel</v>
      </c>
      <c r="D403" t="str">
        <v>Free cooling with mechanical ventilation system</v>
      </c>
      <c r="E403" t="str">
        <v>Refroidissement mécanique naturel</v>
      </c>
      <c r="F403" t="str">
        <v>Freie Kühlung mit mechanischem Belüftungssystem</v>
      </c>
    </row>
    <row r="404" ht="30" customHeight="1">
      <c r="A404" t="str">
        <v>overview of services</v>
      </c>
      <c r="B404">
        <v>404</v>
      </c>
      <c r="C404" t="str">
        <f>HLOOKUP($C$1,$D$1:$I$9948,$B404,FALSE)</f>
        <v>Remontée d'informations sur la qualité de l'air intérieur</v>
      </c>
      <c r="D404" t="str">
        <v>Reporting information regarding IAQ</v>
      </c>
      <c r="E404" t="str">
        <v>Remontée d'informations sur la qualité de l'air intérieur</v>
      </c>
      <c r="F404" t="str">
        <v>Meldung von Informationen über IAQ</v>
      </c>
    </row>
    <row r="405" ht="30" customHeight="1">
      <c r="A405" t="str">
        <v>overview of services</v>
      </c>
      <c r="B405">
        <v>405</v>
      </c>
      <c r="C405" t="str">
        <f>HLOOKUP($C$1,$D$1:$I$9948,$B405,FALSE)</f>
        <v>Commande basée sur l’occupation</v>
      </c>
      <c r="D405" t="str">
        <v>Occupancy control for indoor lighting</v>
      </c>
      <c r="E405" t="str">
        <v>Commande basée sur l’occupation</v>
      </c>
      <c r="F405" t="str">
        <v>Belegungssteuerung für die Innenbeleuchtung</v>
      </c>
    </row>
    <row r="406" ht="45" customHeight="1">
      <c r="A406" t="str">
        <v>overview of services</v>
      </c>
      <c r="B406">
        <v>406</v>
      </c>
      <c r="C406" t="str">
        <f>HLOOKUP($C$1,$D$1:$I$9948,$B406,FALSE)</f>
        <v>Régulation de l'intensité lumineuse en fonction de la lumière naturelle</v>
      </c>
      <c r="D406" t="str">
        <v>Control artificial lighting power based on daylight levels</v>
      </c>
      <c r="E406" t="str">
        <v>Régulation de l'intensité lumineuse en fonction de la lumière naturelle</v>
      </c>
      <c r="F406" t="str">
        <v>Steuerung der Leistung der künstlichen Beleuchtung in Abhängigkeit vom Tageslicht</v>
      </c>
    </row>
    <row r="407" ht="30" customHeight="1">
      <c r="A407" t="str">
        <v>overview of services</v>
      </c>
      <c r="B407">
        <v>407</v>
      </c>
      <c r="C407" t="str">
        <f>HLOOKUP($C$1,$D$1:$I$9948,$B407,FALSE)</f>
        <v>Commande de la protection solaire des fenêtres</v>
      </c>
      <c r="D407" t="str">
        <v>Window solar shading control</v>
      </c>
      <c r="E407" t="str">
        <v>Commande de la protection solaire des fenêtres</v>
      </c>
      <c r="F407" t="str">
        <v>Sonnenschutz für Fenster</v>
      </c>
    </row>
    <row r="408" ht="60" customHeight="1">
      <c r="A408" t="str">
        <v>overview of services</v>
      </c>
      <c r="B408">
        <v>408</v>
      </c>
      <c r="C408" t="str">
        <f>HLOOKUP($C$1,$D$1:$I$9948,$B408,FALSE)</f>
        <v>Commande d'ouverture/fermeture des fenêtres, combinée avec le système CVC</v>
      </c>
      <c r="D408" t="str">
        <v>Window open/closed control, combined with HVAC system</v>
      </c>
      <c r="E408" t="str">
        <v>Commande d'ouverture/fermeture des fenêtres, combinée avec le système CVC</v>
      </c>
      <c r="F408" t="str">
        <v>Steuerung des Öffnens und Schließens von Fenstern, kombiniert mit HLK-System</v>
      </c>
    </row>
    <row r="409" ht="60" customHeight="1">
      <c r="A409" t="str">
        <v>overview of services</v>
      </c>
      <c r="B409">
        <v>409</v>
      </c>
      <c r="C409" t="str">
        <f>HLOOKUP($C$1,$D$1:$I$9948,$B409,FALSE)</f>
        <v>Remontée d'informations sur les performances des systèmes d'enveloppe dynamique du bâtiment</v>
      </c>
      <c r="D409" t="str">
        <v>Reporting information regarding performance of dynamic building envelope systems</v>
      </c>
      <c r="E409" t="str">
        <v>Remontée d'informations sur les performances des systèmes d'enveloppe dynamique du bâtiment</v>
      </c>
      <c r="F409" t="str">
        <v>Berichterstattung über die Leistung von dynamischen Gebäudehüllensystemen</v>
      </c>
    </row>
    <row r="410" ht="45" customHeight="1">
      <c r="A410" t="str">
        <v>overview of services</v>
      </c>
      <c r="B410">
        <v>410</v>
      </c>
      <c r="C410" t="str">
        <f>HLOOKUP($C$1,$D$1:$I$9948,$B410,FALSE)</f>
        <v>Remontée d'informations sur la production locale d'électricté</v>
      </c>
      <c r="D410" t="str">
        <v>Reporting information regarding local electricity generation</v>
      </c>
      <c r="E410" t="str">
        <v>Remontée d'informations sur la production locale d'électricté</v>
      </c>
      <c r="F410" t="str">
        <v>Meldung von Informationen über die lokale Stromerzeugung</v>
      </c>
    </row>
    <row r="411" ht="30" customHeight="1">
      <c r="A411" t="str">
        <v>overview of services</v>
      </c>
      <c r="B411">
        <v>411</v>
      </c>
      <c r="C411" t="str">
        <f>HLOOKUP($C$1,$D$1:$I$9948,$B411,FALSE)</f>
        <v>Stockage de l'électricité (produite localement)</v>
      </c>
      <c r="D411" t="str">
        <v>Storage of (locally generated) electricity</v>
      </c>
      <c r="E411" t="str">
        <v>Stockage de l'électricité (produite localement)</v>
      </c>
      <c r="F411" t="str">
        <v>Speicherung von (lokal erzeugtem) Strom</v>
      </c>
    </row>
    <row r="412" ht="60" customHeight="1">
      <c r="A412" t="str">
        <v>overview of services</v>
      </c>
      <c r="B412">
        <v>412</v>
      </c>
      <c r="C412" t="str">
        <f>HLOOKUP($C$1,$D$1:$I$9948,$B412,FALSE)</f>
        <v>Optimisation de l'autoconsommation de l'électricité produite localement</v>
      </c>
      <c r="D412" t="str">
        <v>Optimizing self-consumption of locally generated electricity</v>
      </c>
      <c r="E412" t="str">
        <v>Optimisation de l'autoconsommation de l'électricité produite localement</v>
      </c>
      <c r="F412" t="str">
        <v>Optimierung des Eigenverbrauchs von lokal erzeugtem Strom</v>
      </c>
    </row>
    <row r="413" ht="30" customHeight="1">
      <c r="A413" t="str">
        <v>overview of services</v>
      </c>
      <c r="B413">
        <v>413</v>
      </c>
      <c r="C413" t="str">
        <f>HLOOKUP($C$1,$D$1:$I$9948,$B413,FALSE)</f>
        <v>Commande de la cogénération</v>
      </c>
      <c r="D413" t="str">
        <v>Control of combined heat and power plant (CHP)</v>
      </c>
      <c r="E413" t="str">
        <v>Commande de la cogénération</v>
      </c>
      <c r="F413" t="str">
        <v>Steuerung von Kraft-Wärme-Kopplungsanlagen (KWK)</v>
      </c>
    </row>
    <row r="414" ht="30" customHeight="1">
      <c r="A414" t="str">
        <v>overview of services</v>
      </c>
      <c r="B414">
        <v>414</v>
      </c>
      <c r="C414" t="str">
        <f>HLOOKUP($C$1,$D$1:$I$9948,$B414,FALSE)</f>
        <v>Soutien à l'opération du (micro)réseau</v>
      </c>
      <c r="D414" t="str">
        <v>Support of (micro)grid operation modes</v>
      </c>
      <c r="E414" t="str">
        <v>Soutien à l'opération du (micro)réseau</v>
      </c>
      <c r="F414" t="str">
        <v>Unterstützung von (Mikro-)Netzbetriebsarten</v>
      </c>
    </row>
    <row r="415" ht="30" customHeight="1">
      <c r="A415" t="str">
        <v>overview of services</v>
      </c>
      <c r="B415">
        <v>415</v>
      </c>
      <c r="C415" t="str">
        <f>HLOOKUP($C$1,$D$1:$I$9948,$B415,FALSE)</f>
        <v>Remontée d'informations sur le stockage d'énergie</v>
      </c>
      <c r="D415" t="str">
        <v>Reporting information regarding energy storage</v>
      </c>
      <c r="E415" t="str">
        <v>Remontée d'informations sur le stockage d'énergie</v>
      </c>
      <c r="F415" t="str">
        <v>Meldung von Informationen über die Energiespeicherung</v>
      </c>
    </row>
    <row r="416" ht="45" customHeight="1">
      <c r="A416" t="str">
        <v>overview of services</v>
      </c>
      <c r="B416">
        <v>416</v>
      </c>
      <c r="C416" t="str">
        <f>HLOOKUP($C$1,$D$1:$I$9948,$B416,FALSE)</f>
        <v>Remontée d'informations sur la consommation d'électricité</v>
      </c>
      <c r="D416" t="str">
        <v>Reporting information regarding electricity consumption</v>
      </c>
      <c r="E416" t="str">
        <v>Remontée d'informations sur la consommation d'électricité</v>
      </c>
      <c r="F416" t="str">
        <v>Meldung von Informationen über den Stromverbrauch</v>
      </c>
    </row>
    <row r="417">
      <c r="A417" t="str">
        <v>overview of services</v>
      </c>
      <c r="B417">
        <v>417</v>
      </c>
      <c r="C417" t="str">
        <f>HLOOKUP($C$1,$D$1:$I$9948,$B417,FALSE)</f>
        <v>Capacité de charge des VE</v>
      </c>
      <c r="D417" t="str">
        <v>EV Charging Capacity</v>
      </c>
      <c r="E417" t="str">
        <v>Capacité de charge des VE</v>
      </c>
      <c r="F417" t="str">
        <v>EV-Ladekapazität</v>
      </c>
    </row>
    <row r="418" ht="30" customHeight="1">
      <c r="A418" t="str">
        <v>overview of services</v>
      </c>
      <c r="B418">
        <v>418</v>
      </c>
      <c r="C418" t="str">
        <f>HLOOKUP($C$1,$D$1:$I$9948,$B418,FALSE)</f>
        <v>Capacité de charge des VE, équilibrage réseau</v>
      </c>
      <c r="D418" t="str">
        <v>EV Charging Grid balancing</v>
      </c>
      <c r="E418" t="str">
        <v>Capacité de charge des VE, équilibrage réseau</v>
      </c>
      <c r="F418" t="str">
        <v>EV-Laden Netzausgleich</v>
      </c>
    </row>
    <row r="419" ht="45" customHeight="1">
      <c r="A419" t="str">
        <v>overview of services</v>
      </c>
      <c r="B419">
        <v>419</v>
      </c>
      <c r="C419" t="str">
        <f>HLOOKUP($C$1,$D$1:$I$9948,$B419,FALSE)</f>
        <v>Capacité de charge des VE, information et connectivité</v>
      </c>
      <c r="D419" t="str">
        <v>EV charging information and connectivity</v>
      </c>
      <c r="E419" t="str">
        <v>Capacité de charge des VE, information et connectivité</v>
      </c>
      <c r="F419" t="str">
        <v>Informationen zum Laden von Elektrofahrzeugen und Anschlussmöglichkeiten</v>
      </c>
    </row>
    <row r="420" ht="30" customHeight="1">
      <c r="A420" t="str">
        <v>overview of services</v>
      </c>
      <c r="B420">
        <v>420</v>
      </c>
      <c r="C420" t="str">
        <f>HLOOKUP($C$1,$D$1:$I$9948,$B420,FALSE)</f>
        <v>Gestion temporelle des systèmes CVC</v>
      </c>
      <c r="D420" t="str">
        <v>Run time management of HVAC systems</v>
      </c>
      <c r="E420" t="str">
        <v>Gestion temporelle des systèmes CVC</v>
      </c>
      <c r="F420" t="str">
        <v>Laufzeitmanagement von HLK-Systemen</v>
      </c>
    </row>
    <row r="421" ht="60" customHeight="1">
      <c r="A421" t="str">
        <v>overview of services</v>
      </c>
      <c r="B421">
        <v>421</v>
      </c>
      <c r="C421" t="str">
        <f>HLOOKUP($C$1,$D$1:$I$9948,$B421,FALSE)</f>
        <v>Détection des défauts des systèmes techniques du bâtiment et aide au diagnostic</v>
      </c>
      <c r="D421" t="str">
        <v>Detecting faults of technical building systems and providing support to the diagnosis of these faults</v>
      </c>
      <c r="E421" t="str">
        <v>Détection des défauts des systèmes techniques du bâtiment et aide au diagnostic</v>
      </c>
      <c r="F421" t="str">
        <v>Erkennen von Fehlern an gebäudetechnischen Anlagen und Unterstützung bei der Diagnose dieser Fehler</v>
      </c>
    </row>
    <row r="422" ht="30" customHeight="1">
      <c r="A422" t="str">
        <v>overview of services</v>
      </c>
      <c r="B422">
        <v>422</v>
      </c>
      <c r="C422" t="str">
        <f>HLOOKUP($C$1,$D$1:$I$9948,$B422,FALSE)</f>
        <v>Détection d'occupation: services connectés</v>
      </c>
      <c r="D422" t="str">
        <v>Occupancy detection: connected services</v>
      </c>
      <c r="E422" t="str">
        <v>Détection d'occupation: services connectés</v>
      </c>
      <c r="F422" t="str">
        <v>Belegungserkennung: vernetzte Dienste</v>
      </c>
    </row>
    <row r="423" ht="75" customHeight="1">
      <c r="A423" t="str">
        <v>overview of services</v>
      </c>
      <c r="B423">
        <v>423</v>
      </c>
      <c r="C423" t="str">
        <f>HLOOKUP($C$1,$D$1:$I$9948,$B423,FALSE)</f>
        <v>Remontée d'information centralisée sur la performance et l'utilisation d'énergie des systèmes techniques du bâtiment</v>
      </c>
      <c r="D423" t="str">
        <v>Central reporting of TBS performance and energy use</v>
      </c>
      <c r="E423" t="str">
        <v>Remontée d'information centralisée sur la performance et l'utilisation d'énergie des systèmes techniques du bâtiment</v>
      </c>
      <c r="F423" t="str">
        <v>Zentrale Berichterstattung über TBS-Leistung und Energieverbrauch</v>
      </c>
    </row>
    <row r="424" ht="30" customHeight="1">
      <c r="A424" t="str">
        <v>overview of services</v>
      </c>
      <c r="B424">
        <v>424</v>
      </c>
      <c r="C424" t="str">
        <f>HLOOKUP($C$1,$D$1:$I$9948,$B424,FALSE)</f>
        <v>Intégration au réseau intelligent</v>
      </c>
      <c r="D424" t="str">
        <v>Smart Grid Integration</v>
      </c>
      <c r="E424" t="str">
        <v>Intégration au réseau intelligent</v>
      </c>
      <c r="F424" t="str">
        <v>Integration intelligenter Stromnetze</v>
      </c>
    </row>
    <row r="425" ht="60" customHeight="1">
      <c r="A425" t="str">
        <v>overview of services</v>
      </c>
      <c r="B425">
        <v>425</v>
      </c>
      <c r="C425" t="str">
        <f>HLOOKUP($C$1,$D$1:$I$9948,$B425,FALSE)</f>
        <v>Remontée d'informations sur le fonctionnement et la performance de la gestion de la demande (effacements)</v>
      </c>
      <c r="D425" t="str">
        <v>Reporting information regarding demand side management performance and operation</v>
      </c>
      <c r="E425" t="str">
        <v>Remontée d'informations sur le fonctionnement et la performance de la gestion de la demande (effacements)</v>
      </c>
      <c r="F425" t="str">
        <v>Berichterstattung über die Leistung und den Betrieb der Bedarfssteuerung</v>
      </c>
    </row>
    <row r="426" ht="30" customHeight="1">
      <c r="A426" t="str">
        <v>overview of services</v>
      </c>
      <c r="B426">
        <v>426</v>
      </c>
      <c r="C426" t="str">
        <f>HLOOKUP($C$1,$D$1:$I$9948,$B426,FALSE)</f>
        <v>Préemption du contrôle de gestion de la demande</v>
      </c>
      <c r="D426" t="str">
        <v>Override of DSM control</v>
      </c>
      <c r="E426" t="str">
        <v>Préemption du contrôle de gestion de la demande</v>
      </c>
      <c r="F426" t="str">
        <v>Außerkraftsetzen der DSM-Steuerung</v>
      </c>
    </row>
    <row r="427" ht="150" customHeight="1">
      <c r="A427" t="str">
        <v>overview of services</v>
      </c>
      <c r="B427">
        <v>427</v>
      </c>
      <c r="C427" t="str">
        <f>HLOOKUP($C$1,$D$1:$I$9948,$B427,FALSE)</f>
        <v>Plateforme unique permettant le contrôle automatique et la coordination entre les systèmes techniques du bâtiment + optimisation des flux d'énergie en fonction de l'occupation, de la météo et des ordres reçus de la part du réseau</v>
      </c>
      <c r="D427" t="str">
        <v>Single platform that allows automated control &amp; coordination between TBS + optimization of energy flow based on occupancy, weather and grid signals</v>
      </c>
      <c r="E427" t="str">
        <v>Plateforme unique permettant le contrôle automatique et la coordination entre les systèmes techniques du bâtiment + optimisation des flux d'énergie en fonction de l'occupation, de la météo et des ordres reçus de la part du réseau</v>
      </c>
      <c r="F427" t="str">
        <v>Eine einzige Plattform, die eine automatische Steuerung und Koordinierung zwischen den TBS sowie eine Optimierung des Energieflusses auf der Grundlage von Belegung, Wetter und Netzsignalen ermöglicht.</v>
      </c>
    </row>
    <row r="428" ht="31.5" customHeight="1">
      <c r="A428" t="str">
        <v>overview of services</v>
      </c>
      <c r="B428">
        <v>428</v>
      </c>
      <c r="C428" t="str">
        <f>HLOOKUP($C$1,$D$1:$I$9948,$B428,FALSE)</f>
        <v>Niveau de fonctionnalité 0 (non intelligent, par défaut)</v>
      </c>
      <c r="D428" t="str">
        <v>Functionality level 0 (as non-smart default)</v>
      </c>
      <c r="E428" t="str">
        <v>Niveau de fonctionnalité 0 (non intelligent, par défaut)</v>
      </c>
      <c r="F428" t="str">
        <v>Funktionalitätsebene 0 (als nicht-smarte Voreinstellung)</v>
      </c>
    </row>
    <row r="429" ht="15.75" customHeight="1">
      <c r="A429" t="str">
        <v>overview of services</v>
      </c>
      <c r="B429">
        <v>429</v>
      </c>
      <c r="C429">
        <f>HLOOKUP($C$1,$D$1:$I$9948,$B429,FALSE)</f>
        <v>0</v>
      </c>
      <c r="F429" t="str">
        <v xml:space="preserve"> </v>
      </c>
    </row>
    <row r="430" ht="15.75" customHeight="1">
      <c r="A430" t="str">
        <v>overview of services</v>
      </c>
      <c r="B430">
        <v>430</v>
      </c>
      <c r="C430">
        <f>HLOOKUP($C$1,$D$1:$I$9948,$B430,FALSE)</f>
        <v>0</v>
      </c>
      <c r="F430" t="str">
        <v xml:space="preserve"> </v>
      </c>
    </row>
    <row r="431" ht="30" customHeight="1">
      <c r="A431" t="str">
        <v>overview of services</v>
      </c>
      <c r="B431">
        <v>431</v>
      </c>
      <c r="C431" t="str">
        <f>HLOOKUP($C$1,$D$1:$I$9948,$B431,FALSE)</f>
        <v>Aucune régulation automatique</v>
      </c>
      <c r="D431" t="str">
        <v>No automatic control</v>
      </c>
      <c r="E431" t="str">
        <v>Aucune régulation automatique</v>
      </c>
      <c r="F431" t="str">
        <v>Keine automatische Regelung</v>
      </c>
    </row>
    <row r="432" ht="30" customHeight="1">
      <c r="A432" t="str">
        <v>overview of services</v>
      </c>
      <c r="B432">
        <v>432</v>
      </c>
      <c r="C432" t="str">
        <f>HLOOKUP($C$1,$D$1:$I$9948,$B432,FALSE)</f>
        <v>Aucune régulation automatique</v>
      </c>
      <c r="D432" t="str">
        <v>No automatic control</v>
      </c>
      <c r="E432" t="str">
        <v>Aucune régulation automatique</v>
      </c>
      <c r="F432" t="str">
        <v>Keine automatische Regelung</v>
      </c>
    </row>
    <row r="433" ht="30" customHeight="1">
      <c r="A433" t="str">
        <v>overview of services</v>
      </c>
      <c r="B433">
        <v>433</v>
      </c>
      <c r="C433" t="str">
        <f>HLOOKUP($C$1,$D$1:$I$9948,$B433,FALSE)</f>
        <v>Aucune régulation automatique</v>
      </c>
      <c r="D433" t="str">
        <v>No automatic control</v>
      </c>
      <c r="E433" t="str">
        <v>Aucune régulation automatique</v>
      </c>
      <c r="F433" t="str">
        <v>Keine automatische Regelung</v>
      </c>
    </row>
    <row r="434" ht="30" customHeight="1">
      <c r="A434" t="str">
        <v>overview of services</v>
      </c>
      <c r="B434">
        <v>434</v>
      </c>
      <c r="C434" t="str">
        <f>HLOOKUP($C$1,$D$1:$I$9948,$B434,FALSE)</f>
        <v>Aucune régulation automatique</v>
      </c>
      <c r="D434" t="str">
        <v>No automatic control</v>
      </c>
      <c r="E434" t="str">
        <v>Aucune régulation automatique</v>
      </c>
      <c r="F434" t="str">
        <v>Keine automatische Regelung</v>
      </c>
    </row>
    <row r="435" ht="30" customHeight="1">
      <c r="A435" t="str">
        <v>overview of services</v>
      </c>
      <c r="B435">
        <v>435</v>
      </c>
      <c r="C435" t="str">
        <f>HLOOKUP($C$1,$D$1:$I$9948,$B435,FALSE)</f>
        <v>Stockage continu</v>
      </c>
      <c r="D435" t="str">
        <v>Continuous storage operation</v>
      </c>
      <c r="E435" t="str">
        <v>Stockage continu</v>
      </c>
      <c r="F435" t="str">
        <v>Betrieb mit dauerhafter Speicherung</v>
      </c>
    </row>
    <row r="436" ht="30" customHeight="1">
      <c r="A436" t="str">
        <v>overview of services</v>
      </c>
      <c r="B436">
        <v>436</v>
      </c>
      <c r="C436" t="str">
        <f>HLOOKUP($C$1,$D$1:$I$9948,$B436,FALSE)</f>
        <v>Régulation de température constante</v>
      </c>
      <c r="D436" t="str">
        <v>Constant temperature control</v>
      </c>
      <c r="E436" t="str">
        <v>Régulation de température constante</v>
      </c>
      <c r="F436" t="str">
        <v>Konstante Temperaturregelung</v>
      </c>
    </row>
    <row r="437" ht="45" customHeight="1">
      <c r="A437" t="str">
        <v>overview of services</v>
      </c>
      <c r="B437">
        <v>437</v>
      </c>
      <c r="C437" t="str">
        <f>HLOOKUP($C$1,$D$1:$I$9948,$B437,FALSE)</f>
        <v>Commande de mise en marche/arrêt du générateur de chaleur</v>
      </c>
      <c r="D437" t="str">
        <v>On/Off-control of heat generator</v>
      </c>
      <c r="E437" t="str">
        <v>Commande de mise en marche/arrêt du générateur de chaleur</v>
      </c>
      <c r="F437" t="str">
        <v>On/Off-Steuerung des Wärmeerzeugers</v>
      </c>
    </row>
    <row r="438" ht="45" customHeight="1">
      <c r="A438" t="str">
        <v>overview of services</v>
      </c>
      <c r="B438">
        <v>438</v>
      </c>
      <c r="C438" t="str">
        <f>HLOOKUP($C$1,$D$1:$I$9948,$B438,FALSE)</f>
        <v>Priorités uniquement basées sur le temps de fonctionnement</v>
      </c>
      <c r="D438" t="str">
        <v>Priorities only based on running time</v>
      </c>
      <c r="E438" t="str">
        <v>Priorités uniquement basées sur le temps de fonctionnement</v>
      </c>
      <c r="F438" t="str">
        <v>Prioritäten nur auf Basis der Laufzeit</v>
      </c>
    </row>
    <row r="439">
      <c r="A439" t="str">
        <v>overview of services</v>
      </c>
      <c r="B439">
        <v>439</v>
      </c>
      <c r="C439" t="str">
        <f>HLOOKUP($C$1,$D$1:$I$9948,$B439,FALSE)</f>
        <v>Aucune</v>
      </c>
      <c r="D439" t="str">
        <v>None</v>
      </c>
      <c r="E439" t="str">
        <v>Aucune</v>
      </c>
      <c r="F439" t="str">
        <v>Keine</v>
      </c>
    </row>
    <row r="440" ht="30" customHeight="1">
      <c r="A440" t="str">
        <v>overview of services</v>
      </c>
      <c r="B440">
        <v>440</v>
      </c>
      <c r="C440" t="str">
        <f>HLOOKUP($C$1,$D$1:$I$9948,$B440,FALSE)</f>
        <v>Aucune régulation automatique</v>
      </c>
      <c r="D440" t="str">
        <v>No automatic control</v>
      </c>
      <c r="E440" t="str">
        <v>Aucune régulation automatique</v>
      </c>
      <c r="F440" t="str">
        <v>Keine automatische Regelung</v>
      </c>
    </row>
    <row r="441" ht="30" customHeight="1">
      <c r="A441" t="str">
        <v>overview of services</v>
      </c>
      <c r="B441">
        <v>441</v>
      </c>
      <c r="C441" t="str">
        <f>HLOOKUP($C$1,$D$1:$I$9948,$B441,FALSE)</f>
        <v>Commande automatique de mise en marche/arrêt</v>
      </c>
      <c r="D441" t="str">
        <v>Automatic control on / off</v>
      </c>
      <c r="E441" t="str">
        <v>Commande automatique de mise en marche/arrêt</v>
      </c>
      <c r="F441" t="str">
        <v>Automatische Steuerung ein/aus</v>
      </c>
    </row>
    <row r="442" ht="30" customHeight="1">
      <c r="A442" t="str">
        <v>overview of services</v>
      </c>
      <c r="B442">
        <v>442</v>
      </c>
      <c r="C442" t="str">
        <f>HLOOKUP($C$1,$D$1:$I$9948,$B442,FALSE)</f>
        <v>Commande automatique de mise en marche/arrêt</v>
      </c>
      <c r="D442" t="str">
        <v>Automatic control on / off</v>
      </c>
      <c r="E442" t="str">
        <v>Commande automatique de mise en marche/arrêt</v>
      </c>
      <c r="F442" t="str">
        <v>Automatische Steuerung ein/aus</v>
      </c>
    </row>
    <row r="443" ht="41.25" customHeight="1">
      <c r="A443" t="str">
        <v>overview of services</v>
      </c>
      <c r="B443">
        <v>443</v>
      </c>
      <c r="C443" t="str">
        <f>HLOOKUP($C$1,$D$1:$I$9948,$B443,FALSE)</f>
        <v>Commande manuelle de la source de chauffe</v>
      </c>
      <c r="D443" t="str">
        <v>Manual selected control of solar energy or heat generation</v>
      </c>
      <c r="E443" t="str">
        <v>Commande manuelle de la source de chauffe</v>
      </c>
      <c r="F443" t="str">
        <v>Manuell gewählte Steuerung von Solarenergie oder Wärmeerzeugung</v>
      </c>
    </row>
    <row r="444" ht="45" customHeight="1">
      <c r="A444" t="str">
        <v>overview of services</v>
      </c>
      <c r="B444">
        <v>444</v>
      </c>
      <c r="C444" t="str">
        <f>HLOOKUP($C$1,$D$1:$I$9948,$B444,FALSE)</f>
        <v>Priorités uniquement basées sur le temps de fonctionnement</v>
      </c>
      <c r="D444" t="str">
        <v>Priorities only based on running time</v>
      </c>
      <c r="E444" t="str">
        <v>Priorités uniquement basées sur le temps de fonctionnement</v>
      </c>
      <c r="F444" t="str">
        <v>Prioritäten nur auf Basis der Laufzeit</v>
      </c>
    </row>
    <row r="445">
      <c r="A445" t="str">
        <v>overview of services</v>
      </c>
      <c r="B445">
        <v>445</v>
      </c>
      <c r="C445" t="str">
        <f>HLOOKUP($C$1,$D$1:$I$9948,$B445,FALSE)</f>
        <v>Aucune</v>
      </c>
      <c r="D445" t="str">
        <v>None</v>
      </c>
      <c r="E445" t="str">
        <v>Aucune</v>
      </c>
      <c r="F445" t="str">
        <v>Keine</v>
      </c>
    </row>
    <row r="446" ht="30" customHeight="1">
      <c r="A446" t="str">
        <v>overview of services</v>
      </c>
      <c r="B446">
        <v>446</v>
      </c>
      <c r="C446" t="str">
        <f>HLOOKUP($C$1,$D$1:$I$9948,$B446,FALSE)</f>
        <v>Aucune régulation automatique</v>
      </c>
      <c r="D446" t="str">
        <v>No automatic control</v>
      </c>
      <c r="E446" t="str">
        <v>Aucune régulation automatique</v>
      </c>
      <c r="F446" t="str">
        <v>Keine automatische Regelung</v>
      </c>
    </row>
    <row r="447" ht="30" customHeight="1">
      <c r="A447" t="str">
        <v>overview of services</v>
      </c>
      <c r="B447">
        <v>447</v>
      </c>
      <c r="C447" t="str">
        <f>HLOOKUP($C$1,$D$1:$I$9948,$B447,FALSE)</f>
        <v>Aucune régulation automatique</v>
      </c>
      <c r="D447" t="str">
        <v>No automatic control</v>
      </c>
      <c r="E447" t="str">
        <v>Aucune régulation automatique</v>
      </c>
      <c r="F447" t="str">
        <v>Keine automatische Regelung</v>
      </c>
    </row>
    <row r="448" ht="30" customHeight="1">
      <c r="A448" t="str">
        <v>overview of services</v>
      </c>
      <c r="B448">
        <v>448</v>
      </c>
      <c r="C448" t="str">
        <f>HLOOKUP($C$1,$D$1:$I$9948,$B448,FALSE)</f>
        <v>Régulation de température constante</v>
      </c>
      <c r="D448" t="str">
        <v>Constant temperature control</v>
      </c>
      <c r="E448" t="str">
        <v>Régulation de température constante</v>
      </c>
      <c r="F448" t="str">
        <v>Konstante Temperaturregelung</v>
      </c>
    </row>
    <row r="449" ht="30" customHeight="1">
      <c r="A449" t="str">
        <v>overview of services</v>
      </c>
      <c r="B449">
        <v>449</v>
      </c>
      <c r="C449" t="str">
        <f>HLOOKUP($C$1,$D$1:$I$9948,$B449,FALSE)</f>
        <v>Aucune régulation automatique</v>
      </c>
      <c r="D449" t="str">
        <v>No automatic control</v>
      </c>
      <c r="E449" t="str">
        <v>Aucune régulation automatique</v>
      </c>
      <c r="F449" t="str">
        <v>Keine automatische Regelung</v>
      </c>
    </row>
    <row r="450">
      <c r="A450" t="str">
        <v>overview of services</v>
      </c>
      <c r="B450">
        <v>450</v>
      </c>
      <c r="C450" t="str">
        <f>HLOOKUP($C$1,$D$1:$I$9948,$B450,FALSE)</f>
        <v>Aucun asservissement</v>
      </c>
      <c r="D450" t="str">
        <v>No interlock</v>
      </c>
      <c r="E450" t="str">
        <v>Aucun asservissement</v>
      </c>
      <c r="F450" t="str">
        <v>Keine Verriegelung</v>
      </c>
    </row>
    <row r="451" ht="30" customHeight="1">
      <c r="A451" t="str">
        <v>overview of services</v>
      </c>
      <c r="B451">
        <v>451</v>
      </c>
      <c r="C451" t="str">
        <f>HLOOKUP($C$1,$D$1:$I$9948,$B451,FALSE)</f>
        <v>Stockage continu</v>
      </c>
      <c r="D451" t="str">
        <v>Continuous storage operation</v>
      </c>
      <c r="E451" t="str">
        <v>Stockage continu</v>
      </c>
      <c r="F451" t="str">
        <v>Kontinuierlicher Speicherbetrieb</v>
      </c>
    </row>
    <row r="452" ht="45" customHeight="1">
      <c r="A452" t="str">
        <v>overview of services</v>
      </c>
      <c r="B452">
        <v>452</v>
      </c>
      <c r="C452" t="str">
        <f>HLOOKUP($C$1,$D$1:$I$9948,$B452,FALSE)</f>
        <v>Commande de mise en marche/arrêt du générateur de froid</v>
      </c>
      <c r="D452" t="str">
        <v>On/Off-control of cooling production</v>
      </c>
      <c r="E452" t="str">
        <v>Commande de mise en marche/arrêt du générateur de froid</v>
      </c>
      <c r="F452" t="str">
        <v>On/Off-Steuerung der Kälteerzeugung</v>
      </c>
    </row>
    <row r="453" ht="45" customHeight="1">
      <c r="A453" t="str">
        <v>overview of services</v>
      </c>
      <c r="B453">
        <v>453</v>
      </c>
      <c r="C453" t="str">
        <f>HLOOKUP($C$1,$D$1:$I$9948,$B453,FALSE)</f>
        <v>Priorités uniquement basées sur le temps de fonctionnement</v>
      </c>
      <c r="D453" t="str">
        <v>Priorities only based on running times</v>
      </c>
      <c r="E453" t="str">
        <v>Priorités uniquement basées sur le temps de fonctionnement</v>
      </c>
      <c r="F453" t="str">
        <v>Prioritäten nur auf Basis der Laufzeiten</v>
      </c>
    </row>
    <row r="454">
      <c r="A454" t="str">
        <v>overview of services</v>
      </c>
      <c r="B454">
        <v>454</v>
      </c>
      <c r="C454" t="str">
        <f>HLOOKUP($C$1,$D$1:$I$9948,$B454,FALSE)</f>
        <v>Aucune</v>
      </c>
      <c r="D454" t="str">
        <v>None</v>
      </c>
      <c r="E454" t="str">
        <v>Aucune</v>
      </c>
      <c r="F454" t="str">
        <v>Keine</v>
      </c>
    </row>
    <row r="455" ht="30" customHeight="1">
      <c r="A455" t="str">
        <v>overview of services</v>
      </c>
      <c r="B455">
        <v>455</v>
      </c>
      <c r="C455" t="str">
        <f>HLOOKUP($C$1,$D$1:$I$9948,$B455,FALSE)</f>
        <v>Aucune régulation automatique</v>
      </c>
      <c r="D455" t="str">
        <v>No automatic control</v>
      </c>
      <c r="E455" t="str">
        <v>Aucune régulation automatique</v>
      </c>
      <c r="F455" t="str">
        <v>Keine automatische Regelung</v>
      </c>
    </row>
    <row r="456" ht="45" customHeight="1">
      <c r="A456" t="str">
        <v>overview of services</v>
      </c>
      <c r="B456">
        <v>456</v>
      </c>
      <c r="C456" t="str">
        <f>HLOOKUP($C$1,$D$1:$I$9948,$B456,FALSE)</f>
        <v>Pas de système de ventilation, ou commande manuelle</v>
      </c>
      <c r="D456" t="str">
        <v>No ventilation system or manual control</v>
      </c>
      <c r="E456" t="str">
        <v>Pas de système de ventilation, ou commande manuelle</v>
      </c>
      <c r="F456" t="str">
        <v>Kein Belüftungssystem oder manuelle Steuerung</v>
      </c>
    </row>
    <row r="457" ht="75" customHeight="1">
      <c r="A457" t="str">
        <v>overview of services</v>
      </c>
      <c r="B457">
        <v>457</v>
      </c>
      <c r="C457" t="str">
        <f>HLOOKUP($C$1,$D$1:$I$9948,$B457,FALSE)</f>
        <v>Aucune régulation automatique : fournit en continu un débit d'air pour une charge maximale pour toutes les pièces</v>
      </c>
      <c r="D457" t="str">
        <v>No automatic control: Continuously supplies of air flow for a maximum load of all rooms</v>
      </c>
      <c r="E457" t="str">
        <v>Aucune régulation automatique : fournit en continu un débit d'air pour une charge maximale pour toutes les pièces</v>
      </c>
      <c r="F457" t="str">
        <v>Keine automatische Steuerung: Kontinuierliche Zufuhr des Luftstroms für eine maximale Belüftung aller Räume</v>
      </c>
    </row>
    <row r="458" ht="30" customHeight="1">
      <c r="A458" t="str">
        <v>overview of services</v>
      </c>
      <c r="B458">
        <v>458</v>
      </c>
      <c r="C458" t="str">
        <f>HLOOKUP($C$1,$D$1:$I$9948,$B458,FALSE)</f>
        <v>Sans régulation de surchauffe</v>
      </c>
      <c r="D458" t="str">
        <v>Without overheating control</v>
      </c>
      <c r="E458" t="str">
        <v>Sans régulation de surchauffe</v>
      </c>
      <c r="F458" t="str">
        <v>Ohne Überhitzungskontrolle</v>
      </c>
    </row>
    <row r="459" ht="30" customHeight="1">
      <c r="A459" t="str">
        <v>overview of services</v>
      </c>
      <c r="B459">
        <v>459</v>
      </c>
      <c r="C459" t="str">
        <f>HLOOKUP($C$1,$D$1:$I$9948,$B459,FALSE)</f>
        <v>Aucune régulation automatique</v>
      </c>
      <c r="D459" t="str">
        <v>No automatic control</v>
      </c>
      <c r="E459" t="str">
        <v>Aucune régulation automatique</v>
      </c>
      <c r="F459" t="str">
        <v>Keine automatische Regelung</v>
      </c>
    </row>
    <row r="460" ht="30" customHeight="1">
      <c r="A460" t="str">
        <v>overview of services</v>
      </c>
      <c r="B460">
        <v>460</v>
      </c>
      <c r="C460" t="str">
        <f>HLOOKUP($C$1,$D$1:$I$9948,$B460,FALSE)</f>
        <v>Aucune régulation automatique</v>
      </c>
      <c r="D460" t="str">
        <v>No automatic control</v>
      </c>
      <c r="E460" t="str">
        <v>Aucune régulation automatique</v>
      </c>
      <c r="F460" t="str">
        <v>Keine automatische Regelung</v>
      </c>
    </row>
    <row r="461">
      <c r="A461" t="str">
        <v>overview of services</v>
      </c>
      <c r="B461">
        <v>461</v>
      </c>
      <c r="C461" t="str">
        <f>HLOOKUP($C$1,$D$1:$I$9948,$B461,FALSE)</f>
        <v>Aucune</v>
      </c>
      <c r="D461" t="str">
        <v>None</v>
      </c>
      <c r="E461" t="str">
        <v>Aucune</v>
      </c>
      <c r="F461" t="str">
        <v>Keine</v>
      </c>
    </row>
    <row r="462" ht="30" customHeight="1">
      <c r="A462" t="str">
        <v>overview of services</v>
      </c>
      <c r="B462">
        <v>462</v>
      </c>
      <c r="C462" t="str">
        <f>HLOOKUP($C$1,$D$1:$I$9948,$B462,FALSE)</f>
        <v>Interrupteur manuel de mise en marche/arrêt</v>
      </c>
      <c r="D462" t="str">
        <v>Manual on/off switch</v>
      </c>
      <c r="E462" t="str">
        <v>Interrupteur manuel de mise en marche/arrêt</v>
      </c>
      <c r="F462" t="str">
        <v>Manueller Ein/Aus-Schalter</v>
      </c>
    </row>
    <row r="463">
      <c r="A463" t="str">
        <v>overview of services</v>
      </c>
      <c r="B463">
        <v>463</v>
      </c>
      <c r="C463" t="str">
        <f>HLOOKUP($C$1,$D$1:$I$9948,$B463,FALSE)</f>
        <v>Manuelle centralisée</v>
      </c>
      <c r="D463" t="str">
        <v>Manual (central)</v>
      </c>
      <c r="E463" t="str">
        <v>Manuelle centralisée</v>
      </c>
      <c r="F463" t="str">
        <v>Manuell (zentral)</v>
      </c>
    </row>
    <row r="464" ht="45" customHeight="1">
      <c r="A464" t="str">
        <v>overview of services</v>
      </c>
      <c r="B464">
        <v>464</v>
      </c>
      <c r="C464" t="str">
        <f>HLOOKUP($C$1,$D$1:$I$9948,$B464,FALSE)</f>
        <v>Pas de protection solaire ou ouverture/fermeture manuelle</v>
      </c>
      <c r="D464" t="str">
        <v>No sun shading or only manual operation</v>
      </c>
      <c r="E464" t="str">
        <v>Pas de protection solaire ou ouverture/fermeture manuelle</v>
      </c>
      <c r="F464" t="str">
        <v>Kein Sonnenschutz oder nur manuelle Bedienung</v>
      </c>
    </row>
    <row r="465" ht="45" customHeight="1">
      <c r="A465" t="str">
        <v>overview of services</v>
      </c>
      <c r="B465">
        <v>465</v>
      </c>
      <c r="C465" t="str">
        <f>HLOOKUP($C$1,$D$1:$I$9948,$B465,FALSE)</f>
        <v>Ouverture/fermeture manuelle ou fenêtres fixes seulement</v>
      </c>
      <c r="D465" t="str">
        <v>Manual operation or only fixed windows</v>
      </c>
      <c r="E465" t="str">
        <v>Ouverture/fermeture manuelle ou fenêtres fixes seulement</v>
      </c>
      <c r="F465" t="str">
        <v>Manuelle Bedienung oder nur feste Fenster</v>
      </c>
    </row>
    <row r="466" ht="30" customHeight="1">
      <c r="A466" t="str">
        <v>overview of services</v>
      </c>
      <c r="B466">
        <v>466</v>
      </c>
      <c r="C466" t="str">
        <f>HLOOKUP($C$1,$D$1:$I$9948,$B466,FALSE)</f>
        <v>Pas de remontée d'information</v>
      </c>
      <c r="D466" t="str">
        <v>No reporting</v>
      </c>
      <c r="E466" t="str">
        <v>Pas de remontée d'information</v>
      </c>
      <c r="F466" t="str">
        <v>Keine Berichterstattung</v>
      </c>
    </row>
    <row r="467">
      <c r="A467" t="str">
        <v>overview of services</v>
      </c>
      <c r="B467">
        <v>467</v>
      </c>
      <c r="C467" t="str">
        <f>HLOOKUP($C$1,$D$1:$I$9948,$B467,FALSE)</f>
        <v>Aucun</v>
      </c>
      <c r="D467" t="str">
        <v>None</v>
      </c>
      <c r="E467" t="str">
        <v>Aucun</v>
      </c>
      <c r="F467" t="str">
        <v>Keine</v>
      </c>
    </row>
    <row r="468">
      <c r="A468" t="str">
        <v>overview of services</v>
      </c>
      <c r="B468">
        <v>468</v>
      </c>
      <c r="C468" t="str">
        <f>HLOOKUP($C$1,$D$1:$I$9948,$B468,FALSE)</f>
        <v>Aucun</v>
      </c>
      <c r="D468" t="str">
        <v>None</v>
      </c>
      <c r="E468" t="str">
        <v>Aucun</v>
      </c>
      <c r="F468" t="str">
        <v>Keine</v>
      </c>
    </row>
    <row r="469">
      <c r="A469" t="str">
        <v>overview of services</v>
      </c>
      <c r="B469">
        <v>469</v>
      </c>
      <c r="C469" t="str">
        <f>HLOOKUP($C$1,$D$1:$I$9948,$B469,FALSE)</f>
        <v>Aucun</v>
      </c>
      <c r="D469" t="str">
        <v>None</v>
      </c>
      <c r="E469" t="str">
        <v>Aucun</v>
      </c>
      <c r="F469" t="str">
        <v>Keine</v>
      </c>
    </row>
    <row r="470" ht="75" customHeight="1">
      <c r="A470" t="str">
        <v>overview of services</v>
      </c>
      <c r="B470">
        <v>470</v>
      </c>
      <c r="C470" t="str">
        <f>HLOOKUP($C$1,$D$1:$I$9948,$B470,FALSE)</f>
        <v>Contrôle de la cogénération sur la base d'un fonctionnement programmé et/ou sur la base de la demande de chaleur</v>
      </c>
      <c r="D470" t="str">
        <v>CHP control based on scheduled runtime management and/or current heat energy demand</v>
      </c>
      <c r="E470" t="str">
        <v>Contrôle de la cogénération sur la base d'un fonctionnement programmé et/ou sur la base de la demande de chaleur</v>
      </c>
      <c r="F470" t="str">
        <v>KWK-Steuerung auf der Grundlage des geplanten Laufzeitmanagements und/oder des aktuellen Wärmeenergiebedarfs</v>
      </c>
    </row>
    <row r="471">
      <c r="A471" t="str">
        <v>overview of services</v>
      </c>
      <c r="B471">
        <v>471</v>
      </c>
      <c r="C471" t="str">
        <f>HLOOKUP($C$1,$D$1:$I$9948,$B471,FALSE)</f>
        <v>Aucun</v>
      </c>
      <c r="D471" t="str">
        <v>None</v>
      </c>
      <c r="E471" t="str">
        <v>Aucun</v>
      </c>
      <c r="F471" t="str">
        <v>Keine</v>
      </c>
    </row>
    <row r="472">
      <c r="A472" t="str">
        <v>overview of services</v>
      </c>
      <c r="B472">
        <v>472</v>
      </c>
      <c r="C472" t="str">
        <f>HLOOKUP($C$1,$D$1:$I$9948,$B472,FALSE)</f>
        <v>Aucun</v>
      </c>
      <c r="D472" t="str">
        <v>None</v>
      </c>
      <c r="E472" t="str">
        <v>Aucun</v>
      </c>
      <c r="F472" t="str">
        <v>Keine</v>
      </c>
    </row>
    <row r="473">
      <c r="A473" t="str">
        <v>overview of services</v>
      </c>
      <c r="B473">
        <v>473</v>
      </c>
      <c r="C473" t="str">
        <f>HLOOKUP($C$1,$D$1:$I$9948,$B473,FALSE)</f>
        <v>Aucun</v>
      </c>
      <c r="D473" t="str">
        <v>None</v>
      </c>
      <c r="E473" t="str">
        <v>Aucun</v>
      </c>
      <c r="F473" t="str">
        <v>Keine</v>
      </c>
    </row>
    <row r="474">
      <c r="A474" t="str">
        <v>overview of services</v>
      </c>
      <c r="B474">
        <v>474</v>
      </c>
      <c r="C474" t="str">
        <f>HLOOKUP($C$1,$D$1:$I$9948,$B474,FALSE)</f>
        <v>Non présente</v>
      </c>
      <c r="D474" t="str">
        <v>not present</v>
      </c>
      <c r="E474" t="str">
        <v>Non présente</v>
      </c>
      <c r="F474" t="str">
        <v>nicht vorhanden</v>
      </c>
    </row>
    <row r="475" ht="30" customHeight="1">
      <c r="A475" t="str">
        <v>overview of services</v>
      </c>
      <c r="B475">
        <v>475</v>
      </c>
      <c r="C475" t="str">
        <f>HLOOKUP($C$1,$D$1:$I$9948,$B475,FALSE)</f>
        <v>Non présente (charge non contrôlée)</v>
      </c>
      <c r="D475" t="str">
        <v>Not present (uncontrolled charging)</v>
      </c>
      <c r="E475" t="str">
        <v>Non présente (charge non contrôlée)</v>
      </c>
      <c r="F475" t="str">
        <v>Nicht vorhanden (unkontrollierte Aufladung)</v>
      </c>
    </row>
    <row r="476">
      <c r="A476" t="str">
        <v>overview of services</v>
      </c>
      <c r="B476">
        <v>476</v>
      </c>
      <c r="C476" t="str">
        <f>HLOOKUP($C$1,$D$1:$I$9948,$B476,FALSE)</f>
        <v>Pas d'information disponible</v>
      </c>
      <c r="D476" t="str">
        <v>No information available</v>
      </c>
      <c r="E476" t="str">
        <v>Pas d'information disponible</v>
      </c>
      <c r="F476" t="str">
        <v>Keine Informationen verfügbar</v>
      </c>
    </row>
    <row r="477">
      <c r="A477" t="str">
        <v>overview of services</v>
      </c>
      <c r="B477">
        <v>477</v>
      </c>
      <c r="C477" t="str">
        <f>HLOOKUP($C$1,$D$1:$I$9948,$B477,FALSE)</f>
        <v>Configuration manuelle</v>
      </c>
      <c r="D477" t="str">
        <v xml:space="preserve">Manual setting </v>
      </c>
      <c r="E477" t="str">
        <v>Configuration manuelle</v>
      </c>
      <c r="F477" t="str">
        <v xml:space="preserve">Manuelle Einstellung </v>
      </c>
    </row>
    <row r="478" ht="45" customHeight="1">
      <c r="A478" t="str">
        <v>overview of services</v>
      </c>
      <c r="B478">
        <v>478</v>
      </c>
      <c r="C478" t="str">
        <f>HLOOKUP($C$1,$D$1:$I$9948,$B478,FALSE)</f>
        <v>Aucune indication centralisée des défauts détectés et des alarmes</v>
      </c>
      <c r="D478" t="str">
        <v>No central indication of detected faults and alarms</v>
      </c>
      <c r="E478" t="str">
        <v>Aucune indication centralisée des défauts détectés et des alarmes</v>
      </c>
      <c r="F478" t="str">
        <v>Keine zentrale Anzeige von erkannten Fehlern und Alarmen</v>
      </c>
    </row>
    <row r="479">
      <c r="A479" t="str">
        <v>overview of services</v>
      </c>
      <c r="B479">
        <v>479</v>
      </c>
      <c r="C479" t="str">
        <f>HLOOKUP($C$1,$D$1:$I$9948,$B479,FALSE)</f>
        <v>Aucun</v>
      </c>
      <c r="D479" t="str">
        <v>None</v>
      </c>
      <c r="E479" t="str">
        <v>Aucun</v>
      </c>
      <c r="F479" t="str">
        <v>Keine</v>
      </c>
    </row>
    <row r="480">
      <c r="A480" t="str">
        <v>overview of services</v>
      </c>
      <c r="B480">
        <v>480</v>
      </c>
      <c r="C480" t="str">
        <f>HLOOKUP($C$1,$D$1:$I$9948,$B480,FALSE)</f>
        <v>Aucun</v>
      </c>
      <c r="D480" t="str">
        <v>None</v>
      </c>
      <c r="E480" t="str">
        <v>Aucun</v>
      </c>
      <c r="F480" t="str">
        <v>Keine</v>
      </c>
    </row>
    <row r="481" ht="75" customHeight="1">
      <c r="A481" t="str">
        <v>overview of services</v>
      </c>
      <c r="B481">
        <v>481</v>
      </c>
      <c r="C481" t="str">
        <f>HLOOKUP($C$1,$D$1:$I$9948,$B481,FALSE)</f>
        <v>cla</v>
      </c>
      <c r="D481" t="str">
        <v xml:space="preserve">None - No harmonization between grid and TBS; building is operated independently from the grid load </v>
      </c>
      <c r="E481" t="str">
        <v>cla</v>
      </c>
      <c r="F481" t="str">
        <v xml:space="preserve">Keine - Keine Harmonisierung zwischen Netz und TBS; Gebäude wird unabhängig von der Netzlast betrieben </v>
      </c>
    </row>
    <row r="482">
      <c r="A482" t="str">
        <v>overview of services</v>
      </c>
      <c r="B482">
        <v>482</v>
      </c>
      <c r="C482" t="str">
        <f>HLOOKUP($C$1,$D$1:$I$9948,$B482,FALSE)</f>
        <v>Aucune</v>
      </c>
      <c r="D482" t="str">
        <v>None</v>
      </c>
      <c r="E482" t="str">
        <v>Aucune</v>
      </c>
      <c r="F482" t="str">
        <v>Keine</v>
      </c>
    </row>
    <row r="483" ht="30" customHeight="1">
      <c r="A483" t="str">
        <v>overview of services</v>
      </c>
      <c r="B483">
        <v>483</v>
      </c>
      <c r="C483" t="str">
        <f>HLOOKUP($C$1,$D$1:$I$9948,$B483,FALSE)</f>
        <v>Pas de gestion de la demande</v>
      </c>
      <c r="D483" t="str">
        <v>No DSM control</v>
      </c>
      <c r="E483" t="str">
        <v>Pas de gestion de la demande</v>
      </c>
      <c r="F483" t="str">
        <v>Keine DSM-Kontrolle</v>
      </c>
    </row>
    <row r="484">
      <c r="A484" t="str">
        <v>overview of services</v>
      </c>
      <c r="B484">
        <v>484</v>
      </c>
      <c r="C484" t="str">
        <f>HLOOKUP($C$1,$D$1:$I$9948,$B484,FALSE)</f>
        <v>Aucune</v>
      </c>
      <c r="D484" t="str">
        <v>None</v>
      </c>
      <c r="E484" t="str">
        <v>Aucune</v>
      </c>
      <c r="F484" t="str">
        <v>Keine</v>
      </c>
    </row>
    <row r="485" ht="15.75" customHeight="1">
      <c r="A485" t="str">
        <v>overview of services</v>
      </c>
      <c r="B485">
        <v>485</v>
      </c>
      <c r="C485" t="str">
        <f>HLOOKUP($C$1,$D$1:$I$9948,$B485,FALSE)</f>
        <v>Niveau de fonctionnalité 1</v>
      </c>
      <c r="D485" t="str">
        <v>Functionality level 1</v>
      </c>
      <c r="E485" t="str">
        <v>Niveau de fonctionnalité 1</v>
      </c>
      <c r="F485" t="str">
        <v>Funktionalitätsstufe 1</v>
      </c>
    </row>
    <row r="486" ht="15.75" customHeight="1">
      <c r="A486" t="str">
        <v>overview of services</v>
      </c>
      <c r="B486">
        <v>486</v>
      </c>
      <c r="C486">
        <f>HLOOKUP($C$1,$D$1:$I$9948,$B486,FALSE)</f>
        <v>0</v>
      </c>
      <c r="F486" t="str">
        <v xml:space="preserve"> </v>
      </c>
    </row>
    <row r="487" ht="15.75" customHeight="1">
      <c r="A487" t="str">
        <v>overview of services</v>
      </c>
      <c r="B487">
        <v>487</v>
      </c>
      <c r="C487">
        <f>HLOOKUP($C$1,$D$1:$I$9948,$B487,FALSE)</f>
        <v>0</v>
      </c>
      <c r="F487" t="str">
        <v xml:space="preserve"> </v>
      </c>
    </row>
    <row r="488" ht="45" customHeight="1">
      <c r="A488" t="str">
        <v>overview of services</v>
      </c>
      <c r="B488">
        <v>488</v>
      </c>
      <c r="C488" t="str">
        <f>HLOOKUP($C$1,$D$1:$I$9948,$B488,FALSE)</f>
        <v>Régulation centrale automatique (par exemple, thermostat centralisé)</v>
      </c>
      <c r="D488" t="str">
        <v>Central automatic control (e.g. central thermostat)</v>
      </c>
      <c r="E488" t="str">
        <v>Régulation centrale automatique (par exemple, thermostat centralisé)</v>
      </c>
      <c r="F488" t="str">
        <v>Zentrale automatische Steuerung (z. B. zentraler Thermostat)</v>
      </c>
    </row>
    <row r="489" ht="30" customHeight="1">
      <c r="A489" t="str">
        <v>overview of services</v>
      </c>
      <c r="B489">
        <v>489</v>
      </c>
      <c r="C489" t="str">
        <f>HLOOKUP($C$1,$D$1:$I$9948,$B489,FALSE)</f>
        <v>Régulation centrale automatique</v>
      </c>
      <c r="D489" t="str">
        <v>Central automatic control</v>
      </c>
      <c r="E489" t="str">
        <v>Régulation centrale automatique</v>
      </c>
      <c r="F489" t="str">
        <v>Zentrale automatische Steuerung</v>
      </c>
    </row>
    <row r="490" ht="45" customHeight="1">
      <c r="A490" t="str">
        <v>overview of services</v>
      </c>
      <c r="B490">
        <v>490</v>
      </c>
      <c r="C490" t="str">
        <f>HLOOKUP($C$1,$D$1:$I$9948,$B490,FALSE)</f>
        <v>Régulation compensée en fonction de la température extérieure</v>
      </c>
      <c r="D490" t="str">
        <v>Outside temperature compensated control</v>
      </c>
      <c r="E490" t="str">
        <v>Régulation compensée en fonction de la température extérieure</v>
      </c>
      <c r="F490" t="str">
        <v>Außentemperaturkompensierte Steuerung</v>
      </c>
    </row>
    <row r="491" ht="30" customHeight="1">
      <c r="A491" t="str">
        <v>overview of services</v>
      </c>
      <c r="B491">
        <v>491</v>
      </c>
      <c r="C491" t="str">
        <f>HLOOKUP($C$1,$D$1:$I$9948,$B491,FALSE)</f>
        <v>Commande automatique de mise en marche/arrêt</v>
      </c>
      <c r="D491" t="str">
        <v>On off control</v>
      </c>
      <c r="E491" t="str">
        <v>Commande automatique de mise en marche/arrêt</v>
      </c>
      <c r="F491" t="str">
        <v>Ein-Aus-Steuerung</v>
      </c>
    </row>
    <row r="492" ht="30" customHeight="1">
      <c r="A492" t="str">
        <v>overview of services</v>
      </c>
      <c r="B492">
        <v>492</v>
      </c>
      <c r="C492" t="str">
        <f>HLOOKUP($C$1,$D$1:$I$9948,$B492,FALSE)</f>
        <v>Stockage géré par plage horaire</v>
      </c>
      <c r="D492" t="str">
        <v>Time-scheduled storage operation</v>
      </c>
      <c r="E492" t="str">
        <v>Stockage géré par plage horaire</v>
      </c>
      <c r="F492" t="str">
        <v>Zeitgesteuerter Speicherbetrieb</v>
      </c>
    </row>
    <row r="493" ht="45" customHeight="1">
      <c r="A493" t="str">
        <v>overview of services</v>
      </c>
      <c r="B493">
        <v>493</v>
      </c>
      <c r="C493" t="str">
        <f>HLOOKUP($C$1,$D$1:$I$9948,$B493,FALSE)</f>
        <v>Régulation de température variable en fonction de la température extérieure</v>
      </c>
      <c r="D493" t="str">
        <v>Variable temperature control depending on outdoor temperature</v>
      </c>
      <c r="E493" t="str">
        <v>Régulation de température variable en fonction de la température extérieure</v>
      </c>
      <c r="F493" t="str">
        <v>Variable Temperaturregelung in Abhängigkeit von der Außentemperatur</v>
      </c>
    </row>
    <row r="494" ht="90" customHeight="1">
      <c r="A494" t="str">
        <v>overview of services</v>
      </c>
      <c r="B494">
        <v>494</v>
      </c>
      <c r="C494" t="str">
        <f>HLOOKUP($C$1,$D$1:$I$9948,$B494,FALSE)</f>
        <v>Régulation multi-niveaux de la capacité des générateurs de chaleur en fonction de la charge ou de la demande (par exemple marche/arrêt de plusieurs compresseurs)</v>
      </c>
      <c r="D494" t="str">
        <v>Multi-stage control of heat generator capacity depending on the load or demand (e.g. on/off of several compressors)</v>
      </c>
      <c r="E494" t="str">
        <v>Régulation multi-niveaux de la capacité des générateurs de chaleur en fonction de la charge ou de la demande (par exemple marche/arrêt de plusieurs compresseurs)</v>
      </c>
      <c r="F494" t="str">
        <v>Mehrstufige Steuerung der Wärmeerzeugerleistung in Abhängigkeit von der Last oder dem Bedarf (z. B. Ein- und Ausschalten mehrerer Verdichter)</v>
      </c>
    </row>
    <row r="495" ht="60" customHeight="1">
      <c r="A495" t="str">
        <v>overview of services</v>
      </c>
      <c r="B495">
        <v>495</v>
      </c>
      <c r="C495" t="str">
        <f>HLOOKUP($C$1,$D$1:$I$9948,$B495,FALSE)</f>
        <v>Régulation basée sur une liste de priorités (par exemple, selon l'efficacité énergétique)</v>
      </c>
      <c r="D495" t="str">
        <v>Control according to fixed priority list: e.g. based on rated energy efficiency</v>
      </c>
      <c r="E495" t="str">
        <v>Régulation basée sur une liste de priorités (par exemple, selon l'efficacité énergétique)</v>
      </c>
      <c r="F495" t="str">
        <v>Steuerung nach fester Prioritätenliste: z. B. auf der Grundlage der bewerteten Energieeffizienz</v>
      </c>
    </row>
    <row r="496" ht="75" customHeight="1">
      <c r="A496" t="str">
        <v>overview of services</v>
      </c>
      <c r="B496">
        <v>496</v>
      </c>
      <c r="C496" t="str">
        <f>HLOOKUP($C$1,$D$1:$I$9948,$B496,FALSE)</f>
        <v>Remontée centralisée ou déportée d'indicateurs temps réel de performance (température, sous-comptage)</v>
      </c>
      <c r="D496" t="str">
        <v>Central or remote reporting of current performance KPIs (e.g. temperatures, submetering energy usage)</v>
      </c>
      <c r="E496" t="str">
        <v>Remontée centralisée ou déportée d'indicateurs temps réel de performance (température, sous-comptage)</v>
      </c>
      <c r="F496" t="str">
        <v>Zentrale oder ferngesteuerte Berichterstattung über aktuelle Leistungskennzahlen (z. B. Temperaturen, Submetering-Energieverbrauch)</v>
      </c>
    </row>
    <row r="497" ht="45" customHeight="1">
      <c r="A497" t="str">
        <v>overview of services</v>
      </c>
      <c r="B497">
        <v>497</v>
      </c>
      <c r="C497" t="str">
        <f>HLOOKUP($C$1,$D$1:$I$9948,$B497,FALSE)</f>
        <v>Programmation des plages de fonctionnement du système de chauffage</v>
      </c>
      <c r="D497" t="str">
        <v>Scheduled operation of heating system</v>
      </c>
      <c r="E497" t="str">
        <v>Programmation des plages de fonctionnement du système de chauffage</v>
      </c>
      <c r="F497" t="str">
        <v>Planmäßiger Betrieb der Heizungsanlage</v>
      </c>
    </row>
    <row r="498" ht="60" customHeight="1">
      <c r="A498" t="str">
        <v>overview of services</v>
      </c>
      <c r="B498">
        <v>498</v>
      </c>
      <c r="C498" t="str">
        <f>HLOOKUP($C$1,$D$1:$I$9948,$B498,FALSE)</f>
        <v>Commande automatique de mise en marche/arrêt et programmation du temps de charge</v>
      </c>
      <c r="D498" t="str">
        <v>Automatic control on / off and scheduled charging enable</v>
      </c>
      <c r="E498" t="str">
        <v>Commande automatique de mise en marche/arrêt et programmation du temps de charge</v>
      </c>
      <c r="F498" t="str">
        <v>Automatisches Ein- und Ausschalten und zeitgesteuertes Laden möglich</v>
      </c>
    </row>
    <row r="499" ht="60" customHeight="1">
      <c r="A499" t="str">
        <v>overview of services</v>
      </c>
      <c r="B499">
        <v>499</v>
      </c>
      <c r="C499" t="str">
        <f>HLOOKUP($C$1,$D$1:$I$9948,$B499,FALSE)</f>
        <v>Commande automatique de mise en marche/arrêt et programmation du temps de charge</v>
      </c>
      <c r="D499" t="str">
        <v>Automatic control on / off and scheduled charging enable</v>
      </c>
      <c r="E499" t="str">
        <v>Commande automatique de mise en marche/arrêt et programmation du temps de charge</v>
      </c>
      <c r="F499" t="str">
        <v>Automatisches Ein- und Ausschalten und zeitgesteuertes Laden möglich</v>
      </c>
    </row>
    <row r="500" ht="75" customHeight="1">
      <c r="A500" t="str">
        <v>overview of services</v>
      </c>
      <c r="B500">
        <v>500</v>
      </c>
      <c r="C500" t="str">
        <f>HLOOKUP($C$1,$D$1:$I$9948,$B500,FALSE)</f>
        <v>Commande automatique de la charge de stockage d’énergie solaire (Priorité 1) et charge de stockage supplémentaire (priorité 2)</v>
      </c>
      <c r="D500" t="str">
        <v>Automatic control of solar storage charge (Prio. 1) and supplementary storage charge</v>
      </c>
      <c r="E500" t="str">
        <v>Commande automatique de la charge de stockage d’énergie solaire (Priorité 1) et charge de stockage supplémentaire (priorité 2)</v>
      </c>
      <c r="F500" t="str">
        <v>Automatische Steuerung der Solarspeicherladung (Prio. 1) und der zusätzlichen Speicherladung</v>
      </c>
    </row>
    <row r="501" ht="60" customHeight="1">
      <c r="A501" t="str">
        <v>overview of services</v>
      </c>
      <c r="B501">
        <v>501</v>
      </c>
      <c r="C501" t="str">
        <f>HLOOKUP($C$1,$D$1:$I$9948,$B501,FALSE)</f>
        <v>Régulation basée sur une liste de priorités (par exemple, selon l'efficacité énergétique)</v>
      </c>
      <c r="D501" t="str">
        <v>Control according to fixed priority list: e.g. based on rated energy efficiency</v>
      </c>
      <c r="E501" t="str">
        <v>Régulation basée sur une liste de priorités (par exemple, selon l'efficacité énergétique)</v>
      </c>
      <c r="F501" t="str">
        <v>Steuerung nach fester Prioritätenliste: z. B. auf der Grundlage der bewerteten Energieeffizienz</v>
      </c>
    </row>
    <row r="502" ht="60" customHeight="1">
      <c r="A502" t="str">
        <v>overview of services</v>
      </c>
      <c r="B502">
        <v>502</v>
      </c>
      <c r="C502" t="str">
        <f>HLOOKUP($C$1,$D$1:$I$9948,$B502,FALSE)</f>
        <v>Indication des valeurs réelles uniquement (par exemple, températures, valeurs mesurées)</v>
      </c>
      <c r="D502" t="str">
        <v>Indication of actual values (e.g. temperatures, submetering energy usage)</v>
      </c>
      <c r="E502" t="str">
        <v>Indication des valeurs réelles uniquement (par exemple, températures, valeurs mesurées)</v>
      </c>
      <c r="F502" t="str">
        <v>Anzeige von Ist-Werten (z. B. Temperaturen, Submetering-Energieverbrauch)</v>
      </c>
    </row>
    <row r="503" ht="30" customHeight="1">
      <c r="A503" t="str">
        <v>overview of services</v>
      </c>
      <c r="B503">
        <v>503</v>
      </c>
      <c r="C503" t="str">
        <f>HLOOKUP($C$1,$D$1:$I$9948,$B503,FALSE)</f>
        <v>Régulation centrale automatique</v>
      </c>
      <c r="D503" t="str">
        <v>Central automatic control</v>
      </c>
      <c r="E503" t="str">
        <v>Régulation centrale automatique</v>
      </c>
      <c r="F503" t="str">
        <v>Zentrale automatische Steuerung</v>
      </c>
    </row>
    <row r="504" ht="30" customHeight="1">
      <c r="A504" t="str">
        <v>overview of services</v>
      </c>
      <c r="B504">
        <v>504</v>
      </c>
      <c r="C504" t="str">
        <f>HLOOKUP($C$1,$D$1:$I$9948,$B504,FALSE)</f>
        <v>Régulation centrale automatique</v>
      </c>
      <c r="D504" t="str">
        <v>Central automatic control</v>
      </c>
      <c r="E504" t="str">
        <v>Régulation centrale automatique</v>
      </c>
      <c r="F504" t="str">
        <v>Zentrale automatische Steuerung</v>
      </c>
    </row>
    <row r="505" ht="45" customHeight="1">
      <c r="A505" t="str">
        <v>overview of services</v>
      </c>
      <c r="B505">
        <v>505</v>
      </c>
      <c r="C505" t="str">
        <f>HLOOKUP($C$1,$D$1:$I$9948,$B505,FALSE)</f>
        <v>Régulation compensée en fonction de la température extérieure</v>
      </c>
      <c r="D505" t="str">
        <v>Outside temperature compensated control</v>
      </c>
      <c r="E505" t="str">
        <v>Régulation compensée en fonction de la température extérieure</v>
      </c>
      <c r="F505" t="str">
        <v>Außentemperaturkompensierte Steuerung</v>
      </c>
    </row>
    <row r="506" ht="30" customHeight="1">
      <c r="A506" t="str">
        <v>overview of services</v>
      </c>
      <c r="B506">
        <v>506</v>
      </c>
      <c r="C506" t="str">
        <f>HLOOKUP($C$1,$D$1:$I$9948,$B506,FALSE)</f>
        <v>Commande automatique de mise en marche/arrêt</v>
      </c>
      <c r="D506" t="str">
        <v>On off control</v>
      </c>
      <c r="E506" t="str">
        <v>Commande automatique de mise en marche/arrêt</v>
      </c>
      <c r="F506" t="str">
        <v>Ein-Aus-Steuerung</v>
      </c>
    </row>
    <row r="507" ht="105" customHeight="1">
      <c r="A507" t="str">
        <v>overview of services</v>
      </c>
      <c r="B507">
        <v>507</v>
      </c>
      <c r="C507" t="str">
        <f>HLOOKUP($C$1,$D$1:$I$9948,$B507,FALSE)</f>
        <v>Asservissement partiel (minimisant la possibilité d'un chauffage et d'un refroidissement simultanés, par exemple en définissant un point de consigne variable)</v>
      </c>
      <c r="D507" t="str">
        <v>Partial interlock (minimising risk of simultanieus heating and cooling e.g. by sliding setpoints)</v>
      </c>
      <c r="E507" t="str">
        <v>Asservissement partiel (minimisant la possibilité d'un chauffage et d'un refroidissement simultanés, par exemple en définissant un point de consigne variable)</v>
      </c>
      <c r="F507" t="str">
        <v>Teilweise Verriegelung (Minimierung des Risikos von gleichzeitigem Heizen und Kühlen, z.B. durch gleitende Sollwerte)</v>
      </c>
    </row>
    <row r="508" ht="30" customHeight="1">
      <c r="A508" t="str">
        <v>overview of services</v>
      </c>
      <c r="B508">
        <v>508</v>
      </c>
      <c r="C508" t="str">
        <f>HLOOKUP($C$1,$D$1:$I$9948,$B508,FALSE)</f>
        <v>Stockage géré par plage horaire</v>
      </c>
      <c r="D508" t="str">
        <v>Time-scheduled storage operation</v>
      </c>
      <c r="E508" t="str">
        <v>Stockage géré par plage horaire</v>
      </c>
      <c r="F508" t="str">
        <v>Zeitgesteuerter Speicherbetrieb</v>
      </c>
    </row>
    <row r="509" ht="90" customHeight="1">
      <c r="A509" t="str">
        <v>overview of services</v>
      </c>
      <c r="B509">
        <v>509</v>
      </c>
      <c r="C509" t="str">
        <f>HLOOKUP($C$1,$D$1:$I$9948,$B509,FALSE)</f>
        <v>Régulation multi-niveaux de la capacité des générateurs de froid en fonction de la charge ou de la demande (par exemple marche/arrêt de plusieurs compresseurs)</v>
      </c>
      <c r="D509" t="str">
        <v>Multi-stage control of  cooling production capacity depending on the load or demand (e.g. on/off of several compressors)</v>
      </c>
      <c r="E509" t="str">
        <v>Régulation multi-niveaux de la capacité des générateurs de froid en fonction de la charge ou de la demande (par exemple marche/arrêt de plusieurs compresseurs)</v>
      </c>
      <c r="F509" t="str">
        <v>Mehrstufige Steuerung der Kälteerzeugungsleistung in Abhängigkeit von der Last oder dem Bedarf (z. B. Ein- und Ausschalten mehrerer Verdichter)</v>
      </c>
    </row>
    <row r="510" ht="120" customHeight="1">
      <c r="A510" t="str">
        <v>overview of services</v>
      </c>
      <c r="B510">
        <v>510</v>
      </c>
      <c r="C510" t="str">
        <f>HLOOKUP($C$1,$D$1:$I$9948,$B510,FALSE)</f>
        <v>Ordre de priorité fixe uniquement basé sur les charges : par exemple en fonction des caractéristiques des générateurs, par exemple un refroidisseur à absorption par rapport à un refroidisseur centrifuge</v>
      </c>
      <c r="D510" t="str">
        <v>Fixed sequencing based on loads only: e.g. depending on the generators characteristics such as absorption chiller vs. centrifugal chiller</v>
      </c>
      <c r="E510" t="str">
        <v>Ordre de priorité fixe uniquement basé sur les charges : par exemple en fonction des caractéristiques des générateurs, par exemple un refroidisseur à absorption par rapport à un refroidisseur centrifuge</v>
      </c>
      <c r="F510" t="str">
        <v>Feste Reihenfolge nur auf der Grundlage von Lasten: z. B. abhängig von den Eigenschaften des Generators wie Absorptionskälteanlage vs. Zentrifugalkälteanlage</v>
      </c>
    </row>
    <row r="511" ht="75" customHeight="1">
      <c r="A511" t="str">
        <v>overview of services</v>
      </c>
      <c r="B511">
        <v>511</v>
      </c>
      <c r="C511" t="str">
        <f>HLOOKUP($C$1,$D$1:$I$9948,$B511,FALSE)</f>
        <v>Remontée centralisée ou déportée d'indicateurs temps réel de performance (température, sous-comptage)</v>
      </c>
      <c r="D511" t="str">
        <v>Central or remote reporting of current performance KPIs (e.g. temperatures, submetering energy usage)</v>
      </c>
      <c r="E511" t="str">
        <v>Remontée centralisée ou déportée d'indicateurs temps réel de performance (température, sous-comptage)</v>
      </c>
      <c r="F511" t="str">
        <v>Zentrale oder ferngesteuerte Berichterstattung über aktuelle Leistungskennzahlen (z. B. Temperaturen, Submetering-Energieverbrauch)</v>
      </c>
    </row>
    <row r="512" ht="45" customHeight="1">
      <c r="A512" t="str">
        <v>overview of services</v>
      </c>
      <c r="B512">
        <v>512</v>
      </c>
      <c r="C512" t="str">
        <f>HLOOKUP($C$1,$D$1:$I$9948,$B512,FALSE)</f>
        <v>Programmation des plages de fonctionnement du système de refroidissement</v>
      </c>
      <c r="D512" t="str">
        <v>Scheduled operation of cooling system</v>
      </c>
      <c r="E512" t="str">
        <v>Programmation des plages de fonctionnement du système de refroidissement</v>
      </c>
      <c r="F512" t="str">
        <v>Planmäßiger Betrieb des Kühlsystems</v>
      </c>
    </row>
    <row r="513">
      <c r="A513" t="str">
        <v>overview of services</v>
      </c>
      <c r="B513">
        <v>513</v>
      </c>
      <c r="C513" t="str">
        <f>HLOOKUP($C$1,$D$1:$I$9948,$B513,FALSE)</f>
        <v>Régulation programmée</v>
      </c>
      <c r="D513" t="str">
        <v>Clock control</v>
      </c>
      <c r="E513" t="str">
        <v>Régulation programmée</v>
      </c>
      <c r="F513" t="str">
        <v>Uhrenkontrolle</v>
      </c>
    </row>
    <row r="514" ht="105" customHeight="1">
      <c r="A514" t="str">
        <v>overview of services</v>
      </c>
      <c r="B514">
        <v>514</v>
      </c>
      <c r="C514" t="str">
        <f>HLOOKUP($C$1,$D$1:$I$9948,$B514,FALSE)</f>
        <v>Programmation des heures de mise en marche/arrêt : fournit en continu un débit d'air pour une charge maximale pour toutes les pièces au cours d'un temps d'occupation nominal</v>
      </c>
      <c r="D514" t="str">
        <v>On off time control: Continuously supplies of air flow for a maximum load of all rooms during nominal occupancy time</v>
      </c>
      <c r="E514" t="str">
        <v>Programmation des heures de mise en marche/arrêt : fournit en continu un débit d'air pour une charge maximale pour toutes les pièces au cours d'un temps d'occupation nominal</v>
      </c>
      <c r="F514" t="str">
        <v>Ein-Aus-Zeitsteuerung: Kontinuierliche Zufuhr des Luftstroms für eine maximale Belüftung aller Räume während der Nennbelegungszeit</v>
      </c>
    </row>
    <row r="515" ht="60" customHeight="1">
      <c r="A515" t="str">
        <v>overview of services</v>
      </c>
      <c r="B515">
        <v>515</v>
      </c>
      <c r="C515" t="str">
        <f>HLOOKUP($C$1,$D$1:$I$9948,$B515,FALSE)</f>
        <v>Modulation ou bipasse de la récupération de chaleur selon des données venant de capteurs dans l'air extrait</v>
      </c>
      <c r="D515" t="str">
        <v>Modulate or bypass heat recovery based on sensors in air exhaust</v>
      </c>
      <c r="E515" t="str">
        <v>Modulation ou bipasse de la récupération de chaleur selon des données venant de capteurs dans l'air extrait</v>
      </c>
      <c r="F515" t="str">
        <v>Anpassung oder Umgehung der Wärmerückgewinnung anhand von Sensoren in der Abluft</v>
      </c>
    </row>
    <row r="516" ht="120" customHeight="1" xml:space="preserve">
      <c r="A516" t="str">
        <v>overview of services</v>
      </c>
      <c r="B516">
        <v>516</v>
      </c>
      <c r="C516" t="str">
        <f>HLOOKUP($C$1,$D$1:$I$9948,$B516,FALSE)</f>
        <v>Point de consigne constant : une boucle de régulation permet de réguler la température de l'air introduit, le point de consigne est constant et ne peut être modifié que par une action manuelle</v>
      </c>
      <c r="D516" t="str" xml:space="preserve">
        <v xml:space="preserve">Constant setpoint: A control loop enables to control the supply air_x000d__x000d_
temperature, the setpoint is constant and can only be modified by a manual_x000d__x000d_
action</v>
      </c>
      <c r="E516" t="str">
        <v>Point de consigne constant : une boucle de régulation permet de réguler la température de l'air introduit, le point de consigne est constant et ne peut être modifié que par une action manuelle</v>
      </c>
      <c r="F516" t="str">
        <v>Konstanter Sollwert: Ein Regelkreis ermöglicht die Regelung der Zulufttemperatur, der Sollwert ist konstant und kann nur manuel geändert werden</v>
      </c>
    </row>
    <row r="517">
      <c r="A517" t="str">
        <v>overview of services</v>
      </c>
      <c r="B517">
        <v>517</v>
      </c>
      <c r="C517" t="str">
        <f>HLOOKUP($C$1,$D$1:$I$9948,$B517,FALSE)</f>
        <v>Refroidissement nocturne</v>
      </c>
      <c r="D517" t="str">
        <v>Night cooling</v>
      </c>
      <c r="E517" t="str">
        <v>Refroidissement nocturne</v>
      </c>
      <c r="F517" t="str">
        <v>Kühlung in der Nacht</v>
      </c>
    </row>
    <row r="518" ht="45" customHeight="1">
      <c r="A518" t="str">
        <v>overview of services</v>
      </c>
      <c r="B518">
        <v>518</v>
      </c>
      <c r="C518" t="str">
        <f>HLOOKUP($C$1,$D$1:$I$9948,$B518,FALSE)</f>
        <v>Capteurs de qualité de l'air (ex. CO2) et suivi autonome en temps réel</v>
      </c>
      <c r="D518" t="str">
        <v>Air quality sensors (e.g. CO2) and real time autonomous monitoring</v>
      </c>
      <c r="E518" t="str">
        <v>Capteurs de qualité de l'air (ex. CO2) et suivi autonome en temps réel</v>
      </c>
      <c r="F518" t="str">
        <v>Luftqualitätssensoren (z. B. CO2) und autonome Echtzeitüberwachung</v>
      </c>
    </row>
    <row r="519" ht="45" customHeight="1">
      <c r="A519" t="str">
        <v>overview of services</v>
      </c>
      <c r="B519">
        <v>519</v>
      </c>
      <c r="C519" t="str">
        <f>HLOOKUP($C$1,$D$1:$I$9948,$B519,FALSE)</f>
        <v>Interrupteur manuel de mise en marche/arrêt + signal supplémentaire d'extinction</v>
      </c>
      <c r="D519" t="str">
        <v>Manual on/off switch + additional sweeping extinction signal</v>
      </c>
      <c r="E519" t="str">
        <v>Interrupteur manuel de mise en marche/arrêt + signal supplémentaire d'extinction</v>
      </c>
      <c r="F519" t="str">
        <v>Manueller Ein/Aus-Schalter + zusätzliches Tonsignal</v>
      </c>
    </row>
    <row r="520">
      <c r="A520" t="str">
        <v>overview of services</v>
      </c>
      <c r="B520">
        <v>520</v>
      </c>
      <c r="C520" t="str">
        <f>HLOOKUP($C$1,$D$1:$I$9948,$B520,FALSE)</f>
        <v>Manuelle (par pièce ou zone)</v>
      </c>
      <c r="D520" t="str">
        <v>Manual (per room / zone)</v>
      </c>
      <c r="E520" t="str">
        <v>Manuelle (par pièce ou zone)</v>
      </c>
      <c r="F520" t="str">
        <v>Manuell (pro Raum/Zone)</v>
      </c>
    </row>
    <row r="521" ht="45" customHeight="1">
      <c r="A521" t="str">
        <v>overview of services</v>
      </c>
      <c r="B521">
        <v>521</v>
      </c>
      <c r="C521" t="str">
        <f>HLOOKUP($C$1,$D$1:$I$9948,$B521,FALSE)</f>
        <v>Motorisation des protections solaires commandée par interrupteur</v>
      </c>
      <c r="D521" t="str">
        <v>Motorized operation with manual control</v>
      </c>
      <c r="E521" t="str">
        <v>Motorisation des protections solaires commandée par interrupteur</v>
      </c>
      <c r="F521" t="str">
        <v>Motorbetrieb mit manueller Steuerung</v>
      </c>
    </row>
    <row r="522" ht="75" customHeight="1">
      <c r="A522" t="str">
        <v>overview of services</v>
      </c>
      <c r="B522">
        <v>522</v>
      </c>
      <c r="C522" t="str">
        <f>HLOOKUP($C$1,$D$1:$I$9948,$B522,FALSE)</f>
        <v>Capteur d'ouverture/fermeture pour extinction des systèmes de chauffage ou refroidissement</v>
      </c>
      <c r="D522" t="str">
        <v>Open/closed detection to shut down heating or cooling systems</v>
      </c>
      <c r="E522" t="str">
        <v>Capteur d'ouverture/fermeture pour extinction des systèmes de chauffage ou refroidissement</v>
      </c>
      <c r="F522" t="str">
        <v>Erkennung von offenem/geschlossenem Zustand zum Abschalten von Heiz- oder Kühlsystemen</v>
      </c>
    </row>
    <row r="523" ht="30" customHeight="1">
      <c r="A523" t="str">
        <v>overview of services</v>
      </c>
      <c r="B523">
        <v>523</v>
      </c>
      <c r="C523" t="str">
        <f>HLOOKUP($C$1,$D$1:$I$9948,$B523,FALSE)</f>
        <v>Position de chaque produit et détection des défauts</v>
      </c>
      <c r="D523" t="str">
        <v>Position of each product &amp; fault detection</v>
      </c>
      <c r="E523" t="str">
        <v>Position de chaque produit et détection des défauts</v>
      </c>
      <c r="F523" t="str">
        <v>Position der einzelnen Produkte und Fehlererkennung</v>
      </c>
    </row>
    <row r="524" ht="30" customHeight="1">
      <c r="A524" t="str">
        <v>overview of services</v>
      </c>
      <c r="B524">
        <v>524</v>
      </c>
      <c r="C524" t="str">
        <f>HLOOKUP($C$1,$D$1:$I$9948,$B524,FALSE)</f>
        <v>Données sur la production actuelle disponibles</v>
      </c>
      <c r="D524" t="str">
        <v>Current generation data available</v>
      </c>
      <c r="E524" t="str">
        <v>Données sur la production actuelle disponibles</v>
      </c>
      <c r="F524" t="str">
        <v>Aktuelle Erzeugungsdaten verfügbar</v>
      </c>
    </row>
    <row r="525" ht="30" customHeight="1">
      <c r="A525" t="str">
        <v>overview of services</v>
      </c>
      <c r="B525">
        <v>525</v>
      </c>
      <c r="C525" t="str">
        <f>HLOOKUP($C$1,$D$1:$I$9948,$B525,FALSE)</f>
        <v>Stockage d'électricité sur place (par exemple batterie)</v>
      </c>
      <c r="D525" t="str">
        <v>On site storage of electricity (e.g. electric battery)</v>
      </c>
      <c r="E525" t="str">
        <v>Stockage d'électricité sur place (par exemple batterie)</v>
      </c>
      <c r="F525" t="str">
        <v>Speicherung von Strom vor Ort (z. B. elektrische Batterie)</v>
      </c>
    </row>
    <row r="526" ht="45" customHeight="1">
      <c r="A526" t="str">
        <v>overview of services</v>
      </c>
      <c r="B526">
        <v>526</v>
      </c>
      <c r="C526" t="str">
        <f>HLOOKUP($C$1,$D$1:$I$9948,$B526,FALSE)</f>
        <v>Programmation temporelle (prises, électroménager, etc.)</v>
      </c>
      <c r="D526" t="str">
        <v>Scheduling electricity consumption (plug loads, white goods, etc.)</v>
      </c>
      <c r="E526" t="str">
        <v>Programmation temporelle (prises, électroménager, etc.)</v>
      </c>
      <c r="F526" t="str">
        <v>Planung des Stromverbrauchs (Steckdosenlasten, Haushaltsgeräte, usw.)</v>
      </c>
    </row>
    <row r="527" ht="75" customHeight="1">
      <c r="A527" t="str">
        <v>overview of services</v>
      </c>
      <c r="B527">
        <v>527</v>
      </c>
      <c r="C527" t="str">
        <f>HLOOKUP($C$1,$D$1:$I$9948,$B527,FALSE)</f>
        <v>Fonctionnement de la cogénération en fonction de la disponibilité intermittente des sources d'énergie renouvelables</v>
      </c>
      <c r="D527" t="str">
        <v>CHP runtime control influenced by the fluctuating availability of RES; overproduction will be fed into the grid</v>
      </c>
      <c r="E527" t="str">
        <v>Fonctionnement de la cogénération en fonction de la disponibilité intermittente des sources d'énergie renouvelables</v>
      </c>
      <c r="F527" t="str">
        <v>Steuerung der KWK-Laufzeit unter dem Einfluss der schwankenden Verfügbarkeit von EE; Überproduktion wird ins Netz eingespeist</v>
      </c>
    </row>
    <row r="528" ht="75" customHeight="1">
      <c r="A528" t="str">
        <v>overview of services</v>
      </c>
      <c r="B528">
        <v>528</v>
      </c>
      <c r="C528" t="str">
        <f>HLOOKUP($C$1,$D$1:$I$9948,$B528,FALSE)</f>
        <v>Gestion automatisée de la consommation d'électricité (au niveau du bâtiment) en fonction des signaux du réseau</v>
      </c>
      <c r="D528" t="str">
        <v>Automated management of (building-level) electricity consumption based on grid signals</v>
      </c>
      <c r="E528" t="str">
        <v>Gestion automatisée de la consommation d'électricité (au niveau du bâtiment) en fonction des signaux du réseau</v>
      </c>
      <c r="F528" t="str">
        <v>Automatisiertes Management des Stromverbrauchs (auf Gebäudeebene) auf der Grundlage von Netzsignalen</v>
      </c>
    </row>
    <row r="529" ht="30" customHeight="1">
      <c r="A529" t="str">
        <v>overview of services</v>
      </c>
      <c r="B529">
        <v>529</v>
      </c>
      <c r="C529" t="str">
        <f>HLOOKUP($C$1,$D$1:$I$9948,$B529,FALSE)</f>
        <v>Information sur l'état de charge (SOC) disponible</v>
      </c>
      <c r="D529" t="str">
        <v>Current state of charge (SOC) data available</v>
      </c>
      <c r="E529" t="str">
        <v>Information sur l'état de charge (SOC) disponible</v>
      </c>
      <c r="F529" t="str">
        <v>Aktuelle Ladungszustandsdaten (SOC) verfügbar</v>
      </c>
    </row>
    <row r="530" ht="45" customHeight="1">
      <c r="A530" t="str">
        <v>overview of services</v>
      </c>
      <c r="B530">
        <v>530</v>
      </c>
      <c r="C530" t="str">
        <f>HLOOKUP($C$1,$D$1:$I$9948,$B530,FALSE)</f>
        <v>Retour d'informations sur la consommation actuelle d'électricité du bâtiment</v>
      </c>
      <c r="D530" t="str">
        <v>reporting on current electricity consumption on building level</v>
      </c>
      <c r="E530" t="str">
        <v>Retour d'informations sur la consommation actuelle d'électricité du bâtiment</v>
      </c>
      <c r="F530" t="str">
        <v>Berichterstattung über den aktuellen Stromverbrauch auf Gebäudeebene</v>
      </c>
    </row>
    <row r="531" ht="45" customHeight="1">
      <c r="A531" t="str">
        <v>overview of services</v>
      </c>
      <c r="B531">
        <v>531</v>
      </c>
      <c r="C531" t="str">
        <f>HLOOKUP($C$1,$D$1:$I$9948,$B531,FALSE)</f>
        <v>Borne de recharge ou simple prise électrique disponible</v>
      </c>
      <c r="D531" t="str">
        <v>ducting (or simple power plug) available</v>
      </c>
      <c r="E531" t="str">
        <v>Borne de recharge ou simple prise électrique disponible</v>
      </c>
      <c r="F531" t="str">
        <v>Elektroinstallation (oder einfacher Netzstecker) vorhanden</v>
      </c>
    </row>
    <row r="532" ht="90" customHeight="1">
      <c r="A532" t="str">
        <v>overview of services</v>
      </c>
      <c r="B532">
        <v>532</v>
      </c>
      <c r="C532" t="str">
        <f>HLOOKUP($C$1,$D$1:$I$9948,$B532,FALSE)</f>
        <v>Contrôle unidirectionnel de la charge (ex. intégrant heure souhaitée de départ et optimisation en fonction des ordres reçus de la part du réseau)</v>
      </c>
      <c r="D532" t="str">
        <v>1-way controlled charging (e.g. including desired departure time and grid signals for optimization)</v>
      </c>
      <c r="E532" t="str">
        <v>Contrôle unidirectionnel de la charge (ex. intégrant heure souhaitée de départ et optimisation en fonction des ordres reçus de la part du réseau)</v>
      </c>
      <c r="F532" t="str">
        <v>1-Weg-gesteuertes Laden (z.B. mit gewünschter Abfahrtszeit und Netzsignalen zur Optimierung)</v>
      </c>
    </row>
    <row r="533" ht="60" customHeight="1">
      <c r="A533" t="str">
        <v>overview of services</v>
      </c>
      <c r="B533">
        <v>533</v>
      </c>
      <c r="C533" t="str">
        <f>HLOOKUP($C$1,$D$1:$I$9948,$B533,FALSE)</f>
        <v>Communication d'informations sur l'état de charge des véhicules électriques à l'occupant</v>
      </c>
      <c r="D533" t="str">
        <v>Reporting information on EV charging status to occupant</v>
      </c>
      <c r="E533" t="str">
        <v>Communication d'informations sur l'état de charge des véhicules électriques à l'occupant</v>
      </c>
      <c r="F533" t="str">
        <v>Meldung von Informationen über den Ladestatus des Fahrzeugs an den Nutzer</v>
      </c>
    </row>
    <row r="534" ht="60" customHeight="1">
      <c r="A534" t="str">
        <v>overview of services</v>
      </c>
      <c r="B534">
        <v>534</v>
      </c>
      <c r="C534" t="str">
        <f>HLOOKUP($C$1,$D$1:$I$9948,$B534,FALSE)</f>
        <v>Configuration des systèmes de production de chaud et de froid en fonction d'un calendrier horaire prédéfini</v>
      </c>
      <c r="D534" t="str">
        <v xml:space="preserve">Runtime setting of heating and cooling plants following a predefined time schedule </v>
      </c>
      <c r="E534" t="str">
        <v>Configuration des systèmes de production de chaud et de froid en fonction d'un calendrier horaire prédéfini</v>
      </c>
      <c r="F534" t="str">
        <v xml:space="preserve">Laufzeiteinstellung von Heiz- und Kühlanlagen nach einem vordefinierten Zeitplan </v>
      </c>
    </row>
    <row r="535" ht="75" customHeight="1">
      <c r="A535" t="str">
        <v>overview of services</v>
      </c>
      <c r="B535">
        <v>535</v>
      </c>
      <c r="C535" t="str">
        <f>HLOOKUP($C$1,$D$1:$I$9948,$B535,FALSE)</f>
        <v>Avec indication centralisée de détection des fautes et alarmes pour au moins 2 systèmes techniques du bâtiment pertinents</v>
      </c>
      <c r="D535" t="str">
        <v>With central indication of detected faults and alarms for at least 2 relevant TBS</v>
      </c>
      <c r="E535" t="str">
        <v>Avec indication centralisée de détection des fautes et alarmes pour au moins 2 systèmes techniques du bâtiment pertinents</v>
      </c>
      <c r="F535" t="str">
        <v>Mit zentraler Anzeige von erkannten Fehlern und Alarmen für mindestens 2 relevante TBS</v>
      </c>
    </row>
    <row r="536" ht="45" customHeight="1">
      <c r="A536" t="str">
        <v>overview of services</v>
      </c>
      <c r="B536">
        <v>536</v>
      </c>
      <c r="C536" t="str">
        <f>HLOOKUP($C$1,$D$1:$I$9948,$B536,FALSE)</f>
        <v>Détection d'occupation pour des fonctions individuelles (par exemple l'éclairage)</v>
      </c>
      <c r="D536" t="str">
        <v>Occupancy detection for individual functions, e.g. lighting</v>
      </c>
      <c r="E536" t="str">
        <v>Détection d'occupation pour des fonctions individuelles (par exemple l'éclairage)</v>
      </c>
      <c r="F536" t="str">
        <v>Belegungserkennung für einzelne Funktionen, z. B. Beleuchtung</v>
      </c>
    </row>
    <row r="537" ht="75" customHeight="1">
      <c r="A537" t="str">
        <v>overview of services</v>
      </c>
      <c r="B537">
        <v>537</v>
      </c>
      <c r="C537" t="str">
        <f>HLOOKUP($C$1,$D$1:$I$9948,$B537,FALSE)</f>
        <v>Remontée centralisée ou déportée d'indicateurs temps réel d'utilisation d'énergie par vecteur énergétique</v>
      </c>
      <c r="D537" t="str">
        <v>Central or remote reporting of realtime energy use per energy carrier</v>
      </c>
      <c r="E537" t="str">
        <v>Remontée centralisée ou déportée d'indicateurs temps réel d'utilisation d'énergie par vecteur énergétique</v>
      </c>
      <c r="F537" t="str">
        <v>Zentrale oder Remote-Berichterstattung über den Echtzeit-Energieverbrauch pro Energieträger</v>
      </c>
    </row>
    <row r="538" ht="75" customHeight="1">
      <c r="A538" t="str">
        <v>overview of services</v>
      </c>
      <c r="B538">
        <v>538</v>
      </c>
      <c r="C538" t="str">
        <f>HLOOKUP($C$1,$D$1:$I$9948,$B538,FALSE)</f>
        <v>Gestion de la demande possible pour certains systèmes techniques du bâtiment (sans coordination entre domaines)</v>
      </c>
      <c r="D538" t="str">
        <v>Demand side management possible for (some) individual TBS, but not coordinated over various domains</v>
      </c>
      <c r="E538" t="str">
        <v>Gestion de la demande possible pour certains systèmes techniques du bâtiment (sans coordination entre domaines)</v>
      </c>
      <c r="F538" t="str">
        <v>Bedarfsabhängige Regelung für (einige) einzelne TBS möglich, aber nicht über verschiedene Bereiche hinweg koordiniert</v>
      </c>
    </row>
    <row r="539" ht="60" customHeight="1">
      <c r="A539" t="str">
        <v>overview of services</v>
      </c>
      <c r="B539">
        <v>539</v>
      </c>
      <c r="C539" t="str">
        <f>HLOOKUP($C$1,$D$1:$I$9948,$B539,FALSE)</f>
        <v>Remontée d'informations sur le statut actuel de gestion de la demande, intégrant les flux d'énergie concernés</v>
      </c>
      <c r="D539" t="str">
        <v>Reporting information on current DSM status, including managed energy flows</v>
      </c>
      <c r="E539" t="str">
        <v>Remontée d'informations sur le statut actuel de gestion de la demande, intégrant les flux d'énergie concernés</v>
      </c>
      <c r="F539" t="str">
        <v>Berichterstattung über den aktuellen DSM-Status, einschließlich der verwalteten Energieflüsse</v>
      </c>
    </row>
    <row r="540" ht="75" customHeight="1">
      <c r="A540" t="str">
        <v>overview of services</v>
      </c>
      <c r="B540">
        <v>540</v>
      </c>
      <c r="C540" t="str">
        <f>HLOOKUP($C$1,$D$1:$I$9948,$B540,FALSE)</f>
        <v>Contrôle de gestion de la demande sans possibilité pour l'utilisateur (occupant ou gestionnaire) de le préempter</v>
      </c>
      <c r="D540" t="str">
        <v>DSM control without the possibility to override this control by the building user (occupant or facility manager)</v>
      </c>
      <c r="E540" t="str">
        <v>Contrôle de gestion de la demande sans possibilité pour l'utilisateur (occupant ou gestionnaire) de le préempter</v>
      </c>
      <c r="F540" t="str">
        <v>DSM-Steuerung ohne die Möglichkeit, diese Steuerung durch den Gebäudenutzer (Bewohner oder Facility Manager) außer Kraft zu setzen</v>
      </c>
    </row>
    <row r="541" ht="75" customHeight="1">
      <c r="A541" t="str">
        <v>overview of services</v>
      </c>
      <c r="B541">
        <v>541</v>
      </c>
      <c r="C541" t="str">
        <f>HLOOKUP($C$1,$D$1:$I$9948,$B541,FALSE)</f>
        <v>Plateforme unique permettant le contrôle manuel de plusieurs systèmes techniques du bâtiment</v>
      </c>
      <c r="D541" t="str">
        <v>Single platform that allows manual control of multiple TBS</v>
      </c>
      <c r="E541" t="str">
        <v>Plateforme unique permettant le contrôle manuel de plusieurs systèmes techniques du bâtiment</v>
      </c>
      <c r="F541" t="str">
        <v>Eine einzige Plattform, die die manuelle Steuerung mehrerer TBS ermöglicht</v>
      </c>
    </row>
    <row r="542" ht="15.75" customHeight="1">
      <c r="A542" t="str">
        <v>overview of services</v>
      </c>
      <c r="B542">
        <v>542</v>
      </c>
      <c r="C542" t="str">
        <f>HLOOKUP($C$1,$D$1:$I$9948,$B542,FALSE)</f>
        <v>Niveau de fonctionnalité 2</v>
      </c>
      <c r="D542" t="str">
        <v>Functionality level 2</v>
      </c>
      <c r="E542" t="str">
        <v>Niveau de fonctionnalité 2</v>
      </c>
      <c r="F542" t="str">
        <v>Funktionalitätsstufe 2</v>
      </c>
    </row>
    <row r="543" ht="15.75" customHeight="1">
      <c r="A543" t="str">
        <v>overview of services</v>
      </c>
      <c r="B543">
        <v>543</v>
      </c>
      <c r="C543">
        <f>HLOOKUP($C$1,$D$1:$I$9948,$B543,FALSE)</f>
        <v>0</v>
      </c>
      <c r="F543" t="str">
        <v xml:space="preserve"> </v>
      </c>
    </row>
    <row r="544" ht="15.75" customHeight="1">
      <c r="A544" t="str">
        <v>overview of services</v>
      </c>
      <c r="B544">
        <v>544</v>
      </c>
      <c r="C544">
        <f>HLOOKUP($C$1,$D$1:$I$9948,$B544,FALSE)</f>
        <v>0</v>
      </c>
      <c r="F544" t="str">
        <v xml:space="preserve"> </v>
      </c>
    </row>
    <row r="545" ht="60" customHeight="1">
      <c r="A545" t="str">
        <v>overview of services</v>
      </c>
      <c r="B545">
        <v>545</v>
      </c>
      <c r="C545" t="str">
        <f>HLOOKUP($C$1,$D$1:$I$9948,$B545,FALSE)</f>
        <v>Régulation individuelle par pièce (par exemple robinets thermostatiques, ou thermostat électronique)</v>
      </c>
      <c r="D545" t="str">
        <v>Individual room control (e.g. thermostatic valves, or electronic controller)</v>
      </c>
      <c r="E545" t="str">
        <v>Régulation individuelle par pièce (par exemple robinets thermostatiques, ou thermostat électronique)</v>
      </c>
      <c r="F545" t="str">
        <v>Einzelraumregelung (z.B. Thermostatventile, oder elektronische Regler)</v>
      </c>
    </row>
    <row r="546" ht="30" customHeight="1">
      <c r="A546" t="str">
        <v>overview of services</v>
      </c>
      <c r="B546">
        <v>546</v>
      </c>
      <c r="C546" t="str">
        <f>HLOOKUP($C$1,$D$1:$I$9948,$B546,FALSE)</f>
        <v>Régulation centrale automatique évoluée</v>
      </c>
      <c r="D546" t="str">
        <v>Advanced central automatic control</v>
      </c>
      <c r="E546" t="str">
        <v>Régulation centrale automatique évoluée</v>
      </c>
      <c r="F546" t="str">
        <v>Erweiterte zentrale automatische Steuerung</v>
      </c>
    </row>
    <row r="547" ht="30" customHeight="1">
      <c r="A547" t="str">
        <v>overview of services</v>
      </c>
      <c r="B547">
        <v>547</v>
      </c>
      <c r="C547" t="str">
        <f>HLOOKUP($C$1,$D$1:$I$9948,$B547,FALSE)</f>
        <v>Régulation basée sur les besoins</v>
      </c>
      <c r="D547" t="str">
        <v>Demand based control</v>
      </c>
      <c r="E547" t="str">
        <v>Régulation basée sur les besoins</v>
      </c>
      <c r="F547" t="str">
        <v>Bedarfsorientierte Steuerung</v>
      </c>
    </row>
    <row r="548">
      <c r="A548" t="str">
        <v>overview of services</v>
      </c>
      <c r="B548">
        <v>548</v>
      </c>
      <c r="C548" t="str">
        <f>HLOOKUP($C$1,$D$1:$I$9948,$B548,FALSE)</f>
        <v>Commande multi-vitesse</v>
      </c>
      <c r="D548" t="str">
        <v>Multi-Stage control</v>
      </c>
      <c r="E548" t="str">
        <v>Commande multi-vitesse</v>
      </c>
      <c r="F548" t="str">
        <v>Mehrstufige Steuerung</v>
      </c>
    </row>
    <row r="549" ht="30" customHeight="1">
      <c r="A549" t="str">
        <v>overview of services</v>
      </c>
      <c r="B549">
        <v>549</v>
      </c>
      <c r="C549" t="str">
        <f>HLOOKUP($C$1,$D$1:$I$9948,$B549,FALSE)</f>
        <v>Stockage géré selon des prévisions de consommation</v>
      </c>
      <c r="D549" t="str">
        <v>Load prediction based storage operation</v>
      </c>
      <c r="E549" t="str">
        <v>Stockage géré selon des prévisions de consommation</v>
      </c>
      <c r="F549" t="str">
        <v>Auf Lastvorhersage basierender Speicherbetrieb</v>
      </c>
    </row>
    <row r="550" ht="90" customHeight="1">
      <c r="A550" t="str">
        <v>overview of services</v>
      </c>
      <c r="B550">
        <v>550</v>
      </c>
      <c r="C550" t="str">
        <f>HLOOKUP($C$1,$D$1:$I$9948,$B550,FALSE)</f>
        <v>Régulation de température variable en fonction de la charge : par exemple en fonction du point de consigne de température d'eau distribuée</v>
      </c>
      <c r="D550" t="str">
        <v>Variable temperature control depending on the load (e.g. depending on supply water temperature set point)</v>
      </c>
      <c r="E550" t="str">
        <v>Régulation de température variable en fonction de la charge : par exemple en fonction du point de consigne de température d'eau distribuée</v>
      </c>
      <c r="F550" t="str">
        <v>Variable Temperaturregelung in Abhängigkeit von der Last (z.B. in Abhängigkeit vom Sollwert der Vorlauftemperatur)</v>
      </c>
    </row>
    <row r="551" ht="120" customHeight="1">
      <c r="A551" t="str">
        <v>overview of services</v>
      </c>
      <c r="B551">
        <v>551</v>
      </c>
      <c r="C551" t="str">
        <f>HLOOKUP($C$1,$D$1:$I$9948,$B551,FALSE)</f>
        <v>Régulation variable de la capacité des générateurs de chaleur en fonction de la charge ou de la demande (par exemple contournement des gaz chauds, régulation de fréquence de l'onduleur)</v>
      </c>
      <c r="D551" t="str">
        <v>Variable control of heat generator capacity depending on the load or demand (e.g. hot gas bypass, inverter frequency control)</v>
      </c>
      <c r="E551" t="str">
        <v>Régulation variable de la capacité des générateurs de chaleur en fonction de la charge ou de la demande (par exemple contournement des gaz chauds, régulation de fréquence de l'onduleur)</v>
      </c>
      <c r="F551" t="str">
        <v>Variable Steuerung der Wärmeerzeugerleistung in Abhängigkeit von der Last oder dem Bedarf (z. B. Heißgas-Bypass, Frequenzregelung des Wechselrichters)</v>
      </c>
    </row>
    <row r="552" ht="135" customHeight="1">
      <c r="A552" t="str">
        <v>overview of services</v>
      </c>
      <c r="B552">
        <v>552</v>
      </c>
      <c r="C552" t="str">
        <f>HLOOKUP($C$1,$D$1:$I$9948,$B552,FALSE)</f>
        <v>Régulation basée sur une liste dynamique des priorités basée sur le rendement et les capacités actuelles des générateurs : par exemple : chaleur solaire, chaleur géothermique, installation de cogénération, combustibles fossiles</v>
      </c>
      <c r="D552" t="str">
        <v>Control according to dynamic priority list (based on current energy efficiency, carbon emissions and capacity of generators, e.g. solar, geothermal heat, cogeneration plant, fossil fuels)</v>
      </c>
      <c r="E552" t="str">
        <v>Régulation basée sur une liste dynamique des priorités basée sur le rendement et les capacités actuelles des générateurs : par exemple : chaleur solaire, chaleur géothermique, installation de cogénération, combustibles fossiles</v>
      </c>
      <c r="F552" t="str">
        <v>Steuerung nach dynamischer Prioritätenliste (auf der Grundlage der aktuellen Energieeffizienz, der Kohlenstoffemissionen und der Kapazität der Erzeuger, z. B. Solarenergie, Erdwärme, Kraft-Wärme-Kopplungsanlagen, fossile Brennstoffe)</v>
      </c>
    </row>
    <row r="553" ht="60" customHeight="1">
      <c r="A553" t="str">
        <v>overview of services</v>
      </c>
      <c r="B553">
        <v>553</v>
      </c>
      <c r="C553" t="str">
        <f>HLOOKUP($C$1,$D$1:$I$9948,$B553,FALSE)</f>
        <v>Remontée centralisée ou déportée d'indicateurs temps réel de performance et des données historisées</v>
      </c>
      <c r="D553" t="str">
        <v>Central or remote reporting of current performance KPIs and historical data</v>
      </c>
      <c r="E553" t="str">
        <v>Remontée centralisée ou déportée d'indicateurs temps réel de performance et des données historisées</v>
      </c>
      <c r="F553" t="str">
        <v>Zentrale oder dezentrale Berichterstattung über aktuelle Leistungskennzahlen und historische Daten</v>
      </c>
    </row>
    <row r="554" ht="45" customHeight="1">
      <c r="A554" t="str">
        <v>overview of services</v>
      </c>
      <c r="B554">
        <v>554</v>
      </c>
      <c r="C554" t="str">
        <f>HLOOKUP($C$1,$D$1:$I$9948,$B554,FALSE)</f>
        <v>Pilotage par auto-apprentissage du système de chauffage</v>
      </c>
      <c r="D554" t="str">
        <v>Self-learning optimal control of heating system</v>
      </c>
      <c r="E554" t="str">
        <v>Pilotage par auto-apprentissage du système de chauffage</v>
      </c>
      <c r="F554" t="str">
        <v>Selbstlernende optimale Steuerung eines Heizungssystems</v>
      </c>
    </row>
    <row r="555" ht="75" customHeight="1">
      <c r="A555" t="str">
        <v>overview of services</v>
      </c>
      <c r="B555">
        <v>555</v>
      </c>
      <c r="C555" t="str">
        <f>HLOOKUP($C$1,$D$1:$I$9948,$B555,FALSE)</f>
        <v>Commande automatique de mise en marche/arrêt et déclenchement du temps de charge et gestion de stockage avec plusieurs capteurs</v>
      </c>
      <c r="D555" t="str">
        <v>Automatic control on / off and scheduled charging enable and multi-sensor storage management</v>
      </c>
      <c r="E555" t="str">
        <v>Commande automatique de mise en marche/arrêt et déclenchement du temps de charge et gestion de stockage avec plusieurs capteurs</v>
      </c>
      <c r="F555" t="str">
        <v>Automatisches Ein- und Ausschalten, zeitgesteuertes Laden und Multi-Sensor-Speicherverwaltung</v>
      </c>
    </row>
    <row r="556" ht="120" customHeight="1">
      <c r="A556" t="str">
        <v>overview of services</v>
      </c>
      <c r="B556">
        <v>556</v>
      </c>
      <c r="C556" t="str">
        <f>HLOOKUP($C$1,$D$1:$I$9948,$B556,FALSE)</f>
        <v>Commande automatique de mise en marche/arrêt, déclenchement du temps de charge et régulation de la température d'alimentation selon les besoins ou gestion de stockage avec plusieurs capteurs</v>
      </c>
      <c r="D556" t="str">
        <v>Automatic on/off control, scheduled charging enable and demand-based supply temperature control or multi-sensor storage management</v>
      </c>
      <c r="E556" t="str">
        <v>Commande automatique de mise en marche/arrêt, déclenchement du temps de charge et régulation de la température d'alimentation selon les besoins ou gestion de stockage avec plusieurs capteurs</v>
      </c>
      <c r="F556" t="str">
        <v>Automatisches Ein- und Ausschalten, zeitgesteuertes Aufladen und bedarfsgerechte Vorlauftemperaturregelung oder Multi-Sensor-Speicherverwaltung</v>
      </c>
    </row>
    <row r="557" ht="150" customHeight="1">
      <c r="A557" t="str">
        <v>overview of services</v>
      </c>
      <c r="B557">
        <v>557</v>
      </c>
      <c r="C557" t="str">
        <f>HLOOKUP($C$1,$D$1:$I$9948,$B557,FALSE)</f>
        <v>Commande automatique de la charge de stockage d’énergie solaire (Priorité 1) et charge de stockage supplémentaire (priorité 2) et régulation de la température d'alimentation selon les besoins ou gestion de stockage avec plusieurs capteurs</v>
      </c>
      <c r="D557" t="str">
        <v>Automatic control of solar storage charge (Prio. 1) and supplementary storage charge and demand-oriented supply or multi-sensor storage management</v>
      </c>
      <c r="E557" t="str">
        <v>Commande automatique de la charge de stockage d’énergie solaire (Priorité 1) et charge de stockage supplémentaire (priorité 2) et régulation de la température d'alimentation selon les besoins ou gestion de stockage avec plusieurs capteurs</v>
      </c>
      <c r="F557" t="str">
        <v>Automatische Steuerung von Solarspeicherladung (Prio. 1) und Speicherergänzungsladung und bedarfsgerechte Versorgung oder Multisensor-Speicher-Management</v>
      </c>
    </row>
    <row r="558" ht="135" customHeight="1">
      <c r="A558" t="str">
        <v>overview of services</v>
      </c>
      <c r="B558">
        <v>558</v>
      </c>
      <c r="C558" t="str">
        <f>HLOOKUP($C$1,$D$1:$I$9948,$B558,FALSE)</f>
        <v>Régulation basée sur une liste dynamique des priorités basée sur le rendement et les capacités actuelles des générateurs : par exemple : chaleur solaire, chaleur géothermique, installation de cogénération, combustibles fossiles</v>
      </c>
      <c r="D558" t="str">
        <v>Control according to dynamic priority list (based on current energy efficiency, carbon emissions and capacity of generators, e.g. solar, geothermal heat, cogeneration plant, fossil fuels)</v>
      </c>
      <c r="E558" t="str">
        <v>Régulation basée sur une liste dynamique des priorités basée sur le rendement et les capacités actuelles des générateurs : par exemple : chaleur solaire, chaleur géothermique, installation de cogénération, combustibles fossiles</v>
      </c>
      <c r="F558" t="str">
        <v>Steuerung nach dynamischer Prioritätenliste (auf der Grundlage der aktuellen Energieeffizienz, der Kohlenstoffemissionen und der Kapazität der Erzeuger, z. B. Solarenergie, Erdwärme, Kraft-Wärme-Kopplungsanlagen, fossile Brennstoffe)</v>
      </c>
    </row>
    <row r="559" ht="30" customHeight="1">
      <c r="A559" t="str">
        <v>overview of services</v>
      </c>
      <c r="B559">
        <v>559</v>
      </c>
      <c r="C559" t="str">
        <f>HLOOKUP($C$1,$D$1:$I$9948,$B559,FALSE)</f>
        <v>Indication des valeurs réelles et données historisées</v>
      </c>
      <c r="D559" t="str">
        <v>Actual values and historical data</v>
      </c>
      <c r="E559" t="str">
        <v>Indication des valeurs réelles et données historisées</v>
      </c>
      <c r="F559" t="str">
        <v>Tatsächliche Werte und historische Daten</v>
      </c>
    </row>
    <row r="560" ht="30" customHeight="1">
      <c r="A560" t="str">
        <v>overview of services</v>
      </c>
      <c r="B560">
        <v>560</v>
      </c>
      <c r="C560" t="str">
        <f>HLOOKUP($C$1,$D$1:$I$9948,$B560,FALSE)</f>
        <v>Régulation individuelle par pièce</v>
      </c>
      <c r="D560" t="str">
        <v>Individual room control</v>
      </c>
      <c r="E560" t="str">
        <v>Régulation individuelle par pièce</v>
      </c>
      <c r="F560" t="str">
        <v>Einzelraumregelung</v>
      </c>
    </row>
    <row r="561" ht="30" customHeight="1">
      <c r="A561" t="str">
        <v>overview of services</v>
      </c>
      <c r="B561">
        <v>561</v>
      </c>
      <c r="C561" t="str">
        <f>HLOOKUP($C$1,$D$1:$I$9948,$B561,FALSE)</f>
        <v>Régulation centrale automatique évoluée</v>
      </c>
      <c r="D561" t="str">
        <v>Advanced central automatic control</v>
      </c>
      <c r="E561" t="str">
        <v>Régulation centrale automatique évoluée</v>
      </c>
      <c r="F561" t="str">
        <v>Erweiterte zentrale automatische Steuerung</v>
      </c>
    </row>
    <row r="562" ht="30" customHeight="1">
      <c r="A562" t="str">
        <v>overview of services</v>
      </c>
      <c r="B562">
        <v>562</v>
      </c>
      <c r="C562" t="str">
        <f>HLOOKUP($C$1,$D$1:$I$9948,$B562,FALSE)</f>
        <v>Régulation basée sur les besoins</v>
      </c>
      <c r="D562" t="str">
        <v>Demand based control</v>
      </c>
      <c r="E562" t="str">
        <v>Régulation basée sur les besoins</v>
      </c>
      <c r="F562" t="str">
        <v>Bedarfsabhängige Regelung</v>
      </c>
    </row>
    <row r="563">
      <c r="A563" t="str">
        <v>overview of services</v>
      </c>
      <c r="B563">
        <v>563</v>
      </c>
      <c r="C563" t="str">
        <f>HLOOKUP($C$1,$D$1:$I$9948,$B563,FALSE)</f>
        <v>Commande multi-vitesse</v>
      </c>
      <c r="D563" t="str">
        <v>Multi-Stage control</v>
      </c>
      <c r="E563" t="str">
        <v>Commande multi-vitesse</v>
      </c>
      <c r="F563" t="str">
        <v>Mehrstufige Steuerung</v>
      </c>
    </row>
    <row r="564" ht="75" customHeight="1">
      <c r="A564" t="str">
        <v>overview of services</v>
      </c>
      <c r="B564">
        <v>564</v>
      </c>
      <c r="C564" t="str">
        <f>HLOOKUP($C$1,$D$1:$I$9948,$B564,FALSE)</f>
        <v>Asservissement total : La fonction de régulation permet de garantir qu'il n'y aura aucun chauffage et refroidissement simultanés</v>
      </c>
      <c r="D564" t="str">
        <v>Total interlock (control system ensures no  simultaneous heating and cooling can take place)</v>
      </c>
      <c r="E564" t="str">
        <v>Asservissement total : La fonction de régulation permet de garantir qu'il n'y aura aucun chauffage et refroidissement simultanés</v>
      </c>
      <c r="F564" t="str">
        <v>Vollständige Verriegelung (das Kontrollsystem stellt sicher, dass nicht gleichzeitig geheizt und gekühlt werden kann)</v>
      </c>
    </row>
    <row r="565" ht="30" customHeight="1">
      <c r="A565" t="str">
        <v>overview of services</v>
      </c>
      <c r="B565">
        <v>565</v>
      </c>
      <c r="C565" t="str">
        <f>HLOOKUP($C$1,$D$1:$I$9948,$B565,FALSE)</f>
        <v>Stockage géré selon des prévisions de consommation</v>
      </c>
      <c r="D565" t="str">
        <v>Load prediction based storage operation</v>
      </c>
      <c r="E565" t="str">
        <v>Stockage géré selon des prévisions de consommation</v>
      </c>
      <c r="F565" t="str">
        <v>Auf Lastvorhersage basierender Speicherbetrieb</v>
      </c>
    </row>
    <row r="566" ht="105" customHeight="1">
      <c r="A566" t="str">
        <v>overview of services</v>
      </c>
      <c r="B566">
        <v>566</v>
      </c>
      <c r="C566" t="str">
        <f>HLOOKUP($C$1,$D$1:$I$9948,$B566,FALSE)</f>
        <v>Régulation variable de la capacité des générateurs de froid en fonction de la charge ou de la demande (par exemple contournement des gaz chauds, régulation de fréquence de l'onduleur)</v>
      </c>
      <c r="D566" t="str">
        <v>Variable control of  cooling production capacity depending on the load or demand (e.g. hot gas bypass, inverter frequency control)</v>
      </c>
      <c r="E566" t="str">
        <v>Régulation variable de la capacité des générateurs de froid en fonction de la charge ou de la demande (par exemple contournement des gaz chauds, régulation de fréquence de l'onduleur)</v>
      </c>
      <c r="F566" t="str">
        <v>Variable Steuerung der Kälteerzeugungsleistung in Abhängigkeit von der Last oder dem Bedarf (z. B. Heißgas-Bypass, Frequenzregelung des Wechselrichters)</v>
      </c>
    </row>
    <row r="567" ht="90" customHeight="1">
      <c r="A567" t="str">
        <v>overview of services</v>
      </c>
      <c r="B567">
        <v>567</v>
      </c>
      <c r="C567" t="str">
        <f>HLOOKUP($C$1,$D$1:$I$9948,$B567,FALSE)</f>
        <v>Priorités dynamiques basées sur le rendement et les caractéristiques des générateurs (par exemple, possibilité de refroidissement naturel)</v>
      </c>
      <c r="D567" t="str">
        <v>Dynamic priorities based on generator efficiency and characteristics (e.g. availability of free cooling)</v>
      </c>
      <c r="E567" t="str">
        <v>Priorités dynamiques basées sur le rendement et les caractéristiques des générateurs (par exemple, possibilité de refroidissement naturel)</v>
      </c>
      <c r="F567" t="str">
        <v>Dynamische Prioritäten auf der Grundlage des Wirkungsgrads und der Eigenschaften des Generators (z. B. Verfügbarkeit von freier (Passiv-)Kühlung)</v>
      </c>
    </row>
    <row r="568" ht="60" customHeight="1">
      <c r="A568" t="str">
        <v>overview of services</v>
      </c>
      <c r="B568">
        <v>568</v>
      </c>
      <c r="C568" t="str">
        <f>HLOOKUP($C$1,$D$1:$I$9948,$B568,FALSE)</f>
        <v>Remontée centralisée ou déportée d'indicateurs temps réel de performance et des données historisées</v>
      </c>
      <c r="D568" t="str">
        <v>Central or remote reporting of current performance KPIs and historical data</v>
      </c>
      <c r="E568" t="str">
        <v>Remontée centralisée ou déportée d'indicateurs temps réel de performance et des données historisées</v>
      </c>
      <c r="F568" t="str">
        <v>Zentrale oder dezentrale Berichterstattung über aktuelle Leistungskennzahlen und historische Daten</v>
      </c>
    </row>
    <row r="569" ht="45" customHeight="1">
      <c r="A569" t="str">
        <v>overview of services</v>
      </c>
      <c r="B569">
        <v>569</v>
      </c>
      <c r="C569" t="str">
        <f>HLOOKUP($C$1,$D$1:$I$9948,$B569,FALSE)</f>
        <v>Pilotage par auto-apprentissage du système de refroidissement</v>
      </c>
      <c r="D569" t="str">
        <v>Self-learning optimal control of cooling system</v>
      </c>
      <c r="E569" t="str">
        <v>Pilotage par auto-apprentissage du système de refroidissement</v>
      </c>
      <c r="F569" t="str">
        <v>Selbstlernende optimale Steuerung eines Kühlsystems</v>
      </c>
    </row>
    <row r="570" ht="30" customHeight="1">
      <c r="A570" t="str">
        <v>overview of services</v>
      </c>
      <c r="B570">
        <v>570</v>
      </c>
      <c r="C570" t="str">
        <f>HLOOKUP($C$1,$D$1:$I$9948,$B570,FALSE)</f>
        <v>Régulation basée sur l’occupation</v>
      </c>
      <c r="D570" t="str">
        <v>Occupancy detection control</v>
      </c>
      <c r="E570" t="str">
        <v>Régulation basée sur l’occupation</v>
      </c>
      <c r="F570" t="str">
        <v>Steuerung der Anwesenheitserkennung</v>
      </c>
    </row>
    <row r="571" ht="60" customHeight="1">
      <c r="A571" t="str">
        <v>overview of services</v>
      </c>
      <c r="B571">
        <v>571</v>
      </c>
      <c r="C571" t="str">
        <f>HLOOKUP($C$1,$D$1:$I$9948,$B571,FALSE)</f>
        <v>Régulation multi-niveau : pour diminuer les besoins en énergie auxiliaire du ventilateur</v>
      </c>
      <c r="D571" t="str">
        <v>Multi-stage control: To reduce the auxiliary energy demand of the fan</v>
      </c>
      <c r="E571" t="str">
        <v>Régulation multi-niveau : pour diminuer les besoins en énergie auxiliaire du ventilateur</v>
      </c>
      <c r="F571" t="str">
        <v>Mehrstufige Steuerung: Zur Reduzierung des Hilfsenergiebedarfs des Ventilators</v>
      </c>
    </row>
    <row r="572" ht="75" customHeight="1">
      <c r="A572" t="str">
        <v>overview of services</v>
      </c>
      <c r="B572">
        <v>572</v>
      </c>
      <c r="C572" t="str">
        <f>HLOOKUP($C$1,$D$1:$I$9948,$B572,FALSE)</f>
        <v>Modulation ou bipasse de la récupération de chaleur selon des données venant de capteurs dans l'air extrait ou du contrôle prédictif</v>
      </c>
      <c r="D572" t="str">
        <v>Modulate or bypass heat recovery based on multiple room temperature sensors or predictive control</v>
      </c>
      <c r="E572" t="str">
        <v>Modulation ou bipasse de la récupération de chaleur selon des données venant de capteurs dans l'air extrait ou du contrôle prédictif</v>
      </c>
      <c r="F572" t="str">
        <v>Modulierung oder Umgehung der Wärmerückgewinnung auf der Grundlage mehrerer Raumtemperatursensoren oder vorausschauender Steuerung</v>
      </c>
    </row>
    <row r="573" ht="45" customHeight="1">
      <c r="A573" t="str">
        <v>overview of services</v>
      </c>
      <c r="B573">
        <v>573</v>
      </c>
      <c r="C573" t="str">
        <f>HLOOKUP($C$1,$D$1:$I$9948,$B573,FALSE)</f>
        <v>Point de consigne variable avec compensation de la température extérieure</v>
      </c>
      <c r="D573" t="str">
        <v>Variable set point with outdoor temperature compensation</v>
      </c>
      <c r="E573" t="str">
        <v>Point de consigne variable avec compensation de la température extérieure</v>
      </c>
      <c r="F573" t="str">
        <v>Variabler Sollwert mit Außentemperaturkompensation</v>
      </c>
    </row>
    <row r="574" ht="105" customHeight="1" xml:space="preserve">
      <c r="A574" t="str">
        <v>overview of services</v>
      </c>
      <c r="B574">
        <v>574</v>
      </c>
      <c r="C574" t="str">
        <f>HLOOKUP($C$1,$D$1:$I$9948,$B574,FALSE)</f>
        <v>Refroidissement naturel : les quantités d'air sont modulées au cours de toutes les périodes afin de réduire le plus possible la quantité de refroidissement mécanique.</v>
      </c>
      <c r="D574" t="str" xml:space="preserve">
        <v xml:space="preserve">Free cooling: air flows modulated during all periods of time to minimize the amount of mechanical_x000d__x000d_
cooling</v>
      </c>
      <c r="E574" t="str">
        <v>Refroidissement naturel : les quantités d'air sont modulées au cours de toutes les périodes afin de réduire le plus possible la quantité de refroidissement mécanique.</v>
      </c>
      <c r="F574" t="str">
        <v>Freie Kühlung: modulierte Luftströme während aller Zeiträume, um die mechanische Kühlung zu minimieren</v>
      </c>
    </row>
    <row r="575" ht="60" customHeight="1">
      <c r="A575" t="str">
        <v>overview of services</v>
      </c>
      <c r="B575">
        <v>575</v>
      </c>
      <c r="C575" t="str">
        <f>HLOOKUP($C$1,$D$1:$I$9948,$B575,FALSE)</f>
        <v>Suivi en temps réel et données historisées sur la qualité de l'air intérieur mise à disposition des occupants</v>
      </c>
      <c r="D575" t="str">
        <v>Real time monitoring &amp; historical information of IAQ available to occupants</v>
      </c>
      <c r="E575" t="str">
        <v>Suivi en temps réel et données historisées sur la qualité de l'air intérieur mise à disposition des occupants</v>
      </c>
      <c r="F575" t="str">
        <v>Echtzeit-Überwachung und historische Informationen über IAQ für die Bewohner verfügbar</v>
      </c>
    </row>
    <row r="576" ht="60" customHeight="1">
      <c r="A576" t="str">
        <v>overview of services</v>
      </c>
      <c r="B576">
        <v>576</v>
      </c>
      <c r="C576" t="str">
        <f>HLOOKUP($C$1,$D$1:$I$9948,$B576,FALSE)</f>
        <v>Détection automatique. Mise en marche automatique/Arrêt avec modulation par variateur</v>
      </c>
      <c r="D576" t="str">
        <v>Automatic detection (auto on / dimmed or auto off)</v>
      </c>
      <c r="E576" t="str">
        <v>Détection automatique. Mise en marche automatique/Arrêt avec modulation par variateur</v>
      </c>
      <c r="F576" t="str">
        <v>Automatische Erkennung (auto on / dimmed oder auto off)</v>
      </c>
    </row>
    <row r="577">
      <c r="A577" t="str">
        <v>overview of services</v>
      </c>
      <c r="B577">
        <v>577</v>
      </c>
      <c r="C577" t="str">
        <f>HLOOKUP($C$1,$D$1:$I$9948,$B577,FALSE)</f>
        <v>Commutation automatique</v>
      </c>
      <c r="D577" t="str">
        <v>Automatic switching</v>
      </c>
      <c r="E577" t="str">
        <v>Commutation automatique</v>
      </c>
      <c r="F577" t="str">
        <v>Automatische Umschaltung</v>
      </c>
    </row>
    <row r="578" ht="60" customHeight="1">
      <c r="A578" t="str">
        <v>overview of services</v>
      </c>
      <c r="B578">
        <v>578</v>
      </c>
      <c r="C578" t="str">
        <f>HLOOKUP($C$1,$D$1:$I$9948,$B578,FALSE)</f>
        <v>Motorisation des protections solaires avec pilotage automatique en fonction de données mesurées</v>
      </c>
      <c r="D578" t="str">
        <v>Motorized operation with automatic control based on sensor data</v>
      </c>
      <c r="E578" t="str">
        <v>Motorisation des protections solaires avec pilotage automatique en fonction de données mesurées</v>
      </c>
      <c r="F578" t="str">
        <v>Motorisierter Betrieb mit automatischer Steuerung auf der Grundlage von Sensordaten</v>
      </c>
    </row>
    <row r="579" ht="75" customHeight="1">
      <c r="A579" t="str">
        <v>overview of services</v>
      </c>
      <c r="B579">
        <v>579</v>
      </c>
      <c r="C579" t="str">
        <f>HLOOKUP($C$1,$D$1:$I$9948,$B579,FALSE)</f>
        <v>Niveau 1 + ouverture automatique des fenêtres en fonction de données mesurées par des capteurs dans la pièce</v>
      </c>
      <c r="D579" t="str">
        <v>Level 1 + Automised mechanical window opening based on room sensor data</v>
      </c>
      <c r="E579" t="str">
        <v>Niveau 1 + ouverture automatique des fenêtres en fonction de données mesurées par des capteurs dans la pièce</v>
      </c>
      <c r="F579" t="str">
        <v>Stufe 1 + Automatisierte mechanische Fensteröffnung auf der Grundlage von Raumsensordaten</v>
      </c>
    </row>
    <row r="580" ht="45" customHeight="1">
      <c r="A580" t="str">
        <v>overview of services</v>
      </c>
      <c r="B580">
        <v>580</v>
      </c>
      <c r="C580" t="str">
        <f>HLOOKUP($C$1,$D$1:$I$9948,$B580,FALSE)</f>
        <v>Position de chaque produit, détection des défauts et maintenance prédictive</v>
      </c>
      <c r="D580" t="str">
        <v>Position of each product, fault detection &amp; predictive maintenance</v>
      </c>
      <c r="E580" t="str">
        <v>Position de chaque produit, détection des défauts et maintenance prédictive</v>
      </c>
      <c r="F580" t="str">
        <v>Position der einzelnen Produkte, Fehlererkennung und vorausschauende Wartung</v>
      </c>
    </row>
    <row r="581" ht="30" customHeight="1">
      <c r="A581" t="str">
        <v>overview of services</v>
      </c>
      <c r="B581">
        <v>581</v>
      </c>
      <c r="C581" t="str">
        <f>HLOOKUP($C$1,$D$1:$I$9948,$B581,FALSE)</f>
        <v>Valeurs réelles et données historisées</v>
      </c>
      <c r="D581" t="str">
        <v>Actual values and historical data</v>
      </c>
      <c r="E581" t="str">
        <v>Valeurs réelles et données historisées</v>
      </c>
      <c r="F581" t="str">
        <v>Tatsächliche Werte und historische Daten</v>
      </c>
    </row>
    <row r="582" ht="90" customHeight="1">
      <c r="A582" t="str">
        <v>overview of services</v>
      </c>
      <c r="B582">
        <v>582</v>
      </c>
      <c r="C582" t="str">
        <f>HLOOKUP($C$1,$D$1:$I$9948,$B582,FALSE)</f>
        <v>Stockage d'énergie sur site (par exemple, batterie ou stockage thermique) avec régulation en fonction d'ordres reçus de la part du réseau</v>
      </c>
      <c r="D582" t="str">
        <v>On site storage of energy (e.g. electric battery or thermal storage) with controller based on grid signals</v>
      </c>
      <c r="E582" t="str">
        <v>Stockage d'énergie sur site (par exemple, batterie ou stockage thermique) avec régulation en fonction d'ordres reçus de la part du réseau</v>
      </c>
      <c r="F582" t="str">
        <v>Vor-Ort-Energiespeicherung (z. B. elektrische Batterie oder thermische Speicherung) mit Steuerung auf der Grundlage von Netzsignalen</v>
      </c>
    </row>
    <row r="583" ht="90" customHeight="1">
      <c r="A583" t="str">
        <v>overview of services</v>
      </c>
      <c r="B583">
        <v>583</v>
      </c>
      <c r="C583" t="str">
        <f>HLOOKUP($C$1,$D$1:$I$9948,$B583,FALSE)</f>
        <v>Gestion automatisée de la consommation d'électricité produite localement en fonction de la disponibilité temps-réel des énergies renouvelables</v>
      </c>
      <c r="D583" t="str">
        <v>Automated management of local electricity consumption based on current renewable energy availability</v>
      </c>
      <c r="E583" t="str">
        <v>Gestion automatisée de la consommation d'électricité produite localement en fonction de la disponibilité temps-réel des énergies renouvelables</v>
      </c>
      <c r="F583" t="str">
        <v>Automatisiertes Management des lokalen Stromverbrauchs auf der Grundlage der aktuellen Verfügbarkeit erneuerbarer Energien</v>
      </c>
    </row>
    <row r="584" ht="165" customHeight="1">
      <c r="A584" t="str">
        <v>overview of services</v>
      </c>
      <c r="B584">
        <v>584</v>
      </c>
      <c r="C584" t="str">
        <f>HLOOKUP($C$1,$D$1:$I$9948,$B584,FALSE)</f>
        <v>Fonctionnement de la cogénération en fonction de la disponibilité intermittente des sources d'énergie renouvelables et en fonction d'ordres reçus de la part du réseau; alimentation dynamique et contrôle optimisé pour favoriser l'autoconsommation des renouvelables</v>
      </c>
      <c r="D584" t="str">
        <v>CHP runtime control influenced by the fluctuating availability of RES and grid signals; dynamic charging and runtime control to optimise self-consumption of renewables</v>
      </c>
      <c r="E584" t="str">
        <v>Fonctionnement de la cogénération en fonction de la disponibilité intermittente des sources d'énergie renouvelables et en fonction d'ordres reçus de la part du réseau; alimentation dynamique et contrôle optimisé pour favoriser l'autoconsommation des renouvelables</v>
      </c>
      <c r="F584" t="str">
        <v>Steuerung der KWK-Laufzeit in Abhängigkeit von der schwankenden Verfügbarkeit erneuerbarer Energien und Netzsignalen; dynamische Lade- und Laufzeitsteuerung zur Optimierung des Eigenverbrauchs erneuerbarer Energien</v>
      </c>
    </row>
    <row r="585" ht="90" customHeight="1">
      <c r="A585" t="str">
        <v>overview of services</v>
      </c>
      <c r="B585">
        <v>585</v>
      </c>
      <c r="C585" t="str">
        <f>HLOOKUP($C$1,$D$1:$I$9948,$B585,FALSE)</f>
        <v>Gestion automatisée de la consommation d'électricité du bâtiment et de la fourniture d'électricité aux bâtiments voisins (micro-réseau) ou au réseau</v>
      </c>
      <c r="D585" t="str">
        <v>Automated management of (building-level) electricity consumption and electricity supply to neighbouring buildings (microgrid) or grid</v>
      </c>
      <c r="E585" t="str">
        <v>Gestion automatisée de la consommation d'électricité du bâtiment et de la fourniture d'électricité aux bâtiments voisins (micro-réseau) ou au réseau</v>
      </c>
      <c r="F585" t="str">
        <v>Automatisiertes Management des Stromverbrauchs (auf Gebäudeebene) und der Stromversorgung benachbarter Gebäude (Microgrid) oder des Stromnetzes</v>
      </c>
    </row>
    <row r="586" ht="30" customHeight="1">
      <c r="A586" t="str">
        <v>overview of services</v>
      </c>
      <c r="B586">
        <v>586</v>
      </c>
      <c r="C586" t="str">
        <f>HLOOKUP($C$1,$D$1:$I$9948,$B586,FALSE)</f>
        <v>Valeurs réelles et données historisées</v>
      </c>
      <c r="D586" t="str">
        <v>Actual values and historical data</v>
      </c>
      <c r="E586" t="str">
        <v>Valeurs réelles et données historisées</v>
      </c>
      <c r="F586" t="str">
        <v>Tatsächliche Werte und historische Daten</v>
      </c>
    </row>
    <row r="587" ht="60" customHeight="1">
      <c r="A587" t="str">
        <v>overview of services</v>
      </c>
      <c r="B587">
        <v>587</v>
      </c>
      <c r="C587" t="str">
        <f>HLOOKUP($C$1,$D$1:$I$9948,$B587,FALSE)</f>
        <v>Remontée d'informations en temps réel ou analyse comparative au niveau du bâtiment</v>
      </c>
      <c r="D587" t="str">
        <v>real-time feedback or benchmarking on building level</v>
      </c>
      <c r="E587" t="str">
        <v>Remontée d'informations en temps réel ou analyse comparative au niveau du bâtiment</v>
      </c>
      <c r="F587" t="str">
        <v>Echtzeit-Feedback oder Benchmarking auf Gebäudeebene</v>
      </c>
    </row>
    <row r="588" ht="45" customHeight="1">
      <c r="A588" t="str">
        <v>overview of services</v>
      </c>
      <c r="B588">
        <v>588</v>
      </c>
      <c r="C588" t="str">
        <f>HLOOKUP($C$1,$D$1:$I$9948,$B588,FALSE)</f>
        <v>Entre 0% et 9% des places de parking ont une borne de recharge</v>
      </c>
      <c r="D588" t="str">
        <v>0-9% of parking spaces has recharging points</v>
      </c>
      <c r="E588" t="str">
        <v>Entre 0% et 9% des places de parking ont une borne de recharge</v>
      </c>
      <c r="F588" t="str">
        <v>0-9% der Parkplätze sind mit Ladestationen ausgestattet</v>
      </c>
    </row>
    <row r="589" ht="75" customHeight="1">
      <c r="A589" t="str">
        <v>overview of services</v>
      </c>
      <c r="B589">
        <v>589</v>
      </c>
      <c r="C589" t="str">
        <f>HLOOKUP($C$1,$D$1:$I$9948,$B589,FALSE)</f>
        <v>Charge bidirectionnelle (ex. intégrant heure souhaitée de départ et optimisation en fonction des ordres reçus de la part du réseau)</v>
      </c>
      <c r="D589" t="str">
        <v>2-way controlled charging (e.g. including desired departure time and grid signals for optimization)</v>
      </c>
      <c r="E589" t="str">
        <v>Charge bidirectionnelle (ex. intégrant heure souhaitée de départ et optimisation en fonction des ordres reçus de la part du réseau)</v>
      </c>
      <c r="F589" t="str">
        <v>2-Wege-gesteuertes Laden (z.B. mit gewünschter Abfahrtszeit und Netzsignalen zur Optimierung)</v>
      </c>
    </row>
    <row r="590" ht="120" customHeight="1">
      <c r="A590" t="str">
        <v>overview of services</v>
      </c>
      <c r="B590">
        <v>590</v>
      </c>
      <c r="C590" t="str">
        <f>HLOOKUP($C$1,$D$1:$I$9948,$B590,FALSE)</f>
        <v>Communication d'informations sur l'état de charge des véhicules électriques à l'occupant ET identification et autorisation automatiques du conducteur à la station de recharge (conforme ISO 15118)</v>
      </c>
      <c r="D590" t="str">
        <v>Reporting information on EV charging status to occupant AND automatic identification and authorizition of the driver to the charging station (ISO 15118 compliant)</v>
      </c>
      <c r="E590" t="str">
        <v>Communication d'informations sur l'état de charge des véhicules électriques à l'occupant ET identification et autorisation automatiques du conducteur à la station de recharge (conforme ISO 15118)</v>
      </c>
      <c r="F590" t="str">
        <v>Meldung von Informationen über den Ladestatus des E-Fahrzeugs an den Fahrzeuginsassen UND automatische Identifizierung und Autorisierung des Fahrers an der Ladestation (ISO 15118-konform)</v>
      </c>
    </row>
    <row r="591" ht="60" customHeight="1">
      <c r="A591" t="str">
        <v>overview of services</v>
      </c>
      <c r="B591">
        <v>591</v>
      </c>
      <c r="C591" t="str">
        <f>HLOOKUP($C$1,$D$1:$I$9948,$B591,FALSE)</f>
        <v>Mise en marche / arrêt des systèmes de chauffage et refroidissement en fonction de la demande du bâtiment</v>
      </c>
      <c r="D591" t="str">
        <v>Heating and cooling plant on/off control based on building loads</v>
      </c>
      <c r="E591" t="str">
        <v>Mise en marche / arrêt des systèmes de chauffage et refroidissement en fonction de la demande du bâtiment</v>
      </c>
      <c r="F591" t="str">
        <v>Ein- und Ausschalten von Heiz- und Kühlanlagen in Abhängigkeit von der Gebäudelast</v>
      </c>
    </row>
    <row r="592" ht="75" customHeight="1">
      <c r="A592" t="str">
        <v>overview of services</v>
      </c>
      <c r="B592">
        <v>592</v>
      </c>
      <c r="C592" t="str">
        <f>HLOOKUP($C$1,$D$1:$I$9948,$B592,FALSE)</f>
        <v>Avec indication centralisée de détection des fautes et alarmes pour tous les systèmes techniques du bâtiment pertinents</v>
      </c>
      <c r="D592" t="str">
        <v>With central indication of detected faults and alarms for all relevant TBS</v>
      </c>
      <c r="E592" t="str">
        <v>Avec indication centralisée de détection des fautes et alarmes pour tous les systèmes techniques du bâtiment pertinents</v>
      </c>
      <c r="F592" t="str">
        <v>Mit zentraler Anzeige von erkannten Fehlern und Alarmen für alle relevanten TBS</v>
      </c>
    </row>
    <row r="593" ht="90" customHeight="1">
      <c r="A593" t="str">
        <v>overview of services</v>
      </c>
      <c r="B593">
        <v>593</v>
      </c>
      <c r="C593" t="str">
        <f>HLOOKUP($C$1,$D$1:$I$9948,$B593,FALSE)</f>
        <v>Détection d'occupation centralisée qui alimentent plusieurs systèmes techniques du bâtiment tels que l'éclairage et le chauffage</v>
      </c>
      <c r="D593" t="str">
        <v>Centralised occupant detection which feeds in to several TBS such as lighting and heating</v>
      </c>
      <c r="E593" t="str">
        <v>Détection d'occupation centralisée qui alimentent plusieurs systèmes techniques du bâtiment tels que l'éclairage et le chauffage</v>
      </c>
      <c r="F593" t="str">
        <v>Zentralisierte Personenerkennung, die mehrere TBS wie Beleuchtung und Heizung steuert</v>
      </c>
    </row>
    <row r="594" ht="135" customHeight="1">
      <c r="A594" t="str">
        <v>overview of services</v>
      </c>
      <c r="B594">
        <v>594</v>
      </c>
      <c r="C594" t="str">
        <f>HLOOKUP($C$1,$D$1:$I$9948,$B594,FALSE)</f>
        <v>Remontée centralisée ou déportée d'indicateurs temps réel d'utilisation d'énergie par vecteur énergétique, combinant les systèmes techniques du bâtiment pour au moins 2 domaines en une seule interface</v>
      </c>
      <c r="D594" t="str">
        <v>Central or remote reporting of realtime energy use per energy carrier, combining TBS of at least 2 domains in one interface</v>
      </c>
      <c r="E594" t="str">
        <v>Remontée centralisée ou déportée d'indicateurs temps réel d'utilisation d'énergie par vecteur énergétique, combinant les systèmes techniques du bâtiment pour au moins 2 domaines en une seule interface</v>
      </c>
      <c r="F594" t="str">
        <v>Zentrale oder ferngesteuerte Meldung des Echtzeit-Energieverbrauchs pro Energieträger, wobei die TBS von mindestens 2 Bereiche in einer Schnittstelle kombiniert werden</v>
      </c>
    </row>
    <row r="595" ht="60" customHeight="1">
      <c r="A595" t="str">
        <v>overview of services</v>
      </c>
      <c r="B595">
        <v>595</v>
      </c>
      <c r="C595" t="str">
        <f>HLOOKUP($C$1,$D$1:$I$9948,$B595,FALSE)</f>
        <v>Gestion coordonnée de la demande pour plusieurs systèmes techniques du bâtiment</v>
      </c>
      <c r="D595" t="str">
        <v>Coordinated demand side management of multiple TBS</v>
      </c>
      <c r="E595" t="str">
        <v>Gestion coordonnée de la demande pour plusieurs systèmes techniques du bâtiment</v>
      </c>
      <c r="F595" t="str">
        <v>Koordinierte Nachfragesteuerung für mehrere TBS</v>
      </c>
    </row>
    <row r="596" ht="77.25" customHeight="1">
      <c r="A596" t="str">
        <v>overview of services</v>
      </c>
      <c r="B596">
        <v>596</v>
      </c>
      <c r="C596" t="str">
        <f>HLOOKUP($C$1,$D$1:$I$9948,$B596,FALSE)</f>
        <v>Remontée d'information sur le statut actuel, passé et prévisionnel de la gestion de la demande, intégrant les flux d'énergie concernés</v>
      </c>
      <c r="D596" t="str">
        <v>Reporting information on currenthistorical and predicted DSM status, including managed energy flows</v>
      </c>
      <c r="E596" t="str">
        <v>Remontée d'information sur le statut actuel, passé et prévisionnel de la gestion de la demande, intégrant les flux d'énergie concernés</v>
      </c>
      <c r="F596" t="str">
        <v>Berichterstattung über den aktuellen und prognostizierten DSM-Status, einschließlich der verwalteten Energieflüsse</v>
      </c>
    </row>
    <row r="597" ht="60" customHeight="1">
      <c r="A597" t="str">
        <v>overview of services</v>
      </c>
      <c r="B597">
        <v>597</v>
      </c>
      <c r="C597" t="str">
        <f>HLOOKUP($C$1,$D$1:$I$9948,$B597,FALSE)</f>
        <v>Préemption manuelle et réactivation du contrôle de gestion de la demande par l'utilisateur</v>
      </c>
      <c r="D597" t="str">
        <v xml:space="preserve">Manual override and reactivation of DSM control by the building user </v>
      </c>
      <c r="E597" t="str">
        <v>Préemption manuelle et réactivation du contrôle de gestion de la demande par l'utilisateur</v>
      </c>
      <c r="F597" t="str">
        <v xml:space="preserve">Manuelle Überbrückung und Reaktivierung der DSM-Steuerung durch den Gebäudenutzer </v>
      </c>
    </row>
    <row r="598" ht="90" customHeight="1">
      <c r="A598" t="str">
        <v>overview of services</v>
      </c>
      <c r="B598">
        <v>598</v>
      </c>
      <c r="C598" t="str">
        <f>HLOOKUP($C$1,$D$1:$I$9948,$B598,FALSE)</f>
        <v>Plateforme unique permettant le contrôle automatique et la coordination entre tous les systèmes techniques du bâtiment</v>
      </c>
      <c r="D598" t="str">
        <v>Single platform that allows automated control &amp; coordination between TBS</v>
      </c>
      <c r="E598" t="str">
        <v>Plateforme unique permettant le contrôle automatique et la coordination entre tous les systèmes techniques du bâtiment</v>
      </c>
      <c r="F598" t="str">
        <v>Eine einzige Plattform, die eine automatische Kontrolle und Koordination zwischen TBS</v>
      </c>
    </row>
    <row r="599" ht="15.75" customHeight="1">
      <c r="A599" t="str">
        <v>overview of services</v>
      </c>
      <c r="B599">
        <v>599</v>
      </c>
      <c r="C599" t="str">
        <f>HLOOKUP($C$1,$D$1:$I$9948,$B599,FALSE)</f>
        <v>Niveau de fonctionnalité 3</v>
      </c>
      <c r="D599" t="str">
        <v>Functionality level 3</v>
      </c>
      <c r="E599" t="str">
        <v>Niveau de fonctionnalité 3</v>
      </c>
      <c r="F599" t="str">
        <v>Funktionalitätsstufe 3</v>
      </c>
    </row>
    <row r="600" ht="15.75" customHeight="1">
      <c r="A600" t="str">
        <v>overview of services</v>
      </c>
      <c r="B600">
        <v>600</v>
      </c>
      <c r="C600">
        <f>HLOOKUP($C$1,$D$1:$I$9948,$B600,FALSE)</f>
        <v>0</v>
      </c>
      <c r="F600" t="str">
        <v xml:space="preserve"> </v>
      </c>
    </row>
    <row r="601" ht="15.75" customHeight="1">
      <c r="A601" t="str">
        <v>overview of services</v>
      </c>
      <c r="B601">
        <v>601</v>
      </c>
      <c r="C601">
        <f>HLOOKUP($C$1,$D$1:$I$9948,$B601,FALSE)</f>
        <v>0</v>
      </c>
      <c r="F601" t="str">
        <v xml:space="preserve"> </v>
      </c>
    </row>
    <row r="602" ht="60" customHeight="1">
      <c r="A602" t="str">
        <v>overview of services</v>
      </c>
      <c r="B602">
        <v>602</v>
      </c>
      <c r="C602" t="str">
        <f>HLOOKUP($C$1,$D$1:$I$9948,$B602,FALSE)</f>
        <v>Régulation individuelle par pièce avec communication entre les régulateurs et le système de GTB</v>
      </c>
      <c r="D602" t="str">
        <v>Individual room control with communication between controllers and to BACS</v>
      </c>
      <c r="E602" t="str">
        <v>Régulation individuelle par pièce avec communication entre les régulateurs et le système de GTB</v>
      </c>
      <c r="F602" t="str">
        <v>Einzelraumregelung mit Kommunikation zwischen Reglern und zu BACS</v>
      </c>
    </row>
    <row r="603" ht="90" customHeight="1">
      <c r="A603" t="str">
        <v>overview of services</v>
      </c>
      <c r="B603">
        <v>603</v>
      </c>
      <c r="C603" t="str">
        <f>HLOOKUP($C$1,$D$1:$I$9948,$B603,FALSE)</f>
        <v>Régulation centrale automatique évoluée avec fonctionnement par intermittence et/ou commande à rétroaction de température ambiante</v>
      </c>
      <c r="D603" t="str">
        <v>Advanced central automatic control with intermittent operation and/or room temperature feedback control</v>
      </c>
      <c r="E603" t="str">
        <v>Régulation centrale automatique évoluée avec fonctionnement par intermittence et/ou commande à rétroaction de température ambiante</v>
      </c>
      <c r="F603" t="str">
        <v>Fortgeschrittene zentrale automatische Steuerung mit intermittierendem Betrieb und/oder Rückführung der Raumtemperatur</v>
      </c>
    </row>
    <row r="604">
      <c r="A604" t="str">
        <v>overview of services</v>
      </c>
      <c r="B604">
        <v>604</v>
      </c>
      <c r="C604">
        <f>HLOOKUP($C$1,$D$1:$I$9948,$B604,FALSE)</f>
        <v>0</v>
      </c>
      <c r="F604" t="str">
        <v xml:space="preserve"> </v>
      </c>
    </row>
    <row r="605" ht="45" customHeight="1">
      <c r="A605" t="str">
        <v>overview of services</v>
      </c>
      <c r="B605">
        <v>605</v>
      </c>
      <c r="C605" t="str">
        <f>HLOOKUP($C$1,$D$1:$I$9948,$B605,FALSE)</f>
        <v>Commande des pompes à vitesse variable (régulation intégrée aux pompes)</v>
      </c>
      <c r="D605" t="str">
        <v>Variable speed pump control (pump unit (internal) estimations)</v>
      </c>
      <c r="E605" t="str">
        <v>Commande des pompes à vitesse variable (régulation intégrée aux pompes)</v>
      </c>
      <c r="F605" t="str">
        <v>Pumpensteuerung mit variabler Drehzahl (Schätzungen des Pumpenaggregats (intern))</v>
      </c>
    </row>
    <row r="606" ht="45" customHeight="1">
      <c r="A606" t="str">
        <v>overview of services</v>
      </c>
      <c r="B606">
        <v>606</v>
      </c>
      <c r="C606" t="str">
        <f>HLOOKUP($C$1,$D$1:$I$9948,$B606,FALSE)</f>
        <v>Pilotage possible selon les ordres reçus du réseau (par exemple, effacements)</v>
      </c>
      <c r="D606" t="str">
        <v xml:space="preserve">Heat storage capable of flexible control through grid signals (e.g. DSM) </v>
      </c>
      <c r="E606" t="str">
        <v>Pilotage possible selon les ordres reçus du réseau (par exemple, effacements)</v>
      </c>
      <c r="F606" t="str">
        <v xml:space="preserve">Wärmespeicher, die durch Netzsignale flexibel gesteuert werden können (z. B. DSM) </v>
      </c>
    </row>
    <row r="607">
      <c r="A607" t="str">
        <v>overview of services</v>
      </c>
      <c r="B607">
        <v>607</v>
      </c>
      <c r="C607">
        <f>HLOOKUP($C$1,$D$1:$I$9948,$B607,FALSE)</f>
        <v>0</v>
      </c>
      <c r="F607" t="str">
        <v xml:space="preserve"> </v>
      </c>
    </row>
    <row r="608" ht="90" customHeight="1">
      <c r="A608" t="str">
        <v>overview of services</v>
      </c>
      <c r="B608">
        <v>608</v>
      </c>
      <c r="C608" t="str">
        <f>HLOOKUP($C$1,$D$1:$I$9948,$B608,FALSE)</f>
        <v>Régulation variable de la capacité des générateurs de chaleur en fonction de la charge ou de la demande ET selon les ordres reçus du réseau</v>
      </c>
      <c r="D608" t="str">
        <v>Variable control of heat generator capacity depending on the load AND external signals from grid</v>
      </c>
      <c r="E608" t="str">
        <v>Régulation variable de la capacité des générateurs de chaleur en fonction de la charge ou de la demande ET selon les ordres reçus du réseau</v>
      </c>
      <c r="F608" t="str">
        <v>Variable Steuerung der Wärmeerzeugerleistung in Abhängigkeit von der Last UND externen Signalen aus dem Netz</v>
      </c>
    </row>
    <row r="609" ht="105" customHeight="1">
      <c r="A609" t="str">
        <v>overview of services</v>
      </c>
      <c r="B609">
        <v>609</v>
      </c>
      <c r="C609" t="str">
        <f>HLOOKUP($C$1,$D$1:$I$9948,$B609,FALSE)</f>
        <v>Régulation selon priorités calculées dynamiquement en fonction de critères temps réel et de prévisions (efficacité énergétique, émissions de CO2, capacité des générateurs)</v>
      </c>
      <c r="D609" t="str">
        <v>Control according to dynamic priority list (based on current AND predicted load, energy efficiency, carbon emissions  and capacity of generators)</v>
      </c>
      <c r="E609" t="str">
        <v>Régulation selon priorités calculées dynamiquement en fonction de critères temps réel et de prévisions (efficacité énergétique, émissions de CO2, capacité des générateurs)</v>
      </c>
      <c r="F609" t="str">
        <v>Steuerung nach dynamischer Prioritätenliste (basierend auf aktueller UND prognostizierter Last, Energieeffizienz, Kohlendioxidemissionen und Kapazität der Erzeuger)</v>
      </c>
    </row>
    <row r="610" ht="75" customHeight="1">
      <c r="A610" t="str">
        <v>overview of services</v>
      </c>
      <c r="B610">
        <v>610</v>
      </c>
      <c r="C610" t="str">
        <f>HLOOKUP($C$1,$D$1:$I$9948,$B610,FALSE)</f>
        <v>Remontée centralisée ou déportée d'indicateurs temps réel incluant prévisions et comparaisons</v>
      </c>
      <c r="D610" t="str">
        <v>Central or remote reporting of performance evaluation including forecasting and/or benchmarking</v>
      </c>
      <c r="E610" t="str">
        <v>Remontée centralisée ou déportée d'indicateurs temps réel incluant prévisions et comparaisons</v>
      </c>
      <c r="F610" t="str">
        <v>Zentrale oder dezentrale Berichterstattung über die Leistungsbewertung einschließlich Prognosen und/oder Benchmarking</v>
      </c>
    </row>
    <row r="611" ht="60" customHeight="1">
      <c r="A611" t="str">
        <v>overview of services</v>
      </c>
      <c r="B611">
        <v>611</v>
      </c>
      <c r="C611" t="str">
        <f>HLOOKUP($C$1,$D$1:$I$9948,$B611,FALSE)</f>
        <v>Pilotage du système de chauffage en fonction d'ordres reçus de la part du réseau</v>
      </c>
      <c r="D611" t="str">
        <v xml:space="preserve">Heating system capable of flexible control through grid signals (e.g. DSM) </v>
      </c>
      <c r="E611" t="str">
        <v>Pilotage du système de chauffage en fonction d'ordres reçus de la part du réseau</v>
      </c>
      <c r="F611" t="str">
        <v xml:space="preserve">Heizsystem mit flexibler Steuerung durch Netzsignale (z. B. DSM) </v>
      </c>
    </row>
    <row r="612" ht="90" customHeight="1">
      <c r="A612" t="str">
        <v>overview of services</v>
      </c>
      <c r="B612">
        <v>612</v>
      </c>
      <c r="C612" t="str">
        <f>HLOOKUP($C$1,$D$1:$I$9948,$B612,FALSE)</f>
        <v>Commande du système de chauffage en fonction de la production locale d'énergie renouvelable ou d'ordres reçus de la part du réseau (effacement)</v>
      </c>
      <c r="D612" t="str">
        <v xml:space="preserve">Automatic charging control based on local availability of renewables or information from electricity grid (DR, DSM) </v>
      </c>
      <c r="E612" t="str">
        <v>Commande du système de chauffage en fonction de la production locale d'énergie renouvelable ou d'ordres reçus de la part du réseau (effacement)</v>
      </c>
      <c r="F612" t="str">
        <v xml:space="preserve">Automatische Ladesteuerung basierend auf der lokalen Verfügbarkeit von erneuerbaren Energien oder Informationen aus dem Stromnetz (DR, DSM) </v>
      </c>
    </row>
    <row r="613" ht="75" customHeight="1">
      <c r="A613" t="str">
        <v>overview of services</v>
      </c>
      <c r="B613">
        <v>613</v>
      </c>
      <c r="C613" t="str">
        <f>HLOOKUP($C$1,$D$1:$I$9948,$B613,FALSE)</f>
        <v>Système de production d'eau chaude piloté par des informations extérieures (par exemple, de la part du réseau de chaleur)</v>
      </c>
      <c r="D613" t="str">
        <v>DHW production system capable of automatic charging control based on external signals (e.g. from district heating grid)</v>
      </c>
      <c r="E613" t="str">
        <v>Système de production d'eau chaude piloté par des informations extérieures (par exemple, de la part du réseau de chaleur)</v>
      </c>
      <c r="F613" t="str">
        <v>Trinkwarmwasserbereitungsanlage mit automatischer Ladesteuerung auf der Grundlage externer Signale (z. B. vom Fernwärmenetz)</v>
      </c>
    </row>
    <row r="614" ht="150" customHeight="1">
      <c r="A614" t="str">
        <v>overview of services</v>
      </c>
      <c r="B614">
        <v>614</v>
      </c>
      <c r="C614" t="str">
        <f>HLOOKUP($C$1,$D$1:$I$9948,$B614,FALSE)</f>
        <v>Commande automatique de la charge de stockage d’énergie solaire (Priorité 1) et charge de stockage supplémentaire (priorité 2)et régulation de la température d'alimentation selon les besoins ou gestion de stockage avec plusieurs capteurs</v>
      </c>
      <c r="D614" t="str">
        <v>Automatic control of solar storage charge (Prio. 1) and supplementary storage charge, demand-oriented supply and return temperature control and multi-sensor storage management</v>
      </c>
      <c r="E614" t="str">
        <v>Commande automatique de la charge de stockage d’énergie solaire (Priorité 1) et charge de stockage supplémentaire (priorité 2)et régulation de la température d'alimentation selon les besoins ou gestion de stockage avec plusieurs capteurs</v>
      </c>
      <c r="F614" t="str">
        <v>Automatische Regelung von Solarspeicherladung (Prio. 1) und Speicherergänzungsladung, bedarfsgerechte Vor- und Rücklauftemperaturregelung und Multi-Sensor-Speicher-Management</v>
      </c>
    </row>
    <row r="615" ht="105" customHeight="1">
      <c r="A615" t="str">
        <v>overview of services</v>
      </c>
      <c r="B615">
        <v>615</v>
      </c>
      <c r="C615" t="str">
        <f>HLOOKUP($C$1,$D$1:$I$9948,$B615,FALSE)</f>
        <v>Régulation selon priorités calculées dynamiquement en fonction de critères temps réel et de prévisions (efficacité énergétique, émissions de CO2, capacité des générateurs)</v>
      </c>
      <c r="D615" t="str">
        <v>Control according to dynamic priority list (based on current AND predicted load, energy efficiency, carbon emissions  and capacity of generators)</v>
      </c>
      <c r="E615" t="str">
        <v>Régulation selon priorités calculées dynamiquement en fonction de critères temps réel et de prévisions (efficacité énergétique, émissions de CO2, capacité des générateurs)</v>
      </c>
      <c r="F615" t="str">
        <v>Steuerung nach dynamischer Prioritätenliste (basierend auf aktueller UND prognostizierter Last, Energieeffizienz, Kohlendioxidemissionen und Kapazität der Erzeuger)</v>
      </c>
    </row>
    <row r="616" ht="45" customHeight="1">
      <c r="A616" t="str">
        <v>overview of services</v>
      </c>
      <c r="B616">
        <v>616</v>
      </c>
      <c r="C616" t="str">
        <f>HLOOKUP($C$1,$D$1:$I$9948,$B616,FALSE)</f>
        <v>Evaluation de la performance incluant prévisions et/ou comparaisons</v>
      </c>
      <c r="D616" t="str">
        <v>Performance evaluation including forecasting and/or benchmarking</v>
      </c>
      <c r="E616" t="str">
        <v>Evaluation de la performance incluant prévisions et/ou comparaisons</v>
      </c>
      <c r="F616" t="str">
        <v>Leistungsbewertung einschließlich Prognosen und/oder Benchmarking</v>
      </c>
    </row>
    <row r="617" ht="60" customHeight="1">
      <c r="A617" t="str">
        <v>overview of services</v>
      </c>
      <c r="B617">
        <v>617</v>
      </c>
      <c r="C617" t="str">
        <f>HLOOKUP($C$1,$D$1:$I$9948,$B617,FALSE)</f>
        <v>Régulation individuelle par pièce avec communication entre les régulateurs et le système de GTB</v>
      </c>
      <c r="D617" t="str">
        <v>Individual room control with communication between controllers and to BACS</v>
      </c>
      <c r="E617" t="str">
        <v>Régulation individuelle par pièce avec communication entre les régulateurs et le système de GTB</v>
      </c>
      <c r="F617" t="str">
        <v>Einzelraumregelung mit Kommunikation zwischen Reglern und zu BACS</v>
      </c>
    </row>
    <row r="618" ht="90" customHeight="1">
      <c r="A618" t="str">
        <v>overview of services</v>
      </c>
      <c r="B618">
        <v>618</v>
      </c>
      <c r="C618" t="str">
        <f>HLOOKUP($C$1,$D$1:$I$9948,$B618,FALSE)</f>
        <v>Régulation centrale automatique évoluée avec fonctionnement par intermittence et/ou commande à rétroaction de température ambiante</v>
      </c>
      <c r="D618" t="str">
        <v>Advanced central automatic control with intermittent operation and/or room temperature feedback control</v>
      </c>
      <c r="E618" t="str">
        <v>Régulation centrale automatique évoluée avec fonctionnement par intermittence et/ou commande à rétroaction de température ambiante</v>
      </c>
      <c r="F618" t="str">
        <v>Fortgeschrittene zentrale automatische Steuerung mit intermittierendem Betrieb und/oder Rückführung der Raumtemperatur</v>
      </c>
    </row>
    <row r="619">
      <c r="A619" t="str">
        <v>overview of services</v>
      </c>
      <c r="B619">
        <v>619</v>
      </c>
      <c r="C619">
        <f>HLOOKUP($C$1,$D$1:$I$9948,$B619,FALSE)</f>
        <v>0</v>
      </c>
      <c r="F619" t="str">
        <v xml:space="preserve"> </v>
      </c>
    </row>
    <row r="620" ht="45" customHeight="1">
      <c r="A620" t="str">
        <v>overview of services</v>
      </c>
      <c r="B620">
        <v>620</v>
      </c>
      <c r="C620" t="str">
        <f>HLOOKUP($C$1,$D$1:$I$9948,$B620,FALSE)</f>
        <v>Commande des pompes à vitesse variable (régulation intégrée aux pompes)</v>
      </c>
      <c r="D620" t="str">
        <v>Variable speed pump control (pump unit (internal) estimations)</v>
      </c>
      <c r="E620" t="str">
        <v>Commande des pompes à vitesse variable (régulation intégrée aux pompes)</v>
      </c>
      <c r="F620" t="str">
        <v>Pumpensteuerung mit variabler Drehzahl (Schätzungen des Pumpenaggregats (intern))</v>
      </c>
    </row>
    <row r="621">
      <c r="A621" t="str">
        <v>overview of services</v>
      </c>
      <c r="B621">
        <v>621</v>
      </c>
      <c r="C621">
        <f>HLOOKUP($C$1,$D$1:$I$9948,$B621,FALSE)</f>
        <v>0</v>
      </c>
      <c r="F621" t="str">
        <v xml:space="preserve"> </v>
      </c>
    </row>
    <row r="622" ht="45" customHeight="1">
      <c r="A622" t="str">
        <v>overview of services</v>
      </c>
      <c r="B622">
        <v>622</v>
      </c>
      <c r="C622" t="str">
        <f>HLOOKUP($C$1,$D$1:$I$9948,$B622,FALSE)</f>
        <v>Pilotage possible selon les ordres reçus du réseau (par exemple, effacements)</v>
      </c>
      <c r="D622" t="str">
        <v xml:space="preserve">Cold storage capable of flexible control through grid signals (e.g. DSM) </v>
      </c>
      <c r="E622" t="str">
        <v>Pilotage possible selon les ordres reçus du réseau (par exemple, effacements)</v>
      </c>
      <c r="F622" t="str">
        <v xml:space="preserve">Kältespeicher, die durch Netzsignale flexibel gesteuert werden können (z. B. DSM) </v>
      </c>
    </row>
    <row r="623" ht="75" customHeight="1">
      <c r="A623" t="str">
        <v>overview of services</v>
      </c>
      <c r="B623">
        <v>623</v>
      </c>
      <c r="C623" t="str">
        <f>HLOOKUP($C$1,$D$1:$I$9948,$B623,FALSE)</f>
        <v>Régulation variable de la capacité des générateurs de froid en fonction de la charge ou de la demande ET selon les ordres reçus du réseau</v>
      </c>
      <c r="D623" t="str">
        <v>Variable control of  cooling production capacity depending on the load AND external signals from grid</v>
      </c>
      <c r="E623" t="str">
        <v>Régulation variable de la capacité des générateurs de froid en fonction de la charge ou de la demande ET selon les ordres reçus du réseau</v>
      </c>
      <c r="F623" t="str">
        <v>Variable Steuerung der Kühlleistung in Abhängigkeit von der Last UND externen Signalen aus dem Netz</v>
      </c>
    </row>
    <row r="624" ht="120" customHeight="1">
      <c r="A624" t="str">
        <v>overview of services</v>
      </c>
      <c r="B624">
        <v>624</v>
      </c>
      <c r="C624" t="str">
        <f>HLOOKUP($C$1,$D$1:$I$9948,$B624,FALSE)</f>
        <v>Ordre de priorité basé sur les prédictions de charges : l'ordre est par exemple basé sur le coefficient de performance (COP) et la puissance disponible d'un appareil, ainsi que sur la puissance nécessaire prévue</v>
      </c>
      <c r="D624" t="str">
        <v>Load prediction based sequencing: the sequence is based on e.g. COP and available power of a device and the predicted required power</v>
      </c>
      <c r="E624" t="str">
        <v>Ordre de priorité basé sur les prédictions de charges : l'ordre est par exemple basé sur le coefficient de performance (COP) et la puissance disponible d'un appareil, ainsi que sur la puissance nécessaire prévue</v>
      </c>
      <c r="F624" t="str">
        <v>Auf Lastvorhersage basierende Sequenzierung: Die Sequenzierung basiert z. B. auf dem COP und der verfügbaren Leistung eines Geräts und der vorhergesagten erforderlichen Leistung</v>
      </c>
    </row>
    <row r="625" ht="75" customHeight="1">
      <c r="A625" t="str">
        <v>overview of services</v>
      </c>
      <c r="B625">
        <v>625</v>
      </c>
      <c r="C625" t="str">
        <f>HLOOKUP($C$1,$D$1:$I$9948,$B625,FALSE)</f>
        <v>Remontée centralisée ou déportée d'indicateurs temps réel incluant prévisions et comparaisons</v>
      </c>
      <c r="D625" t="str">
        <v>Central or remote reporting of performance evaluation including forecasting and/or benchmarking</v>
      </c>
      <c r="E625" t="str">
        <v>Remontée centralisée ou déportée d'indicateurs temps réel incluant prévisions et comparaisons</v>
      </c>
      <c r="F625" t="str">
        <v>Zentrale oder dezentrale Berichterstattung über die Leistungsbewertung einschließlich Prognosen und/oder Benchmarking</v>
      </c>
    </row>
    <row r="626" ht="60" customHeight="1">
      <c r="A626" t="str">
        <v>overview of services</v>
      </c>
      <c r="B626">
        <v>626</v>
      </c>
      <c r="C626" t="str">
        <f>HLOOKUP($C$1,$D$1:$I$9948,$B626,FALSE)</f>
        <v>Pilotage du système de refroidissement en fonction d'ordres reçus de la part du réseau</v>
      </c>
      <c r="D626" t="str">
        <v xml:space="preserve">Cooling system capable of flexible control through grid signals (e.g. DSM) </v>
      </c>
      <c r="E626" t="str">
        <v>Pilotage du système de refroidissement en fonction d'ordres reçus de la part du réseau</v>
      </c>
      <c r="F626" t="str">
        <v xml:space="preserve">Kühlsystem mit flexibler Steuerung durch Netzsignale (z. B. DSM) </v>
      </c>
    </row>
    <row r="627" ht="60" customHeight="1">
      <c r="A627" t="str">
        <v>overview of services</v>
      </c>
      <c r="B627">
        <v>627</v>
      </c>
      <c r="C627" t="str">
        <f>HLOOKUP($C$1,$D$1:$I$9948,$B627,FALSE)</f>
        <v>Régulation centralisée en fonction de données venant de capteurs de qualité de l'air (CO2, COV, humidité...)</v>
      </c>
      <c r="D627" t="str">
        <v>Central Demand Control based on air quality sensors (CO2, VOC, humidity, ...)</v>
      </c>
      <c r="E627" t="str">
        <v>Régulation centralisée en fonction de données venant de capteurs de qualité de l'air (CO2, COV, humidité...)</v>
      </c>
      <c r="F627" t="str">
        <v>Zentrale Bedarfssteuerung auf der Grundlage von Luftqualitätssensoren (CO2, VOC, Feuchtigkeit, ...)</v>
      </c>
    </row>
    <row r="628" ht="105" customHeight="1">
      <c r="A628" t="str">
        <v>overview of services</v>
      </c>
      <c r="B628">
        <v>628</v>
      </c>
      <c r="C628" t="str">
        <f>HLOOKUP($C$1,$D$1:$I$9948,$B628,FALSE)</f>
        <v>Régulation automatique du débit ou de la pression sans réinitialisation de la pression : charge en fonction des alimentations du débit d'air selon les besoins pour toutes les pièces communicantes</v>
      </c>
      <c r="D628" t="str">
        <v>Automatic flow or pressure control without pressure reset: Load dependent supplies of air flow for the demand of all connected rooms.</v>
      </c>
      <c r="E628" t="str">
        <v>Régulation automatique du débit ou de la pression sans réinitialisation de la pression : charge en fonction des alimentations du débit d'air selon les besoins pour toutes les pièces communicantes</v>
      </c>
      <c r="F628" t="str">
        <v>Automatische Volumenstrom- oder Druckregelung ohne Druckrückstellung: Lastabhängige Versorgung des Luftstroms für den Bedarf aller angeschlossenen Räume.</v>
      </c>
    </row>
    <row r="629">
      <c r="A629" t="str">
        <v>overview of services</v>
      </c>
      <c r="B629">
        <v>629</v>
      </c>
      <c r="C629">
        <f>HLOOKUP($C$1,$D$1:$I$9948,$B629,FALSE)</f>
        <v>0</v>
      </c>
      <c r="F629" t="str">
        <v xml:space="preserve"> </v>
      </c>
    </row>
    <row r="630" ht="135" customHeight="1">
      <c r="A630" t="str">
        <v>overview of services</v>
      </c>
      <c r="B630">
        <v>630</v>
      </c>
      <c r="C630" t="str">
        <f>HLOOKUP($C$1,$D$1:$I$9948,$B630,FALSE)</f>
        <v>Point de consigne variable avec compensation en fonction de la charge : une boucle de régulation permet de réguler la température de l'air introduit. Le point de consigne est défini comme une fonction des charges dans la pièce</v>
      </c>
      <c r="D630" t="str">
        <v>Variable set point with load dependant compensation. A control loop enables to control the supply air temperature. The setpoint is defined as a function of the loads in the room</v>
      </c>
      <c r="E630" t="str">
        <v>Point de consigne variable avec compensation en fonction de la charge : une boucle de régulation permet de réguler la température de l'air introduit. Le point de consigne est défini comme une fonction des charges dans la pièce</v>
      </c>
      <c r="F630" t="str">
        <v>Variabler Sollwert mit lastabhängiger Kompensation. Ein Regelkreis ermöglicht die Regelung der Zulufttemperatur. Der Sollwert wird in Abhängigkeit von den Lasten im Raum definiert</v>
      </c>
    </row>
    <row r="631" ht="165" customHeight="1" xml:space="preserve">
      <c r="A631" t="str">
        <v>overview of services</v>
      </c>
      <c r="B631">
        <v>631</v>
      </c>
      <c r="C631" t="str">
        <f>HLOOKUP($C$1,$D$1:$I$9948,$B631,FALSE)</f>
        <v>Régulation directe H,x : les quantités d'air extérieur et d'air de recirculation sont modulées au cours de toutes les périodes afin de réduire le plus possible la quantité de refroidissement mécanique. Un calcul est réalisé sur la base des températures et de l'humidité (enthalpie)</v>
      </c>
      <c r="D631" t="str" xml:space="preserve">
        <v xml:space="preserve">H,x- directed control: The amount of outside air and recirculation air are modulated during all periods of time to minimize the amount of mechanical cooling. Calculation is performed on the basis of temperatures and humidity_x000d_
(enthalpy).</v>
      </c>
      <c r="E631" t="str">
        <v>Régulation directe H,x : les quantités d'air extérieur et d'air de recirculation sont modulées au cours de toutes les périodes afin de réduire le plus possible la quantité de refroidissement mécanique. Un calcul est réalisé sur la base des températures et de l'humidité (enthalpie)</v>
      </c>
      <c r="F631" t="str">
        <v>H,x-gesteuerte Regelung: Die Menge der Außenluft und der Umluft wird während aller Zeiträume moduliert, um die Menge der mechanischen Kühlung zu minimieren. Die Berechnung erfolgt auf der Grundlage von Temperaturen und Feuchtigkeit</v>
      </c>
    </row>
    <row r="632" ht="120" customHeight="1">
      <c r="A632" t="str">
        <v>overview of services</v>
      </c>
      <c r="B632">
        <v>632</v>
      </c>
      <c r="C632" t="str">
        <f>HLOOKUP($C$1,$D$1:$I$9948,$B632,FALSE)</f>
        <v>Suivi en temps réel et données historisées sur la qualité de l'air intérieur mise à disposition des occupants + alarme sur les besoins de maintenance ou les actions des occupants (ex: ouverture de fenêtre)</v>
      </c>
      <c r="D632" t="str">
        <v>Real time monitoring &amp; historical information of IAQ available to occupants + warning on maintenance needs or occupant actions (e.g. window opening)</v>
      </c>
      <c r="E632" t="str">
        <v>Suivi en temps réel et données historisées sur la qualité de l'air intérieur mise à disposition des occupants + alarme sur les besoins de maintenance ou les actions des occupants (ex: ouverture de fenêtre)</v>
      </c>
      <c r="F632" t="str">
        <v>Echtzeit-Überwachung und historische IAQ-Informationen, die den Bewohnern zur Verfügung stehen + Warnung bei Wartungsbedarf oder Bewohneraktionen (z. B. Öffnen von Fenstern)</v>
      </c>
    </row>
    <row r="633" ht="75" customHeight="1">
      <c r="A633" t="str">
        <v>overview of services</v>
      </c>
      <c r="B633">
        <v>633</v>
      </c>
      <c r="C633" t="str">
        <f>HLOOKUP($C$1,$D$1:$I$9948,$B633,FALSE)</f>
        <v>Détection automatique: Mise en marche manuelle/Mise en marche partiellement automatique/Arrêt du variateur</v>
      </c>
      <c r="D633" t="str">
        <v>Automatic detection (manual on / dimmed or auto off)</v>
      </c>
      <c r="E633" t="str">
        <v>Détection automatique: Mise en marche manuelle/Mise en marche partiellement automatique/Arrêt du variateur</v>
      </c>
      <c r="F633" t="str">
        <v>Automatische Erkennung (manuell ein/gedimmt oder automatisch aus)</v>
      </c>
    </row>
    <row r="634">
      <c r="A634" t="str">
        <v>overview of services</v>
      </c>
      <c r="B634">
        <v>634</v>
      </c>
      <c r="C634" t="str">
        <f>HLOOKUP($C$1,$D$1:$I$9948,$B634,FALSE)</f>
        <v>Modulation automatique</v>
      </c>
      <c r="D634" t="str">
        <v>Automatic dimming</v>
      </c>
      <c r="E634" t="str">
        <v>Modulation automatique</v>
      </c>
      <c r="F634" t="str">
        <v>Automatisches Dimmen</v>
      </c>
    </row>
    <row r="635" ht="45" customHeight="1">
      <c r="A635" t="str">
        <v>overview of services</v>
      </c>
      <c r="B635">
        <v>635</v>
      </c>
      <c r="C635" t="str">
        <f>HLOOKUP($C$1,$D$1:$I$9948,$B635,FALSE)</f>
        <v>Régulation combinée de l'éclairage, des protections solaires et du système CVC</v>
      </c>
      <c r="D635" t="str">
        <v>Combined light/blind/HVAC control</v>
      </c>
      <c r="E635" t="str">
        <v>Régulation combinée de l'éclairage, des protections solaires et du système CVC</v>
      </c>
      <c r="F635" t="str">
        <v>Kombinierte Licht-/Jalousie-/HLK-Steuerung</v>
      </c>
    </row>
    <row r="636" ht="75" customHeight="1">
      <c r="A636" t="str">
        <v>overview of services</v>
      </c>
      <c r="B636">
        <v>636</v>
      </c>
      <c r="C636" t="str">
        <f>HLOOKUP($C$1,$D$1:$I$9948,$B636,FALSE)</f>
        <v>Niveau 2 + coordination centralisée des ouvrants (ex: pour contrôler le refroidissement naturel nocturne)</v>
      </c>
      <c r="D636" t="str">
        <v>Level 2 + Centralized coordination of operable windows, e.g. to control free natural night cooling</v>
      </c>
      <c r="E636" t="str">
        <v>Niveau 2 + coordination centralisée des ouvrants (ex: pour contrôler le refroidissement naturel nocturne)</v>
      </c>
      <c r="F636" t="str">
        <v>Stufe 2 + Zentrale Koordinierung von bedienbaren Fenstern, z. B. zur Steuerung der freien natürlichen Nachtauskühlung</v>
      </c>
    </row>
    <row r="637" ht="75" customHeight="1">
      <c r="A637" t="str">
        <v>overview of services</v>
      </c>
      <c r="B637">
        <v>637</v>
      </c>
      <c r="C637" t="str">
        <f>HLOOKUP($C$1,$D$1:$I$9948,$B637,FALSE)</f>
        <v>Position de chaque produit, détection des défauts, maintenance prédictive et données temps-réel (vent, luminosité, température)</v>
      </c>
      <c r="D637" t="str">
        <v>Position of each product, fault detection, predictive maintenance, real-time sensor data (wind, lux, temperature…)</v>
      </c>
      <c r="E637" t="str">
        <v>Position de chaque produit, détection des défauts, maintenance prédictive et données temps-réel (vent, luminosité, température)</v>
      </c>
      <c r="F637" t="str">
        <v>Position der einzelnen Produkte, Fehlererkennung, vorausschauende Wartung, Sensordaten in Echtzeit (Wind, Lux, Temperatur...)</v>
      </c>
    </row>
    <row r="638" ht="45" customHeight="1">
      <c r="A638" t="str">
        <v>overview of services</v>
      </c>
      <c r="B638">
        <v>638</v>
      </c>
      <c r="C638" t="str">
        <f>HLOOKUP($C$1,$D$1:$I$9948,$B638,FALSE)</f>
        <v>Evaluation de la performance incluant prévisions et/ou comparaisons</v>
      </c>
      <c r="D638" t="str">
        <v>Performance evaluation including forecasting and/or benchmarking</v>
      </c>
      <c r="E638" t="str">
        <v>Evaluation de la performance incluant prévisions et/ou comparaisons</v>
      </c>
      <c r="F638" t="str">
        <v>Leistungsbewertung einschließlich Prognosen und/oder Benchmarking</v>
      </c>
    </row>
    <row r="639" ht="90" customHeight="1">
      <c r="A639" t="str">
        <v>overview of services</v>
      </c>
      <c r="B639">
        <v>639</v>
      </c>
      <c r="C639" t="str">
        <f>HLOOKUP($C$1,$D$1:$I$9948,$B639,FALSE)</f>
        <v>Stockage d'énergie sur site (par exemple, batterie ou stockage thermique) avec optimisation de l'utilisation de l'électricité produite localement</v>
      </c>
      <c r="D639" t="str">
        <v>On site storage of energy (e.g. electric battery or thermal storage) with controller optimising the use of locally generated electricity</v>
      </c>
      <c r="E639" t="str">
        <v>Stockage d'énergie sur site (par exemple, batterie ou stockage thermique) avec optimisation de l'utilisation de l'électricité produite localement</v>
      </c>
      <c r="F639" t="str">
        <v>Energiespeicherung vor Ort (z. B. elektrische Batterie oder thermische Speicherung) mit Steuerung zur Optimierung der Nutzung des lokalen erzeugten Stroms</v>
      </c>
    </row>
    <row r="640" ht="105" customHeight="1">
      <c r="A640" t="str">
        <v>overview of services</v>
      </c>
      <c r="B640">
        <v>640</v>
      </c>
      <c r="C640" t="str">
        <f>HLOOKUP($C$1,$D$1:$I$9948,$B640,FALSE)</f>
        <v>Gestion automatisée de la consommation d'électricité produite localement en fonction des prévisions de besoins d'énergie et de la disponibilité temps-réel des énergies renouvelables</v>
      </c>
      <c r="D640" t="str">
        <v>Automated management of local electricity consumption based on current and predicted energy needs and renewable energy availability</v>
      </c>
      <c r="E640" t="str">
        <v>Gestion automatisée de la consommation d'électricité produite localement en fonction des prévisions de besoins d'énergie et de la disponibilité temps-réel des énergies renouvelables</v>
      </c>
      <c r="F640" t="str">
        <v>Automatisiertes Management des lokalen Stromverbrauchs auf der Grundlage des aktuellen und prognostizierten Energiebedarfs und der Verfügbarkeit erneuerbarer Energie</v>
      </c>
    </row>
    <row r="641">
      <c r="A641" t="str">
        <v>overview of services</v>
      </c>
      <c r="B641">
        <v>641</v>
      </c>
      <c r="C641">
        <f>HLOOKUP($C$1,$D$1:$I$9948,$B641,FALSE)</f>
        <v>0</v>
      </c>
      <c r="F641" t="str">
        <v xml:space="preserve"> </v>
      </c>
    </row>
    <row r="642" ht="120" customHeight="1">
      <c r="A642" t="str">
        <v>overview of services</v>
      </c>
      <c r="B642">
        <v>642</v>
      </c>
      <c r="C642" t="str">
        <f>HLOOKUP($C$1,$D$1:$I$9948,$B642,FALSE)</f>
        <v>Gestion automatisée de la consommation d'électricité du bâtiment et de la fourniture d'électricité, avec la possibilité de fonctionnement partiel hors-réseau (mode îlotage)</v>
      </c>
      <c r="D642" t="str">
        <v>Automated management of (building-level) electricity consumption and supply, with potential to continue limited off-grid operation (island mode)</v>
      </c>
      <c r="E642" t="str">
        <v>Gestion automatisée de la consommation d'électricité du bâtiment et de la fourniture d'électricité, avec la possibilité de fonctionnement partiel hors-réseau (mode îlotage)</v>
      </c>
      <c r="F642" t="str">
        <v>Automatisiertes Management von Stromverbrauch und -versorgung (auf Gebäudeebene) mit der Möglichkeit, in begrenztem Umfang weiterhin netzunabhängig zu arbeiten (Inselbetrieb)</v>
      </c>
    </row>
    <row r="643" ht="45" customHeight="1">
      <c r="A643" t="str">
        <v>overview of services</v>
      </c>
      <c r="B643">
        <v>643</v>
      </c>
      <c r="C643" t="str">
        <f>HLOOKUP($C$1,$D$1:$I$9948,$B643,FALSE)</f>
        <v>Evaluation de la performance incluant prévisions et/ou comparaisons</v>
      </c>
      <c r="D643" t="str">
        <v>Performance evaluation including forecasting and/or benchmarking</v>
      </c>
      <c r="E643" t="str">
        <v>Evaluation de la performance incluant prévisions et/ou comparaisons</v>
      </c>
      <c r="F643" t="str">
        <v>Leistungsbewertung einschließlich Prognosen und/oder Benchmarking</v>
      </c>
    </row>
    <row r="644" ht="60" customHeight="1">
      <c r="A644" t="str">
        <v>overview of services</v>
      </c>
      <c r="B644">
        <v>644</v>
      </c>
      <c r="C644" t="str">
        <f>HLOOKUP($C$1,$D$1:$I$9948,$B644,FALSE)</f>
        <v>Retour d'information en temps réel ou analyse comparative au niveau des appareils</v>
      </c>
      <c r="D644" t="str">
        <v>real-time feedback or benchmarking on appliance level</v>
      </c>
      <c r="E644" t="str">
        <v>Retour d'information en temps réel ou analyse comparative au niveau des appareils</v>
      </c>
      <c r="F644" t="str">
        <v>Echtzeit-Feedback oder Benchmarking auf Geräteebene</v>
      </c>
    </row>
    <row r="645" ht="45" customHeight="1">
      <c r="A645" t="str">
        <v>overview of services</v>
      </c>
      <c r="B645">
        <v>645</v>
      </c>
      <c r="C645" t="str">
        <f>HLOOKUP($C$1,$D$1:$I$9948,$B645,FALSE)</f>
        <v>Entre 10% et 50% des places de parking ont une borne de recharge</v>
      </c>
      <c r="D645" t="str">
        <v>10-50% or parking spaces has recharging point</v>
      </c>
      <c r="E645" t="str">
        <v>Entre 10% et 50% des places de parking ont une borne de recharge</v>
      </c>
      <c r="F645" t="str">
        <v>10-50% der Parkplätze haben eine Aufladestation</v>
      </c>
    </row>
    <row r="646">
      <c r="A646" t="str">
        <v>overview of services</v>
      </c>
      <c r="B646">
        <v>646</v>
      </c>
      <c r="C646">
        <f>HLOOKUP($C$1,$D$1:$I$9948,$B646,FALSE)</f>
        <v>0</v>
      </c>
      <c r="F646" t="str">
        <v xml:space="preserve"> </v>
      </c>
    </row>
    <row r="647">
      <c r="A647" t="str">
        <v>overview of services</v>
      </c>
      <c r="B647">
        <v>647</v>
      </c>
      <c r="C647">
        <f>HLOOKUP($C$1,$D$1:$I$9948,$B647,FALSE)</f>
        <v>0</v>
      </c>
      <c r="F647" t="str">
        <v xml:space="preserve"> </v>
      </c>
    </row>
    <row r="648" ht="90" customHeight="1">
      <c r="A648" t="str">
        <v>overview of services</v>
      </c>
      <c r="B648">
        <v>648</v>
      </c>
      <c r="C648" t="str">
        <f>HLOOKUP($C$1,$D$1:$I$9948,$B648,FALSE)</f>
        <v>Mise en marche / arrêt des systèmes de chauffage et refroidissement en fonction de la demande du bâtiment ou d'ordres reçus de la part du réseau</v>
      </c>
      <c r="D648" t="str">
        <v>Heating and cooling plant on/off control based on predictive control or grid signals</v>
      </c>
      <c r="E648" t="str">
        <v>Mise en marche / arrêt des systèmes de chauffage et refroidissement en fonction de la demande du bâtiment ou d'ordres reçus de la part du réseau</v>
      </c>
      <c r="F648" t="str">
        <v>Ein- und Ausschalten von Heiz- und Kühlanlagen auf der Grundlage einer vorausschauenden Steuerung oder von Netzsignalen</v>
      </c>
    </row>
    <row r="649" ht="105" customHeight="1">
      <c r="A649" t="str">
        <v>overview of services</v>
      </c>
      <c r="B649">
        <v>649</v>
      </c>
      <c r="C649" t="str">
        <f>HLOOKUP($C$1,$D$1:$I$9948,$B649,FALSE)</f>
        <v>Avec indication centralisée de détection des fautes et alarmes pour tous les systèmes techniques du bâtiment pertinents, intégrant des fonctions de diagnostic</v>
      </c>
      <c r="D649" t="str">
        <v>With central indication of detected faults and alarms for all relevant TBS, including diagnosing functions</v>
      </c>
      <c r="E649" t="str">
        <v>Avec indication centralisée de détection des fautes et alarmes pour tous les systèmes techniques du bâtiment pertinents, intégrant des fonctions de diagnostic</v>
      </c>
      <c r="F649" t="str">
        <v>Mit zentraler Anzeige von erkannten Fehlern und Alarmen für alle relevanten TBS, einschließlich Diagnosefunktionen</v>
      </c>
    </row>
    <row r="650">
      <c r="A650" t="str">
        <v>overview of services</v>
      </c>
      <c r="B650">
        <v>650</v>
      </c>
      <c r="C650">
        <f>HLOOKUP($C$1,$D$1:$I$9948,$B650,FALSE)</f>
        <v>0</v>
      </c>
      <c r="F650" t="str">
        <v xml:space="preserve"> </v>
      </c>
    </row>
    <row r="651" ht="135" customHeight="1">
      <c r="A651" t="str">
        <v>overview of services</v>
      </c>
      <c r="B651">
        <v>651</v>
      </c>
      <c r="C651" t="str">
        <f>HLOOKUP($C$1,$D$1:$I$9948,$B651,FALSE)</f>
        <v>Remontée centralisée ou déportée d'indicateurs temps réel d'utilisation d'énergie par vecteur énergétique, combinant les systèmes techniques du bâtiment pour tous les domaines principaux en une seule interface</v>
      </c>
      <c r="D651" t="str">
        <v>Central or remote reporting of realtime energy use per energy carrier, combining TBS of all main domains in one interface</v>
      </c>
      <c r="E651" t="str">
        <v>Remontée centralisée ou déportée d'indicateurs temps réel d'utilisation d'énergie par vecteur énergétique, combinant les systèmes techniques du bâtiment pour tous les domaines principaux en une seule interface</v>
      </c>
      <c r="F651" t="str">
        <v>Zentrale oder ferngesteuerte Berichterstattung über den Echtzeit-Energieverbrauch pro Energieträger, die die TBS aller Hauptbereiche in einer Schnittstelle zusammenfasst</v>
      </c>
    </row>
    <row r="652">
      <c r="A652" t="str">
        <v>overview of services</v>
      </c>
      <c r="B652">
        <v>652</v>
      </c>
      <c r="C652">
        <f>HLOOKUP($C$1,$D$1:$I$9948,$B652,FALSE)</f>
        <v>0</v>
      </c>
      <c r="F652" t="str">
        <v xml:space="preserve"> </v>
      </c>
    </row>
    <row r="653">
      <c r="A653" t="str">
        <v>overview of services</v>
      </c>
      <c r="B653">
        <v>653</v>
      </c>
      <c r="C653">
        <f>HLOOKUP($C$1,$D$1:$I$9948,$B653,FALSE)</f>
        <v>0</v>
      </c>
      <c r="F653" t="str">
        <v xml:space="preserve"> </v>
      </c>
    </row>
    <row r="654" ht="60" customHeight="1">
      <c r="A654" t="str">
        <v>overview of services</v>
      </c>
      <c r="B654">
        <v>654</v>
      </c>
      <c r="C654" t="str">
        <f>HLOOKUP($C$1,$D$1:$I$9948,$B654,FALSE)</f>
        <v>Préemption (et réactivation) programmée du contrôle de gestion de la demande par l'utilisateur</v>
      </c>
      <c r="D654" t="str">
        <v xml:space="preserve">Scheduled override of DSM control (and reactivation) by the building user </v>
      </c>
      <c r="E654" t="str">
        <v>Préemption (et réactivation) programmée du contrôle de gestion de la demande par l'utilisateur</v>
      </c>
      <c r="F654" t="str">
        <v xml:space="preserve">Planmäßige Aufhebung der DSM-Steuerung (und Reaktivierung) durch den Gebäudenutzer </v>
      </c>
    </row>
    <row r="655" ht="150" customHeight="1">
      <c r="A655" t="str">
        <v>overview of services</v>
      </c>
      <c r="B655">
        <v>655</v>
      </c>
      <c r="C655" t="str">
        <f>HLOOKUP($C$1,$D$1:$I$9948,$B655,FALSE)</f>
        <v>Plateforme unique permettant le contrôle automatique et la coordination entre les systèmes techniques du bâtiment + optimisation des flux d'énergie en fonction de l'occupation, de la météo et des ordres reçus de la part du réseau</v>
      </c>
      <c r="D655" t="str">
        <v>Single platform that allows automated control &amp; coordination between TBS + optimization of energy flow based on occupancy, weather and grid signals</v>
      </c>
      <c r="E655" t="str">
        <v>Plateforme unique permettant le contrôle automatique et la coordination entre les systèmes techniques du bâtiment + optimisation des flux d'énergie en fonction de l'occupation, de la météo et des ordres reçus de la part du réseau</v>
      </c>
      <c r="F655" t="str">
        <v>Eine einzige Plattform, die eine automatische Steuerung und Koordinierung zwischen den TBS sowie eine Optimierung des Energieflusses auf der Grundlage von Belegung, Wetter und Netzsignalen ermöglicht</v>
      </c>
    </row>
    <row r="656" ht="15.75" customHeight="1">
      <c r="A656" t="str">
        <v>overview of services</v>
      </c>
      <c r="B656">
        <v>656</v>
      </c>
      <c r="C656" t="str">
        <f>HLOOKUP($C$1,$D$1:$I$9948,$B656,FALSE)</f>
        <v>Niveau de fonctionnalité 4</v>
      </c>
      <c r="D656" t="str">
        <v>Functionality level 4</v>
      </c>
      <c r="E656" t="str">
        <v>Niveau de fonctionnalité 4</v>
      </c>
      <c r="F656" t="str">
        <v>Funktionalitätsstufe 4</v>
      </c>
    </row>
    <row r="657" ht="15.75" customHeight="1">
      <c r="A657" t="str">
        <v>overview of services</v>
      </c>
      <c r="B657">
        <v>657</v>
      </c>
      <c r="C657">
        <f>HLOOKUP($C$1,$D$1:$I$9948,$B657,FALSE)</f>
        <v>0</v>
      </c>
      <c r="F657" t="str">
        <v xml:space="preserve"> </v>
      </c>
    </row>
    <row r="658" ht="15.75" customHeight="1">
      <c r="A658" t="str">
        <v>overview of services</v>
      </c>
      <c r="B658">
        <v>658</v>
      </c>
      <c r="C658">
        <f>HLOOKUP($C$1,$D$1:$I$9948,$B658,FALSE)</f>
        <v>0</v>
      </c>
      <c r="F658" t="str">
        <v xml:space="preserve"> </v>
      </c>
    </row>
    <row r="659" ht="45" customHeight="1">
      <c r="A659" t="str">
        <v>overview of services</v>
      </c>
      <c r="B659">
        <v>659</v>
      </c>
      <c r="C659" t="str">
        <f>HLOOKUP($C$1,$D$1:$I$9948,$B659,FALSE)</f>
        <v>Régulation individuelle par pièce avec communication et détection d’occupation</v>
      </c>
      <c r="D659" t="str">
        <v>Individual room control with communication and occupancy detection</v>
      </c>
      <c r="E659" t="str">
        <v>Régulation individuelle par pièce avec communication et détection d’occupation</v>
      </c>
      <c r="F659" t="str">
        <v>Einzelraumregelung mit Kommunikation und Anwesenheitserkennung</v>
      </c>
    </row>
    <row r="660">
      <c r="A660" t="str">
        <v>overview of services</v>
      </c>
      <c r="B660">
        <v>660</v>
      </c>
      <c r="C660">
        <f>HLOOKUP($C$1,$D$1:$I$9948,$B660,FALSE)</f>
        <v>0</v>
      </c>
      <c r="F660" t="str">
        <v xml:space="preserve"> </v>
      </c>
    </row>
    <row r="661">
      <c r="A661" t="str">
        <v>overview of services</v>
      </c>
      <c r="B661">
        <v>661</v>
      </c>
      <c r="C661">
        <f>HLOOKUP($C$1,$D$1:$I$9948,$B661,FALSE)</f>
        <v>0</v>
      </c>
      <c r="F661" t="str">
        <v xml:space="preserve"> </v>
      </c>
    </row>
    <row r="662" ht="45" customHeight="1">
      <c r="A662" t="str">
        <v>overview of services</v>
      </c>
      <c r="B662">
        <v>662</v>
      </c>
      <c r="C662" t="str">
        <f>HLOOKUP($C$1,$D$1:$I$9948,$B662,FALSE)</f>
        <v>Commande des pompes à vitesse variable (signal de commande externe)</v>
      </c>
      <c r="D662" t="str">
        <v>Variable speed pump control (external demand signal)</v>
      </c>
      <c r="E662" t="str">
        <v>Commande des pompes à vitesse variable (signal de commande externe)</v>
      </c>
      <c r="F662" t="str">
        <v>Pumpensteuerung mit variabler Drehzahl (externes Bedarfssignal)</v>
      </c>
    </row>
    <row r="663">
      <c r="A663" t="str">
        <v>overview of services</v>
      </c>
      <c r="B663">
        <v>663</v>
      </c>
      <c r="C663">
        <f>HLOOKUP($C$1,$D$1:$I$9948,$B663,FALSE)</f>
        <v>0</v>
      </c>
      <c r="F663" t="str">
        <v xml:space="preserve"> </v>
      </c>
    </row>
    <row r="664">
      <c r="A664" t="str">
        <v>overview of services</v>
      </c>
      <c r="B664">
        <v>664</v>
      </c>
      <c r="C664">
        <f>HLOOKUP($C$1,$D$1:$I$9948,$B664,FALSE)</f>
        <v>0</v>
      </c>
      <c r="F664" t="str">
        <v xml:space="preserve"> </v>
      </c>
    </row>
    <row r="665">
      <c r="A665" t="str">
        <v>overview of services</v>
      </c>
      <c r="B665">
        <v>665</v>
      </c>
      <c r="C665">
        <f>HLOOKUP($C$1,$D$1:$I$9948,$B665,FALSE)</f>
        <v>0</v>
      </c>
      <c r="F665" t="str">
        <v xml:space="preserve"> </v>
      </c>
    </row>
    <row r="666" ht="120" customHeight="1">
      <c r="A666" t="str">
        <v>overview of services</v>
      </c>
      <c r="B666">
        <v>666</v>
      </c>
      <c r="C666" t="str">
        <f>HLOOKUP($C$1,$D$1:$I$9948,$B666,FALSE)</f>
        <v>Régulation selon priorités calculées dynamiquement en fonction de critères temps réel et de prévisions (efficacité énergétique, émissions de CO2, capacité des générateurs) ET selon les ordres reçus du réseau</v>
      </c>
      <c r="D666" t="str">
        <v>Control according to dynamic priority list (based on current AND predicted load, energy efficiency, carbon emissions, capacity of generators AND external signals from grid)</v>
      </c>
      <c r="E666" t="str">
        <v>Régulation selon priorités calculées dynamiquement en fonction de critères temps réel et de prévisions (efficacité énergétique, émissions de CO2, capacité des générateurs) ET selon les ordres reçus du réseau</v>
      </c>
      <c r="F666" t="str">
        <v>Steuerung nach dynamischer Prioritätenliste (basierend auf aktueller UND prognostizierter Last, Energieeffizienz, Kohlenstoffemissionen, Kapazität der Erzeuger UND externen Signalen aus dem Netz)</v>
      </c>
    </row>
    <row r="667" ht="120" customHeight="1">
      <c r="A667" t="str">
        <v>overview of services</v>
      </c>
      <c r="B667">
        <v>667</v>
      </c>
      <c r="C667" t="str">
        <f>HLOOKUP($C$1,$D$1:$I$9948,$B667,FALSE)</f>
        <v>Remontée centralisée ou déportée d'indicateurs incluant prévisions, comparaisons, identification de dérives et gestion prévisionnelle</v>
      </c>
      <c r="D667" t="str">
        <v>Central or remote reporting of performance evaluation including forecasting and/or benchmarking; also including predictive management and fault detection</v>
      </c>
      <c r="E667" t="str">
        <v>Remontée centralisée ou déportée d'indicateurs incluant prévisions, comparaisons, identification de dérives et gestion prévisionnelle</v>
      </c>
      <c r="F667" t="str">
        <v>Zentrale oder ferngesteuerte Berichterstattung über die Leistungsbewertung, einschließlich Prognosen und/oder Benchmarking; einschließlich vorausschauendes Management und Fehlererkennung</v>
      </c>
    </row>
    <row r="668" ht="75" customHeight="1">
      <c r="A668" t="str">
        <v>overview of services</v>
      </c>
      <c r="B668">
        <v>668</v>
      </c>
      <c r="C668" t="str">
        <f>HLOOKUP($C$1,$D$1:$I$9948,$B668,FALSE)</f>
        <v>Pilotage optimisé du système de chauffage selon des prévisions locales et des ordres de la part du réseau</v>
      </c>
      <c r="D668" t="str">
        <v>Optimized control of  heating system based on local predictions and grid signals (e.g. through model predictive control)</v>
      </c>
      <c r="E668" t="str">
        <v>Pilotage optimisé du système de chauffage selon des prévisions locales et des ordres de la part du réseau</v>
      </c>
      <c r="F668" t="str">
        <v>Optimierte Steuerung der Heizungsanlage auf der Grundlage lokaler Vorhersagen und Netzsignale (z. B. durch modellprädiktive Steuerung)</v>
      </c>
    </row>
    <row r="669">
      <c r="A669" t="str">
        <v>overview of services</v>
      </c>
      <c r="B669">
        <v>669</v>
      </c>
      <c r="C669">
        <f>HLOOKUP($C$1,$D$1:$I$9948,$B669,FALSE)</f>
        <v>0</v>
      </c>
      <c r="F669" t="str">
        <v xml:space="preserve"> </v>
      </c>
    </row>
    <row r="670">
      <c r="A670" t="str">
        <v>overview of services</v>
      </c>
      <c r="B670">
        <v>670</v>
      </c>
      <c r="C670">
        <f>HLOOKUP($C$1,$D$1:$I$9948,$B670,FALSE)</f>
        <v>0</v>
      </c>
      <c r="F670" t="str">
        <v xml:space="preserve"> </v>
      </c>
    </row>
    <row r="671">
      <c r="A671" t="str">
        <v>overview of services</v>
      </c>
      <c r="B671">
        <v>671</v>
      </c>
      <c r="C671">
        <f>HLOOKUP($C$1,$D$1:$I$9948,$B671,FALSE)</f>
        <v>0</v>
      </c>
      <c r="F671" t="str">
        <v xml:space="preserve"> </v>
      </c>
    </row>
    <row r="672" ht="120" customHeight="1">
      <c r="A672" t="str">
        <v>overview of services</v>
      </c>
      <c r="B672">
        <v>672</v>
      </c>
      <c r="C672" t="str">
        <f>HLOOKUP($C$1,$D$1:$I$9948,$B672,FALSE)</f>
        <v>Régulation selon priorités calculées dynamiquement en fonction de critères temps réel et de prévisions (efficacité énergétique, émissions de CO2, capacité des générateurs) et des ordres de la part du réseau</v>
      </c>
      <c r="D672" t="str">
        <v>Control according to dynamic priority list (based on current AND predicted load, energy efficiency, carbon emissions, capacity of generators AND external signals from grid)</v>
      </c>
      <c r="E672" t="str">
        <v>Régulation selon priorités calculées dynamiquement en fonction de critères temps réel et de prévisions (efficacité énergétique, émissions de CO2, capacité des générateurs) et des ordres de la part du réseau</v>
      </c>
      <c r="F672" t="str">
        <v>Steuerung nach dynamischer Prioritätenliste (basierend auf aktueller UND prognostizierter Last, Energieeffizienz, Kohlenstoffemissionen, Kapazität der Erzeuger UND externen Signalen aus dem Netz)</v>
      </c>
    </row>
    <row r="673" ht="90" customHeight="1">
      <c r="A673" t="str">
        <v>overview of services</v>
      </c>
      <c r="B673">
        <v>673</v>
      </c>
      <c r="C673" t="str">
        <f>HLOOKUP($C$1,$D$1:$I$9948,$B673,FALSE)</f>
        <v>Evaluation de performance incluant prévisions et/ou comparaisons, identification de dérives et gestion prévisionnelle</v>
      </c>
      <c r="D673" t="str">
        <v>Performance evaluation including forecasting and/or benchmarking; also including predictive management and fault detection</v>
      </c>
      <c r="E673" t="str">
        <v>Evaluation de performance incluant prévisions et/ou comparaisons, identification de dérives et gestion prévisionnelle</v>
      </c>
      <c r="F673" t="str">
        <v>Leistungsbewertung, einschließlich Vorhersage und/oder Benchmarking; einschließlich vorausschauendes Management und Fehlererkennung</v>
      </c>
    </row>
    <row r="674" ht="45" customHeight="1">
      <c r="A674" t="str">
        <v>overview of services</v>
      </c>
      <c r="B674">
        <v>674</v>
      </c>
      <c r="C674" t="str">
        <f>HLOOKUP($C$1,$D$1:$I$9948,$B674,FALSE)</f>
        <v>Régulation individuelle par pièce avec communication et détection d’occupation</v>
      </c>
      <c r="D674" t="str">
        <v>Individual room control with communication and occupancy detection</v>
      </c>
      <c r="E674" t="str">
        <v>Régulation individuelle par pièce avec communication et détection d’occupation</v>
      </c>
      <c r="F674" t="str">
        <v>Einzelraumregelung mit Kommunikation und Anwesenheitserkennung</v>
      </c>
    </row>
    <row r="675">
      <c r="A675" t="str">
        <v>overview of services</v>
      </c>
      <c r="B675">
        <v>675</v>
      </c>
      <c r="C675">
        <f>HLOOKUP($C$1,$D$1:$I$9948,$B675,FALSE)</f>
        <v>0</v>
      </c>
      <c r="F675" t="str">
        <v xml:space="preserve"> </v>
      </c>
    </row>
    <row r="676">
      <c r="A676" t="str">
        <v>overview of services</v>
      </c>
      <c r="B676">
        <v>676</v>
      </c>
      <c r="C676">
        <f>HLOOKUP($C$1,$D$1:$I$9948,$B676,FALSE)</f>
        <v>0</v>
      </c>
      <c r="F676" t="str">
        <v xml:space="preserve"> </v>
      </c>
    </row>
    <row r="677" ht="45" customHeight="1">
      <c r="A677" t="str">
        <v>overview of services</v>
      </c>
      <c r="B677">
        <v>677</v>
      </c>
      <c r="C677" t="str">
        <f>HLOOKUP($C$1,$D$1:$I$9948,$B677,FALSE)</f>
        <v>Commande des pompes à vitesse variable (signal de demande externe)</v>
      </c>
      <c r="D677" t="str">
        <v>Variable speed pump control (external demand signal)</v>
      </c>
      <c r="E677" t="str">
        <v>Commande des pompes à vitesse variable (signal de demande externe)</v>
      </c>
      <c r="F677" t="str">
        <v>Pumpensteuerung mit variabler Drehzahl (externes Bedarfssignal)</v>
      </c>
    </row>
    <row r="678">
      <c r="A678" t="str">
        <v>overview of services</v>
      </c>
      <c r="B678">
        <v>678</v>
      </c>
      <c r="C678">
        <f>HLOOKUP($C$1,$D$1:$I$9948,$B678,FALSE)</f>
        <v>0</v>
      </c>
      <c r="F678" t="str">
        <v xml:space="preserve"> </v>
      </c>
    </row>
    <row r="679">
      <c r="A679" t="str">
        <v>overview of services</v>
      </c>
      <c r="B679">
        <v>679</v>
      </c>
      <c r="C679">
        <f>HLOOKUP($C$1,$D$1:$I$9948,$B679,FALSE)</f>
        <v>0</v>
      </c>
      <c r="F679" t="str">
        <v xml:space="preserve"> </v>
      </c>
    </row>
    <row r="680">
      <c r="A680" t="str">
        <v>overview of services</v>
      </c>
      <c r="B680">
        <v>680</v>
      </c>
      <c r="C680">
        <f>HLOOKUP($C$1,$D$1:$I$9948,$B680,FALSE)</f>
        <v>0</v>
      </c>
      <c r="F680" t="str">
        <v xml:space="preserve"> </v>
      </c>
    </row>
    <row r="681" ht="60" customHeight="1">
      <c r="A681" t="str">
        <v>overview of services</v>
      </c>
      <c r="B681">
        <v>681</v>
      </c>
      <c r="C681" t="str">
        <f>HLOOKUP($C$1,$D$1:$I$9948,$B681,FALSE)</f>
        <v>Régulation selon priorités calculées dynamiquement ET selon les ordres reçus du réseau</v>
      </c>
      <c r="D681" t="str">
        <v>Sequencing based on dynamic priority list, including external signals from grid</v>
      </c>
      <c r="E681" t="str">
        <v>Régulation selon priorités calculées dynamiquement ET selon les ordres reçus du réseau</v>
      </c>
      <c r="F681" t="str">
        <v>Sequenzierung auf der Grundlage einer dynamischen Prioritätenliste, einschließlich externer Signale vom Netz</v>
      </c>
    </row>
    <row r="682" ht="120" customHeight="1">
      <c r="A682" t="str">
        <v>overview of services</v>
      </c>
      <c r="B682">
        <v>682</v>
      </c>
      <c r="C682" t="str">
        <f>HLOOKUP($C$1,$D$1:$I$9948,$B682,FALSE)</f>
        <v>Remontée centralisée ou déportée d'indicateurs incluant prévisions, comparaisons, identification de dérives et gestion prévisionnelle</v>
      </c>
      <c r="D682" t="str">
        <v>Central or remote reporting of performance evaluation including forecasting and/or benchmarking; also including predictive management and fault detection</v>
      </c>
      <c r="E682" t="str">
        <v>Remontée centralisée ou déportée d'indicateurs incluant prévisions, comparaisons, identification de dérives et gestion prévisionnelle</v>
      </c>
      <c r="F682" t="str">
        <v>Zentrale oder ferngesteuerte Berichterstattung über die Leistungsbewertung, einschließlich Prognosen und/oder Benchmarking; einschließlich vorausschauendes Management und Fehlererkennung</v>
      </c>
    </row>
    <row r="683" ht="75" customHeight="1">
      <c r="A683" t="str">
        <v>overview of services</v>
      </c>
      <c r="B683">
        <v>683</v>
      </c>
      <c r="C683" t="str">
        <f>HLOOKUP($C$1,$D$1:$I$9948,$B683,FALSE)</f>
        <v>Pilotage optimisé du système de refroidissement selon des prévisions locales et des ordres de la part du réseau</v>
      </c>
      <c r="D683" t="str">
        <v>Optimized control of  cooling system based on local predictions and grid signals (e.g. through model predictive control)</v>
      </c>
      <c r="E683" t="str">
        <v>Pilotage optimisé du système de refroidissement selon des prévisions locales et des ordres de la part du réseau</v>
      </c>
      <c r="F683" t="str">
        <v>Optimierte Steuerung des Kühlsystems auf der Grundlage lokaler Vorhersagen und Netzsignale (z. B. durch modellprädiktive Steuerung)</v>
      </c>
    </row>
    <row r="684" ht="90" customHeight="1">
      <c r="A684" t="str">
        <v>overview of services</v>
      </c>
      <c r="B684">
        <v>684</v>
      </c>
      <c r="C684" t="str">
        <f>HLOOKUP($C$1,$D$1:$I$9948,$B684,FALSE)</f>
        <v>Régulation par zones en fonction de données venant de capteurs de qualité de l'air (CO2, COV...) avec débit d’air régulé par registres</v>
      </c>
      <c r="D684" t="str">
        <v>Local Demand Control based on air quality sensors (CO2, VOC,...) with local flow from/to the zone regulated by dampers</v>
      </c>
      <c r="E684" t="str">
        <v>Régulation par zones en fonction de données venant de capteurs de qualité de l'air (CO2, COV...) avec débit d’air régulé par registres</v>
      </c>
      <c r="F684" t="str">
        <v>Lokale Bedarfssteuerung auf der Grundlage von Luftqualitätssensoren (CO2, VOC,...) mit lokalem Durchfluss von/zu der Zone, der durch Klappen geregelt wird</v>
      </c>
    </row>
    <row r="685" ht="135" customHeight="1">
      <c r="A685" t="str">
        <v>overview of services</v>
      </c>
      <c r="B685">
        <v>685</v>
      </c>
      <c r="C685" t="str">
        <f>HLOOKUP($C$1,$D$1:$I$9948,$B685,FALSE)</f>
        <v>Régulation automatique du débit ou de la pression avec réinitialisation de la pression : charge en fonction des alimentations du débit d'air selon les besoins pour toutes les pièces communicantes (pour les systèmes à volume d'air variable avec VFD)</v>
      </c>
      <c r="D685" t="str">
        <v>Automatic flow or pressure control with pressure reset: Load dependent supplies of air flow for the demand of all connected rooms (for variable air volume systems with VFD).</v>
      </c>
      <c r="E685" t="str">
        <v>Régulation automatique du débit ou de la pression avec réinitialisation de la pression : charge en fonction des alimentations du débit d'air selon les besoins pour toutes les pièces communicantes (pour les systèmes à volume d'air variable avec VFD)</v>
      </c>
      <c r="F685" t="str">
        <v>Automatische Volumenstrom- oder Druckregelung mit Druckrückstellung: Lastabhängige Versorgung des Luftstroms für den Bedarf aller angeschlossenen Räume (bei variablen Luftmengensystemen mit VFD).</v>
      </c>
    </row>
    <row r="686">
      <c r="A686" t="str">
        <v>overview of services</v>
      </c>
      <c r="B686">
        <v>686</v>
      </c>
      <c r="C686">
        <f>HLOOKUP($C$1,$D$1:$I$9948,$B686,FALSE)</f>
        <v>0</v>
      </c>
      <c r="F686" t="str">
        <v xml:space="preserve"> </v>
      </c>
    </row>
    <row r="687">
      <c r="A687" t="str">
        <v>overview of services</v>
      </c>
      <c r="B687">
        <v>687</v>
      </c>
      <c r="C687">
        <f>HLOOKUP($C$1,$D$1:$I$9948,$B687,FALSE)</f>
        <v>0</v>
      </c>
      <c r="F687" t="str">
        <v xml:space="preserve"> </v>
      </c>
    </row>
    <row r="688">
      <c r="A688" t="str">
        <v>overview of services</v>
      </c>
      <c r="B688">
        <v>688</v>
      </c>
      <c r="C688">
        <f>HLOOKUP($C$1,$D$1:$I$9948,$B688,FALSE)</f>
        <v>0</v>
      </c>
      <c r="F688" t="str">
        <v xml:space="preserve"> </v>
      </c>
    </row>
    <row r="689">
      <c r="A689" t="str">
        <v>overview of services</v>
      </c>
      <c r="B689">
        <v>689</v>
      </c>
      <c r="C689">
        <f>HLOOKUP($C$1,$D$1:$I$9948,$B689,FALSE)</f>
        <v>0</v>
      </c>
      <c r="F689" t="str">
        <v xml:space="preserve"> </v>
      </c>
    </row>
    <row r="690">
      <c r="A690" t="str">
        <v>overview of services</v>
      </c>
      <c r="B690">
        <v>690</v>
      </c>
      <c r="C690">
        <f>HLOOKUP($C$1,$D$1:$I$9948,$B690,FALSE)</f>
        <v>0</v>
      </c>
      <c r="F690" t="str">
        <v xml:space="preserve"> </v>
      </c>
    </row>
    <row r="691" ht="210" customHeight="1" xml:space="preserve">
      <c r="A691" t="str">
        <v>overview of services</v>
      </c>
      <c r="B691">
        <v>691</v>
      </c>
      <c r="C691" t="str">
        <f>HLOOKUP($C$1,$D$1:$I$9948,$B691,FALSE)</f>
        <v>Modulation automatique intégrant du pilotage par scénario (par intervalle de temps, en fonction de la luminosité, de la température de la lumière, et possibilité d'adapter l’éclairage en fonction de l’utilisation des locaux, des besoins et applications)</v>
      </c>
      <c r="D691" t="str" xml:space="preserve">
        <v xml:space="preserve">Automatic dimming including scene-based light control (during time intervals, dynamic and_x000d_
adapted lighting scenes are set, for example, in terms of_x000d_
illuminance level, different correlated colour temperature (CCT)_x000d_
and the possibility to change the light distribution within the space_x000d_
according to e. g. design, human needs, visual tasks)</v>
      </c>
      <c r="E691" t="str">
        <v>Modulation automatique intégrant du pilotage par scénario (par intervalle de temps, en fonction de la luminosité, de la température de la lumière, et possibilité d'adapter l’éclairage en fonction de l’utilisation des locaux, des besoins et applications)</v>
      </c>
      <c r="F691" t="str">
        <v>Automatisches Dimmen mit szenenbasierter Lichtsteuerung (in Zeitintervallen werden dynamische und angepasste Lichtszenen eingestellt, z. B. in Bezug auf die Beleuchtungsstärke, , unterschiedliche korrelierte Farbtemperaturen (CCT), und die Möglichkeit, die Lichtverteilung im Raum zu verändern, z . B. je nach Design, menschlichen Bedürfnissen oder Sehaufgaben)</v>
      </c>
    </row>
    <row r="692" ht="45" customHeight="1">
      <c r="A692" t="str">
        <v>overview of services</v>
      </c>
      <c r="B692">
        <v>692</v>
      </c>
      <c r="C692" t="str">
        <f>HLOOKUP($C$1,$D$1:$I$9948,$B692,FALSE)</f>
        <v>Contrôle prédictif des protections solaires (ex: en fonction de la météo)</v>
      </c>
      <c r="D692" t="str">
        <v>Predictive blind control (e.g. based on weather forecast)</v>
      </c>
      <c r="E692" t="str">
        <v>Contrôle prédictif des protections solaires (ex: en fonction de la météo)</v>
      </c>
      <c r="F692" t="str">
        <v>Prädiktive Jalousiesteuerung (z. B. auf der Grundlage der Wettervorhersage)</v>
      </c>
    </row>
    <row r="693">
      <c r="A693" t="str">
        <v>overview of services</v>
      </c>
      <c r="B693">
        <v>693</v>
      </c>
      <c r="C693">
        <f>HLOOKUP($C$1,$D$1:$I$9948,$B693,FALSE)</f>
        <v>0</v>
      </c>
      <c r="F693" t="str">
        <v xml:space="preserve"> </v>
      </c>
    </row>
    <row r="694" ht="90" customHeight="1">
      <c r="A694" t="str">
        <v>overview of services</v>
      </c>
      <c r="B694">
        <v>694</v>
      </c>
      <c r="C694" t="str">
        <f>HLOOKUP($C$1,$D$1:$I$9948,$B694,FALSE)</f>
        <v>Position de chaque produit, détection des défauts, maintenance prédictive, données temps-réel et historisées (vent, luminosité, température)</v>
      </c>
      <c r="D694" t="str">
        <v>Position of each product, fault detection, predictive maintenance, real-time &amp; historical sensor data (wind, lux, temperature…)</v>
      </c>
      <c r="E694" t="str">
        <v>Position de chaque produit, détection des défauts, maintenance prédictive, données temps-réel et historisées (vent, luminosité, température)</v>
      </c>
      <c r="F694" t="str">
        <v>Position der einzelnen Produkte, Fehlererkennung, vorausschauende Wartung, Echtzeit- und historische Sensordaten (Wind, Lux, Temperatur...)</v>
      </c>
    </row>
    <row r="695" ht="90" customHeight="1">
      <c r="A695" t="str">
        <v>overview of services</v>
      </c>
      <c r="B695">
        <v>695</v>
      </c>
      <c r="C695" t="str">
        <f>HLOOKUP($C$1,$D$1:$I$9948,$B695,FALSE)</f>
        <v>Evaluation de performance incluant prévisions et/ou comparaisons, identification de dérives et gestion prévisionnelle</v>
      </c>
      <c r="D695" t="str">
        <v>Performance evaluation including forecasting and/or benchmarking; also including predictive management and fault detection</v>
      </c>
      <c r="E695" t="str">
        <v>Evaluation de performance incluant prévisions et/ou comparaisons, identification de dérives et gestion prévisionnelle</v>
      </c>
      <c r="F695" t="str">
        <v>Leistungsbewertung, einschließlich Vorhersage und/oder Benchmarking; einschließlich vorausschauendes Management und Fehlererkennung</v>
      </c>
    </row>
    <row r="696" ht="105" customHeight="1">
      <c r="A696" t="str">
        <v>overview of services</v>
      </c>
      <c r="B696">
        <v>696</v>
      </c>
      <c r="C696" t="str">
        <f>HLOOKUP($C$1,$D$1:$I$9948,$B696,FALSE)</f>
        <v>Stockage d'énergie sur site (par exemple, batterie ou stockage thermique) avec optimisation de l'utilisation de l'électricité produite localement et possibilité d'injection dans le réseau</v>
      </c>
      <c r="D696" t="str">
        <v>On site storage of energy (e.g. electric battery or thermal storage) with controller optimising the use of locally generated electricity and possibility to feed back into the grid</v>
      </c>
      <c r="E696" t="str">
        <v>Stockage d'énergie sur site (par exemple, batterie ou stockage thermique) avec optimisation de l'utilisation de l'électricité produite localement et possibilité d'injection dans le réseau</v>
      </c>
      <c r="F696" t="str">
        <v>Vor-Ort-Energiespeicherung (z. B. elektrische Batterie oder thermische Speicherung) mit Steuerung zur Optimierung der Nutzung des lokal erzeugten Stroms und Möglichkeit der Rückspeisung ins Netz</v>
      </c>
    </row>
    <row r="697">
      <c r="A697" t="str">
        <v>overview of services</v>
      </c>
      <c r="B697">
        <v>697</v>
      </c>
      <c r="C697">
        <f>HLOOKUP($C$1,$D$1:$I$9948,$B697,FALSE)</f>
        <v>0</v>
      </c>
      <c r="F697" t="str">
        <v xml:space="preserve"> </v>
      </c>
    </row>
    <row r="698">
      <c r="A698" t="str">
        <v>overview of services</v>
      </c>
      <c r="B698">
        <v>698</v>
      </c>
      <c r="C698">
        <f>HLOOKUP($C$1,$D$1:$I$9948,$B698,FALSE)</f>
        <v>0</v>
      </c>
      <c r="F698" t="str">
        <v xml:space="preserve"> </v>
      </c>
    </row>
    <row r="699">
      <c r="A699" t="str">
        <v>overview of services</v>
      </c>
      <c r="B699">
        <v>699</v>
      </c>
      <c r="C699">
        <f>HLOOKUP($C$1,$D$1:$I$9948,$B699,FALSE)</f>
        <v>0</v>
      </c>
      <c r="F699" t="str">
        <v xml:space="preserve"> </v>
      </c>
    </row>
    <row r="700" ht="90" customHeight="1">
      <c r="A700" t="str">
        <v>overview of services</v>
      </c>
      <c r="B700">
        <v>700</v>
      </c>
      <c r="C700" t="str">
        <f>HLOOKUP($C$1,$D$1:$I$9948,$B700,FALSE)</f>
        <v>Evaluation de performance incluant prévisions et/ou comparaisons, identification de dérives et gestion prévisionnelle</v>
      </c>
      <c r="D700" t="str">
        <v>Performance evaluation including forecasting and/or benchmarking; also including predictive management and fault detection</v>
      </c>
      <c r="E700" t="str">
        <v>Evaluation de performance incluant prévisions et/ou comparaisons, identification de dérives et gestion prévisionnelle</v>
      </c>
      <c r="F700" t="str">
        <v>Leistungsbewertung, einschließlich Vorhersage und/oder Benchmarking; einschließlich vorausschauendes Management und Fehlererkennung</v>
      </c>
    </row>
    <row r="701" ht="90" customHeight="1">
      <c r="A701" t="str">
        <v>overview of services</v>
      </c>
      <c r="B701">
        <v>701</v>
      </c>
      <c r="C701" t="str">
        <f>HLOOKUP($C$1,$D$1:$I$9948,$B701,FALSE)</f>
        <v>Retour d'information en temps réel ou analyse comparative au niveau des appareils avec recommandations personnalisées automatisées</v>
      </c>
      <c r="D701" t="str">
        <v>real-time feedback or benchmarking on appliance level with automated personalized recommendations</v>
      </c>
      <c r="E701" t="str">
        <v>Retour d'information en temps réel ou analyse comparative au niveau des appareils avec recommandations personnalisées automatisées</v>
      </c>
      <c r="F701" t="str">
        <v>Echtzeit-Feedback oder Benchmarking auf Geräteebene mit automatischen personalisierten Empfehlungen</v>
      </c>
    </row>
    <row r="702" ht="45" customHeight="1">
      <c r="A702" t="str">
        <v>overview of services</v>
      </c>
      <c r="B702">
        <v>702</v>
      </c>
      <c r="C702" t="str">
        <f>HLOOKUP($C$1,$D$1:$I$9948,$B702,FALSE)</f>
        <v>Plus de 50% des places de parking ont une borne de recharge</v>
      </c>
      <c r="D702" t="str">
        <v>&gt;50% of parking spaces has recharging point</v>
      </c>
      <c r="E702" t="str">
        <v>Plus de 50% des places de parking ont une borne de recharge</v>
      </c>
      <c r="F702" t="str">
        <v>&gt;50% der Parkplätze haben eine Aufladestation</v>
      </c>
    </row>
    <row r="703">
      <c r="A703" t="str">
        <v>overview of services</v>
      </c>
      <c r="B703">
        <v>703</v>
      </c>
      <c r="C703">
        <f>HLOOKUP($C$1,$D$1:$I$9948,$B703,FALSE)</f>
        <v>0</v>
      </c>
      <c r="F703" t="str">
        <v xml:space="preserve"> </v>
      </c>
    </row>
    <row r="704">
      <c r="A704" t="str">
        <v>overview of services</v>
      </c>
      <c r="B704">
        <v>704</v>
      </c>
      <c r="C704">
        <f>HLOOKUP($C$1,$D$1:$I$9948,$B704,FALSE)</f>
        <v>0</v>
      </c>
      <c r="F704" t="str">
        <v xml:space="preserve"> </v>
      </c>
    </row>
    <row r="705">
      <c r="A705" t="str">
        <v>overview of services</v>
      </c>
      <c r="B705">
        <v>705</v>
      </c>
      <c r="C705">
        <f>HLOOKUP($C$1,$D$1:$I$9948,$B705,FALSE)</f>
        <v>0</v>
      </c>
      <c r="F705" t="str">
        <v xml:space="preserve"> </v>
      </c>
    </row>
    <row r="706">
      <c r="A706" t="str">
        <v>overview of services</v>
      </c>
      <c r="B706">
        <v>706</v>
      </c>
      <c r="C706">
        <f>HLOOKUP($C$1,$D$1:$I$9948,$B706,FALSE)</f>
        <v>0</v>
      </c>
      <c r="F706" t="str">
        <v xml:space="preserve"> </v>
      </c>
    </row>
    <row r="707">
      <c r="A707" t="str">
        <v>overview of services</v>
      </c>
      <c r="B707">
        <v>707</v>
      </c>
      <c r="C707">
        <f>HLOOKUP($C$1,$D$1:$I$9948,$B707,FALSE)</f>
        <v>0</v>
      </c>
      <c r="F707" t="str">
        <v xml:space="preserve"> </v>
      </c>
    </row>
    <row r="708">
      <c r="A708" t="str">
        <v>overview of services</v>
      </c>
      <c r="B708">
        <v>708</v>
      </c>
      <c r="C708">
        <f>HLOOKUP($C$1,$D$1:$I$9948,$B708,FALSE)</f>
        <v>0</v>
      </c>
      <c r="F708" t="str">
        <v xml:space="preserve"> </v>
      </c>
    </row>
    <row r="709">
      <c r="A709" t="str">
        <v>overview of services</v>
      </c>
      <c r="B709">
        <v>709</v>
      </c>
      <c r="C709">
        <f>HLOOKUP($C$1,$D$1:$I$9948,$B709,FALSE)</f>
        <v>0</v>
      </c>
      <c r="F709" t="str">
        <v xml:space="preserve"> </v>
      </c>
    </row>
    <row r="710">
      <c r="A710" t="str">
        <v>overview of services</v>
      </c>
      <c r="B710">
        <v>710</v>
      </c>
      <c r="C710">
        <f>HLOOKUP($C$1,$D$1:$I$9948,$B710,FALSE)</f>
        <v>0</v>
      </c>
      <c r="F710" t="str">
        <v xml:space="preserve"> </v>
      </c>
    </row>
    <row r="711" ht="75" customHeight="1">
      <c r="A711" t="str">
        <v>overview of services</v>
      </c>
      <c r="B711">
        <v>711</v>
      </c>
      <c r="C711" t="str">
        <f>HLOOKUP($C$1,$D$1:$I$9948,$B711,FALSE)</f>
        <v>Préemption et réactivation programmée du contrôle de gestion de la demande avec régulation optimisée</v>
      </c>
      <c r="D711" t="str">
        <v>Scheduled override of DSM control and reactivation with optimised control</v>
      </c>
      <c r="E711" t="str">
        <v>Préemption et réactivation programmée du contrôle de gestion de la demande avec régulation optimisée</v>
      </c>
      <c r="F711" t="str">
        <v>Zeitgesteuertes Außerkraftsetzen der DSM-Steuerung und Wiedereinschalten mit optimierter Steuerung</v>
      </c>
    </row>
    <row r="712">
      <c r="A712" t="str">
        <v>overview of services</v>
      </c>
      <c r="B712">
        <v>712</v>
      </c>
      <c r="C712">
        <f>HLOOKUP($C$1,$D$1:$I$9948,$B712,FALSE)</f>
        <v>0</v>
      </c>
      <c r="F712" t="str">
        <v xml:space="preserve"> </v>
      </c>
    </row>
    <row r="713" ht="31.5" customHeight="1">
      <c r="A713" t="str">
        <v>overview of services</v>
      </c>
      <c r="B713">
        <v>713</v>
      </c>
      <c r="C713" t="str">
        <f>HLOOKUP($C$1,$D$1:$I$9948,$B713,FALSE)</f>
        <v>Fait partie de la méthode A: 1-OUI; 0-NON</v>
      </c>
      <c r="D713" t="str">
        <v>part of the method A: 1 - YES; 0 - NO</v>
      </c>
      <c r="E713" t="str">
        <v>Fait partie de la méthode A: 1-OUI; 0-NON</v>
      </c>
      <c r="F713" t="str">
        <v>Teil der Methode A: 1 - JA; 0 - NEIN</v>
      </c>
    </row>
    <row r="714" ht="31.5" customHeight="1">
      <c r="A714" t="str">
        <v>overview of services</v>
      </c>
      <c r="B714">
        <v>714</v>
      </c>
      <c r="C714" t="str">
        <f>HLOOKUP($C$1,$D$1:$I$9948,$B714,FALSE)</f>
        <v>Fait partie de la méthode B: 1-OUI; 0-NON</v>
      </c>
      <c r="D714" t="str">
        <v>part of the method B: 1 - YES; 0 - NO</v>
      </c>
      <c r="E714" t="str">
        <v>Fait partie de la méthode B: 1-OUI; 0-NON</v>
      </c>
      <c r="F714" t="str">
        <v>Teil der Methode B: 1 - JA; 0 - NEIN</v>
      </c>
    </row>
    <row r="715" ht="47.25" customHeight="1">
      <c r="A715" t="str">
        <v>overview of services</v>
      </c>
      <c r="B715">
        <v>715</v>
      </c>
      <c r="C715" t="str">
        <f>HLOOKUP($C$1,$D$1:$I$9948,$B715,FALSE)</f>
        <v>Fait partie des services sur-mesure: 1-OUI; 0-NON</v>
      </c>
      <c r="D715" t="str">
        <v>part of the custom services list?: 1 - YES; 0 - NO</v>
      </c>
      <c r="E715" t="str">
        <v>Fait partie des services sur-mesure: 1-OUI; 0-NON</v>
      </c>
      <c r="F715" t="str">
        <v>Teil der Liste der benutzerdefinierten Dienste?: 1 - JA; 0 - NEIN</v>
      </c>
    </row>
    <row r="716" ht="63" customHeight="1">
      <c r="A716" t="str">
        <v>overview of services</v>
      </c>
      <c r="B716">
        <v>716</v>
      </c>
      <c r="C716" t="str">
        <f>HLOOKUP($C$1,$D$1:$I$9948,$B716,FALSE)</f>
        <v>Conditionnalité / Dépendance d'autres services ou type de bâtiment</v>
      </c>
      <c r="D716" t="str">
        <v>Preconditions / Dependency on other services or building types</v>
      </c>
      <c r="E716" t="str">
        <v>Conditionnalité / Dépendance d'autres services ou type de bâtiment</v>
      </c>
      <c r="F716" t="str">
        <v>Voraussetzungen/Abhängigkeit von anderen Dienstleistungen oder Gebäudetypen</v>
      </c>
    </row>
    <row r="717" ht="15.75" customHeight="1">
      <c r="A717" t="str">
        <v>overview of services</v>
      </c>
      <c r="B717">
        <v>717</v>
      </c>
      <c r="C717">
        <f>HLOOKUP($C$1,$D$1:$I$9948,$B717,FALSE)</f>
        <v>0</v>
      </c>
      <c r="F717" t="str">
        <v xml:space="preserve"> </v>
      </c>
    </row>
    <row r="718" ht="15.75" customHeight="1">
      <c r="A718" t="str">
        <v>overview of services</v>
      </c>
      <c r="B718">
        <v>718</v>
      </c>
      <c r="C718">
        <f>HLOOKUP($C$1,$D$1:$I$9948,$B718,FALSE)</f>
        <v>0</v>
      </c>
      <c r="F718" t="str">
        <v xml:space="preserve"> </v>
      </c>
    </row>
    <row r="719" ht="45" customHeight="1">
      <c r="A719" t="str">
        <v>overview of services</v>
      </c>
      <c r="B719">
        <v>719</v>
      </c>
      <c r="C719" t="str">
        <f>HLOOKUP($C$1,$D$1:$I$9948,$B719,FALSE)</f>
        <v>Triage: non pertinent pour des systèmes thermoactifs (TABS)</v>
      </c>
      <c r="D719" t="str">
        <v>Triage: not relevant in case of TABS.</v>
      </c>
      <c r="E719" t="str">
        <v>Triage: non pertinent pour des systèmes thermoactifs (TABS)</v>
      </c>
      <c r="F719" t="str">
        <v>Triage: im Falle von TABS nicht relevant.</v>
      </c>
    </row>
    <row r="720" ht="75" customHeight="1">
      <c r="A720" t="str">
        <v>overview of services</v>
      </c>
      <c r="B720">
        <v>720</v>
      </c>
      <c r="C720" t="str">
        <f>HLOOKUP($C$1,$D$1:$I$9948,$B720,FALSE)</f>
        <v>Triage: pertinent seulement pour des systèmes thermoactifs (TABS). Principalement limité aux bâtiments non résidentiels</v>
      </c>
      <c r="D720" t="str">
        <v>Triage: only relevant in case of TABS. Mostly restricted to non-residential buildings</v>
      </c>
      <c r="E720" t="str">
        <v>Triage: pertinent seulement pour des systèmes thermoactifs (TABS). Principalement limité aux bâtiments non résidentiels</v>
      </c>
      <c r="F720" t="str">
        <v>Triage: nur im Falle von TABS relevant. Meistens auf Nichtwohngebäude beschränkt</v>
      </c>
    </row>
    <row r="721" ht="45" customHeight="1">
      <c r="A721" t="str">
        <v>overview of services</v>
      </c>
      <c r="B721">
        <v>721</v>
      </c>
      <c r="C721" t="str">
        <f>HLOOKUP($C$1,$D$1:$I$9948,$B721,FALSE)</f>
        <v>Applicable uniquement en cas de chauffages individuels</v>
      </c>
      <c r="D721" t="str">
        <v>Not applicable in case of individual heaters (e.g. stoves)</v>
      </c>
      <c r="E721" t="str">
        <v>Applicable uniquement en cas de chauffages individuels</v>
      </c>
      <c r="F721" t="str">
        <v>Entfällt bei Einzelheizgeräten (z. B. Öfen)</v>
      </c>
    </row>
    <row r="722" ht="45" customHeight="1">
      <c r="A722" t="str">
        <v>overview of services</v>
      </c>
      <c r="B722">
        <v>722</v>
      </c>
      <c r="C722" t="str">
        <f>HLOOKUP($C$1,$D$1:$I$9948,$B722,FALSE)</f>
        <v>Applicable uniquement en cas de système de chauffage hydronique</v>
      </c>
      <c r="D722" t="str">
        <v>Only applicable for hydronic heating systems</v>
      </c>
      <c r="E722" t="str">
        <v>Applicable uniquement en cas de système de chauffage hydronique</v>
      </c>
      <c r="F722" t="str">
        <v>Gilt nur für Warmwasserheizsysteme</v>
      </c>
    </row>
    <row r="723" ht="45" customHeight="1">
      <c r="A723" t="str">
        <v>overview of services</v>
      </c>
      <c r="B723">
        <v>723</v>
      </c>
      <c r="C723" t="str">
        <f>HLOOKUP($C$1,$D$1:$I$9948,$B723,FALSE)</f>
        <v>Applicable uniquement en cas de présence de stockage d'énergie thermique</v>
      </c>
      <c r="D723" t="str">
        <v xml:space="preserve">Only applicable in case thermal energy storage is present. </v>
      </c>
      <c r="E723" t="str">
        <v>Applicable uniquement en cas de présence de stockage d'énergie thermique</v>
      </c>
      <c r="F723" t="str">
        <v xml:space="preserve">Gilt nur, wenn ein thermischer Energiespeicher vorhanden ist. </v>
      </c>
    </row>
    <row r="724" ht="45" customHeight="1">
      <c r="A724" t="str">
        <v>overview of services</v>
      </c>
      <c r="B724">
        <v>724</v>
      </c>
      <c r="C724" t="str">
        <f>HLOOKUP($C$1,$D$1:$I$9948,$B724,FALSE)</f>
        <v>Applicable uniquement pour chauffage avec combustion ou réseau de chaleur</v>
      </c>
      <c r="D724" t="str">
        <v>Only applicable in case of combustion heater or district heating</v>
      </c>
      <c r="E724" t="str">
        <v>Applicable uniquement pour chauffage avec combustion ou réseau de chaleur</v>
      </c>
      <c r="F724" t="str">
        <v>Gilt nur für Verbrennungsheizungen oder Fernwärme</v>
      </c>
    </row>
    <row r="725" ht="30" customHeight="1">
      <c r="A725" t="str">
        <v>overview of services</v>
      </c>
      <c r="B725">
        <v>725</v>
      </c>
      <c r="C725" t="str">
        <f>HLOOKUP($C$1,$D$1:$I$9948,$B725,FALSE)</f>
        <v>Applicable uniquement pour pompe à chaleur</v>
      </c>
      <c r="D725" t="str">
        <v>Only applicable in case of heat pumps</v>
      </c>
      <c r="E725" t="str">
        <v>Applicable uniquement pour pompe à chaleur</v>
      </c>
      <c r="F725" t="str">
        <v>Gilt nur für Wärmepumpen</v>
      </c>
    </row>
    <row r="726" ht="75" customHeight="1">
      <c r="A726" t="str">
        <v>overview of services</v>
      </c>
      <c r="B726">
        <v>726</v>
      </c>
      <c r="C726" t="str">
        <f>HLOOKUP($C$1,$D$1:$I$9948,$B726,FALSE)</f>
        <v>Applicable uniquement en cas de générateurs de chaleur multiples (principalement pour des grands bâtiments)</v>
      </c>
      <c r="D726" t="str">
        <v>Only applicable in case of multiple heat generators, mostly restricted to large buildings</v>
      </c>
      <c r="E726" t="str">
        <v>Applicable uniquement en cas de générateurs de chaleur multiples (principalement pour des grands bâtiments)</v>
      </c>
      <c r="F726" t="str">
        <v>Nur anwendbar im Falle mehrerer Wärmeerzeuger, meist auf große Gebäude beschränkt</v>
      </c>
    </row>
    <row r="727">
      <c r="A727" t="str">
        <v>overview of services</v>
      </c>
      <c r="B727">
        <v>727</v>
      </c>
      <c r="C727">
        <f>HLOOKUP($C$1,$D$1:$I$9948,$B727,FALSE)</f>
        <v>0</v>
      </c>
      <c r="F727" t="str">
        <v xml:space="preserve"> </v>
      </c>
    </row>
    <row r="728" ht="60" customHeight="1">
      <c r="A728" t="str">
        <v>overview of services</v>
      </c>
      <c r="B728">
        <v>728</v>
      </c>
      <c r="C728" t="str">
        <f>HLOOKUP($C$1,$D$1:$I$9948,$B728,FALSE)</f>
        <v>La nature de l'algorithme de contrôle doit pouvoir être inspectée.</v>
      </c>
      <c r="D728" t="str">
        <v xml:space="preserve">The inspectability of the nature of the control algorithm would need to be facilitated </v>
      </c>
      <c r="E728" t="str">
        <v>La nature de l'algorithme de contrôle doit pouvoir être inspectée.</v>
      </c>
      <c r="F728" t="str">
        <v xml:space="preserve">Die Überprüfbarkeit der Art des Kontrollalgorithmus müsste erleichtert werden </v>
      </c>
    </row>
    <row r="729" ht="45" customHeight="1">
      <c r="A729" t="str">
        <v>overview of services</v>
      </c>
      <c r="B729">
        <v>729</v>
      </c>
      <c r="C729" t="str">
        <f>HLOOKUP($C$1,$D$1:$I$9948,$B729,FALSE)</f>
        <v>Applicable uniquement en cas de stockage d'ECS avec chauffage électrique</v>
      </c>
      <c r="D729" t="str">
        <v>Only applicable in case of DHW storage with electric heating</v>
      </c>
      <c r="E729" t="str">
        <v>Applicable uniquement en cas de stockage d'ECS avec chauffage électrique</v>
      </c>
      <c r="F729" t="str">
        <v>Gilt nur für Trinkwarmwasserspeicher mit Elektroheizung</v>
      </c>
    </row>
    <row r="730" ht="60" customHeight="1">
      <c r="A730" t="str">
        <v>overview of services</v>
      </c>
      <c r="B730">
        <v>730</v>
      </c>
      <c r="C730" t="str">
        <f>HLOOKUP($C$1,$D$1:$I$9948,$B730,FALSE)</f>
        <v>Applicable uniquement en cas de stockage d'ECS avec chauffage non-électrique</v>
      </c>
      <c r="D730" t="str">
        <v>Only applicable in case of DHW storage with non-electrical heat  generation</v>
      </c>
      <c r="E730" t="str">
        <v>Applicable uniquement en cas de stockage d'ECS avec chauffage non-électrique</v>
      </c>
      <c r="F730" t="str">
        <v>Gilt nur bei Trinkwarmwasserspeicherung mit nicht-elektrischer Wärmeerzeugung</v>
      </c>
    </row>
    <row r="731" ht="45" customHeight="1">
      <c r="A731" t="str">
        <v>overview of services</v>
      </c>
      <c r="B731">
        <v>731</v>
      </c>
      <c r="C731" t="str">
        <f>HLOOKUP($C$1,$D$1:$I$9948,$B731,FALSE)</f>
        <v>Applicable uniquement en cas de stockage d'ECS avec collecteur solaire</v>
      </c>
      <c r="D731" t="str">
        <v>Only applicable in case of DHW storage with solar collector</v>
      </c>
      <c r="E731" t="str">
        <v>Applicable uniquement en cas de stockage d'ECS avec collecteur solaire</v>
      </c>
      <c r="F731" t="str">
        <v>Gilt nur für Trinkwarmwasserspeicher mit Solarkollektor</v>
      </c>
    </row>
    <row r="732" ht="75" customHeight="1">
      <c r="A732" t="str">
        <v>overview of services</v>
      </c>
      <c r="B732">
        <v>732</v>
      </c>
      <c r="C732" t="str">
        <f>HLOOKUP($C$1,$D$1:$I$9948,$B732,FALSE)</f>
        <v>Applicable uniquement en cas de générateurs de chaleur multiples (principalement pour des grands bâtiments)</v>
      </c>
      <c r="D732" t="str">
        <v>Only applicable in case of multiple heat generators, mostly restricted to large buildings</v>
      </c>
      <c r="E732" t="str">
        <v>Applicable uniquement en cas de générateurs de chaleur multiples (principalement pour des grands bâtiments)</v>
      </c>
      <c r="F732" t="str">
        <v>Nur anwendbar im Falle mehrerer Wärmeerzeuger, meist auf große Gebäude beschränkt</v>
      </c>
    </row>
    <row r="733">
      <c r="A733" t="str">
        <v>overview of services</v>
      </c>
      <c r="B733">
        <v>733</v>
      </c>
      <c r="C733">
        <f>HLOOKUP($C$1,$D$1:$I$9948,$B733,FALSE)</f>
        <v>0</v>
      </c>
      <c r="F733" t="str">
        <v xml:space="preserve"> </v>
      </c>
    </row>
    <row r="734" ht="60" customHeight="1">
      <c r="A734" t="str">
        <v>overview of services</v>
      </c>
      <c r="B734">
        <v>734</v>
      </c>
      <c r="C734" t="str">
        <f>HLOOKUP($C$1,$D$1:$I$9948,$B734,FALSE)</f>
        <v>Applicable uniquement si des systèmes mécaniques de refroidissement sont présents</v>
      </c>
      <c r="D734" t="str">
        <v>Only applicable in case mechanical cooling systems are present</v>
      </c>
      <c r="E734" t="str">
        <v>Applicable uniquement si des systèmes mécaniques de refroidissement sont présents</v>
      </c>
      <c r="F734" t="str">
        <v>Nur anwendbar, wenn mechanische Kühlsysteme vorhanden sind</v>
      </c>
    </row>
    <row r="735" ht="90" customHeight="1">
      <c r="A735" t="str">
        <v>overview of services</v>
      </c>
      <c r="B735">
        <v>735</v>
      </c>
      <c r="C735" t="str">
        <f>HLOOKUP($C$1,$D$1:$I$9948,$B735,FALSE)</f>
        <v>Applicable uniquement en cas de présence de systèmes de refroidissement mécaniques basés sur des systèmes thermoactifs (TABS)</v>
      </c>
      <c r="D735" t="str">
        <v>Only applicable in case mechanical cooling systems  based on TABS are present</v>
      </c>
      <c r="E735" t="str">
        <v>Applicable uniquement en cas de présence de systèmes de refroidissement mécaniques basés sur des systèmes thermoactifs (TABS)</v>
      </c>
      <c r="F735" t="str">
        <v>Nur anwendbar, wenn mechanische Kühlsysteme auf der Grundlage von TABS vorhanden sind</v>
      </c>
    </row>
    <row r="736" ht="75" customHeight="1">
      <c r="A736" t="str">
        <v>overview of services</v>
      </c>
      <c r="B736">
        <v>736</v>
      </c>
      <c r="C736" t="str">
        <f>HLOOKUP($C$1,$D$1:$I$9948,$B736,FALSE)</f>
        <v>Applicable uniquement en cas de présence de systèmes de refroidissement mécaniques avec un système de distribution hydronique</v>
      </c>
      <c r="D736" t="str">
        <v>Only applicable in case mechanical cooling systems  with hydronic distribution system are present</v>
      </c>
      <c r="E736" t="str">
        <v>Applicable uniquement en cas de présence de systèmes de refroidissement mécaniques avec un système de distribution hydronique</v>
      </c>
      <c r="F736" t="str">
        <v>Nur anwendbar, wenn mechanische Kühlsysteme mit hydronischem Verteilungssystem vorhanden sind</v>
      </c>
    </row>
    <row r="737" ht="75" customHeight="1">
      <c r="A737" t="str">
        <v>overview of services</v>
      </c>
      <c r="B737">
        <v>737</v>
      </c>
      <c r="C737" t="str">
        <f>HLOOKUP($C$1,$D$1:$I$9948,$B737,FALSE)</f>
        <v>Applicable uniquement en cas de présence de systèmes de refroidissement mécaniques avec un système de distribution hydronique</v>
      </c>
      <c r="D737" t="str">
        <v>Only applicable in case mechanical cooling systems  with hydronic distribution system are present</v>
      </c>
      <c r="E737" t="str">
        <v>Applicable uniquement en cas de présence de systèmes de refroidissement mécaniques avec un système de distribution hydronique</v>
      </c>
      <c r="F737" t="str">
        <v>Nur anwendbar, wenn mechanische Kühlsysteme mit hydronischem Verteilungssystem vorhanden sind</v>
      </c>
    </row>
    <row r="738" ht="60" customHeight="1">
      <c r="A738" t="str">
        <v>overview of services</v>
      </c>
      <c r="B738">
        <v>738</v>
      </c>
      <c r="C738" t="str">
        <f>HLOOKUP($C$1,$D$1:$I$9948,$B738,FALSE)</f>
        <v>Applicable uniquement si des systèmes mécaniques de refroidissement sont présents</v>
      </c>
      <c r="D738" t="str">
        <v>Only applicable in case mechanical cooling systems are present</v>
      </c>
      <c r="E738" t="str">
        <v>Applicable uniquement si des systèmes mécaniques de refroidissement sont présents</v>
      </c>
      <c r="F738" t="str">
        <v>Nur anwendbar, wenn mechanische Kühlsysteme vorhanden sind</v>
      </c>
    </row>
    <row r="739" ht="90" customHeight="1">
      <c r="A739" t="str">
        <v>overview of services</v>
      </c>
      <c r="B739">
        <v>739</v>
      </c>
      <c r="C739" t="str">
        <f>HLOOKUP($C$1,$D$1:$I$9948,$B739,FALSE)</f>
        <v>Applicable uniquement si des systèmes mécaniques de refroidissement sont présents et contiennent un système de stockage thermique</v>
      </c>
      <c r="D739" t="str">
        <v>Only applicable in case mechanical cooling systems are present ánd include TES systems</v>
      </c>
      <c r="E739" t="str">
        <v>Applicable uniquement si des systèmes mécaniques de refroidissement sont présents et contiennent un système de stockage thermique</v>
      </c>
      <c r="F739" t="str">
        <v>Gilt nur, wenn mechanische Kühlsysteme vorhanden sind und TES-Systeme umfassen.</v>
      </c>
    </row>
    <row r="740" ht="60" customHeight="1">
      <c r="A740" t="str">
        <v>overview of services</v>
      </c>
      <c r="B740">
        <v>740</v>
      </c>
      <c r="C740" t="str">
        <f>HLOOKUP($C$1,$D$1:$I$9948,$B740,FALSE)</f>
        <v>Applicable uniquement si des systèmes mécaniques de refroidissement sont présents</v>
      </c>
      <c r="D740" t="str">
        <v>Only applicable in case mechanical cooling systems are present</v>
      </c>
      <c r="E740" t="str">
        <v>Applicable uniquement si des systèmes mécaniques de refroidissement sont présents</v>
      </c>
      <c r="F740" t="str">
        <v>Nur anwendbar, wenn mechanische Kühlsysteme vorhanden sind</v>
      </c>
    </row>
    <row r="741" ht="75" customHeight="1">
      <c r="A741" t="str">
        <v>overview of services</v>
      </c>
      <c r="B741">
        <v>741</v>
      </c>
      <c r="C741" t="str">
        <f>HLOOKUP($C$1,$D$1:$I$9948,$B741,FALSE)</f>
        <v>Applicable uniquement si plusieurs systèmes mécaniques de refroidissement sont présents</v>
      </c>
      <c r="D741" t="str">
        <v>Only applicable in case multiple mechanical cooling systems are present</v>
      </c>
      <c r="E741" t="str">
        <v>Applicable uniquement si plusieurs systèmes mécaniques de refroidissement sont présents</v>
      </c>
      <c r="F741" t="str">
        <v>Nur anwendbar, wenn mehrere mechanische Kühlsysteme vorhanden sind</v>
      </c>
    </row>
    <row r="742" ht="60" customHeight="1">
      <c r="A742" t="str">
        <v>overview of services</v>
      </c>
      <c r="B742">
        <v>742</v>
      </c>
      <c r="C742" t="str">
        <f>HLOOKUP($C$1,$D$1:$I$9948,$B742,FALSE)</f>
        <v>Applicable uniquement si des systèmes mécaniques de refroidissement sont présents</v>
      </c>
      <c r="D742" t="str">
        <v>Only applicable in case mechanical cooling systems are present</v>
      </c>
      <c r="E742" t="str">
        <v>Applicable uniquement si des systèmes mécaniques de refroidissement sont présents</v>
      </c>
      <c r="F742" t="str">
        <v>Nur anwendbar, wenn mechanische Kühlsysteme vorhanden sind</v>
      </c>
    </row>
    <row r="743" ht="60" customHeight="1">
      <c r="A743" t="str">
        <v>overview of services</v>
      </c>
      <c r="B743">
        <v>743</v>
      </c>
      <c r="C743" t="str">
        <f>HLOOKUP($C$1,$D$1:$I$9948,$B743,FALSE)</f>
        <v>La nature de l'algorithme de contrôle doit pouvoir être inspectée.</v>
      </c>
      <c r="D743" t="str">
        <v xml:space="preserve">The inspectability of the nature of the control algorithm would need to be facilitated </v>
      </c>
      <c r="E743" t="str">
        <v>La nature de l'algorithme de contrôle doit pouvoir être inspectée.</v>
      </c>
      <c r="F743" t="str">
        <v xml:space="preserve">Die Überprüfbarkeit der Art des Kontrollalgorithmus müsste erleichtert werden </v>
      </c>
    </row>
    <row r="744">
      <c r="A744" t="str">
        <v>overview of services</v>
      </c>
      <c r="B744">
        <v>744</v>
      </c>
      <c r="C744" t="str">
        <f>HLOOKUP($C$1,$D$1:$I$9948,$B744,FALSE)</f>
        <v>A évaluer systématiquement</v>
      </c>
      <c r="D744" t="str">
        <v>Always to be assessed</v>
      </c>
      <c r="E744" t="str">
        <v>A évaluer systématiquement</v>
      </c>
      <c r="F744" t="str">
        <v>Immer zu bewerten</v>
      </c>
    </row>
    <row r="745" ht="30" customHeight="1">
      <c r="A745" t="str">
        <v>overview of services</v>
      </c>
      <c r="B745">
        <v>745</v>
      </c>
      <c r="C745" t="str">
        <f>HLOOKUP($C$1,$D$1:$I$9948,$B745,FALSE)</f>
        <v>Applicable uniquement en cas de ventilation mécanique</v>
      </c>
      <c r="D745" t="str">
        <v>Only in case of mechanical ventilation</v>
      </c>
      <c r="E745" t="str">
        <v>Applicable uniquement en cas de ventilation mécanique</v>
      </c>
      <c r="F745" t="str">
        <v>Nur im Falle einer mechanischer Lüftung</v>
      </c>
    </row>
    <row r="746" ht="45" customHeight="1">
      <c r="A746" t="str">
        <v>overview of services</v>
      </c>
      <c r="B746">
        <v>746</v>
      </c>
      <c r="C746" t="str">
        <f>HLOOKUP($C$1,$D$1:$I$9948,$B746,FALSE)</f>
        <v>Applicable uniquement en cas de ventilation avec récupération de chaleur</v>
      </c>
      <c r="D746" t="str">
        <v>Only in case of mechanical ventilation with heat recovery</v>
      </c>
      <c r="E746" t="str">
        <v>Applicable uniquement en cas de ventilation avec récupération de chaleur</v>
      </c>
      <c r="F746" t="str">
        <v>Nur bei mechanischer Lüftung mit Wärmerückgewinnung</v>
      </c>
    </row>
    <row r="747" ht="45" customHeight="1">
      <c r="A747" t="str">
        <v>overview of services</v>
      </c>
      <c r="B747">
        <v>747</v>
      </c>
      <c r="C747" t="str">
        <f>HLOOKUP($C$1,$D$1:$I$9948,$B747,FALSE)</f>
        <v>Applicable uniquement en cas de ventilation mécanique qui alimente le chauffage</v>
      </c>
      <c r="D747" t="str">
        <v>Only in case of mechanical ventilation which supplies heating</v>
      </c>
      <c r="E747" t="str">
        <v>Applicable uniquement en cas de ventilation mécanique qui alimente le chauffage</v>
      </c>
      <c r="F747" t="str">
        <v>Nur bei mechanischer Lüftung, die die Heizung versorgt</v>
      </c>
    </row>
    <row r="748" ht="45" customHeight="1">
      <c r="A748" t="str">
        <v>overview of services</v>
      </c>
      <c r="B748">
        <v>748</v>
      </c>
      <c r="C748" t="str">
        <f>HLOOKUP($C$1,$D$1:$I$9948,$B748,FALSE)</f>
        <v>Applicable uniquement en cas de ventilation mécanique ou hybride</v>
      </c>
      <c r="D748" t="str">
        <v>Only in case of mechanical or hybrid ventilation</v>
      </c>
      <c r="E748" t="str">
        <v>Applicable uniquement en cas de ventilation mécanique ou hybride</v>
      </c>
      <c r="F748" t="str">
        <v>Nur bei mechanischer oder hybrider Beatmung</v>
      </c>
    </row>
    <row r="749">
      <c r="A749" t="str">
        <v>overview of services</v>
      </c>
      <c r="B749">
        <v>749</v>
      </c>
      <c r="C749" t="str">
        <f>HLOOKUP($C$1,$D$1:$I$9948,$B749,FALSE)</f>
        <v>A évaluer systématiquement</v>
      </c>
      <c r="D749" t="str">
        <v>Always to be assessed</v>
      </c>
      <c r="E749" t="str">
        <v>A évaluer systématiquement</v>
      </c>
      <c r="F749" t="str">
        <v>Immer zu bewerten</v>
      </c>
    </row>
    <row r="750">
      <c r="A750" t="str">
        <v>overview of services</v>
      </c>
      <c r="B750">
        <v>750</v>
      </c>
      <c r="C750" t="str">
        <f>HLOOKUP($C$1,$D$1:$I$9948,$B750,FALSE)</f>
        <v>A évaluer systématiquement</v>
      </c>
      <c r="D750" t="str">
        <v>Always to be assessed</v>
      </c>
      <c r="E750" t="str">
        <v>A évaluer systématiquement</v>
      </c>
      <c r="F750" t="str">
        <v>Immer zu bewerten</v>
      </c>
    </row>
    <row r="751">
      <c r="A751" t="str">
        <v>overview of services</v>
      </c>
      <c r="B751">
        <v>751</v>
      </c>
      <c r="C751" t="str">
        <f>HLOOKUP($C$1,$D$1:$I$9948,$B751,FALSE)</f>
        <v>A évaluer systématiquement</v>
      </c>
      <c r="D751" t="str">
        <v>Always to be assessed</v>
      </c>
      <c r="E751" t="str">
        <v>A évaluer systématiquement</v>
      </c>
      <c r="F751" t="str">
        <v>Immer zu bewerten</v>
      </c>
    </row>
    <row r="752" ht="45" customHeight="1">
      <c r="A752" t="str">
        <v>overview of services</v>
      </c>
      <c r="B752">
        <v>752</v>
      </c>
      <c r="C752" t="str">
        <f>HLOOKUP($C$1,$D$1:$I$9948,$B752,FALSE)</f>
        <v>Applicable uniquement en cas de protections solaires mobiles</v>
      </c>
      <c r="D752" t="str">
        <v>Only applicable in case movable shades, screens or blinds are present</v>
      </c>
      <c r="E752" t="str">
        <v>Applicable uniquement en cas de protections solaires mobiles</v>
      </c>
      <c r="F752" t="str">
        <v>Gilt nur, wenn bewegliche Jalousien, Rollos oder Rollläden vorhanden sind.</v>
      </c>
    </row>
    <row r="753">
      <c r="A753" t="str">
        <v>overview of services</v>
      </c>
      <c r="B753">
        <v>753</v>
      </c>
      <c r="C753">
        <f>HLOOKUP($C$1,$D$1:$I$9948,$B753,FALSE)</f>
        <v>0</v>
      </c>
      <c r="F753" t="str">
        <v xml:space="preserve"> </v>
      </c>
    </row>
    <row r="754" ht="45" customHeight="1">
      <c r="A754" t="str">
        <v>overview of services</v>
      </c>
      <c r="B754">
        <v>754</v>
      </c>
      <c r="C754" t="str">
        <f>HLOOKUP($C$1,$D$1:$I$9948,$B754,FALSE)</f>
        <v>Applicable uniquement en cas de protections solaires mobiles</v>
      </c>
      <c r="D754" t="str">
        <v>Only applicable in case movable shades, screens or blinds are present</v>
      </c>
      <c r="E754" t="str">
        <v>Applicable uniquement en cas de protections solaires mobiles</v>
      </c>
      <c r="F754" t="str">
        <v>Gilt nur, wenn bewegliche Jalousien, Rollos oder Rollläden vorhanden sind.</v>
      </c>
    </row>
    <row r="755" ht="45" customHeight="1">
      <c r="A755" t="str">
        <v>overview of services</v>
      </c>
      <c r="B755">
        <v>755</v>
      </c>
      <c r="C755" t="str">
        <f>HLOOKUP($C$1,$D$1:$I$9948,$B755,FALSE)</f>
        <v>Applicable uniquement en cas de production locale d'énergie</v>
      </c>
      <c r="D755" t="str">
        <v>Only applicable in case of local energy generation</v>
      </c>
      <c r="E755" t="str">
        <v>Applicable uniquement en cas de production locale d'énergie</v>
      </c>
      <c r="F755" t="str">
        <v>Gilt nur für die lokale Energieerzeugung</v>
      </c>
    </row>
    <row r="756" ht="45" customHeight="1">
      <c r="A756" t="str">
        <v>overview of services</v>
      </c>
      <c r="B756">
        <v>756</v>
      </c>
      <c r="C756" t="str">
        <f>HLOOKUP($C$1,$D$1:$I$9948,$B756,FALSE)</f>
        <v>Applicable uniquement en cas de production locale d'énergie</v>
      </c>
      <c r="D756" t="str">
        <v>Only applicable in case of local energy generation</v>
      </c>
      <c r="E756" t="str">
        <v>Applicable uniquement en cas de production locale d'énergie</v>
      </c>
      <c r="F756" t="str">
        <v>Gilt nur für die lokale Energieerzeugung</v>
      </c>
    </row>
    <row r="757" ht="45" customHeight="1">
      <c r="A757" t="str">
        <v>overview of services</v>
      </c>
      <c r="B757">
        <v>757</v>
      </c>
      <c r="C757" t="str">
        <f>HLOOKUP($C$1,$D$1:$I$9948,$B757,FALSE)</f>
        <v>Applicable uniquement en cas de production locale d'énergie</v>
      </c>
      <c r="D757" t="str">
        <v>Only applicable in case of local energy generation</v>
      </c>
      <c r="E757" t="str">
        <v>Applicable uniquement en cas de production locale d'énergie</v>
      </c>
      <c r="F757" t="str">
        <v>Gilt nur für die lokale Energieerzeugung</v>
      </c>
    </row>
    <row r="758" ht="30" customHeight="1">
      <c r="A758" t="str">
        <v>overview of services</v>
      </c>
      <c r="B758">
        <v>758</v>
      </c>
      <c r="C758" t="str">
        <f>HLOOKUP($C$1,$D$1:$I$9948,$B758,FALSE)</f>
        <v>Applicable uniquement en cas de cogénération</v>
      </c>
      <c r="D758" t="str">
        <v>Only applicable in case of CHP</v>
      </c>
      <c r="E758" t="str">
        <v>Applicable uniquement en cas de cogénération</v>
      </c>
      <c r="F758" t="str">
        <v>Gilt nur im Falle von KWK</v>
      </c>
    </row>
    <row r="759" ht="45" customHeight="1">
      <c r="A759" t="str">
        <v>overview of services</v>
      </c>
      <c r="B759">
        <v>759</v>
      </c>
      <c r="C759" t="str">
        <f>HLOOKUP($C$1,$D$1:$I$9948,$B759,FALSE)</f>
        <v>Applicable uniquement en cas de stockage local d'énergie</v>
      </c>
      <c r="D759" t="str">
        <v>Only applicable in case of local energy storage</v>
      </c>
      <c r="E759" t="str">
        <v>Applicable uniquement en cas de stockage local d'énergie</v>
      </c>
      <c r="F759" t="str">
        <v>Nur anwendbar bei lokaler Energiespeicherung</v>
      </c>
    </row>
    <row r="760" ht="45" customHeight="1">
      <c r="A760" t="str">
        <v>overview of services</v>
      </c>
      <c r="B760">
        <v>760</v>
      </c>
      <c r="C760" t="str">
        <f>HLOOKUP($C$1,$D$1:$I$9948,$B760,FALSE)</f>
        <v>Applicable uniquement en cas de stockage local d'énergie</v>
      </c>
      <c r="D760" t="str">
        <v>Only applicable in case of local energy storage</v>
      </c>
      <c r="E760" t="str">
        <v>Applicable uniquement en cas de stockage local d'énergie</v>
      </c>
      <c r="F760" t="str">
        <v>Nur anwendbar bei lokaler Energiespeicherung</v>
      </c>
    </row>
    <row r="761">
      <c r="A761" t="str">
        <v>overview of services</v>
      </c>
      <c r="B761">
        <v>761</v>
      </c>
      <c r="C761" t="str">
        <f>HLOOKUP($C$1,$D$1:$I$9948,$B761,FALSE)</f>
        <v>A évaluer systématiquement</v>
      </c>
      <c r="D761" t="str">
        <v>Always to be assessed</v>
      </c>
      <c r="E761" t="str">
        <v>A évaluer systématiquement</v>
      </c>
      <c r="F761" t="str">
        <v>Immer zu bewerten</v>
      </c>
    </row>
    <row r="762" ht="45" customHeight="1">
      <c r="A762" t="str">
        <v>overview of services</v>
      </c>
      <c r="B762">
        <v>762</v>
      </c>
      <c r="C762" t="str">
        <f>HLOOKUP($C$1,$D$1:$I$9948,$B762,FALSE)</f>
        <v>A évaluer uniquement si des places de parking sont disponibles sur le site</v>
      </c>
      <c r="D762" t="str">
        <v>Only to be assessed if parking spots available on site</v>
      </c>
      <c r="E762" t="str">
        <v>A évaluer uniquement si des places de parking sont disponibles sur le site</v>
      </c>
      <c r="F762" t="str">
        <v>Nur zu bewerten, wenn vor Ort Parkplätze vorhanden sind</v>
      </c>
    </row>
    <row r="763" ht="45" customHeight="1">
      <c r="A763" t="str">
        <v>overview of services</v>
      </c>
      <c r="B763">
        <v>763</v>
      </c>
      <c r="C763" t="str">
        <f>HLOOKUP($C$1,$D$1:$I$9948,$B763,FALSE)</f>
        <v>A évaluer uniquement si des places de parking sont disponibles sur le site</v>
      </c>
      <c r="D763" t="str">
        <v>Only to be assessed if EV charging available on site</v>
      </c>
      <c r="E763" t="str">
        <v>A évaluer uniquement si des places de parking sont disponibles sur le site</v>
      </c>
      <c r="F763" t="str">
        <v>Nur zu bewerten, wenn EV-Ladestationen am Standort verfügbar sind</v>
      </c>
    </row>
    <row r="764" ht="45" customHeight="1">
      <c r="A764" t="str">
        <v>overview of services</v>
      </c>
      <c r="B764">
        <v>764</v>
      </c>
      <c r="C764" t="str">
        <f>HLOOKUP($C$1,$D$1:$I$9948,$B764,FALSE)</f>
        <v>A évaluer uniquement si des places de parking sont disponibles sur le site</v>
      </c>
      <c r="D764" t="str">
        <v>Only to be assessed if EV charging available on site</v>
      </c>
      <c r="E764" t="str">
        <v>A évaluer uniquement si des places de parking sont disponibles sur le site</v>
      </c>
      <c r="F764" t="str">
        <v>Nur zu bewerten, wenn EV-Ladestationen am Standort verfügbar sind</v>
      </c>
    </row>
    <row r="765">
      <c r="A765" t="str">
        <v>overview of services</v>
      </c>
      <c r="B765">
        <v>765</v>
      </c>
      <c r="C765">
        <f>HLOOKUP($C$1,$D$1:$I$9948,$B765,FALSE)</f>
        <v>0</v>
      </c>
      <c r="F765" t="str">
        <v xml:space="preserve"> </v>
      </c>
    </row>
    <row r="766">
      <c r="A766" t="str">
        <v>overview of services</v>
      </c>
      <c r="B766">
        <v>766</v>
      </c>
      <c r="C766">
        <f>HLOOKUP($C$1,$D$1:$I$9948,$B766,FALSE)</f>
        <v>0</v>
      </c>
      <c r="F766" t="str">
        <v xml:space="preserve"> </v>
      </c>
    </row>
    <row r="767">
      <c r="A767" t="str">
        <v>overview of services</v>
      </c>
      <c r="B767">
        <v>767</v>
      </c>
      <c r="C767">
        <f>HLOOKUP($C$1,$D$1:$I$9948,$B767,FALSE)</f>
        <v>0</v>
      </c>
      <c r="F767" t="str">
        <v xml:space="preserve"> </v>
      </c>
    </row>
    <row r="768">
      <c r="A768" t="str">
        <v>overview of services</v>
      </c>
      <c r="B768">
        <v>768</v>
      </c>
      <c r="C768">
        <f>HLOOKUP($C$1,$D$1:$I$9948,$B768,FALSE)</f>
        <v>0</v>
      </c>
      <c r="F768" t="str">
        <v xml:space="preserve"> </v>
      </c>
    </row>
    <row r="769" ht="150" customHeight="1">
      <c r="A769" t="str">
        <v>overview of services</v>
      </c>
      <c r="B769">
        <v>769</v>
      </c>
      <c r="C769" t="str">
        <f>HLOOKUP($C$1,$D$1:$I$9948,$B769,FALSE)</f>
        <v>Pour le niveau 2, la nature de l'algorithme de contrôle doit pouvoir être inspectée. Service 7.5 de EN15232-1-17. Impacts moyens calculés à partir de différentes simulations de facteurs du système de GTB dans EN15232.</v>
      </c>
      <c r="D769" t="str">
        <v xml:space="preserve">The inspectability of the nature of the control algorithm would need to be facilitated for level 2. Service 7.5 in EN15232-1-17. Average impacts derived from multiple simulations to produce BACS factors in EN15232. </v>
      </c>
      <c r="E769" t="str">
        <v>Pour le niveau 2, la nature de l'algorithme de contrôle doit pouvoir être inspectée. Service 7.5 de EN15232-1-17. Impacts moyens calculés à partir de différentes simulations de facteurs du système de GTB dans EN15232.</v>
      </c>
      <c r="F769" t="str">
        <v xml:space="preserve">Die Inspektion der Art des Regelalgorithmus müsste für Stufe 2 erleichtert werden. Dienstleistung 7.5 in EN15232-1-17. Durchschnittliche Auswirkungen, die aus mehreren Simulationen abgeleitet werden, um BACS-Faktoren in EN15232 zu erzeugen. </v>
      </c>
    </row>
    <row r="770">
      <c r="A770" t="str">
        <v>overview of services</v>
      </c>
      <c r="B770">
        <v>770</v>
      </c>
      <c r="C770">
        <f>HLOOKUP($C$1,$D$1:$I$9948,$B770,FALSE)</f>
        <v>0</v>
      </c>
      <c r="F770" t="str">
        <v xml:space="preserve"> </v>
      </c>
    </row>
    <row r="771">
      <c r="A771" t="str">
        <v>overview of services</v>
      </c>
      <c r="B771">
        <v>771</v>
      </c>
      <c r="C771">
        <f>HLOOKUP($C$1,$D$1:$I$9948,$B771,FALSE)</f>
        <v>0</v>
      </c>
      <c r="F771" t="str">
        <v xml:space="preserve"> </v>
      </c>
    </row>
    <row r="772">
      <c r="A772" t="str">
        <v>overview of services</v>
      </c>
      <c r="B772">
        <v>772</v>
      </c>
      <c r="C772" t="str">
        <f>HLOOKUP($C$1,$D$1:$I$9948,$B772,FALSE)</f>
        <v>A évaluer systématiquement</v>
      </c>
      <c r="D772" t="str">
        <v>Always to be assessed</v>
      </c>
      <c r="E772" t="str">
        <v>A évaluer systématiquement</v>
      </c>
      <c r="F772" t="str">
        <v>Immer zu bewerten</v>
      </c>
    </row>
    <row r="773" ht="15.75" customHeight="1">
      <c r="A773" t="str">
        <v>overview of services</v>
      </c>
      <c r="B773">
        <v>773</v>
      </c>
      <c r="C773">
        <f>HLOOKUP($C$1,$D$1:$I$9948,$B773,FALSE)</f>
        <v>0</v>
      </c>
      <c r="F773" t="str">
        <v xml:space="preserve"> </v>
      </c>
    </row>
    <row r="774" ht="15.75" customHeight="1">
      <c r="A774" t="str">
        <v>overview of services</v>
      </c>
      <c r="B774">
        <v>774</v>
      </c>
      <c r="C774">
        <f>HLOOKUP($C$1,$D$1:$I$9948,$B774,FALSE)</f>
        <v>0</v>
      </c>
      <c r="F774" t="str">
        <v xml:space="preserve"> </v>
      </c>
    </row>
    <row r="775" ht="15.75" customHeight="1">
      <c r="A775" t="str">
        <v>overview of services</v>
      </c>
      <c r="B775">
        <v>775</v>
      </c>
      <c r="C775">
        <f>HLOOKUP($C$1,$D$1:$I$9948,$B775,FALSE)</f>
        <v>0</v>
      </c>
      <c r="F775" t="str">
        <v xml:space="preserve"> </v>
      </c>
    </row>
    <row r="776">
      <c r="A776" t="str">
        <v>overview of services</v>
      </c>
      <c r="B776">
        <v>776</v>
      </c>
      <c r="C776" t="str">
        <f>HLOOKUP($C$1,$D$1:$I$9948,$B776,FALSE)</f>
        <v>H</v>
      </c>
      <c r="D776" t="str">
        <v>H</v>
      </c>
      <c r="E776" t="str">
        <v>H</v>
      </c>
      <c r="F776" t="str">
        <v>H</v>
      </c>
    </row>
    <row r="777">
      <c r="A777" t="str">
        <v>overview of services</v>
      </c>
      <c r="B777">
        <v>777</v>
      </c>
      <c r="C777" t="str">
        <f>HLOOKUP($C$1,$D$1:$I$9948,$B777,FALSE)</f>
        <v>H</v>
      </c>
      <c r="D777" t="str">
        <v>H</v>
      </c>
      <c r="E777" t="str">
        <v>H</v>
      </c>
      <c r="F777" t="str">
        <v>H</v>
      </c>
    </row>
    <row r="778">
      <c r="A778" t="str">
        <v>overview of services</v>
      </c>
      <c r="B778">
        <v>778</v>
      </c>
      <c r="C778" t="str">
        <f>HLOOKUP($C$1,$D$1:$I$9948,$B778,FALSE)</f>
        <v>H</v>
      </c>
      <c r="D778" t="str">
        <v>H</v>
      </c>
      <c r="E778" t="str">
        <v>H</v>
      </c>
      <c r="F778" t="str">
        <v>H</v>
      </c>
    </row>
    <row r="779">
      <c r="A779" t="str">
        <v>overview of services</v>
      </c>
      <c r="B779">
        <v>779</v>
      </c>
      <c r="C779" t="str">
        <f>HLOOKUP($C$1,$D$1:$I$9948,$B779,FALSE)</f>
        <v>H</v>
      </c>
      <c r="D779" t="str">
        <v>H</v>
      </c>
      <c r="E779" t="str">
        <v>H</v>
      </c>
      <c r="F779" t="str">
        <v>H</v>
      </c>
    </row>
    <row r="780">
      <c r="A780" t="str">
        <v>overview of services</v>
      </c>
      <c r="B780">
        <v>780</v>
      </c>
      <c r="C780" t="str">
        <f>HLOOKUP($C$1,$D$1:$I$9948,$B780,FALSE)</f>
        <v>H</v>
      </c>
      <c r="D780" t="str">
        <v>H</v>
      </c>
      <c r="E780" t="str">
        <v>H</v>
      </c>
      <c r="F780" t="str">
        <v>H</v>
      </c>
    </row>
    <row r="781">
      <c r="A781" t="str">
        <v>overview of services</v>
      </c>
      <c r="B781">
        <v>781</v>
      </c>
      <c r="C781" t="str">
        <f>HLOOKUP($C$1,$D$1:$I$9948,$B781,FALSE)</f>
        <v>H</v>
      </c>
      <c r="D781" t="str">
        <v>H</v>
      </c>
      <c r="E781" t="str">
        <v>H</v>
      </c>
      <c r="F781" t="str">
        <v>H</v>
      </c>
    </row>
    <row r="782">
      <c r="A782" t="str">
        <v>overview of services</v>
      </c>
      <c r="B782">
        <v>782</v>
      </c>
      <c r="C782" t="str">
        <f>HLOOKUP($C$1,$D$1:$I$9948,$B782,FALSE)</f>
        <v>H</v>
      </c>
      <c r="D782" t="str">
        <v>H</v>
      </c>
      <c r="E782" t="str">
        <v>H</v>
      </c>
      <c r="F782" t="str">
        <v>H</v>
      </c>
    </row>
    <row r="783">
      <c r="A783" t="str">
        <v>overview of services</v>
      </c>
      <c r="B783">
        <v>783</v>
      </c>
      <c r="C783" t="str">
        <f>HLOOKUP($C$1,$D$1:$I$9948,$B783,FALSE)</f>
        <v>H</v>
      </c>
      <c r="D783" t="str">
        <v>H</v>
      </c>
      <c r="E783" t="str">
        <v>H</v>
      </c>
      <c r="F783" t="str">
        <v>H</v>
      </c>
    </row>
    <row r="784">
      <c r="A784" t="str">
        <v>overview of services</v>
      </c>
      <c r="B784">
        <v>784</v>
      </c>
      <c r="C784" t="str">
        <f>HLOOKUP($C$1,$D$1:$I$9948,$B784,FALSE)</f>
        <v>H</v>
      </c>
      <c r="D784" t="str">
        <v>H</v>
      </c>
      <c r="E784" t="str">
        <v>H</v>
      </c>
      <c r="F784" t="str">
        <v>H</v>
      </c>
    </row>
    <row r="785">
      <c r="A785" t="str">
        <v>overview of services</v>
      </c>
      <c r="B785">
        <v>785</v>
      </c>
      <c r="C785" t="str">
        <f>HLOOKUP($C$1,$D$1:$I$9948,$B785,FALSE)</f>
        <v>H</v>
      </c>
      <c r="D785" t="str">
        <v>H</v>
      </c>
      <c r="E785" t="str">
        <v>H</v>
      </c>
      <c r="F785" t="str">
        <v>H</v>
      </c>
    </row>
    <row r="786">
      <c r="A786" t="str">
        <v>overview of services</v>
      </c>
      <c r="B786">
        <v>786</v>
      </c>
      <c r="C786" t="str">
        <f>HLOOKUP($C$1,$D$1:$I$9948,$B786,FALSE)</f>
        <v>DHW</v>
      </c>
      <c r="D786" t="str">
        <v>DHW</v>
      </c>
      <c r="E786" t="str">
        <v>DHW</v>
      </c>
      <c r="F786" t="str">
        <v>DHW</v>
      </c>
    </row>
    <row r="787">
      <c r="A787" t="str">
        <v>overview of services</v>
      </c>
      <c r="B787">
        <v>787</v>
      </c>
      <c r="C787" t="str">
        <f>HLOOKUP($C$1,$D$1:$I$9948,$B787,FALSE)</f>
        <v>DHW</v>
      </c>
      <c r="D787" t="str">
        <v>DHW</v>
      </c>
      <c r="E787" t="str">
        <v>DHW</v>
      </c>
      <c r="F787" t="str">
        <v>DHW</v>
      </c>
    </row>
    <row r="788">
      <c r="A788" t="str">
        <v>overview of services</v>
      </c>
      <c r="B788">
        <v>788</v>
      </c>
      <c r="C788" t="str">
        <f>HLOOKUP($C$1,$D$1:$I$9948,$B788,FALSE)</f>
        <v>DHW</v>
      </c>
      <c r="D788" t="str">
        <v>DHW</v>
      </c>
      <c r="E788" t="str">
        <v>DHW</v>
      </c>
      <c r="F788" t="str">
        <v>DHW</v>
      </c>
    </row>
    <row r="789">
      <c r="A789" t="str">
        <v>overview of services</v>
      </c>
      <c r="B789">
        <v>789</v>
      </c>
      <c r="C789" t="str">
        <f>HLOOKUP($C$1,$D$1:$I$9948,$B789,FALSE)</f>
        <v>DHW</v>
      </c>
      <c r="D789" t="str">
        <v>DHW</v>
      </c>
      <c r="E789" t="str">
        <v>DHW</v>
      </c>
      <c r="F789" t="str">
        <v>DHW</v>
      </c>
    </row>
    <row r="790">
      <c r="A790" t="str">
        <v>overview of services</v>
      </c>
      <c r="B790">
        <v>790</v>
      </c>
      <c r="C790" t="str">
        <f>HLOOKUP($C$1,$D$1:$I$9948,$B790,FALSE)</f>
        <v>DHW</v>
      </c>
      <c r="D790" t="str">
        <v>DHW</v>
      </c>
      <c r="E790" t="str">
        <v>DHW</v>
      </c>
      <c r="F790" t="str">
        <v>DHW</v>
      </c>
    </row>
    <row r="791">
      <c r="A791" t="str">
        <v>overview of services</v>
      </c>
      <c r="B791">
        <v>791</v>
      </c>
      <c r="C791" t="str">
        <f>HLOOKUP($C$1,$D$1:$I$9948,$B791,FALSE)</f>
        <v>C</v>
      </c>
      <c r="D791" t="str">
        <v>C</v>
      </c>
      <c r="E791" t="str">
        <v>C</v>
      </c>
      <c r="F791" t="str">
        <v>C</v>
      </c>
    </row>
    <row r="792">
      <c r="A792" t="str">
        <v>overview of services</v>
      </c>
      <c r="B792">
        <v>792</v>
      </c>
      <c r="C792" t="str">
        <f>HLOOKUP($C$1,$D$1:$I$9948,$B792,FALSE)</f>
        <v>C</v>
      </c>
      <c r="D792" t="str">
        <v>C</v>
      </c>
      <c r="E792" t="str">
        <v>C</v>
      </c>
      <c r="F792" t="str">
        <v>C</v>
      </c>
    </row>
    <row r="793">
      <c r="A793" t="str">
        <v>overview of services</v>
      </c>
      <c r="B793">
        <v>793</v>
      </c>
      <c r="C793" t="str">
        <f>HLOOKUP($C$1,$D$1:$I$9948,$B793,FALSE)</f>
        <v>C</v>
      </c>
      <c r="D793" t="str">
        <v>C</v>
      </c>
      <c r="E793" t="str">
        <v>C</v>
      </c>
      <c r="F793" t="str">
        <v>C</v>
      </c>
    </row>
    <row r="794">
      <c r="A794" t="str">
        <v>overview of services</v>
      </c>
      <c r="B794">
        <v>794</v>
      </c>
      <c r="C794" t="str">
        <f>HLOOKUP($C$1,$D$1:$I$9948,$B794,FALSE)</f>
        <v>C</v>
      </c>
      <c r="D794" t="str">
        <v>C</v>
      </c>
      <c r="E794" t="str">
        <v>C</v>
      </c>
      <c r="F794" t="str">
        <v>C</v>
      </c>
    </row>
    <row r="795">
      <c r="A795" t="str">
        <v>overview of services</v>
      </c>
      <c r="B795">
        <v>795</v>
      </c>
      <c r="C795" t="str">
        <f>HLOOKUP($C$1,$D$1:$I$9948,$B795,FALSE)</f>
        <v>C</v>
      </c>
      <c r="D795" t="str">
        <v>C</v>
      </c>
      <c r="E795" t="str">
        <v>C</v>
      </c>
      <c r="F795" t="str">
        <v>C</v>
      </c>
    </row>
    <row r="796">
      <c r="A796" t="str">
        <v>overview of services</v>
      </c>
      <c r="B796">
        <v>796</v>
      </c>
      <c r="C796" t="str">
        <f>HLOOKUP($C$1,$D$1:$I$9948,$B796,FALSE)</f>
        <v>C</v>
      </c>
      <c r="D796" t="str">
        <v>C</v>
      </c>
      <c r="E796" t="str">
        <v>C</v>
      </c>
      <c r="F796" t="str">
        <v>C</v>
      </c>
    </row>
    <row r="797">
      <c r="A797" t="str">
        <v>overview of services</v>
      </c>
      <c r="B797">
        <v>797</v>
      </c>
      <c r="C797" t="str">
        <f>HLOOKUP($C$1,$D$1:$I$9948,$B797,FALSE)</f>
        <v>C</v>
      </c>
      <c r="D797" t="str">
        <v>C</v>
      </c>
      <c r="E797" t="str">
        <v>C</v>
      </c>
      <c r="F797" t="str">
        <v>C</v>
      </c>
    </row>
    <row r="798">
      <c r="A798" t="str">
        <v>overview of services</v>
      </c>
      <c r="B798">
        <v>798</v>
      </c>
      <c r="C798" t="str">
        <f>HLOOKUP($C$1,$D$1:$I$9948,$B798,FALSE)</f>
        <v>C</v>
      </c>
      <c r="D798" t="str">
        <v>C</v>
      </c>
      <c r="E798" t="str">
        <v>C</v>
      </c>
      <c r="F798" t="str">
        <v>C</v>
      </c>
    </row>
    <row r="799">
      <c r="A799" t="str">
        <v>overview of services</v>
      </c>
      <c r="B799">
        <v>799</v>
      </c>
      <c r="C799" t="str">
        <f>HLOOKUP($C$1,$D$1:$I$9948,$B799,FALSE)</f>
        <v>C</v>
      </c>
      <c r="D799" t="str">
        <v>C</v>
      </c>
      <c r="E799" t="str">
        <v>C</v>
      </c>
      <c r="F799" t="str">
        <v>C</v>
      </c>
    </row>
    <row r="800">
      <c r="A800" t="str">
        <v>overview of services</v>
      </c>
      <c r="B800">
        <v>800</v>
      </c>
      <c r="C800" t="str">
        <f>HLOOKUP($C$1,$D$1:$I$9948,$B800,FALSE)</f>
        <v>C</v>
      </c>
      <c r="D800" t="str">
        <v>C</v>
      </c>
      <c r="E800" t="str">
        <v>C</v>
      </c>
      <c r="F800" t="str">
        <v>C</v>
      </c>
    </row>
    <row r="801">
      <c r="A801" t="str">
        <v>overview of services</v>
      </c>
      <c r="B801">
        <v>801</v>
      </c>
      <c r="C801" t="str">
        <f>HLOOKUP($C$1,$D$1:$I$9948,$B801,FALSE)</f>
        <v>V</v>
      </c>
      <c r="D801" t="str">
        <v>V</v>
      </c>
      <c r="E801" t="str">
        <v>V</v>
      </c>
      <c r="F801" t="str">
        <v>V</v>
      </c>
    </row>
    <row r="802">
      <c r="A802" t="str">
        <v>overview of services</v>
      </c>
      <c r="B802">
        <v>802</v>
      </c>
      <c r="C802" t="str">
        <f>HLOOKUP($C$1,$D$1:$I$9948,$B802,FALSE)</f>
        <v>V</v>
      </c>
      <c r="D802" t="str">
        <v>V</v>
      </c>
      <c r="E802" t="str">
        <v>V</v>
      </c>
      <c r="F802" t="str">
        <v>V</v>
      </c>
    </row>
    <row r="803">
      <c r="A803" t="str">
        <v>overview of services</v>
      </c>
      <c r="B803">
        <v>803</v>
      </c>
      <c r="C803" t="str">
        <f>HLOOKUP($C$1,$D$1:$I$9948,$B803,FALSE)</f>
        <v>V</v>
      </c>
      <c r="D803" t="str">
        <v>V</v>
      </c>
      <c r="E803" t="str">
        <v>V</v>
      </c>
      <c r="F803" t="str">
        <v>V</v>
      </c>
    </row>
    <row r="804">
      <c r="A804" t="str">
        <v>overview of services</v>
      </c>
      <c r="B804">
        <v>804</v>
      </c>
      <c r="C804" t="str">
        <f>HLOOKUP($C$1,$D$1:$I$9948,$B804,FALSE)</f>
        <v>V</v>
      </c>
      <c r="D804" t="str">
        <v>V</v>
      </c>
      <c r="E804" t="str">
        <v>V</v>
      </c>
      <c r="F804" t="str">
        <v>V</v>
      </c>
    </row>
    <row r="805">
      <c r="A805" t="str">
        <v>overview of services</v>
      </c>
      <c r="B805">
        <v>805</v>
      </c>
      <c r="C805" t="str">
        <f>HLOOKUP($C$1,$D$1:$I$9948,$B805,FALSE)</f>
        <v>V</v>
      </c>
      <c r="D805" t="str">
        <v>V</v>
      </c>
      <c r="E805" t="str">
        <v>V</v>
      </c>
      <c r="F805" t="str">
        <v>V</v>
      </c>
    </row>
    <row r="806">
      <c r="A806" t="str">
        <v>overview of services</v>
      </c>
      <c r="B806">
        <v>806</v>
      </c>
      <c r="C806" t="str">
        <f>HLOOKUP($C$1,$D$1:$I$9948,$B806,FALSE)</f>
        <v>V</v>
      </c>
      <c r="D806" t="str">
        <v>V</v>
      </c>
      <c r="E806" t="str">
        <v>V</v>
      </c>
      <c r="F806" t="str">
        <v>V</v>
      </c>
    </row>
    <row r="807">
      <c r="A807" t="str">
        <v>overview of services</v>
      </c>
      <c r="B807">
        <v>807</v>
      </c>
      <c r="C807" t="str">
        <f>HLOOKUP($C$1,$D$1:$I$9948,$B807,FALSE)</f>
        <v>L</v>
      </c>
      <c r="D807" t="str">
        <v>L</v>
      </c>
      <c r="E807" t="str">
        <v>L</v>
      </c>
      <c r="F807" t="str">
        <v>L</v>
      </c>
    </row>
    <row r="808">
      <c r="A808" t="str">
        <v>overview of services</v>
      </c>
      <c r="B808">
        <v>808</v>
      </c>
      <c r="C808" t="str">
        <f>HLOOKUP($C$1,$D$1:$I$9948,$B808,FALSE)</f>
        <v>L</v>
      </c>
      <c r="D808" t="str">
        <v>L</v>
      </c>
      <c r="E808" t="str">
        <v>L</v>
      </c>
      <c r="F808" t="str">
        <v>L</v>
      </c>
    </row>
    <row r="809">
      <c r="A809" t="str">
        <v>overview of services</v>
      </c>
      <c r="B809">
        <v>809</v>
      </c>
      <c r="C809" t="str">
        <f>HLOOKUP($C$1,$D$1:$I$9948,$B809,FALSE)</f>
        <v>DE</v>
      </c>
      <c r="D809" t="str">
        <v>DE</v>
      </c>
      <c r="E809" t="str">
        <v>DE</v>
      </c>
      <c r="F809" t="str">
        <v>DE</v>
      </c>
    </row>
    <row r="810">
      <c r="A810" t="str">
        <v>overview of services</v>
      </c>
      <c r="B810">
        <v>810</v>
      </c>
      <c r="C810" t="str">
        <f>HLOOKUP($C$1,$D$1:$I$9948,$B810,FALSE)</f>
        <v>DE</v>
      </c>
      <c r="D810" t="str">
        <v>DE</v>
      </c>
      <c r="E810" t="str">
        <v>DE</v>
      </c>
      <c r="F810" t="str">
        <v>DE</v>
      </c>
    </row>
    <row r="811">
      <c r="A811" t="str">
        <v>overview of services</v>
      </c>
      <c r="B811">
        <v>811</v>
      </c>
      <c r="C811" t="str">
        <f>HLOOKUP($C$1,$D$1:$I$9948,$B811,FALSE)</f>
        <v>DE</v>
      </c>
      <c r="D811" t="str">
        <v>DE</v>
      </c>
      <c r="E811" t="str">
        <v>DE</v>
      </c>
      <c r="F811" t="str">
        <v>DE</v>
      </c>
    </row>
    <row r="812">
      <c r="A812" t="str">
        <v>overview of services</v>
      </c>
      <c r="B812">
        <v>812</v>
      </c>
      <c r="C812" t="str">
        <f>HLOOKUP($C$1,$D$1:$I$9948,$B812,FALSE)</f>
        <v>E</v>
      </c>
      <c r="D812" t="str">
        <v>E</v>
      </c>
      <c r="E812" t="str">
        <v>E</v>
      </c>
      <c r="F812" t="str">
        <v>E</v>
      </c>
    </row>
    <row r="813">
      <c r="A813" t="str">
        <v>overview of services</v>
      </c>
      <c r="B813">
        <v>813</v>
      </c>
      <c r="C813" t="str">
        <f>HLOOKUP($C$1,$D$1:$I$9948,$B813,FALSE)</f>
        <v>E</v>
      </c>
      <c r="D813" t="str">
        <v>E</v>
      </c>
      <c r="E813" t="str">
        <v>E</v>
      </c>
      <c r="F813" t="str">
        <v>E</v>
      </c>
    </row>
    <row r="814">
      <c r="A814" t="str">
        <v>overview of services</v>
      </c>
      <c r="B814">
        <v>814</v>
      </c>
      <c r="C814" t="str">
        <f>HLOOKUP($C$1,$D$1:$I$9948,$B814,FALSE)</f>
        <v>E</v>
      </c>
      <c r="D814" t="str">
        <v>E</v>
      </c>
      <c r="E814" t="str">
        <v>E</v>
      </c>
      <c r="F814" t="str">
        <v>E</v>
      </c>
    </row>
    <row r="815">
      <c r="A815" t="str">
        <v>overview of services</v>
      </c>
      <c r="B815">
        <v>815</v>
      </c>
      <c r="C815" t="str">
        <f>HLOOKUP($C$1,$D$1:$I$9948,$B815,FALSE)</f>
        <v>E</v>
      </c>
      <c r="D815" t="str">
        <v>E</v>
      </c>
      <c r="E815" t="str">
        <v>E</v>
      </c>
      <c r="F815" t="str">
        <v>E</v>
      </c>
    </row>
    <row r="816">
      <c r="A816" t="str">
        <v>overview of services</v>
      </c>
      <c r="B816">
        <v>816</v>
      </c>
      <c r="C816" t="str">
        <f>HLOOKUP($C$1,$D$1:$I$9948,$B816,FALSE)</f>
        <v>E</v>
      </c>
      <c r="D816" t="str">
        <v>E</v>
      </c>
      <c r="E816" t="str">
        <v>E</v>
      </c>
      <c r="F816" t="str">
        <v>E</v>
      </c>
    </row>
    <row r="817">
      <c r="A817" t="str">
        <v>overview of services</v>
      </c>
      <c r="B817">
        <v>817</v>
      </c>
      <c r="C817" t="str">
        <f>HLOOKUP($C$1,$D$1:$I$9948,$B817,FALSE)</f>
        <v>E</v>
      </c>
      <c r="D817" t="str">
        <v>E</v>
      </c>
      <c r="E817" t="str">
        <v>E</v>
      </c>
      <c r="F817" t="str">
        <v>E</v>
      </c>
    </row>
    <row r="818">
      <c r="A818" t="str">
        <v>overview of services</v>
      </c>
      <c r="B818">
        <v>818</v>
      </c>
      <c r="C818" t="str">
        <f>HLOOKUP($C$1,$D$1:$I$9948,$B818,FALSE)</f>
        <v>E</v>
      </c>
      <c r="D818" t="str">
        <v>E</v>
      </c>
      <c r="E818" t="str">
        <v>E</v>
      </c>
      <c r="F818" t="str">
        <v>E</v>
      </c>
    </row>
    <row r="819">
      <c r="A819" t="str">
        <v>overview of services</v>
      </c>
      <c r="B819">
        <v>819</v>
      </c>
      <c r="C819" t="str">
        <f>HLOOKUP($C$1,$D$1:$I$9948,$B819,FALSE)</f>
        <v>EV</v>
      </c>
      <c r="D819" t="str">
        <v>EV</v>
      </c>
      <c r="E819" t="str">
        <v>EV</v>
      </c>
      <c r="F819" t="str">
        <v>EV</v>
      </c>
    </row>
    <row r="820">
      <c r="A820" t="str">
        <v>overview of services</v>
      </c>
      <c r="B820">
        <v>820</v>
      </c>
      <c r="C820" t="str">
        <f>HLOOKUP($C$1,$D$1:$I$9948,$B820,FALSE)</f>
        <v>EV</v>
      </c>
      <c r="D820" t="str">
        <v>EV</v>
      </c>
      <c r="E820" t="str">
        <v>EV</v>
      </c>
      <c r="F820" t="str">
        <v>EV</v>
      </c>
    </row>
    <row r="821">
      <c r="A821" t="str">
        <v>overview of services</v>
      </c>
      <c r="B821">
        <v>821</v>
      </c>
      <c r="C821" t="str">
        <f>HLOOKUP($C$1,$D$1:$I$9948,$B821,FALSE)</f>
        <v>EV</v>
      </c>
      <c r="D821" t="str">
        <v>EV</v>
      </c>
      <c r="E821" t="str">
        <v>EV</v>
      </c>
      <c r="F821" t="str">
        <v>EV</v>
      </c>
    </row>
    <row r="822">
      <c r="A822" t="str">
        <v>overview of services</v>
      </c>
      <c r="B822">
        <v>822</v>
      </c>
      <c r="C822" t="str">
        <f>HLOOKUP($C$1,$D$1:$I$9948,$B822,FALSE)</f>
        <v>MC</v>
      </c>
      <c r="D822" t="str">
        <v>MC</v>
      </c>
      <c r="E822" t="str">
        <v>MC</v>
      </c>
      <c r="F822" t="str">
        <v>MC</v>
      </c>
    </row>
    <row r="823">
      <c r="A823" t="str">
        <v>overview of services</v>
      </c>
      <c r="B823">
        <v>823</v>
      </c>
      <c r="C823" t="str">
        <f>HLOOKUP($C$1,$D$1:$I$9948,$B823,FALSE)</f>
        <v>MC</v>
      </c>
      <c r="D823" t="str">
        <v>MC</v>
      </c>
      <c r="E823" t="str">
        <v>MC</v>
      </c>
      <c r="F823" t="str">
        <v>MC</v>
      </c>
    </row>
    <row r="824">
      <c r="A824" t="str">
        <v>overview of services</v>
      </c>
      <c r="B824">
        <v>824</v>
      </c>
      <c r="C824" t="str">
        <f>HLOOKUP($C$1,$D$1:$I$9948,$B824,FALSE)</f>
        <v>MC</v>
      </c>
      <c r="D824" t="str">
        <v>MC</v>
      </c>
      <c r="E824" t="str">
        <v>MC</v>
      </c>
      <c r="F824" t="str">
        <v>MC</v>
      </c>
    </row>
    <row r="825">
      <c r="A825" t="str">
        <v>overview of services</v>
      </c>
      <c r="B825">
        <v>825</v>
      </c>
      <c r="C825" t="str">
        <f>HLOOKUP($C$1,$D$1:$I$9948,$B825,FALSE)</f>
        <v>MC</v>
      </c>
      <c r="D825" t="str">
        <v>MC</v>
      </c>
      <c r="E825" t="str">
        <v>MC</v>
      </c>
      <c r="F825" t="str">
        <v>MC</v>
      </c>
    </row>
    <row r="826">
      <c r="A826" t="str">
        <v>overview of services</v>
      </c>
      <c r="B826">
        <v>826</v>
      </c>
      <c r="C826" t="str">
        <f>HLOOKUP($C$1,$D$1:$I$9948,$B826,FALSE)</f>
        <v>MC</v>
      </c>
      <c r="D826" t="str">
        <v>MC</v>
      </c>
      <c r="E826" t="str">
        <v>MC</v>
      </c>
      <c r="F826" t="str">
        <v>MC</v>
      </c>
    </row>
    <row r="827">
      <c r="A827" t="str">
        <v>overview of services</v>
      </c>
      <c r="B827">
        <v>827</v>
      </c>
      <c r="C827" t="str">
        <f>HLOOKUP($C$1,$D$1:$I$9948,$B827,FALSE)</f>
        <v>MC</v>
      </c>
      <c r="D827" t="str">
        <v>MC</v>
      </c>
      <c r="E827" t="str">
        <v>MC</v>
      </c>
      <c r="F827" t="str">
        <v>MC</v>
      </c>
    </row>
    <row r="828">
      <c r="A828" t="str">
        <v>overview of services</v>
      </c>
      <c r="B828">
        <v>828</v>
      </c>
      <c r="C828" t="str">
        <f>HLOOKUP($C$1,$D$1:$I$9948,$B828,FALSE)</f>
        <v>MC</v>
      </c>
      <c r="D828" t="str">
        <v>MC</v>
      </c>
      <c r="E828" t="str">
        <v>MC</v>
      </c>
      <c r="F828" t="str">
        <v>MC</v>
      </c>
    </row>
    <row r="829">
      <c r="A829" t="str">
        <v>overview of services</v>
      </c>
      <c r="B829">
        <v>829</v>
      </c>
      <c r="C829" t="str">
        <f>HLOOKUP($C$1,$D$1:$I$9948,$B829,FALSE)</f>
        <v>MC</v>
      </c>
      <c r="D829" t="str">
        <v>MC</v>
      </c>
      <c r="E829" t="str">
        <v>MC</v>
      </c>
      <c r="F829" t="str">
        <v>MC</v>
      </c>
    </row>
    <row r="830">
      <c r="B830">
        <v>830</v>
      </c>
      <c r="C830" t="str">
        <f>HLOOKUP($C$1,$D$1:$I$9948,$B830,FALSE)</f>
        <v>Europe du Nord</v>
      </c>
      <c r="D830" t="str">
        <v>North Europe</v>
      </c>
      <c r="E830" t="str">
        <v>Europe du Nord</v>
      </c>
      <c r="F830" t="str">
        <v>Nordeuropa</v>
      </c>
    </row>
    <row r="831">
      <c r="B831">
        <v>831</v>
      </c>
      <c r="C831" t="str">
        <f>HLOOKUP($C$1,$D$1:$I$9948,$B831,FALSE)</f>
        <v>Europe de l'Ouest</v>
      </c>
      <c r="D831" t="str">
        <v>West Europe</v>
      </c>
      <c r="E831" t="str">
        <v>Europe de l'Ouest</v>
      </c>
      <c r="F831" t="str">
        <v>Westeuropa</v>
      </c>
    </row>
    <row r="832">
      <c r="B832">
        <v>832</v>
      </c>
      <c r="C832" t="str">
        <f>HLOOKUP($C$1,$D$1:$I$9948,$B832,FALSE)</f>
        <v>Europe du Sud</v>
      </c>
      <c r="D832" t="str">
        <v>South Europe</v>
      </c>
      <c r="E832" t="str">
        <v>Europe du Sud</v>
      </c>
      <c r="F832" t="str">
        <v>Südeuropa</v>
      </c>
    </row>
    <row r="833">
      <c r="B833">
        <v>833</v>
      </c>
      <c r="C833" t="str">
        <f>HLOOKUP($C$1,$D$1:$I$9948,$B833,FALSE)</f>
        <v>Europe du Nord-Est</v>
      </c>
      <c r="D833" t="str">
        <v>North-East Europe</v>
      </c>
      <c r="E833" t="str">
        <v>Europe du Nord-Est</v>
      </c>
      <c r="F833" t="str">
        <v>Nord-Ost-Europa</v>
      </c>
    </row>
    <row r="834">
      <c r="B834">
        <v>834</v>
      </c>
      <c r="C834" t="str">
        <f>HLOOKUP($C$1,$D$1:$I$9948,$B834,FALSE)</f>
        <v>Europe du Sud-Est</v>
      </c>
      <c r="D834" t="str">
        <v>South-East Europe</v>
      </c>
      <c r="E834" t="str">
        <v>Europe du Sud-Est</v>
      </c>
      <c r="F834" t="str">
        <v>Südosteuropa</v>
      </c>
    </row>
    <row r="835">
      <c r="B835">
        <v>835</v>
      </c>
      <c r="C835" t="str">
        <f>HLOOKUP($C$1,$D$1:$I$9948,$B835,FALSE)</f>
        <v>Message d'erreur</v>
      </c>
      <c r="D835" t="str">
        <v>Error message</v>
      </c>
      <c r="E835" t="str">
        <v>Message d'erreur</v>
      </c>
      <c r="F835" t="str">
        <v>Fehlermeldung</v>
      </c>
    </row>
    <row r="836" ht="30" customHeight="1">
      <c r="B836">
        <v>836</v>
      </c>
      <c r="C836" t="str">
        <f>HLOOKUP($C$1,$D$1:$I$9948,$B836,FALSE)</f>
        <v>Veuillez entrer un niveau de fonctionnalité valide</v>
      </c>
      <c r="D836" t="str">
        <v>please enter a valid functionality level</v>
      </c>
      <c r="E836" t="str">
        <v>Veuillez entrer un niveau de fonctionnalité valide</v>
      </c>
      <c r="F836" t="str">
        <v>Bitte geben Sie eine gültige Funktionsstufe ein</v>
      </c>
    </row>
    <row r="837" ht="30" customHeight="1">
      <c r="B837">
        <v>837</v>
      </c>
      <c r="C837" t="str">
        <f>HLOOKUP($C$1,$D$1:$I$9948,$B837,FALSE)</f>
        <v>Erreur, veuillez vérifier les niveaux de fonctionnalité</v>
      </c>
      <c r="D837" t="str">
        <v>error, please check functionality levels</v>
      </c>
      <c r="E837" t="str">
        <v>Erreur, veuillez vérifier les niveaux de fonctionnalité</v>
      </c>
      <c r="F837" t="str">
        <v>Fehler, bitte überprüfen Sie die Funktionsebenen</v>
      </c>
    </row>
    <row r="838">
      <c r="A838" t="str">
        <v>service list - 5 extra service per domain</v>
      </c>
      <c r="B838">
        <v>838</v>
      </c>
      <c r="C838" t="str">
        <f>HLOOKUP($C$1,$D$1:$I$9948,$B838,FALSE)</f>
        <v>Chauffage</v>
      </c>
      <c r="D838" t="str">
        <v>Heating</v>
      </c>
      <c r="E838" t="str">
        <v>Chauffage</v>
      </c>
      <c r="F838" t="str">
        <v>Heizung</v>
      </c>
    </row>
    <row r="839">
      <c r="A839" t="str">
        <v>service list - 5 extra service per domain</v>
      </c>
      <c r="B839">
        <v>839</v>
      </c>
      <c r="C839" t="str">
        <f>HLOOKUP($C$1,$D$1:$I$9948,$B839,FALSE)</f>
        <v>Chauffage</v>
      </c>
      <c r="D839" t="str">
        <v>Heating</v>
      </c>
      <c r="E839" t="str">
        <v>Chauffage</v>
      </c>
      <c r="F839" t="str">
        <v>Heizung</v>
      </c>
    </row>
    <row r="840">
      <c r="A840" t="str">
        <v>service list - 5 extra service per domain</v>
      </c>
      <c r="B840">
        <v>840</v>
      </c>
      <c r="C840" t="str">
        <f>HLOOKUP($C$1,$D$1:$I$9948,$B840,FALSE)</f>
        <v>Chauffage</v>
      </c>
      <c r="D840" t="str">
        <v>Heating</v>
      </c>
      <c r="E840" t="str">
        <v>Chauffage</v>
      </c>
      <c r="F840" t="str">
        <v>Heizung</v>
      </c>
    </row>
    <row r="841">
      <c r="A841" t="str">
        <v>service list - 5 extra service per domain</v>
      </c>
      <c r="B841">
        <v>841</v>
      </c>
      <c r="C841" t="str">
        <f>HLOOKUP($C$1,$D$1:$I$9948,$B841,FALSE)</f>
        <v>Chauffage</v>
      </c>
      <c r="D841" t="str">
        <v>Heating</v>
      </c>
      <c r="E841" t="str">
        <v>Chauffage</v>
      </c>
      <c r="F841" t="str">
        <v>Heizung</v>
      </c>
    </row>
    <row r="842">
      <c r="A842" t="str">
        <v>service list - 5 extra service per domain</v>
      </c>
      <c r="B842">
        <v>842</v>
      </c>
      <c r="C842" t="str">
        <f>HLOOKUP($C$1,$D$1:$I$9948,$B842,FALSE)</f>
        <v>Chauffage</v>
      </c>
      <c r="D842" t="str">
        <v>Heating</v>
      </c>
      <c r="E842" t="str">
        <v>Chauffage</v>
      </c>
      <c r="F842" t="str">
        <v>Heizung</v>
      </c>
    </row>
    <row r="843">
      <c r="A843" t="str">
        <v>service list - 5 extra service per domain</v>
      </c>
      <c r="B843">
        <v>843</v>
      </c>
      <c r="C843" t="str">
        <f>HLOOKUP($C$1,$D$1:$I$9948,$B843,FALSE)</f>
        <v>Eau chaude sanitaire</v>
      </c>
      <c r="D843" t="str">
        <v>Domestic hot water</v>
      </c>
      <c r="E843" t="str">
        <v>Eau chaude sanitaire</v>
      </c>
      <c r="F843" t="str">
        <v>Trinkwarmwasser</v>
      </c>
    </row>
    <row r="844">
      <c r="A844" t="str">
        <v>service list - 5 extra service per domain</v>
      </c>
      <c r="B844">
        <v>844</v>
      </c>
      <c r="C844" t="str">
        <f>HLOOKUP($C$1,$D$1:$I$9948,$B844,FALSE)</f>
        <v>Eau chaude sanitaire</v>
      </c>
      <c r="D844" t="str">
        <v>Domestic hot water</v>
      </c>
      <c r="E844" t="str">
        <v>Eau chaude sanitaire</v>
      </c>
      <c r="F844" t="str">
        <v>Trinkwarmwasser</v>
      </c>
    </row>
    <row r="845">
      <c r="A845" t="str">
        <v>service list - 5 extra service per domain</v>
      </c>
      <c r="B845">
        <v>845</v>
      </c>
      <c r="C845" t="str">
        <f>HLOOKUP($C$1,$D$1:$I$9948,$B845,FALSE)</f>
        <v>Eau chaude sanitaire</v>
      </c>
      <c r="D845" t="str">
        <v>Domestic hot water</v>
      </c>
      <c r="E845" t="str">
        <v>Eau chaude sanitaire</v>
      </c>
      <c r="F845" t="str">
        <v>Trinkwarmwasser</v>
      </c>
    </row>
    <row r="846">
      <c r="A846" t="str">
        <v>service list - 5 extra service per domain</v>
      </c>
      <c r="B846">
        <v>846</v>
      </c>
      <c r="C846" t="str">
        <f>HLOOKUP($C$1,$D$1:$I$9948,$B846,FALSE)</f>
        <v>Eau chaude sanitaire</v>
      </c>
      <c r="D846" t="str">
        <v>Domestic hot water</v>
      </c>
      <c r="E846" t="str">
        <v>Eau chaude sanitaire</v>
      </c>
      <c r="F846" t="str">
        <v>Trinkwarmwasser</v>
      </c>
    </row>
    <row r="847">
      <c r="A847" t="str">
        <v>service list - 5 extra service per domain</v>
      </c>
      <c r="B847">
        <v>847</v>
      </c>
      <c r="C847" t="str">
        <f>HLOOKUP($C$1,$D$1:$I$9948,$B847,FALSE)</f>
        <v>Eau chaude sanitaire</v>
      </c>
      <c r="D847" t="str">
        <v>Domestic hot water</v>
      </c>
      <c r="E847" t="str">
        <v>Eau chaude sanitaire</v>
      </c>
      <c r="F847" t="str">
        <v>Trinkwarmwasser</v>
      </c>
    </row>
    <row r="848">
      <c r="A848" t="str">
        <v>service list - 5 extra service per domain</v>
      </c>
      <c r="B848">
        <v>848</v>
      </c>
      <c r="C848" t="str">
        <f>HLOOKUP($C$1,$D$1:$I$9948,$B848,FALSE)</f>
        <v>Refroidissement</v>
      </c>
      <c r="D848" t="str">
        <v>Cooling</v>
      </c>
      <c r="E848" t="str">
        <v>Refroidissement</v>
      </c>
      <c r="F848" t="str">
        <v>Kühlung</v>
      </c>
    </row>
    <row r="849">
      <c r="A849" t="str">
        <v>service list - 5 extra service per domain</v>
      </c>
      <c r="B849">
        <v>849</v>
      </c>
      <c r="C849" t="str">
        <f>HLOOKUP($C$1,$D$1:$I$9948,$B849,FALSE)</f>
        <v>Refroidissement</v>
      </c>
      <c r="D849" t="str">
        <v>Cooling</v>
      </c>
      <c r="E849" t="str">
        <v>Refroidissement</v>
      </c>
      <c r="F849" t="str">
        <v>Kühlung</v>
      </c>
    </row>
    <row r="850">
      <c r="A850" t="str">
        <v>service list - 5 extra service per domain</v>
      </c>
      <c r="B850">
        <v>850</v>
      </c>
      <c r="C850" t="str">
        <f>HLOOKUP($C$1,$D$1:$I$9948,$B850,FALSE)</f>
        <v>Refroidissement</v>
      </c>
      <c r="D850" t="str">
        <v>Cooling</v>
      </c>
      <c r="E850" t="str">
        <v>Refroidissement</v>
      </c>
      <c r="F850" t="str">
        <v>Kühlung</v>
      </c>
    </row>
    <row r="851">
      <c r="A851" t="str">
        <v>service list - 5 extra service per domain</v>
      </c>
      <c r="B851">
        <v>851</v>
      </c>
      <c r="C851" t="str">
        <f>HLOOKUP($C$1,$D$1:$I$9948,$B851,FALSE)</f>
        <v>Refroidissement</v>
      </c>
      <c r="D851" t="str">
        <v>Cooling</v>
      </c>
      <c r="E851" t="str">
        <v>Refroidissement</v>
      </c>
      <c r="F851" t="str">
        <v>Kühlung</v>
      </c>
    </row>
    <row r="852">
      <c r="A852" t="str">
        <v>service list - 5 extra service per domain</v>
      </c>
      <c r="B852">
        <v>852</v>
      </c>
      <c r="C852" t="str">
        <f>HLOOKUP($C$1,$D$1:$I$9948,$B852,FALSE)</f>
        <v>Refroidissement</v>
      </c>
      <c r="D852" t="str">
        <v>Cooling</v>
      </c>
      <c r="E852" t="str">
        <v>Refroidissement</v>
      </c>
      <c r="F852" t="str">
        <v>Kühlung</v>
      </c>
    </row>
    <row r="853">
      <c r="A853" t="str">
        <v>service list - 5 extra service per domain</v>
      </c>
      <c r="B853">
        <v>853</v>
      </c>
      <c r="C853" t="str">
        <f>HLOOKUP($C$1,$D$1:$I$9948,$B853,FALSE)</f>
        <v>Ventilation</v>
      </c>
      <c r="D853" t="str">
        <v>Ventilation</v>
      </c>
      <c r="E853" t="str">
        <v>Ventilation</v>
      </c>
      <c r="F853" t="str">
        <v>Belüftung</v>
      </c>
    </row>
    <row r="854">
      <c r="A854" t="str">
        <v>service list - 5 extra service per domain</v>
      </c>
      <c r="B854">
        <v>854</v>
      </c>
      <c r="C854" t="str">
        <f>HLOOKUP($C$1,$D$1:$I$9948,$B854,FALSE)</f>
        <v>Ventilation</v>
      </c>
      <c r="D854" t="str">
        <v>Ventilation</v>
      </c>
      <c r="E854" t="str">
        <v>Ventilation</v>
      </c>
      <c r="F854" t="str">
        <v>Belüftung</v>
      </c>
    </row>
    <row r="855">
      <c r="A855" t="str">
        <v>service list - 5 extra service per domain</v>
      </c>
      <c r="B855">
        <v>855</v>
      </c>
      <c r="C855" t="str">
        <f>HLOOKUP($C$1,$D$1:$I$9948,$B855,FALSE)</f>
        <v>Ventilation</v>
      </c>
      <c r="D855" t="str">
        <v>Ventilation</v>
      </c>
      <c r="E855" t="str">
        <v>Ventilation</v>
      </c>
      <c r="F855" t="str">
        <v>Belüftung</v>
      </c>
    </row>
    <row r="856">
      <c r="A856" t="str">
        <v>service list - 5 extra service per domain</v>
      </c>
      <c r="B856">
        <v>856</v>
      </c>
      <c r="C856" t="str">
        <f>HLOOKUP($C$1,$D$1:$I$9948,$B856,FALSE)</f>
        <v>Ventilation</v>
      </c>
      <c r="D856" t="str">
        <v>Ventilation</v>
      </c>
      <c r="E856" t="str">
        <v>Ventilation</v>
      </c>
      <c r="F856" t="str">
        <v>Belüftung</v>
      </c>
    </row>
    <row r="857">
      <c r="A857" t="str">
        <v>service list - 5 extra service per domain</v>
      </c>
      <c r="B857">
        <v>857</v>
      </c>
      <c r="C857" t="str">
        <f>HLOOKUP($C$1,$D$1:$I$9948,$B857,FALSE)</f>
        <v>Ventilation</v>
      </c>
      <c r="D857" t="str">
        <v>Ventilation</v>
      </c>
      <c r="E857" t="str">
        <v>Ventilation</v>
      </c>
      <c r="F857" t="str">
        <v>Belüftung</v>
      </c>
    </row>
    <row r="858">
      <c r="A858" t="str">
        <v>service list - 5 extra service per domain</v>
      </c>
      <c r="B858">
        <v>858</v>
      </c>
      <c r="C858" t="str">
        <f>HLOOKUP($C$1,$D$1:$I$9948,$B858,FALSE)</f>
        <v>Eclairage</v>
      </c>
      <c r="D858" t="str">
        <v>Lighting</v>
      </c>
      <c r="E858" t="str">
        <v>Eclairage</v>
      </c>
      <c r="F858" t="str">
        <v>Beleuchtung</v>
      </c>
    </row>
    <row r="859">
      <c r="A859" t="str">
        <v>service list - 5 extra service per domain</v>
      </c>
      <c r="B859">
        <v>859</v>
      </c>
      <c r="C859" t="str">
        <f>HLOOKUP($C$1,$D$1:$I$9948,$B859,FALSE)</f>
        <v>Eclairage</v>
      </c>
      <c r="D859" t="str">
        <v>Lighting</v>
      </c>
      <c r="E859" t="str">
        <v>Eclairage</v>
      </c>
      <c r="F859" t="str">
        <v>Beleuchtung</v>
      </c>
    </row>
    <row r="860">
      <c r="A860" t="str">
        <v>service list - 5 extra service per domain</v>
      </c>
      <c r="B860">
        <v>860</v>
      </c>
      <c r="C860" t="str">
        <f>HLOOKUP($C$1,$D$1:$I$9948,$B860,FALSE)</f>
        <v>Eclairage</v>
      </c>
      <c r="D860" t="str">
        <v>Lighting</v>
      </c>
      <c r="E860" t="str">
        <v>Eclairage</v>
      </c>
      <c r="F860" t="str">
        <v>Beleuchtung</v>
      </c>
    </row>
    <row r="861">
      <c r="A861" t="str">
        <v>service list - 5 extra service per domain</v>
      </c>
      <c r="B861">
        <v>861</v>
      </c>
      <c r="C861" t="str">
        <f>HLOOKUP($C$1,$D$1:$I$9948,$B861,FALSE)</f>
        <v>Eclairage</v>
      </c>
      <c r="D861" t="str">
        <v>Lighting</v>
      </c>
      <c r="E861" t="str">
        <v>Eclairage</v>
      </c>
      <c r="F861" t="str">
        <v>Beleuchtung</v>
      </c>
    </row>
    <row r="862">
      <c r="A862" t="str">
        <v>service list - 5 extra service per domain</v>
      </c>
      <c r="B862">
        <v>862</v>
      </c>
      <c r="C862" t="str">
        <f>HLOOKUP($C$1,$D$1:$I$9948,$B862,FALSE)</f>
        <v>Eclairage</v>
      </c>
      <c r="D862" t="str">
        <v>Lighting</v>
      </c>
      <c r="E862" t="str">
        <v>Eclairage</v>
      </c>
      <c r="F862" t="str">
        <v>Beleuchtung</v>
      </c>
    </row>
    <row r="863" ht="30" customHeight="1">
      <c r="A863" t="str">
        <v>service list - 5 extra service per domain</v>
      </c>
      <c r="B863">
        <v>863</v>
      </c>
      <c r="C863" t="str">
        <f>HLOOKUP($C$1,$D$1:$I$9948,$B863,FALSE)</f>
        <v>Enveloppe dynamique du bâtiment</v>
      </c>
      <c r="D863" t="str">
        <v>Dynamic building envelope</v>
      </c>
      <c r="E863" t="str">
        <v>Enveloppe dynamique du bâtiment</v>
      </c>
      <c r="F863" t="str">
        <v>Dynamische Gebäudehülle</v>
      </c>
    </row>
    <row r="864" ht="30" customHeight="1">
      <c r="A864" t="str">
        <v>service list - 5 extra service per domain</v>
      </c>
      <c r="B864">
        <v>864</v>
      </c>
      <c r="C864" t="str">
        <f>HLOOKUP($C$1,$D$1:$I$9948,$B864,FALSE)</f>
        <v>Enveloppe dynamique du bâtiment</v>
      </c>
      <c r="D864" t="str">
        <v>Dynamic building envelope</v>
      </c>
      <c r="E864" t="str">
        <v>Enveloppe dynamique du bâtiment</v>
      </c>
      <c r="F864" t="str">
        <v>Dynamische Gebäudehülle</v>
      </c>
    </row>
    <row r="865" ht="30" customHeight="1">
      <c r="A865" t="str">
        <v>service list - 5 extra service per domain</v>
      </c>
      <c r="B865">
        <v>865</v>
      </c>
      <c r="C865" t="str">
        <f>HLOOKUP($C$1,$D$1:$I$9948,$B865,FALSE)</f>
        <v>Enveloppe dynamique du bâtiment</v>
      </c>
      <c r="D865" t="str">
        <v>Dynamic building envelope</v>
      </c>
      <c r="E865" t="str">
        <v>Enveloppe dynamique du bâtiment</v>
      </c>
      <c r="F865" t="str">
        <v>Dynamische Gebäudehülle</v>
      </c>
    </row>
    <row r="866" ht="30" customHeight="1">
      <c r="A866" t="str">
        <v>service list - 5 extra service per domain</v>
      </c>
      <c r="B866">
        <v>866</v>
      </c>
      <c r="C866" t="str">
        <f>HLOOKUP($C$1,$D$1:$I$9948,$B866,FALSE)</f>
        <v>Enveloppe dynamique du bâtiment</v>
      </c>
      <c r="D866" t="str">
        <v>Dynamic building envelope</v>
      </c>
      <c r="E866" t="str">
        <v>Enveloppe dynamique du bâtiment</v>
      </c>
      <c r="F866" t="str">
        <v>Dynamische Gebäudehülle</v>
      </c>
    </row>
    <row r="867" ht="30" customHeight="1">
      <c r="A867" t="str">
        <v>service list - 5 extra service per domain</v>
      </c>
      <c r="B867">
        <v>867</v>
      </c>
      <c r="C867" t="str">
        <f>HLOOKUP($C$1,$D$1:$I$9948,$B867,FALSE)</f>
        <v>Enveloppe dynamique du bâtiment</v>
      </c>
      <c r="D867" t="str">
        <v>Dynamic building envelope</v>
      </c>
      <c r="E867" t="str">
        <v>Enveloppe dynamique du bâtiment</v>
      </c>
      <c r="F867" t="str">
        <v>Dynamische Gebäudehülle</v>
      </c>
    </row>
    <row r="868">
      <c r="A868" t="str">
        <v>service list - 5 extra service per domain</v>
      </c>
      <c r="B868">
        <v>868</v>
      </c>
      <c r="C868" t="str">
        <f>HLOOKUP($C$1,$D$1:$I$9948,$B868,FALSE)</f>
        <v>Electricité</v>
      </c>
      <c r="D868" t="str">
        <v>Electricity</v>
      </c>
      <c r="E868" t="str">
        <v>Electricité</v>
      </c>
      <c r="F868" t="str">
        <v>Elektrizität</v>
      </c>
    </row>
    <row r="869">
      <c r="A869" t="str">
        <v>service list - 5 extra service per domain</v>
      </c>
      <c r="B869">
        <v>869</v>
      </c>
      <c r="C869" t="str">
        <f>HLOOKUP($C$1,$D$1:$I$9948,$B869,FALSE)</f>
        <v>Electricité</v>
      </c>
      <c r="D869" t="str">
        <v>Electricity</v>
      </c>
      <c r="E869" t="str">
        <v>Electricité</v>
      </c>
      <c r="F869" t="str">
        <v>Elektrizität</v>
      </c>
    </row>
    <row r="870">
      <c r="A870" t="str">
        <v>service list - 5 extra service per domain</v>
      </c>
      <c r="B870">
        <v>870</v>
      </c>
      <c r="C870" t="str">
        <f>HLOOKUP($C$1,$D$1:$I$9948,$B870,FALSE)</f>
        <v>Electricité</v>
      </c>
      <c r="D870" t="str">
        <v>Electricity</v>
      </c>
      <c r="E870" t="str">
        <v>Electricité</v>
      </c>
      <c r="F870" t="str">
        <v>Elektrizität</v>
      </c>
    </row>
    <row r="871">
      <c r="A871" t="str">
        <v>service list - 5 extra service per domain</v>
      </c>
      <c r="B871">
        <v>871</v>
      </c>
      <c r="C871" t="str">
        <f>HLOOKUP($C$1,$D$1:$I$9948,$B871,FALSE)</f>
        <v>Electricité</v>
      </c>
      <c r="D871" t="str">
        <v>Electricity</v>
      </c>
      <c r="E871" t="str">
        <v>Electricité</v>
      </c>
      <c r="F871" t="str">
        <v>Elektrizität</v>
      </c>
    </row>
    <row r="872">
      <c r="A872" t="str">
        <v>service list - 5 extra service per domain</v>
      </c>
      <c r="B872">
        <v>872</v>
      </c>
      <c r="C872" t="str">
        <f>HLOOKUP($C$1,$D$1:$I$9948,$B872,FALSE)</f>
        <v>Electricité</v>
      </c>
      <c r="D872" t="str">
        <v>Electricity</v>
      </c>
      <c r="E872" t="str">
        <v>Electricité</v>
      </c>
      <c r="F872" t="str">
        <v>Elektrizität</v>
      </c>
    </row>
    <row r="873" ht="30" customHeight="1">
      <c r="A873" t="str">
        <v>service list - 5 extra service per domain</v>
      </c>
      <c r="B873">
        <v>873</v>
      </c>
      <c r="C873" t="str">
        <f>HLOOKUP($C$1,$D$1:$I$9948,$B873,FALSE)</f>
        <v>Recharge des véhicules électriques</v>
      </c>
      <c r="D873" t="str">
        <v>Electric vehicle charging</v>
      </c>
      <c r="E873" t="str">
        <v>Recharge des véhicules électriques</v>
      </c>
      <c r="F873" t="str">
        <v>Laden von Elektrofahrzeugen</v>
      </c>
    </row>
    <row r="874" ht="30" customHeight="1">
      <c r="A874" t="str">
        <v>service list - 5 extra service per domain</v>
      </c>
      <c r="B874">
        <v>874</v>
      </c>
      <c r="C874" t="str">
        <f>HLOOKUP($C$1,$D$1:$I$9948,$B874,FALSE)</f>
        <v>Recharge des véhicules électriques</v>
      </c>
      <c r="D874" t="str">
        <v>Electric vehicle charging</v>
      </c>
      <c r="E874" t="str">
        <v>Recharge des véhicules électriques</v>
      </c>
      <c r="F874" t="str">
        <v>Laden von Elektrofahrzeugen</v>
      </c>
    </row>
    <row r="875" ht="30" customHeight="1">
      <c r="A875" t="str">
        <v>service list - 5 extra service per domain</v>
      </c>
      <c r="B875">
        <v>875</v>
      </c>
      <c r="C875" t="str">
        <f>HLOOKUP($C$1,$D$1:$I$9948,$B875,FALSE)</f>
        <v>Recharge des véhicules électriques</v>
      </c>
      <c r="D875" t="str">
        <v>Electric vehicle charging</v>
      </c>
      <c r="E875" t="str">
        <v>Recharge des véhicules électriques</v>
      </c>
      <c r="F875" t="str">
        <v>Laden von Elektrofahrzeugen</v>
      </c>
    </row>
    <row r="876" ht="30" customHeight="1">
      <c r="A876" t="str">
        <v>service list - 5 extra service per domain</v>
      </c>
      <c r="B876">
        <v>876</v>
      </c>
      <c r="C876" t="str">
        <f>HLOOKUP($C$1,$D$1:$I$9948,$B876,FALSE)</f>
        <v>Recharge des véhicules électriques</v>
      </c>
      <c r="D876" t="str">
        <v>Electric vehicle charging</v>
      </c>
      <c r="E876" t="str">
        <v>Recharge des véhicules électriques</v>
      </c>
      <c r="F876" t="str">
        <v>Laden von Elektrofahrzeugen</v>
      </c>
    </row>
    <row r="877" ht="30" customHeight="1">
      <c r="A877" t="str">
        <v>service list - 5 extra service per domain</v>
      </c>
      <c r="B877">
        <v>877</v>
      </c>
      <c r="C877" t="str">
        <f>HLOOKUP($C$1,$D$1:$I$9948,$B877,FALSE)</f>
        <v>Recharge des véhicules électriques</v>
      </c>
      <c r="D877" t="str">
        <v>Electric vehicle charging</v>
      </c>
      <c r="E877" t="str">
        <v>Recharge des véhicules électriques</v>
      </c>
      <c r="F877" t="str">
        <v>Laden von Elektrofahrzeugen</v>
      </c>
    </row>
    <row r="878">
      <c r="A878" t="str">
        <v>service list - 5 extra service per domain</v>
      </c>
      <c r="B878">
        <v>878</v>
      </c>
      <c r="C878" t="str">
        <f>HLOOKUP($C$1,$D$1:$I$9948,$B878,FALSE)</f>
        <v>Suivi et contrôle</v>
      </c>
      <c r="D878" t="str">
        <v>Monitoring and control</v>
      </c>
      <c r="E878" t="str">
        <v>Suivi et contrôle</v>
      </c>
      <c r="F878" t="str">
        <v>Überwachung und Kontrolle</v>
      </c>
    </row>
    <row r="879">
      <c r="A879" t="str">
        <v>service list - 5 extra service per domain</v>
      </c>
      <c r="B879">
        <v>879</v>
      </c>
      <c r="C879" t="str">
        <f>HLOOKUP($C$1,$D$1:$I$9948,$B879,FALSE)</f>
        <v>Suivi et contrôle</v>
      </c>
      <c r="D879" t="str">
        <v>Monitoring and control</v>
      </c>
      <c r="E879" t="str">
        <v>Suivi et contrôle</v>
      </c>
      <c r="F879" t="str">
        <v>Überwachung und Kontrolle</v>
      </c>
    </row>
    <row r="880">
      <c r="A880" t="str">
        <v>service list - 5 extra service per domain</v>
      </c>
      <c r="B880">
        <v>880</v>
      </c>
      <c r="C880" t="str">
        <f>HLOOKUP($C$1,$D$1:$I$9948,$B880,FALSE)</f>
        <v>Suivi et contrôle</v>
      </c>
      <c r="D880" t="str">
        <v>Monitoring and control</v>
      </c>
      <c r="E880" t="str">
        <v>Suivi et contrôle</v>
      </c>
      <c r="F880" t="str">
        <v>Überwachung und Kontrolle</v>
      </c>
    </row>
    <row r="881">
      <c r="A881" t="str">
        <v>service list - 5 extra service per domain</v>
      </c>
      <c r="B881">
        <v>881</v>
      </c>
      <c r="C881" t="str">
        <f>HLOOKUP($C$1,$D$1:$I$9948,$B881,FALSE)</f>
        <v>Suivi et contrôle</v>
      </c>
      <c r="D881" t="str">
        <v>Monitoring and control</v>
      </c>
      <c r="E881" t="str">
        <v>Suivi et contrôle</v>
      </c>
      <c r="F881" t="str">
        <v>Überwachung und Kontrolle</v>
      </c>
    </row>
    <row r="882">
      <c r="A882" t="str">
        <v>service list - 5 extra service per domain</v>
      </c>
      <c r="B882">
        <v>882</v>
      </c>
      <c r="C882" t="str">
        <f>HLOOKUP($C$1,$D$1:$I$9948,$B882,FALSE)</f>
        <v>Suivi et contrôle</v>
      </c>
      <c r="D882" t="str">
        <v>Monitoring and control</v>
      </c>
      <c r="E882" t="str">
        <v>Suivi et contrôle</v>
      </c>
      <c r="F882" t="str">
        <v>Überwachung und Kontrolle</v>
      </c>
    </row>
    <row r="883" ht="30" customHeight="1">
      <c r="A883" t="str">
        <v>service list - simplied service modification</v>
      </c>
      <c r="B883">
        <v>883</v>
      </c>
      <c r="C883" t="str">
        <f>HLOOKUP($C$1,$D$1:$I$9948,$B883,FALSE)</f>
        <v>Commande des installations de production de chaleur</v>
      </c>
      <c r="D883" t="str">
        <v>Control heat production facilities</v>
      </c>
      <c r="E883" t="str">
        <v>Commande des installations de production de chaleur</v>
      </c>
      <c r="F883" t="str">
        <v>Kontrolle von Wärmeerzeugungsanlagen</v>
      </c>
    </row>
    <row r="884" ht="30" customHeight="1">
      <c r="A884" t="str">
        <v>service list - simplied service modification</v>
      </c>
      <c r="B884">
        <v>884</v>
      </c>
      <c r="C884" t="str">
        <f>HLOOKUP($C$1,$D$1:$I$9948,$B884,FALSE)</f>
        <v>Stockage et déplacement de l'énergie thermique</v>
      </c>
      <c r="D884" t="str">
        <v>Storage and shifting of thermal energy</v>
      </c>
      <c r="E884" t="str">
        <v>Stockage et déplacement de l'énergie thermique</v>
      </c>
      <c r="F884" t="str">
        <v>Speicherung und Verlagerung von Wärmeenergie</v>
      </c>
    </row>
    <row r="885">
      <c r="A885" t="str">
        <v>service list - simplied service modification</v>
      </c>
      <c r="B885">
        <v>885</v>
      </c>
      <c r="C885" t="str">
        <f>HLOOKUP($C$1,$D$1:$I$9948,$B885,FALSE)</f>
        <v>Aucun</v>
      </c>
      <c r="D885" t="str">
        <v>None</v>
      </c>
      <c r="E885" t="str">
        <v>Aucun</v>
      </c>
      <c r="F885" t="str">
        <v>Keine</v>
      </c>
    </row>
    <row r="886" ht="30" customHeight="1">
      <c r="A886" t="str">
        <v>service list - simplied service modification</v>
      </c>
      <c r="B886">
        <v>886</v>
      </c>
      <c r="C886" t="str">
        <f>HLOOKUP($C$1,$D$1:$I$9948,$B886,FALSE)</f>
        <v>Ballons d'eau chaude disponibles</v>
      </c>
      <c r="D886" t="str">
        <v>HW storage vessels available</v>
      </c>
      <c r="E886" t="str">
        <v>Ballons d'eau chaude disponibles</v>
      </c>
      <c r="F886" t="str">
        <v>HW-Lagerbehälter verfügbar</v>
      </c>
    </row>
    <row r="887" ht="90" customHeight="1">
      <c r="A887" t="str">
        <v>service list - simplied service modification</v>
      </c>
      <c r="B887">
        <v>887</v>
      </c>
      <c r="C887" t="str">
        <f>HLOOKUP($C$1,$D$1:$I$9948,$B887,FALSE)</f>
        <v>Ballons d'eau chaude commandés par des signaux externes (venant du système d’automatisation et de contrôle du bâtiment ou du réseau)</v>
      </c>
      <c r="D887" t="str">
        <v>HW storage vessels controlled based on external signals (from BACS or grid)</v>
      </c>
      <c r="E887" t="str">
        <v>Ballons d'eau chaude commandés par des signaux externes (venant du système d’automatisation et de contrôle du bâtiment ou du réseau)</v>
      </c>
      <c r="F887" t="str">
        <v>HW-Lagerbehälter, die auf der Grundlage externer Signale (von BACS oder dem Netz) gesteuert werden</v>
      </c>
    </row>
    <row r="888">
      <c r="A888" t="str">
        <v>service list - simplied service modification</v>
      </c>
      <c r="B888">
        <v>888</v>
      </c>
      <c r="C888">
        <f>HLOOKUP($C$1,$D$1:$I$9948,$B888,FALSE)</f>
        <v>0</v>
      </c>
      <c r="F888" t="str">
        <v xml:space="preserve"> </v>
      </c>
    </row>
    <row r="889">
      <c r="A889" t="str">
        <v>service list - simplied service modification</v>
      </c>
      <c r="B889">
        <v>889</v>
      </c>
      <c r="C889">
        <f>HLOOKUP($C$1,$D$1:$I$9948,$B889,FALSE)</f>
        <v>0</v>
      </c>
      <c r="F889" t="str">
        <v xml:space="preserve"> </v>
      </c>
    </row>
    <row r="890" ht="45" customHeight="1">
      <c r="A890" t="str">
        <v>service list - simplied service modification</v>
      </c>
      <c r="B890">
        <v>890</v>
      </c>
      <c r="C890" t="str">
        <f>HLOOKUP($C$1,$D$1:$I$9948,$B890,FALSE)</f>
        <v>Flexibilité des installations de production d'eau chaude sanitaire</v>
      </c>
      <c r="D890" t="str">
        <v>Flexibility DHW production facilities</v>
      </c>
      <c r="E890" t="str">
        <v>Flexibilité des installations de production d'eau chaude sanitaire</v>
      </c>
      <c r="F890" t="str">
        <v>Flexibilität Trinkwarmwasserbereitungsanlagen</v>
      </c>
    </row>
    <row r="891" ht="45" customHeight="1">
      <c r="A891" t="str">
        <v>service list - simplied service modification</v>
      </c>
      <c r="B891">
        <v>891</v>
      </c>
      <c r="C891" t="str">
        <f>HLOOKUP($C$1,$D$1:$I$9948,$B891,FALSE)</f>
        <v>Commande de la charge du stockage de l'eau chaude sanitaire</v>
      </c>
      <c r="D891" t="str">
        <v>Control of DHW storage charging</v>
      </c>
      <c r="E891" t="str">
        <v>Commande de la charge du stockage de l'eau chaude sanitaire</v>
      </c>
      <c r="F891" t="str">
        <v>Steuerung der Trinkwarmwasserspeicherladung</v>
      </c>
    </row>
    <row r="892">
      <c r="A892" t="str">
        <v>service list - simplied service modification</v>
      </c>
      <c r="B892">
        <v>892</v>
      </c>
      <c r="C892" t="str">
        <f>HLOOKUP($C$1,$D$1:$I$9948,$B892,FALSE)</f>
        <v>Aucun</v>
      </c>
      <c r="D892" t="str">
        <v>None</v>
      </c>
      <c r="E892" t="str">
        <v>Aucun</v>
      </c>
      <c r="F892" t="str">
        <v>Keine</v>
      </c>
    </row>
    <row r="893" ht="30" customHeight="1">
      <c r="A893" t="str">
        <v>service list - simplied service modification</v>
      </c>
      <c r="B893">
        <v>893</v>
      </c>
      <c r="C893" t="str">
        <f>HLOOKUP($C$1,$D$1:$I$9948,$B893,FALSE)</f>
        <v>Ballons d'eau chaude sanitaire disponibles</v>
      </c>
      <c r="D893" t="str">
        <v>HW storage vessels available</v>
      </c>
      <c r="E893" t="str">
        <v>Ballons d'eau chaude sanitaire disponibles</v>
      </c>
      <c r="F893" t="str">
        <v>HW-Lagerbehälter verfügbar</v>
      </c>
    </row>
    <row r="894" ht="120" customHeight="1">
      <c r="A894" t="str">
        <v>service list - simplied service modification</v>
      </c>
      <c r="B894">
        <v>894</v>
      </c>
      <c r="C894" t="str">
        <f>HLOOKUP($C$1,$D$1:$I$9948,$B894,FALSE)</f>
        <v>Commande automatique de la charge en fonction de la disponibilité locale des énergies renouvelables ou des informations provenant du réseau électrique (flexibilité de la demande, effacements)</v>
      </c>
      <c r="D894" t="str">
        <v xml:space="preserve">Automatic charging control based on local availability of renewables or information from electricity grid (DR, DSM) </v>
      </c>
      <c r="E894" t="str">
        <v>Commande automatique de la charge en fonction de la disponibilité locale des énergies renouvelables ou des informations provenant du réseau électrique (flexibilité de la demande, effacements)</v>
      </c>
      <c r="F894" t="str">
        <v xml:space="preserve">Automatische Ladesteuerung basierend auf der lokalen Verfügbarkeit von erneuerbaren Energien oder Informationen aus dem Stromnetz (DR, DSM) </v>
      </c>
    </row>
    <row r="895">
      <c r="A895" t="str">
        <v>service list - extra service code</v>
      </c>
      <c r="B895">
        <v>895</v>
      </c>
      <c r="C895" t="str">
        <f>HLOOKUP($C$1,$D$1:$I$9948,$B895,FALSE)</f>
        <v>H-E1</v>
      </c>
      <c r="D895" t="str">
        <v>H-E1</v>
      </c>
      <c r="E895" t="str">
        <v>H-E1</v>
      </c>
      <c r="F895" t="str">
        <v>H-E1</v>
      </c>
    </row>
    <row r="896">
      <c r="A896" t="str">
        <v>service list - extra service code</v>
      </c>
      <c r="B896">
        <v>896</v>
      </c>
      <c r="C896" t="str">
        <f>HLOOKUP($C$1,$D$1:$I$9948,$B896,FALSE)</f>
        <v>H-E2</v>
      </c>
      <c r="D896" t="str">
        <v>H-E2</v>
      </c>
      <c r="E896" t="str">
        <v>H-E2</v>
      </c>
      <c r="F896" t="str">
        <v>H-E2</v>
      </c>
    </row>
    <row r="897">
      <c r="A897" t="str">
        <v>service list - extra service code</v>
      </c>
      <c r="B897">
        <v>897</v>
      </c>
      <c r="C897" t="str">
        <f>HLOOKUP($C$1,$D$1:$I$9948,$B897,FALSE)</f>
        <v>H-E3</v>
      </c>
      <c r="D897" t="str">
        <v>H-E3</v>
      </c>
      <c r="E897" t="str">
        <v>H-E3</v>
      </c>
      <c r="F897" t="str">
        <v>H-E3</v>
      </c>
    </row>
    <row r="898">
      <c r="A898" t="str">
        <v>service list - extra service code</v>
      </c>
      <c r="B898">
        <v>898</v>
      </c>
      <c r="C898" t="str">
        <f>HLOOKUP($C$1,$D$1:$I$9948,$B898,FALSE)</f>
        <v>H-E4</v>
      </c>
      <c r="D898" t="str">
        <v>H-E4</v>
      </c>
      <c r="E898" t="str">
        <v>H-E4</v>
      </c>
      <c r="F898" t="str">
        <v>H-E4</v>
      </c>
    </row>
    <row r="899">
      <c r="A899" t="str">
        <v>service list - extra service code</v>
      </c>
      <c r="B899">
        <v>899</v>
      </c>
      <c r="C899" t="str">
        <f>HLOOKUP($C$1,$D$1:$I$9948,$B899,FALSE)</f>
        <v>H-E5</v>
      </c>
      <c r="D899" t="str">
        <v>H-E5</v>
      </c>
      <c r="E899" t="str">
        <v>H-E5</v>
      </c>
      <c r="F899" t="str">
        <v>H-E5</v>
      </c>
    </row>
    <row r="900">
      <c r="A900" t="str">
        <v>service list - extra service code</v>
      </c>
      <c r="B900">
        <v>900</v>
      </c>
      <c r="C900" t="str">
        <f>HLOOKUP($C$1,$D$1:$I$9948,$B900,FALSE)</f>
        <v>DHW-E1</v>
      </c>
      <c r="D900" t="str">
        <v>DHW-E1</v>
      </c>
      <c r="E900" t="str">
        <v>DHW-E1</v>
      </c>
      <c r="F900" t="str">
        <v>DHW-E1</v>
      </c>
    </row>
    <row r="901">
      <c r="A901" t="str">
        <v>service list - extra service code</v>
      </c>
      <c r="B901">
        <v>901</v>
      </c>
      <c r="C901" t="str">
        <f>HLOOKUP($C$1,$D$1:$I$9948,$B901,FALSE)</f>
        <v>DHW-E2</v>
      </c>
      <c r="D901" t="str">
        <v>DHW-E2</v>
      </c>
      <c r="E901" t="str">
        <v>DHW-E2</v>
      </c>
      <c r="F901" t="str">
        <v>DHW-E2</v>
      </c>
    </row>
    <row r="902">
      <c r="A902" t="str">
        <v>service list - extra service code</v>
      </c>
      <c r="B902">
        <v>902</v>
      </c>
      <c r="C902" t="str">
        <f>HLOOKUP($C$1,$D$1:$I$9948,$B902,FALSE)</f>
        <v>DHW-E3</v>
      </c>
      <c r="D902" t="str">
        <v>DHW-E3</v>
      </c>
      <c r="E902" t="str">
        <v>DHW-E3</v>
      </c>
      <c r="F902" t="str">
        <v>DHW-E3</v>
      </c>
    </row>
    <row r="903">
      <c r="A903" t="str">
        <v>service list - extra service code</v>
      </c>
      <c r="B903">
        <v>903</v>
      </c>
      <c r="C903" t="str">
        <f>HLOOKUP($C$1,$D$1:$I$9948,$B903,FALSE)</f>
        <v>DHW-E4</v>
      </c>
      <c r="D903" t="str">
        <v>DHW-E4</v>
      </c>
      <c r="E903" t="str">
        <v>DHW-E4</v>
      </c>
      <c r="F903" t="str">
        <v>DHW-E4</v>
      </c>
    </row>
    <row r="904">
      <c r="A904" t="str">
        <v>service list - extra service code</v>
      </c>
      <c r="B904">
        <v>904</v>
      </c>
      <c r="C904" t="str">
        <f>HLOOKUP($C$1,$D$1:$I$9948,$B904,FALSE)</f>
        <v>DHW-E5</v>
      </c>
      <c r="D904" t="str">
        <v>DHW-E5</v>
      </c>
      <c r="E904" t="str">
        <v>DHW-E5</v>
      </c>
      <c r="F904" t="str">
        <v>DHW-E5</v>
      </c>
    </row>
    <row r="905">
      <c r="A905" t="str">
        <v>service list - extra service code</v>
      </c>
      <c r="B905">
        <v>905</v>
      </c>
      <c r="C905" t="str">
        <f>HLOOKUP($C$1,$D$1:$I$9948,$B905,FALSE)</f>
        <v>C-E1</v>
      </c>
      <c r="D905" t="str">
        <v>C-E1</v>
      </c>
      <c r="E905" t="str">
        <v>C-E1</v>
      </c>
      <c r="F905" t="str">
        <v>C-E1</v>
      </c>
    </row>
    <row r="906">
      <c r="A906" t="str">
        <v>service list - extra service code</v>
      </c>
      <c r="B906">
        <v>906</v>
      </c>
      <c r="C906" t="str">
        <f>HLOOKUP($C$1,$D$1:$I$9948,$B906,FALSE)</f>
        <v>C-E2</v>
      </c>
      <c r="D906" t="str">
        <v>C-E2</v>
      </c>
      <c r="E906" t="str">
        <v>C-E2</v>
      </c>
      <c r="F906" t="str">
        <v>C-E2</v>
      </c>
    </row>
    <row r="907">
      <c r="A907" t="str">
        <v>service list - extra service code</v>
      </c>
      <c r="B907">
        <v>907</v>
      </c>
      <c r="C907" t="str">
        <f>HLOOKUP($C$1,$D$1:$I$9948,$B907,FALSE)</f>
        <v>C-E3</v>
      </c>
      <c r="D907" t="str">
        <v>C-E3</v>
      </c>
      <c r="E907" t="str">
        <v>C-E3</v>
      </c>
      <c r="F907" t="str">
        <v>C-E3</v>
      </c>
    </row>
    <row r="908">
      <c r="A908" t="str">
        <v>service list - extra service code</v>
      </c>
      <c r="B908">
        <v>908</v>
      </c>
      <c r="C908" t="str">
        <f>HLOOKUP($C$1,$D$1:$I$9948,$B908,FALSE)</f>
        <v>C-E4</v>
      </c>
      <c r="D908" t="str">
        <v>C-E4</v>
      </c>
      <c r="E908" t="str">
        <v>C-E4</v>
      </c>
      <c r="F908" t="str">
        <v>C-E4</v>
      </c>
    </row>
    <row r="909">
      <c r="A909" t="str">
        <v>service list - extra service code</v>
      </c>
      <c r="B909">
        <v>909</v>
      </c>
      <c r="C909" t="str">
        <f>HLOOKUP($C$1,$D$1:$I$9948,$B909,FALSE)</f>
        <v>C-E5</v>
      </c>
      <c r="D909" t="str">
        <v>C-E5</v>
      </c>
      <c r="E909" t="str">
        <v>C-E5</v>
      </c>
      <c r="F909" t="str">
        <v>C-E5</v>
      </c>
    </row>
    <row r="910">
      <c r="A910" t="str">
        <v>service list - extra service code</v>
      </c>
      <c r="B910">
        <v>910</v>
      </c>
      <c r="C910" t="str">
        <f>HLOOKUP($C$1,$D$1:$I$9948,$B910,FALSE)</f>
        <v>V-E1</v>
      </c>
      <c r="D910" t="str">
        <v>V-E1</v>
      </c>
      <c r="E910" t="str">
        <v>V-E1</v>
      </c>
      <c r="F910" t="str">
        <v>V-E1</v>
      </c>
    </row>
    <row r="911">
      <c r="A911" t="str">
        <v>service list - extra service code</v>
      </c>
      <c r="B911">
        <v>911</v>
      </c>
      <c r="C911" t="str">
        <f>HLOOKUP($C$1,$D$1:$I$9948,$B911,FALSE)</f>
        <v>V-E2</v>
      </c>
      <c r="D911" t="str">
        <v>V-E2</v>
      </c>
      <c r="E911" t="str">
        <v>V-E2</v>
      </c>
      <c r="F911" t="str">
        <v>V-E2</v>
      </c>
    </row>
    <row r="912">
      <c r="A912" t="str">
        <v>service list - extra service code</v>
      </c>
      <c r="B912">
        <v>912</v>
      </c>
      <c r="C912" t="str">
        <f>HLOOKUP($C$1,$D$1:$I$9948,$B912,FALSE)</f>
        <v>V-E3</v>
      </c>
      <c r="D912" t="str">
        <v>V-E3</v>
      </c>
      <c r="E912" t="str">
        <v>V-E3</v>
      </c>
      <c r="F912" t="str">
        <v>V-E3</v>
      </c>
    </row>
    <row r="913">
      <c r="A913" t="str">
        <v>service list - extra service code</v>
      </c>
      <c r="B913">
        <v>913</v>
      </c>
      <c r="C913" t="str">
        <f>HLOOKUP($C$1,$D$1:$I$9948,$B913,FALSE)</f>
        <v>V-E4</v>
      </c>
      <c r="D913" t="str">
        <v>V-E4</v>
      </c>
      <c r="E913" t="str">
        <v>V-E4</v>
      </c>
      <c r="F913" t="str">
        <v>V-E4</v>
      </c>
    </row>
    <row r="914">
      <c r="A914" t="str">
        <v>service list - extra service code</v>
      </c>
      <c r="B914">
        <v>914</v>
      </c>
      <c r="C914" t="str">
        <f>HLOOKUP($C$1,$D$1:$I$9948,$B914,FALSE)</f>
        <v>V-E5</v>
      </c>
      <c r="D914" t="str">
        <v>V-E5</v>
      </c>
      <c r="E914" t="str">
        <v>V-E5</v>
      </c>
      <c r="F914" t="str">
        <v>V-E5</v>
      </c>
    </row>
    <row r="915">
      <c r="A915" t="str">
        <v>service list - extra service code</v>
      </c>
      <c r="B915">
        <v>915</v>
      </c>
      <c r="C915" t="str">
        <f>HLOOKUP($C$1,$D$1:$I$9948,$B915,FALSE)</f>
        <v>L-E1</v>
      </c>
      <c r="D915" t="str">
        <v>L-E1</v>
      </c>
      <c r="E915" t="str">
        <v>L-E1</v>
      </c>
      <c r="F915" t="str">
        <v>L-E1</v>
      </c>
    </row>
    <row r="916">
      <c r="A916" t="str">
        <v>service list - extra service code</v>
      </c>
      <c r="B916">
        <v>916</v>
      </c>
      <c r="C916" t="str">
        <f>HLOOKUP($C$1,$D$1:$I$9948,$B916,FALSE)</f>
        <v>L-E2</v>
      </c>
      <c r="D916" t="str">
        <v>L-E2</v>
      </c>
      <c r="E916" t="str">
        <v>L-E2</v>
      </c>
      <c r="F916" t="str">
        <v>L-E2</v>
      </c>
    </row>
    <row r="917">
      <c r="A917" t="str">
        <v>service list - extra service code</v>
      </c>
      <c r="B917">
        <v>917</v>
      </c>
      <c r="C917" t="str">
        <f>HLOOKUP($C$1,$D$1:$I$9948,$B917,FALSE)</f>
        <v>L-E3</v>
      </c>
      <c r="D917" t="str">
        <v>L-E3</v>
      </c>
      <c r="E917" t="str">
        <v>L-E3</v>
      </c>
      <c r="F917" t="str">
        <v>L-E3</v>
      </c>
    </row>
    <row r="918">
      <c r="A918" t="str">
        <v>service list - extra service code</v>
      </c>
      <c r="B918">
        <v>918</v>
      </c>
      <c r="C918" t="str">
        <f>HLOOKUP($C$1,$D$1:$I$9948,$B918,FALSE)</f>
        <v>L-E4</v>
      </c>
      <c r="D918" t="str">
        <v>L-E4</v>
      </c>
      <c r="E918" t="str">
        <v>L-E4</v>
      </c>
      <c r="F918" t="str">
        <v>L-E4</v>
      </c>
    </row>
    <row r="919">
      <c r="A919" t="str">
        <v>service list - extra service code</v>
      </c>
      <c r="B919">
        <v>919</v>
      </c>
      <c r="C919" t="str">
        <f>HLOOKUP($C$1,$D$1:$I$9948,$B919,FALSE)</f>
        <v>L-E5</v>
      </c>
      <c r="D919" t="str">
        <v>L-E5</v>
      </c>
      <c r="E919" t="str">
        <v>L-E5</v>
      </c>
      <c r="F919" t="str">
        <v>L-E5</v>
      </c>
    </row>
    <row r="920">
      <c r="A920" t="str">
        <v>service list - extra service code</v>
      </c>
      <c r="B920">
        <v>920</v>
      </c>
      <c r="C920" t="str">
        <f>HLOOKUP($C$1,$D$1:$I$9948,$B920,FALSE)</f>
        <v>DE-E1</v>
      </c>
      <c r="D920" t="str">
        <v>DE-E1</v>
      </c>
      <c r="E920" t="str">
        <v>DE-E1</v>
      </c>
      <c r="F920" t="str">
        <v>DE-E1</v>
      </c>
    </row>
    <row r="921">
      <c r="A921" t="str">
        <v>service list - extra service code</v>
      </c>
      <c r="B921">
        <v>921</v>
      </c>
      <c r="C921" t="str">
        <f>HLOOKUP($C$1,$D$1:$I$9948,$B921,FALSE)</f>
        <v>DE-E2</v>
      </c>
      <c r="D921" t="str">
        <v>DE-E2</v>
      </c>
      <c r="E921" t="str">
        <v>DE-E2</v>
      </c>
      <c r="F921" t="str">
        <v>DE-E2</v>
      </c>
    </row>
    <row r="922">
      <c r="A922" t="str">
        <v>service list - extra service code</v>
      </c>
      <c r="B922">
        <v>922</v>
      </c>
      <c r="C922" t="str">
        <f>HLOOKUP($C$1,$D$1:$I$9948,$B922,FALSE)</f>
        <v>DE-E3</v>
      </c>
      <c r="D922" t="str">
        <v>DE-E3</v>
      </c>
      <c r="E922" t="str">
        <v>DE-E3</v>
      </c>
      <c r="F922" t="str">
        <v>DE-E3</v>
      </c>
    </row>
    <row r="923">
      <c r="A923" t="str">
        <v>service list - extra service code</v>
      </c>
      <c r="B923">
        <v>923</v>
      </c>
      <c r="C923" t="str">
        <f>HLOOKUP($C$1,$D$1:$I$9948,$B923,FALSE)</f>
        <v>DE-E4</v>
      </c>
      <c r="D923" t="str">
        <v>DE-E4</v>
      </c>
      <c r="E923" t="str">
        <v>DE-E4</v>
      </c>
      <c r="F923" t="str">
        <v>DE-E4</v>
      </c>
    </row>
    <row r="924">
      <c r="A924" t="str">
        <v>service list - extra service code</v>
      </c>
      <c r="B924">
        <v>924</v>
      </c>
      <c r="C924" t="str">
        <f>HLOOKUP($C$1,$D$1:$I$9948,$B924,FALSE)</f>
        <v>DE-E5</v>
      </c>
      <c r="D924" t="str">
        <v>DE-E5</v>
      </c>
      <c r="E924" t="str">
        <v>DE-E5</v>
      </c>
      <c r="F924" t="str">
        <v>DE-E5</v>
      </c>
    </row>
    <row r="925">
      <c r="A925" t="str">
        <v>service list - extra service code</v>
      </c>
      <c r="B925">
        <v>925</v>
      </c>
      <c r="C925" t="str">
        <f>HLOOKUP($C$1,$D$1:$I$9948,$B925,FALSE)</f>
        <v>E-E1</v>
      </c>
      <c r="D925" t="str">
        <v>E-E1</v>
      </c>
      <c r="E925" t="str">
        <v>E-E1</v>
      </c>
      <c r="F925" t="str">
        <v>E-E1</v>
      </c>
    </row>
    <row r="926">
      <c r="A926" t="str">
        <v>service list - extra service code</v>
      </c>
      <c r="B926">
        <v>926</v>
      </c>
      <c r="C926" t="str">
        <f>HLOOKUP($C$1,$D$1:$I$9948,$B926,FALSE)</f>
        <v>E-E2</v>
      </c>
      <c r="D926" t="str">
        <v>E-E2</v>
      </c>
      <c r="E926" t="str">
        <v>E-E2</v>
      </c>
      <c r="F926" t="str">
        <v>E-E2</v>
      </c>
    </row>
    <row r="927">
      <c r="A927" t="str">
        <v>service list - extra service code</v>
      </c>
      <c r="B927">
        <v>927</v>
      </c>
      <c r="C927" t="str">
        <f>HLOOKUP($C$1,$D$1:$I$9948,$B927,FALSE)</f>
        <v>E-E3</v>
      </c>
      <c r="D927" t="str">
        <v>E-E3</v>
      </c>
      <c r="E927" t="str">
        <v>E-E3</v>
      </c>
      <c r="F927" t="str">
        <v>E-E3</v>
      </c>
    </row>
    <row r="928">
      <c r="A928" t="str">
        <v>service list - extra service code</v>
      </c>
      <c r="B928">
        <v>928</v>
      </c>
      <c r="C928" t="str">
        <f>HLOOKUP($C$1,$D$1:$I$9948,$B928,FALSE)</f>
        <v>E-E4</v>
      </c>
      <c r="D928" t="str">
        <v>E-E4</v>
      </c>
      <c r="E928" t="str">
        <v>E-E4</v>
      </c>
      <c r="F928" t="str">
        <v>E-E4</v>
      </c>
    </row>
    <row r="929">
      <c r="A929" t="str">
        <v>service list - extra service code</v>
      </c>
      <c r="B929">
        <v>929</v>
      </c>
      <c r="C929" t="str">
        <f>HLOOKUP($C$1,$D$1:$I$9948,$B929,FALSE)</f>
        <v>E-E5</v>
      </c>
      <c r="D929" t="str">
        <v>E-E5</v>
      </c>
      <c r="E929" t="str">
        <v>E-E5</v>
      </c>
      <c r="F929" t="str">
        <v>E-E5</v>
      </c>
    </row>
    <row r="930">
      <c r="A930" t="str">
        <v>service list - extra service code</v>
      </c>
      <c r="B930">
        <v>930</v>
      </c>
      <c r="C930" t="str">
        <f>HLOOKUP($C$1,$D$1:$I$9948,$B930,FALSE)</f>
        <v>EV-E1</v>
      </c>
      <c r="D930" t="str">
        <v>EV-E1</v>
      </c>
      <c r="E930" t="str">
        <v>EV-E1</v>
      </c>
      <c r="F930" t="str">
        <v>EV-E1</v>
      </c>
    </row>
    <row r="931">
      <c r="A931" t="str">
        <v>service list - extra service code</v>
      </c>
      <c r="B931">
        <v>931</v>
      </c>
      <c r="C931" t="str">
        <f>HLOOKUP($C$1,$D$1:$I$9948,$B931,FALSE)</f>
        <v>EV-E2</v>
      </c>
      <c r="D931" t="str">
        <v>EV-E2</v>
      </c>
      <c r="E931" t="str">
        <v>EV-E2</v>
      </c>
      <c r="F931" t="str">
        <v>EV-E2</v>
      </c>
    </row>
    <row r="932">
      <c r="A932" t="str">
        <v>service list - extra service code</v>
      </c>
      <c r="B932">
        <v>932</v>
      </c>
      <c r="C932" t="str">
        <f>HLOOKUP($C$1,$D$1:$I$9948,$B932,FALSE)</f>
        <v>EV-E3</v>
      </c>
      <c r="D932" t="str">
        <v>EV-E3</v>
      </c>
      <c r="E932" t="str">
        <v>EV-E3</v>
      </c>
      <c r="F932" t="str">
        <v>EV-E3</v>
      </c>
    </row>
    <row r="933">
      <c r="A933" t="str">
        <v>service list - extra service code</v>
      </c>
      <c r="B933">
        <v>933</v>
      </c>
      <c r="C933" t="str">
        <f>HLOOKUP($C$1,$D$1:$I$9948,$B933,FALSE)</f>
        <v>EV-E4</v>
      </c>
      <c r="D933" t="str">
        <v>EV-E4</v>
      </c>
      <c r="E933" t="str">
        <v>EV-E4</v>
      </c>
      <c r="F933" t="str">
        <v>EV-E4</v>
      </c>
    </row>
    <row r="934">
      <c r="A934" t="str">
        <v>service list - extra service code</v>
      </c>
      <c r="B934">
        <v>934</v>
      </c>
      <c r="C934" t="str">
        <f>HLOOKUP($C$1,$D$1:$I$9948,$B934,FALSE)</f>
        <v>EV-E5</v>
      </c>
      <c r="D934" t="str">
        <v>EV-E5</v>
      </c>
      <c r="E934" t="str">
        <v>EV-E5</v>
      </c>
      <c r="F934" t="str">
        <v>EV-E5</v>
      </c>
    </row>
    <row r="935">
      <c r="A935" t="str">
        <v>service list - extra service code</v>
      </c>
      <c r="B935">
        <v>935</v>
      </c>
      <c r="C935" t="str">
        <f>HLOOKUP($C$1,$D$1:$I$9948,$B935,FALSE)</f>
        <v>MC-E1</v>
      </c>
      <c r="D935" t="str">
        <v>MC-E1</v>
      </c>
      <c r="E935" t="str">
        <v>MC-E1</v>
      </c>
      <c r="F935" t="str">
        <v>MC-E1</v>
      </c>
    </row>
    <row r="936">
      <c r="A936" t="str">
        <v>service list - extra service code</v>
      </c>
      <c r="B936">
        <v>936</v>
      </c>
      <c r="C936" t="str">
        <f>HLOOKUP($C$1,$D$1:$I$9948,$B936,FALSE)</f>
        <v>MC-E2</v>
      </c>
      <c r="D936" t="str">
        <v>MC-E2</v>
      </c>
      <c r="E936" t="str">
        <v>MC-E2</v>
      </c>
      <c r="F936" t="str">
        <v>MC-E2</v>
      </c>
    </row>
    <row r="937">
      <c r="A937" t="str">
        <v>service list - extra service code</v>
      </c>
      <c r="B937">
        <v>937</v>
      </c>
      <c r="C937" t="str">
        <f>HLOOKUP($C$1,$D$1:$I$9948,$B937,FALSE)</f>
        <v>MC-E3</v>
      </c>
      <c r="D937" t="str">
        <v>MC-E3</v>
      </c>
      <c r="E937" t="str">
        <v>MC-E3</v>
      </c>
      <c r="F937" t="str">
        <v>MC-E3</v>
      </c>
    </row>
    <row r="938">
      <c r="A938" t="str">
        <v>service list - extra service code</v>
      </c>
      <c r="B938">
        <v>938</v>
      </c>
      <c r="C938" t="str">
        <f>HLOOKUP($C$1,$D$1:$I$9948,$B938,FALSE)</f>
        <v>MC-E4</v>
      </c>
      <c r="D938" t="str">
        <v>MC-E4</v>
      </c>
      <c r="E938" t="str">
        <v>MC-E4</v>
      </c>
      <c r="F938" t="str">
        <v>MC-E4</v>
      </c>
    </row>
    <row r="939">
      <c r="A939" t="str">
        <v>service list - extra service code</v>
      </c>
      <c r="B939">
        <v>939</v>
      </c>
      <c r="C939" t="str">
        <f>HLOOKUP($C$1,$D$1:$I$9948,$B939,FALSE)</f>
        <v>MC-E5</v>
      </c>
      <c r="D939" t="str">
        <v>MC-E5</v>
      </c>
      <c r="E939" t="str">
        <v>MC-E5</v>
      </c>
      <c r="F939" t="str">
        <v>MC-E5</v>
      </c>
    </row>
    <row r="940" ht="105" customHeight="1">
      <c r="A940" t="str">
        <v>calculation</v>
      </c>
      <c r="B940">
        <v>940</v>
      </c>
      <c r="C940" t="str">
        <f>HLOOKUP($C$1,$D$1:$I$9948,$B940,FALSE)</f>
        <v>Activer/désactiver ce service manuellement pour votre évaluation: 0- désactiver; 1- activer; vide- statut par défaut de ce service selon la méthode sélectionnée</v>
      </c>
      <c r="D940" t="str">
        <v>Enable/disable this service manually for your assessment: 0-disable; 1-enable; blank-use default status of this service in your selected method</v>
      </c>
      <c r="E940" t="str">
        <v>Activer/désactiver ce service manuellement pour votre évaluation: 0- désactiver; 1- activer; vide- statut par défaut de ce service selon la méthode sélectionnée</v>
      </c>
      <c r="F940" t="str">
        <v>Aktivieren/deaktivieren Sie diesen Dienst manuell für Ihre Bewertung: 0-deaktivieren; 1-aktivieren; leer-den Standardstatus dieses Dienstes in der von Ihnen gewählten Methode verwenden</v>
      </c>
    </row>
    <row r="941" ht="30" customHeight="1">
      <c r="A941" t="str">
        <v>calculation</v>
      </c>
      <c r="B941">
        <v>941</v>
      </c>
      <c r="C941" t="str">
        <f>HLOOKUP($C$1,$D$1:$I$9948,$B941,FALSE)</f>
        <v>Service à inclure dans la feuille de calcul</v>
      </c>
      <c r="D941" t="str">
        <v>Service to be included in the calculation sheet</v>
      </c>
      <c r="E941" t="str">
        <v>Service à inclure dans la feuille de calcul</v>
      </c>
      <c r="F941" t="str">
        <v>In den Berechnungsbogen aufzunehmende Leistung</v>
      </c>
    </row>
    <row r="942" ht="60" customHeight="1">
      <c r="A942" t="str">
        <v>calculation</v>
      </c>
      <c r="B942">
        <v>942</v>
      </c>
      <c r="C942" t="str">
        <f>HLOOKUP($C$1,$D$1:$I$9948,$B942,FALSE)</f>
        <v>Service inclus dans la méthode sélectionnée (A, B ou sur-mesure): 0- non inclus; 1- inclus</v>
      </c>
      <c r="D942" t="str">
        <v>Service included in the selected method (A/B/custom): 0 - not included, 1 - included</v>
      </c>
      <c r="E942" t="str">
        <v>Service inclus dans la méthode sélectionnée (A, B ou sur-mesure): 0- non inclus; 1- inclus</v>
      </c>
      <c r="F942" t="str">
        <v>In der gewählten Methode enthaltener Dienst (A/B/custom): 0 - nicht enthalten, 1 - enthalten</v>
      </c>
    </row>
    <row r="943" ht="60" customHeight="1">
      <c r="A943" t="str">
        <v>calculation</v>
      </c>
      <c r="B943">
        <v>943</v>
      </c>
      <c r="C943" t="str">
        <f>HLOOKUP($C$1,$D$1:$I$9948,$B943,FALSE)</f>
        <v>Service applicable dans le bâtiment? - A estimer par l'évaluateur: 1- applicable; 0 - non applicable</v>
      </c>
      <c r="D943" t="str">
        <v>Service applicable in your building? - to be assessed by the assessor: 1 - applicable; 0 - not applicable</v>
      </c>
      <c r="E943" t="str">
        <v>Service applicable dans le bâtiment? - A estimer par l'évaluateur: 1- applicable; 0 - non applicable</v>
      </c>
      <c r="F943" t="str">
        <v>Ist die Dienstleistung in Ihrem Gebäude anwendbar? - vom Prüfer zu bewerten: 1 - anwendbar; 0 - nicht anwendbar</v>
      </c>
    </row>
    <row r="944" ht="45" customHeight="1">
      <c r="A944" t="str">
        <v>calculation</v>
      </c>
      <c r="B944">
        <v>944</v>
      </c>
      <c r="C944" t="str">
        <f>HLOOKUP($C$1,$D$1:$I$9948,$B944,FALSE)</f>
        <v>Niveau de fonctionnalité principal estimé par l'évaluateur</v>
      </c>
      <c r="D944" t="str">
        <v xml:space="preserve">Main functionality level as inspected by SRI assessor </v>
      </c>
      <c r="E944" t="str">
        <v>Niveau de fonctionnalité principal estimé par l'évaluateur</v>
      </c>
      <c r="F944" t="str">
        <v xml:space="preserve">Hauptfunktionalitätsebene gemäß Inspektion durch den SRI-Prüfer </v>
      </c>
    </row>
    <row r="945" ht="45" customHeight="1">
      <c r="A945" t="str">
        <v>calculation</v>
      </c>
      <c r="B945">
        <v>945</v>
      </c>
      <c r="C945" t="str">
        <f>HLOOKUP($C$1,$D$1:$I$9948,$B945,FALSE)</f>
        <v>Part (par défaut = 100%, c'est-à-dire applicable à l'ensemble du bâtiment)</v>
      </c>
      <c r="D945" t="str">
        <v>share (default = 100% means applicable throughout the building)</v>
      </c>
      <c r="E945" t="str">
        <v>Part (par défaut = 100%, c'est-à-dire applicable à l'ensemble du bâtiment)</v>
      </c>
      <c r="F945" t="str">
        <v>Anteil (Standardwert = 100 % bedeutet, dass er für das gesamte Gebäude gilt)</v>
      </c>
    </row>
    <row r="946" ht="45" customHeight="1">
      <c r="A946" t="str">
        <v>calculation</v>
      </c>
      <c r="B946">
        <v>946</v>
      </c>
      <c r="C946" t="str">
        <f>HLOOKUP($C$1,$D$1:$I$9948,$B946,FALSE)</f>
        <v>Facultatif: niveau additionnel de fonctionnalité dans une partie du bâtiment</v>
      </c>
      <c r="D946" t="str">
        <v>Optional: additional functionality level in part of the building</v>
      </c>
      <c r="E946" t="str">
        <v>Facultatif: niveau additionnel de fonctionnalité dans une partie du bâtiment</v>
      </c>
      <c r="F946" t="str">
        <v>Optional: zusätzliche Funktionsebene in einem Teil des Gebäudes</v>
      </c>
    </row>
    <row r="947" ht="30" customHeight="1">
      <c r="A947" t="str">
        <v>calculation</v>
      </c>
      <c r="B947">
        <v>947</v>
      </c>
      <c r="C947" t="str">
        <f>HLOOKUP($C$1,$D$1:$I$9948,$B947,FALSE)</f>
        <v>Part du niveau additionnel de fonctionnalité</v>
      </c>
      <c r="D947" t="str">
        <v>Share of additional functionality level</v>
      </c>
      <c r="E947" t="str">
        <v>Part du niveau additionnel de fonctionnalité</v>
      </c>
      <c r="F947" t="str">
        <v>Anteil der zusätzlichen Funktionsebene</v>
      </c>
    </row>
    <row r="948">
      <c r="A948" t="str">
        <v>calculation</v>
      </c>
      <c r="B948">
        <v>948</v>
      </c>
      <c r="C948" t="str">
        <f>HLOOKUP($C$1,$D$1:$I$9948,$B948,FALSE)</f>
        <v>Avertissements</v>
      </c>
      <c r="D948" t="str">
        <v>Warnings</v>
      </c>
      <c r="E948" t="str">
        <v>Avertissements</v>
      </c>
      <c r="F948" t="str">
        <v>Warnungen</v>
      </c>
    </row>
    <row r="949">
      <c r="A949" t="str">
        <v>calculation</v>
      </c>
      <c r="B949">
        <v>949</v>
      </c>
      <c r="C949" t="str">
        <f>HLOOKUP($C$1,$D$1:$I$9948,$B949,FALSE)</f>
        <v>Type de bâtiment --&gt;</v>
      </c>
      <c r="D949" t="str">
        <v>building type --&gt;</v>
      </c>
      <c r="E949" t="str">
        <v>Type de bâtiment --&gt;</v>
      </c>
      <c r="F949" t="str">
        <v>Gebäudetyp --&gt;</v>
      </c>
    </row>
    <row r="950" ht="47.25" customHeight="1">
      <c r="A950" t="str">
        <v>calculation</v>
      </c>
      <c r="B950">
        <v>950</v>
      </c>
      <c r="C950" t="str">
        <f>HLOOKUP($C$1,$D$1:$I$9948,$B950,FALSE)</f>
        <v>Service qui fait partie de la méthode et des domaines sélectionnés</v>
      </c>
      <c r="D950" t="str">
        <v>Service part of the method and domain selection?</v>
      </c>
      <c r="E950" t="str">
        <v>Service qui fait partie de la méthode et des domaines sélectionnés</v>
      </c>
      <c r="F950" t="str">
        <v>Dienstleistung Teil der Methoden- und Bereichsauswahl?</v>
      </c>
    </row>
    <row r="951" ht="47.25" customHeight="1">
      <c r="A951" t="str">
        <v>calculation</v>
      </c>
      <c r="B951">
        <v>951</v>
      </c>
      <c r="C951" t="str">
        <f>HLOOKUP($C$1,$D$1:$I$9948,$B951,FALSE)</f>
        <v>Facultatif: durée estimée de l'évaluation (minutes)</v>
      </c>
      <c r="D951" t="str">
        <v>Optional feedback: Estimated assessment time (minutes)</v>
      </c>
      <c r="E951" t="str">
        <v>Facultatif: durée estimée de l'évaluation (minutes)</v>
      </c>
      <c r="F951" t="str">
        <v>Optionales Feedback: Geschätzte Bewertungszeit (Minuten)</v>
      </c>
    </row>
    <row r="952" ht="31.5" customHeight="1">
      <c r="A952" t="str">
        <v>calculation</v>
      </c>
      <c r="B952">
        <v>952</v>
      </c>
      <c r="C952" t="str">
        <f>HLOOKUP($C$1,$D$1:$I$9948,$B952,FALSE)</f>
        <v>Facultatif: commentaires de l'évaluateur</v>
      </c>
      <c r="D952" t="str">
        <v>Optional: assessor's comments</v>
      </c>
      <c r="E952" t="str">
        <v>Facultatif: commentaires de l'évaluateur</v>
      </c>
      <c r="F952" t="str">
        <v>Fakultativ: Kommentare des Prüfers</v>
      </c>
    </row>
    <row r="953" ht="15.75" customHeight="1">
      <c r="A953" t="str">
        <v>calculation</v>
      </c>
      <c r="B953">
        <v>953</v>
      </c>
      <c r="C953" t="str">
        <f>HLOOKUP($C$1,$D$1:$I$9948,$B953,FALSE)</f>
        <v>Service applicable?</v>
      </c>
      <c r="D953" t="str">
        <v>Service applicable?</v>
      </c>
      <c r="E953" t="str">
        <v>Service applicable?</v>
      </c>
      <c r="F953" t="str">
        <v>Dienstleistung anwendbar?</v>
      </c>
    </row>
    <row r="954" ht="21" customHeight="1">
      <c r="A954" t="str">
        <v>Weightings tab</v>
      </c>
      <c r="B954">
        <v>954</v>
      </c>
      <c r="C954" t="str">
        <f>HLOOKUP($C$1,$D$1:$I$9948,$B954,FALSE)</f>
        <v>Défini par l'utilisateur</v>
      </c>
      <c r="D954" t="str">
        <v>USER DEFINED</v>
      </c>
      <c r="E954" t="str">
        <v>Défini par l'utilisateur</v>
      </c>
      <c r="F954" t="str">
        <v>BENUTZERDEFINIERT</v>
      </c>
    </row>
    <row r="955">
      <c r="A955" t="str">
        <v>Weightings tab</v>
      </c>
      <c r="B955">
        <v>955</v>
      </c>
      <c r="C955" t="str">
        <f>HLOOKUP($C$1,$D$1:$I$9948,$B955,FALSE)</f>
        <v>Pondération des domaines</v>
      </c>
      <c r="D955" t="str">
        <v>DOMAIN WEIGHTINGS</v>
      </c>
      <c r="E955" t="str">
        <v>Pondération des domaines</v>
      </c>
      <c r="F955" t="str">
        <v>BEREICHSGEWICHTUNGEN</v>
      </c>
    </row>
    <row r="956">
      <c r="A956" t="str">
        <v>Weightings tab</v>
      </c>
      <c r="B956">
        <v>956</v>
      </c>
      <c r="C956" t="str">
        <f>HLOOKUP($C$1,$D$1:$I$9948,$B956,FALSE)</f>
        <v>Chauffage</v>
      </c>
      <c r="D956" t="str">
        <v>Heating</v>
      </c>
      <c r="E956" t="str">
        <v>Chauffage</v>
      </c>
      <c r="F956" t="str">
        <v>Heizung</v>
      </c>
    </row>
    <row r="957">
      <c r="A957" t="str">
        <v>Weightings tab</v>
      </c>
      <c r="B957">
        <v>957</v>
      </c>
      <c r="C957" t="str">
        <f>HLOOKUP($C$1,$D$1:$I$9948,$B957,FALSE)</f>
        <v>Eau chaude sanitaire</v>
      </c>
      <c r="D957" t="str">
        <v>Domestic hot water</v>
      </c>
      <c r="E957" t="str">
        <v>Eau chaude sanitaire</v>
      </c>
      <c r="F957" t="str">
        <v>Trinkwarmwasser</v>
      </c>
    </row>
    <row r="958">
      <c r="A958" t="str">
        <v>Weightings tab</v>
      </c>
      <c r="B958">
        <v>958</v>
      </c>
      <c r="C958" t="str">
        <f>HLOOKUP($C$1,$D$1:$I$9948,$B958,FALSE)</f>
        <v>Refroidissement</v>
      </c>
      <c r="D958" t="str">
        <v>Cooling</v>
      </c>
      <c r="E958" t="str">
        <v>Refroidissement</v>
      </c>
      <c r="F958" t="str">
        <v>Kühlung</v>
      </c>
    </row>
    <row r="959">
      <c r="A959" t="str">
        <v>Weightings tab</v>
      </c>
      <c r="B959">
        <v>959</v>
      </c>
      <c r="C959" t="str">
        <f>HLOOKUP($C$1,$D$1:$I$9948,$B959,FALSE)</f>
        <v>Ventilation</v>
      </c>
      <c r="D959" t="str">
        <v>Ventilation</v>
      </c>
      <c r="E959" t="str">
        <v>Ventilation</v>
      </c>
      <c r="F959" t="str">
        <v>Belüftung</v>
      </c>
    </row>
    <row r="960">
      <c r="A960" t="str">
        <v>Weightings tab</v>
      </c>
      <c r="B960">
        <v>960</v>
      </c>
      <c r="C960" t="str">
        <f>HLOOKUP($C$1,$D$1:$I$9948,$B960,FALSE)</f>
        <v>Eclairage</v>
      </c>
      <c r="D960" t="str">
        <v>Lighting</v>
      </c>
      <c r="E960" t="str">
        <v>Eclairage</v>
      </c>
      <c r="F960" t="str">
        <v>Beleuchtung</v>
      </c>
    </row>
    <row r="961">
      <c r="A961" t="str">
        <v>Weightings tab</v>
      </c>
      <c r="B961">
        <v>961</v>
      </c>
      <c r="C961" t="str">
        <f>HLOOKUP($C$1,$D$1:$I$9948,$B961,FALSE)</f>
        <v>Electricité</v>
      </c>
      <c r="D961" t="str">
        <v>Electricity</v>
      </c>
      <c r="E961" t="str">
        <v>Electricité</v>
      </c>
      <c r="F961" t="str">
        <v>Elektrizität</v>
      </c>
    </row>
    <row r="962" ht="30" customHeight="1">
      <c r="A962" t="str">
        <v>Weightings tab</v>
      </c>
      <c r="B962">
        <v>962</v>
      </c>
      <c r="C962" t="str">
        <f>HLOOKUP($C$1,$D$1:$I$9948,$B962,FALSE)</f>
        <v>Enveloppe dynamique du bâtiment</v>
      </c>
      <c r="D962" t="str">
        <v>Dynamic building envelope</v>
      </c>
      <c r="E962" t="str">
        <v>Enveloppe dynamique du bâtiment</v>
      </c>
      <c r="F962" t="str">
        <v>Dynamische Gebäudehülle</v>
      </c>
    </row>
    <row r="963" ht="30" customHeight="1">
      <c r="A963" t="str">
        <v>Weightings tab</v>
      </c>
      <c r="B963">
        <v>963</v>
      </c>
      <c r="C963" t="str">
        <f>HLOOKUP($C$1,$D$1:$I$9948,$B963,FALSE)</f>
        <v>Recharge des véhicules électriques</v>
      </c>
      <c r="D963" t="str">
        <v>Electric vehicle charging</v>
      </c>
      <c r="E963" t="str">
        <v>Recharge des véhicules électriques</v>
      </c>
      <c r="F963" t="str">
        <v>Laden von Elektrofahrzeugen</v>
      </c>
    </row>
    <row r="964">
      <c r="A964" t="str">
        <v>Weightings tab</v>
      </c>
      <c r="B964">
        <v>964</v>
      </c>
      <c r="C964" t="str">
        <f>HLOOKUP($C$1,$D$1:$I$9948,$B964,FALSE)</f>
        <v>Suivi et contrôle</v>
      </c>
      <c r="D964" t="str">
        <v>Monitoring and control</v>
      </c>
      <c r="E964" t="str">
        <v>Suivi et contrôle</v>
      </c>
      <c r="F964" t="str">
        <v>Überwachung und Kontrolle</v>
      </c>
    </row>
    <row r="965">
      <c r="A965" t="str">
        <v>Weightings tab</v>
      </c>
      <c r="B965">
        <v>965</v>
      </c>
      <c r="C965">
        <f>HLOOKUP($C$1,$D$1:$I$9948,$B965,FALSE)</f>
        <v>0</v>
      </c>
    </row>
    <row r="966">
      <c r="A966" t="str">
        <v>Weightings tab</v>
      </c>
      <c r="B966">
        <v>966</v>
      </c>
      <c r="C966" t="str">
        <f>HLOOKUP($C$1,$D$1:$I$9948,$B966,FALSE)</f>
        <v>Efficacité énergétique</v>
      </c>
      <c r="D966" t="str">
        <v>Energy efficiency</v>
      </c>
      <c r="E966" t="str">
        <v>Efficacité énergétique</v>
      </c>
      <c r="F966" t="str">
        <v>Energie-Effizienz</v>
      </c>
    </row>
    <row r="967" ht="30" customHeight="1">
      <c r="A967" t="str">
        <v>Weightings tab</v>
      </c>
      <c r="B967">
        <v>967</v>
      </c>
      <c r="C967" t="str">
        <f>HLOOKUP($C$1,$D$1:$I$9948,$B967,FALSE)</f>
        <v>Flexibilité énergétique et stockage de l’énergie</v>
      </c>
      <c r="D967" t="str">
        <v>Energy flexibility and storage</v>
      </c>
      <c r="E967" t="str">
        <v>Flexibilité énergétique et stockage de l’énergie</v>
      </c>
      <c r="F967" t="str">
        <v>Energieflexibilität und -speicherung</v>
      </c>
    </row>
    <row r="968">
      <c r="A968" t="str">
        <v>Weightings tab</v>
      </c>
      <c r="B968">
        <v>968</v>
      </c>
      <c r="C968" t="str">
        <f>HLOOKUP($C$1,$D$1:$I$9948,$B968,FALSE)</f>
        <v>Confort</v>
      </c>
      <c r="D968" t="str">
        <v>Comfort</v>
      </c>
      <c r="E968" t="str">
        <v>Confort</v>
      </c>
      <c r="F968" t="str">
        <v>Komfort</v>
      </c>
    </row>
    <row r="969">
      <c r="A969" t="str">
        <v>Weightings tab</v>
      </c>
      <c r="B969">
        <v>969</v>
      </c>
      <c r="C969" t="str">
        <f>HLOOKUP($C$1,$D$1:$I$9948,$B969,FALSE)</f>
        <v>Caractère pratique</v>
      </c>
      <c r="D969" t="str">
        <v>Convenience</v>
      </c>
      <c r="E969" t="str">
        <v>Caractère pratique</v>
      </c>
      <c r="F969" t="str">
        <v>Bequemlichkeit</v>
      </c>
    </row>
    <row r="970" ht="30" customHeight="1">
      <c r="A970" t="str">
        <v>Weightings tab</v>
      </c>
      <c r="B970">
        <v>970</v>
      </c>
      <c r="C970" t="str">
        <f>HLOOKUP($C$1,$D$1:$I$9948,$B970,FALSE)</f>
        <v>Santé, bien-être et accessibilité</v>
      </c>
      <c r="D970" t="str">
        <v>Health, well-being and accessibility</v>
      </c>
      <c r="E970" t="str">
        <v>Santé, bien-être et accessibilité</v>
      </c>
      <c r="F970" t="str">
        <v>Gesundheit, Wohlbefinden und Zugänglichkeit</v>
      </c>
    </row>
    <row r="971" ht="30" customHeight="1">
      <c r="A971" t="str">
        <v>Weightings tab</v>
      </c>
      <c r="B971">
        <v>971</v>
      </c>
      <c r="C971" t="str">
        <f>HLOOKUP($C$1,$D$1:$I$9948,$B971,FALSE)</f>
        <v>Entretien et prédiction des pannes</v>
      </c>
      <c r="D971" t="str">
        <v>Maintenance and fault prediction</v>
      </c>
      <c r="E971" t="str">
        <v>Entretien et prédiction des pannes</v>
      </c>
      <c r="F971" t="str">
        <v>Wartung und Fehlervorhersage</v>
      </c>
    </row>
    <row r="972" ht="30" customHeight="1">
      <c r="A972" t="str">
        <v>Weightings tab</v>
      </c>
      <c r="B972">
        <v>972</v>
      </c>
      <c r="C972" t="str">
        <f>HLOOKUP($C$1,$D$1:$I$9948,$B972,FALSE)</f>
        <v>Information des occupants</v>
      </c>
      <c r="D972" t="str">
        <v>Information to occupants</v>
      </c>
      <c r="E972" t="str">
        <v>Information des occupants</v>
      </c>
      <c r="F972" t="str">
        <v>Informationen für die Gebäudenutzer</v>
      </c>
    </row>
    <row r="973">
      <c r="A973" t="str">
        <v>Weightings tab</v>
      </c>
      <c r="B973">
        <v>973</v>
      </c>
      <c r="C973">
        <f>HLOOKUP($C$1,$D$1:$I$9948,$B973,FALSE)</f>
        <v>0</v>
      </c>
    </row>
    <row r="974" ht="60" customHeight="1">
      <c r="A974" t="str">
        <v>Weightings tab</v>
      </c>
      <c r="B974">
        <v>974</v>
      </c>
      <c r="C974" t="str">
        <f>HLOOKUP($C$1,$D$1:$I$9948,$B974,FALSE)</f>
        <v>Veuillez vérifier les valeurs, la somme des pondérations de chaque domaine doit atteindre 100%.</v>
      </c>
      <c r="D974" t="str">
        <v>please check values, each domain weighting should add up to 100%</v>
      </c>
      <c r="E974" t="str">
        <v>Veuillez vérifier les valeurs, la somme des pondérations de chaque domaine doit atteindre 100%.</v>
      </c>
      <c r="F974" t="str">
        <v>Bitte überprüfen Sie die Werte, die Gewichtung der einzelnen Bereiche sollte 100% ergeben.</v>
      </c>
    </row>
    <row r="975">
      <c r="A975" t="str">
        <v>Weightings tab</v>
      </c>
      <c r="B975">
        <v>975</v>
      </c>
      <c r="C975" t="str">
        <f>HLOOKUP($C$1,$D$1:$I$9948,$B975,FALSE)</f>
        <v>Pondération des impacts</v>
      </c>
      <c r="D975" t="str">
        <v>IMPACT WEIGHTINGS</v>
      </c>
      <c r="E975" t="str">
        <v>Pondération des impacts</v>
      </c>
      <c r="F975" t="str">
        <v>AUSWIRKUNGSGEWICHTUNGEN</v>
      </c>
    </row>
    <row r="976" ht="120" customHeight="1">
      <c r="A976" t="str">
        <v>Weightings tab</v>
      </c>
      <c r="B976">
        <v>976</v>
      </c>
      <c r="C976" t="str">
        <f>HLOOKUP($C$1,$D$1:$I$9948,$B976,FALSE)</f>
        <v>NOTE : certaines cellules sont mises à zéro et ne peuvent pas être modifiées. Cela signifie que pour ces domaines, les services n'ont aucun impact sur le critère d'impact donné.</v>
      </c>
      <c r="D976" t="str">
        <v>NOTE: some cells are set to zero and cannot be changed. This means that for these domains, the services have no impact on the given impact criterion.</v>
      </c>
      <c r="E976" t="str">
        <v>NOTE : certaines cellules sont mises à zéro et ne peuvent pas être modifiées. Cela signifie que pour ces domaines, les services n'ont aucun impact sur le critère d'impact donné.</v>
      </c>
      <c r="F976" t="str">
        <v>HINWEIS: Einige Zellen sind auf Null gesetzt und können nicht geändert werden. Dies bedeutet, dass die Dienstleistungen für diese Bereiche keine Auswirkungen auf das jeweilige Auswirkungskriterium haben.</v>
      </c>
    </row>
    <row r="977" ht="30" customHeight="1">
      <c r="A977" t="str">
        <v>Weightings tab</v>
      </c>
      <c r="B977">
        <v>977</v>
      </c>
      <c r="C977" t="str">
        <f>HLOOKUP($C$1,$D$1:$I$9948,$B977,FALSE)</f>
        <v>=&gt; Aucune pondération n'est à attribuer</v>
      </c>
      <c r="D977" t="str">
        <v xml:space="preserve">=&gt; no weight should be attributed. </v>
      </c>
      <c r="E977" t="str">
        <v>=&gt; Aucune pondération n'est à attribuer</v>
      </c>
      <c r="F977" t="str">
        <v xml:space="preserve">=&gt; es sollte kein Gewicht zugewiesen werden. </v>
      </c>
    </row>
    <row r="978" ht="173.25" customHeight="1">
      <c r="A978" t="str">
        <v>calculation</v>
      </c>
      <c r="B978">
        <v>978</v>
      </c>
      <c r="C978" t="str">
        <f>HLOOKUP($C$1,$D$1:$I$9948,$B978,FALSE)</f>
        <v>TRIAGE : 1 - Ce service affecte le score maximum pouvant être obtenu, même si le service n'est pas applicable dans ce bâtiment ; 0 - Ce service n'affecte pas le score maximum pouvant être obtenu s'il n'est pas présent dans le bâtiment.</v>
      </c>
      <c r="D978" t="str">
        <v>TRIAGE: 1 - This service affects maximum obtainable score, even if service is not applicable in this building;  0 - This service does not affect maximum obtainable score when not present in building</v>
      </c>
      <c r="E978" t="str">
        <v>TRIAGE : 1 - Ce service affecte le score maximum pouvant être obtenu, même si le service n'est pas applicable dans ce bâtiment ; 0 - Ce service n'affecte pas le score maximum pouvant être obtenu s'il n'est pas présent dans le bâtiment.</v>
      </c>
      <c r="F978" t="str">
        <v>BEWERTUNG: 1 - Diese Dienstleistung wirkt sich auf die maximal erreichbare Punktzahl aus, auch wenn die Dienstleistung in diesem Gebäude nicht anwendbar ist; 0 - Diese Dienstleistung wirkt sich nicht auf die maximal erreichbare Punktzahl aus, wenn sie im Gebäude nicht vorhanden ist</v>
      </c>
    </row>
    <row r="979" ht="94.5" customHeight="1">
      <c r="A979" t="str">
        <v>calculation</v>
      </c>
      <c r="B979">
        <v>979</v>
      </c>
      <c r="C979" t="str">
        <f>HLOOKUP($C$1,$D$1:$I$9948,$B979,FALSE)</f>
        <v>1-Ce domaine est présent    /     0-Ce domaine est absent</v>
      </c>
      <c r="D979" t="str">
        <v>1 - This domain is present; 2 - This domain is absent but mandatory; 0 - This domain is absent and not mandatory</v>
      </c>
      <c r="E979" t="str">
        <v>1-Ce domaine est présent    /     0-Ce domaine est absent</v>
      </c>
      <c r="F979" t="str">
        <v>1 - Dieser Bereich ist vorhanden; 2 - Dieser Bereich ist nicht vorhanden, aber obligatorisch; 0 - Dieser Bereich ist nicht vorhanden und nicht obligatorisch</v>
      </c>
    </row>
    <row r="980" ht="63" customHeight="1">
      <c r="A980" t="str">
        <v>Results tab</v>
      </c>
      <c r="B980">
        <v>980</v>
      </c>
      <c r="C980" t="str">
        <f>HLOOKUP($C$1,$D$1:$I$9948,$B980,FALSE)</f>
        <v>Indicateur du potentiel d’intelligence des bâtiments</v>
      </c>
      <c r="D980" t="str">
        <v>Smart Readiness Indicator for Buildings</v>
      </c>
      <c r="E980" t="str">
        <v>Indicateur du potentiel d’intelligence des bâtiments</v>
      </c>
      <c r="F980" t="str">
        <v>Smart Readiness Indicator für Gebäude</v>
      </c>
    </row>
    <row r="981" ht="210" customHeight="1">
      <c r="A981" t="str">
        <v>Results tab</v>
      </c>
      <c r="B981">
        <v>981</v>
      </c>
      <c r="C981" t="str">
        <f>HLOOKUP($C$1,$D$1:$I$9948,$B981,FALSE)</f>
        <v>Les calculs du potentiel d'intelligence ont été effectués avec un outil expérimental. Veuillez noter que les valeurs et la présentation visuelle des résultats sont uniquement fournis à des fins de test. L'utilisation de cet outil expérimental ne permet en aucun cas de prétendre à un score ou à un certificat réel pour un bâtiment.</v>
      </c>
      <c r="D981" t="str">
        <v xml:space="preserve">The SRI calculations have been performed with an experimental tool. Please note that the scores and the visual presentation of results are solely provided for testing purposes. Using this experimental tool can by no means lead to any claims on an actual score or certificate for a building. </v>
      </c>
      <c r="E981" t="str">
        <v>Les calculs du potentiel d'intelligence ont été effectués avec un outil expérimental. Veuillez noter que les valeurs et la présentation visuelle des résultats sont uniquement fournis à des fins de test. L'utilisation de cet outil expérimental ne permet en aucun cas de prétendre à un score ou à un certificat réel pour un bâtiment.</v>
      </c>
      <c r="F981" t="str">
        <v xml:space="preserve">Die SRI-Berechnungen wurden mit einem experimentellen Werkzeug durchgeführt. Bitte beachten Sie, dass die Werte und die visuelle Darstellung der Ergebnisse ausschließlich zu Testzwecken zur Verfügung gestellt werden. Die Verwendung dieses experimentellen Tools kann in keiner Weise zu einem Anspruch auf eine tatsächliche Bewertung oder ein Zertifikat für ein Gebäude führen. </v>
      </c>
    </row>
    <row r="982" ht="45" customHeight="1">
      <c r="A982" t="str">
        <v>Results tab</v>
      </c>
      <c r="B982">
        <v>982</v>
      </c>
      <c r="C982" t="str">
        <f>HLOOKUP($C$1,$D$1:$I$9948,$B982,FALSE)</f>
        <v>Outil de calcul du potentiel d'intelligence Version 4.5</v>
      </c>
      <c r="D982" t="str">
        <f>"SRI spreadsheet tool "&amp;INFO!A3</f>
        <v>SRI spreadsheet tool Version 4.5</v>
      </c>
      <c r="E982" t="str">
        <f>"Outil de calcul du potentiel d'intelligence "&amp;INFO!A3</f>
        <v>Outil de calcul du potentiel d'intelligence Version 4.5</v>
      </c>
      <c r="F982" t="str">
        <f>"SRI-Tabellenkalkulationsprogramm "&amp;INFO!A3</f>
        <v>SRI-Tabellenkalkulationsprogramm Version 4.5</v>
      </c>
    </row>
    <row r="983" ht="69.75" customHeight="1">
      <c r="A983" t="str">
        <v>Results tab</v>
      </c>
      <c r="B983">
        <v>983</v>
      </c>
      <c r="C983" t="str">
        <f>HLOOKUP($C$1,$D$1:$I$9948,$B983,FALSE)</f>
        <v>Valeur totale du potentiel d’intelligence</v>
      </c>
      <c r="D983" t="str">
        <v>TOTAL SRI SCORE</v>
      </c>
      <c r="E983" t="str">
        <v>Valeur totale du potentiel d’intelligence</v>
      </c>
      <c r="F983" t="str">
        <v>Gesamt-SRI-Punktzahl</v>
      </c>
    </row>
    <row r="984" ht="69.75" customHeight="1">
      <c r="A984" t="str">
        <v>Results tab</v>
      </c>
      <c r="B984">
        <v>984</v>
      </c>
      <c r="C984" t="str">
        <f>HLOOKUP($C$1,$D$1:$I$9948,$B984,FALSE)</f>
        <v>Valeurs du potentiel d’intelligence par critère d'impact</v>
      </c>
      <c r="D984" t="str">
        <v>IMPACT SCORES</v>
      </c>
      <c r="E984" t="str">
        <v>Valeurs du potentiel d’intelligence par critère d'impact</v>
      </c>
      <c r="F984" t="str">
        <v>Auswirkungswerte</v>
      </c>
    </row>
    <row r="985" ht="69.75" customHeight="1">
      <c r="B985">
        <v>985</v>
      </c>
      <c r="C985" t="str">
        <f>HLOOKUP($C$1,$D$1:$I$9948,$B985,FALSE)</f>
        <v>Valeurs du potentiel d’intelligence par domaine technique</v>
      </c>
      <c r="D985" t="str">
        <v>DOMAIN SCORES</v>
      </c>
      <c r="E985" t="str">
        <v>Valeurs du potentiel d’intelligence par domaine technique</v>
      </c>
      <c r="F985" t="str">
        <v>Bereichspunkte</v>
      </c>
    </row>
    <row r="986">
      <c r="B986">
        <v>986</v>
      </c>
      <c r="C986" t="str">
        <f>HLOOKUP($C$1,$D$1:$I$9948,$B986,FALSE)</f>
        <v>Valeurs détaillées</v>
      </c>
      <c r="D986" t="str">
        <v>DETAILED SCORES</v>
      </c>
      <c r="E986" t="str">
        <v>Valeurs détaillées</v>
      </c>
      <c r="F986" t="str">
        <v>Detaillierte Bewertungen</v>
      </c>
    </row>
    <row r="987" ht="15.75" customHeight="1">
      <c r="A987" t="str">
        <v>Individual domain tab</v>
      </c>
      <c r="B987">
        <v>987</v>
      </c>
      <c r="C987" t="str">
        <f>HLOOKUP($C$1,$D$1:$I$9948,$B987,FALSE)</f>
        <v>Domaine</v>
      </c>
      <c r="D987" t="str">
        <v>Domain</v>
      </c>
      <c r="E987" t="str">
        <v>Domaine</v>
      </c>
      <c r="F987" t="str">
        <v>Bereich</v>
      </c>
    </row>
    <row r="988">
      <c r="A988" t="str">
        <v>Individual domain tab</v>
      </c>
      <c r="B988">
        <v>988</v>
      </c>
      <c r="C988" t="str">
        <f>HLOOKUP($C$1,$D$1:$I$9948,$B988,FALSE)</f>
        <v>Chauffage</v>
      </c>
      <c r="D988" t="str">
        <v>Heating</v>
      </c>
      <c r="E988" t="str">
        <v>Chauffage</v>
      </c>
      <c r="F988" t="str">
        <v>Heizung</v>
      </c>
    </row>
    <row r="989">
      <c r="A989" t="str">
        <v>Individual domain tab</v>
      </c>
      <c r="B989">
        <v>989</v>
      </c>
      <c r="C989" t="str">
        <f>HLOOKUP($C$1,$D$1:$I$9948,$B989,FALSE)</f>
        <v>Eau chaude sanitaire</v>
      </c>
      <c r="D989" t="str">
        <v>Domestic hot water</v>
      </c>
      <c r="E989" t="str">
        <v>Eau chaude sanitaire</v>
      </c>
      <c r="F989" t="str">
        <v>Trinkwarmwasser</v>
      </c>
    </row>
    <row r="990">
      <c r="A990" t="str">
        <v>Individual domain tab</v>
      </c>
      <c r="B990">
        <v>990</v>
      </c>
      <c r="C990" t="str">
        <f>HLOOKUP($C$1,$D$1:$I$9948,$B990,FALSE)</f>
        <v>Refroidissement</v>
      </c>
      <c r="D990" t="str">
        <v>Cooling</v>
      </c>
      <c r="E990" t="str">
        <v>Refroidissement</v>
      </c>
      <c r="F990" t="str">
        <v>Kühlung</v>
      </c>
    </row>
    <row r="991">
      <c r="A991" t="str">
        <v>Individual domain tab</v>
      </c>
      <c r="B991">
        <v>991</v>
      </c>
      <c r="C991" t="str">
        <f>HLOOKUP($C$1,$D$1:$I$9948,$B991,FALSE)</f>
        <v>Ventilation</v>
      </c>
      <c r="D991" t="str">
        <v>Ventilation</v>
      </c>
      <c r="E991" t="str">
        <v>Ventilation</v>
      </c>
      <c r="F991" t="str">
        <v>Belüftung</v>
      </c>
    </row>
    <row r="992">
      <c r="A992" t="str">
        <v>Individual domain tab</v>
      </c>
      <c r="B992">
        <v>992</v>
      </c>
      <c r="C992" t="str">
        <f>HLOOKUP($C$1,$D$1:$I$9948,$B992,FALSE)</f>
        <v>Eclairage</v>
      </c>
      <c r="D992" t="str">
        <v>Lighting</v>
      </c>
      <c r="E992" t="str">
        <v>Eclairage</v>
      </c>
      <c r="F992" t="str">
        <v>Beleuchtung</v>
      </c>
    </row>
    <row r="993" ht="30" customHeight="1">
      <c r="A993" t="str">
        <v>Individual domain tab</v>
      </c>
      <c r="B993">
        <v>993</v>
      </c>
      <c r="C993" t="str">
        <f>HLOOKUP($C$1,$D$1:$I$9948,$B993,FALSE)</f>
        <v>Enveloppe dynamique du bâtiment</v>
      </c>
      <c r="D993" t="str">
        <v>Dynamic building envelope</v>
      </c>
      <c r="E993" t="str">
        <v>Enveloppe dynamique du bâtiment</v>
      </c>
      <c r="F993" t="str">
        <v>Dynamische Gebäudehülle</v>
      </c>
    </row>
    <row r="994">
      <c r="A994" t="str">
        <v>Individual domain tab</v>
      </c>
      <c r="B994">
        <v>994</v>
      </c>
      <c r="C994" t="str">
        <f>HLOOKUP($C$1,$D$1:$I$9948,$B994,FALSE)</f>
        <v>Electricité</v>
      </c>
      <c r="D994" t="str">
        <v>Electricity</v>
      </c>
      <c r="E994" t="str">
        <v>Electricité</v>
      </c>
      <c r="F994" t="str">
        <v>Elektrizität</v>
      </c>
    </row>
    <row r="995" ht="30" customHeight="1">
      <c r="A995" t="str">
        <v>Individual domain tab</v>
      </c>
      <c r="B995">
        <v>995</v>
      </c>
      <c r="C995" t="str">
        <f>HLOOKUP($C$1,$D$1:$I$9948,$B995,FALSE)</f>
        <v>Recharge des véhicules électriques</v>
      </c>
      <c r="D995" t="str">
        <v>Electric vehicle charging</v>
      </c>
      <c r="E995" t="str">
        <v>Recharge des véhicules électriques</v>
      </c>
      <c r="F995" t="str">
        <v>Laden von Elektrofahrzeugen</v>
      </c>
    </row>
    <row r="996">
      <c r="A996" t="str">
        <v>Individual domain tab</v>
      </c>
      <c r="B996">
        <v>996</v>
      </c>
      <c r="C996" t="str">
        <f>HLOOKUP($C$1,$D$1:$I$9948,$B996,FALSE)</f>
        <v>Suivi et contrôle</v>
      </c>
      <c r="D996" t="str">
        <v>Monitoring and control</v>
      </c>
      <c r="E996" t="str">
        <v>Suivi et contrôle</v>
      </c>
      <c r="F996" t="str">
        <v>Überwachung und Kontrolle</v>
      </c>
    </row>
    <row r="997">
      <c r="A997" t="str">
        <v>Individual domain tab</v>
      </c>
      <c r="B997">
        <v>997</v>
      </c>
      <c r="C997">
        <f>HLOOKUP($C$1,$D$1:$I$9948,$B997,FALSE)</f>
        <v>0</v>
      </c>
    </row>
    <row r="998">
      <c r="A998" t="str">
        <v>Individual domain tab</v>
      </c>
      <c r="B998">
        <v>998</v>
      </c>
      <c r="C998" t="str">
        <f>HLOOKUP($C$1,$D$1:$I$9948,$B998,FALSE)</f>
        <v>code</v>
      </c>
      <c r="D998" t="str">
        <v>code</v>
      </c>
      <c r="E998" t="str">
        <v>code</v>
      </c>
      <c r="F998" t="str">
        <v>Code</v>
      </c>
    </row>
    <row r="999">
      <c r="A999" t="str">
        <v>Individual domain tab</v>
      </c>
      <c r="B999">
        <v>999</v>
      </c>
      <c r="C999" t="str">
        <f>HLOOKUP($C$1,$D$1:$I$9948,$B999,FALSE)</f>
        <v>service</v>
      </c>
      <c r="D999" t="str">
        <v>service</v>
      </c>
      <c r="E999" t="str">
        <v>service</v>
      </c>
      <c r="F999" t="str">
        <v>Dienstleistung</v>
      </c>
    </row>
    <row r="1000">
      <c r="A1000" t="str">
        <v>Individual domain tab</v>
      </c>
      <c r="B1000">
        <v>1000</v>
      </c>
      <c r="C1000" t="str">
        <f>HLOOKUP($C$1,$D$1:$I$9948,$B1000,FALSE)</f>
        <v>Niveaux de fonctionnalité</v>
      </c>
      <c r="D1000" t="str">
        <v>Functionality levels</v>
      </c>
      <c r="E1000" t="str">
        <v>Niveaux de fonctionnalité</v>
      </c>
      <c r="F1000" t="str">
        <v>Funktionsebenen</v>
      </c>
    </row>
    <row r="1001">
      <c r="A1001" t="str">
        <v>Individual domain tab</v>
      </c>
      <c r="B1001">
        <v>1001</v>
      </c>
      <c r="C1001" t="str">
        <f>HLOOKUP($C$1,$D$1:$I$9948,$B1001,FALSE)</f>
        <v>Niveau 0</v>
      </c>
      <c r="D1001" t="str">
        <v>level 0</v>
      </c>
      <c r="E1001" t="str">
        <v>Niveau 0</v>
      </c>
      <c r="F1001" t="str">
        <v>Stufe 0</v>
      </c>
    </row>
    <row r="1002">
      <c r="A1002" t="str">
        <v>Individual domain tab</v>
      </c>
      <c r="B1002">
        <v>1002</v>
      </c>
      <c r="C1002" t="str">
        <f>HLOOKUP($C$1,$D$1:$I$9948,$B1002,FALSE)</f>
        <v>Niveau 1</v>
      </c>
      <c r="D1002" t="str">
        <v>level 1</v>
      </c>
      <c r="E1002" t="str">
        <v>Niveau 1</v>
      </c>
      <c r="F1002" t="str">
        <v>Stufe 1</v>
      </c>
    </row>
    <row r="1003">
      <c r="A1003" t="str">
        <v>Individual domain tab</v>
      </c>
      <c r="B1003">
        <v>1003</v>
      </c>
      <c r="C1003" t="str">
        <f>HLOOKUP($C$1,$D$1:$I$9948,$B1003,FALSE)</f>
        <v>Niveau 2</v>
      </c>
      <c r="D1003" t="str">
        <v>level 2</v>
      </c>
      <c r="E1003" t="str">
        <v>Niveau 2</v>
      </c>
      <c r="F1003" t="str">
        <v>Stufe 2</v>
      </c>
    </row>
    <row r="1004">
      <c r="A1004" t="str">
        <v>Individual domain tab</v>
      </c>
      <c r="B1004">
        <v>1004</v>
      </c>
      <c r="C1004" t="str">
        <f>HLOOKUP($C$1,$D$1:$I$9948,$B1004,FALSE)</f>
        <v>Niveau 3</v>
      </c>
      <c r="D1004" t="str">
        <v>level 3</v>
      </c>
      <c r="E1004" t="str">
        <v>Niveau 3</v>
      </c>
      <c r="F1004" t="str">
        <v>Stufe 3</v>
      </c>
    </row>
    <row r="1005">
      <c r="A1005" t="str">
        <v>Individual domain tab</v>
      </c>
      <c r="B1005">
        <v>1005</v>
      </c>
      <c r="C1005" t="str">
        <f>HLOOKUP($C$1,$D$1:$I$9948,$B1005,FALSE)</f>
        <v>Niveau 4</v>
      </c>
      <c r="D1005" t="str">
        <v>level 4</v>
      </c>
      <c r="E1005" t="str">
        <v>Niveau 4</v>
      </c>
      <c r="F1005" t="str">
        <v>Stufe 4</v>
      </c>
    </row>
    <row r="1006">
      <c r="A1006" t="str">
        <v>Individual domain tab</v>
      </c>
      <c r="B1006">
        <v>1006</v>
      </c>
      <c r="C1006" t="str">
        <f>HLOOKUP($C$1,$D$1:$I$9948,$B1006,FALSE)</f>
        <v>IMPACTS</v>
      </c>
      <c r="D1006" t="str">
        <v>IMPACTS</v>
      </c>
      <c r="E1006" t="str">
        <v>IMPACTS</v>
      </c>
      <c r="F1006" t="str">
        <v>IMPACTS</v>
      </c>
    </row>
    <row r="1007">
      <c r="A1007" t="str">
        <v>Individual domain tab</v>
      </c>
      <c r="B1007">
        <v>1007</v>
      </c>
      <c r="C1007" t="str">
        <f>HLOOKUP($C$1,$D$1:$I$9948,$B1007,FALSE)</f>
        <v>Sources d'information</v>
      </c>
      <c r="D1007" t="str">
        <v>Information sources</v>
      </c>
      <c r="E1007" t="str">
        <v>Sources d'information</v>
      </c>
      <c r="F1007" t="str">
        <v>Informationsquellen</v>
      </c>
    </row>
    <row r="1008">
      <c r="A1008" t="str">
        <v>Individual domain tab</v>
      </c>
      <c r="B1008">
        <v>1008</v>
      </c>
      <c r="C1008" t="str">
        <f>HLOOKUP($C$1,$D$1:$I$9948,$B1008,FALSE)</f>
        <v>Standard?</v>
      </c>
      <c r="D1008" t="str">
        <v>Standard?</v>
      </c>
      <c r="E1008" t="str">
        <v>Standard?</v>
      </c>
      <c r="F1008" t="str">
        <v>Standard?</v>
      </c>
    </row>
    <row r="1009">
      <c r="A1009" t="str">
        <v>Individual domain tab</v>
      </c>
      <c r="B1009">
        <v>1009</v>
      </c>
      <c r="C1009" t="str">
        <f>HLOOKUP($C$1,$D$1:$I$9948,$B1009,FALSE)</f>
        <v>Groupe de services</v>
      </c>
      <c r="D1009" t="str">
        <v>Service group:</v>
      </c>
      <c r="E1009" t="str">
        <v>Groupe de services</v>
      </c>
      <c r="F1009" t="str">
        <v>Dienstgruppe:</v>
      </c>
    </row>
    <row r="1010" ht="30" customHeight="1">
      <c r="A1010" t="str">
        <v>Individual domain tab</v>
      </c>
      <c r="B1010">
        <v>1010</v>
      </c>
      <c r="C1010" t="str">
        <f>HLOOKUP($C$1,$D$1:$I$9948,$B1010,FALSE)</f>
        <v>Classe du potentiel d’intelligence</v>
      </c>
      <c r="D1010" t="str">
        <v>SRI CLASS</v>
      </c>
      <c r="E1010" t="str">
        <v>Classe du potentiel d’intelligence</v>
      </c>
      <c r="F1010" t="str">
        <v>SRI-KLASSE</v>
      </c>
    </row>
    <row r="1011">
      <c r="A1011" t="str">
        <v>Individual domain tab</v>
      </c>
      <c r="B1011">
        <v>1011</v>
      </c>
      <c r="C1011" t="str">
        <f>HLOOKUP($C$1,$D$1:$I$9948,$B1011,FALSE)</f>
        <v>Valeurs aggrégées</v>
      </c>
      <c r="D1011" t="str">
        <v>AGGREGATED SCORES</v>
      </c>
      <c r="E1011" t="str">
        <v>Valeurs aggrégées</v>
      </c>
      <c r="F1011" t="str">
        <v>AGGREGIERTE PUNKTZAHLEN</v>
      </c>
    </row>
    <row r="1012" ht="30" customHeight="1">
      <c r="A1012" t="str">
        <v>Individual domain tab</v>
      </c>
      <c r="B1012">
        <v>1012</v>
      </c>
      <c r="C1012" t="str">
        <f>HLOOKUP($C$1,$D$1:$I$9948,$B1012,FALSE)</f>
        <v>Fonctionnalité principale 1 - bâtiment</v>
      </c>
      <c r="D1012" t="str">
        <v>Key functionality 1 - building</v>
      </c>
      <c r="E1012" t="str">
        <v>Fonctionnalité principale 1 - bâtiment</v>
      </c>
      <c r="F1012" t="str">
        <v>Schlüsselfunktionalität 1 - Gebäude</v>
      </c>
    </row>
    <row r="1013" ht="30" customHeight="1">
      <c r="A1013" t="str">
        <v>Individual domain tab</v>
      </c>
      <c r="B1013">
        <v>1013</v>
      </c>
      <c r="C1013" t="str">
        <f>HLOOKUP($C$1,$D$1:$I$9948,$B1013,FALSE)</f>
        <v>Fonctionnalité principale 2 - utilisateur</v>
      </c>
      <c r="D1013" t="str">
        <v>Key functionality 2 - user</v>
      </c>
      <c r="E1013" t="str">
        <v>Fonctionnalité principale 2 - utilisateur</v>
      </c>
      <c r="F1013" t="str">
        <v>Schlüsselfunktionalität 2 - Benutzer</v>
      </c>
    </row>
    <row r="1014" ht="30" customHeight="1">
      <c r="A1014" t="str">
        <v>Individual domain tab</v>
      </c>
      <c r="B1014">
        <v>1014</v>
      </c>
      <c r="C1014" t="str">
        <f>HLOOKUP($C$1,$D$1:$I$9948,$B1014,FALSE)</f>
        <v>Fonctionnalité principale 3 - réseau</v>
      </c>
      <c r="D1014" t="str">
        <v>Key functionality 3 - grid</v>
      </c>
      <c r="E1014" t="str">
        <v>Fonctionnalité principale 3 - réseau</v>
      </c>
      <c r="F1014" t="str">
        <v>Schlüsselfunktionalität 3 - Gitter</v>
      </c>
    </row>
    <row r="1015">
      <c r="A1015" t="str">
        <v>Individual domain tab</v>
      </c>
      <c r="B1015">
        <v>1015</v>
      </c>
      <c r="C1015">
        <f>HLOOKUP($C$1,$D$1:$I$9948,$B1015,FALSE)</f>
        <v>0</v>
      </c>
    </row>
    <row r="1016">
      <c r="A1016" t="str">
        <v>Individual domain tab</v>
      </c>
      <c r="B1016">
        <v>1016</v>
      </c>
      <c r="C1016">
        <f>HLOOKUP($C$1,$D$1:$I$9948,$B1016,FALSE)</f>
        <v>0</v>
      </c>
    </row>
    <row r="1017">
      <c r="A1017" t="str">
        <v>Individual domain tab</v>
      </c>
      <c r="B1017">
        <v>1017</v>
      </c>
      <c r="C1017">
        <f>HLOOKUP($C$1,$D$1:$I$9948,$B1017,FALSE)</f>
        <v>0</v>
      </c>
    </row>
    <row r="1018">
      <c r="A1018" t="str">
        <v>Individual domain tab</v>
      </c>
      <c r="B1018">
        <v>1018</v>
      </c>
      <c r="C1018">
        <f>HLOOKUP($C$1,$D$1:$I$9948,$B1018,FALSE)</f>
        <v>0</v>
      </c>
    </row>
    <row r="1019">
      <c r="A1019" t="str">
        <v>Individual domain tab</v>
      </c>
      <c r="B1019">
        <v>1019</v>
      </c>
      <c r="C1019">
        <f>HLOOKUP($C$1,$D$1:$I$9948,$B1019,FALSE)</f>
        <v>0</v>
      </c>
    </row>
    <row r="1020" ht="30" customHeight="1">
      <c r="B1020">
        <v>1020</v>
      </c>
      <c r="C1020" t="str">
        <f>HLOOKUP($C$1,$D$1:$I$9948,$B1020,FALSE)</f>
        <v>Groupe de services définis par l'utilisateur 1</v>
      </c>
      <c r="D1020" t="str">
        <v>User defined service group 1</v>
      </c>
      <c r="E1020" t="str">
        <v>Groupe de services définis par l'utilisateur 1</v>
      </c>
      <c r="F1020" t="str">
        <v>Benutzerdefinierte Dienstgruppe 1</v>
      </c>
    </row>
    <row r="1021" ht="30" customHeight="1">
      <c r="B1021">
        <v>1021</v>
      </c>
      <c r="C1021" t="str">
        <f>HLOOKUP($C$1,$D$1:$I$9948,$B1021,FALSE)</f>
        <v>Groupe de services définis par l'utilisateur 2</v>
      </c>
      <c r="D1021" t="str">
        <v>User defined service group 2</v>
      </c>
      <c r="E1021" t="str">
        <v>Groupe de services définis par l'utilisateur 2</v>
      </c>
      <c r="F1021" t="str">
        <v>Benutzerdefinierte Dienstgruppe 2</v>
      </c>
    </row>
    <row r="1022" ht="30" customHeight="1">
      <c r="B1022">
        <v>1022</v>
      </c>
      <c r="C1022" t="str">
        <f>HLOOKUP($C$1,$D$1:$I$9948,$B1022,FALSE)</f>
        <v>Groupe de services définis par l'utilisateur 3</v>
      </c>
      <c r="D1022" t="str">
        <v>User defined service group 3</v>
      </c>
      <c r="E1022" t="str">
        <v>Groupe de services définis par l'utilisateur 3</v>
      </c>
      <c r="F1022" t="str">
        <v>Benutzerdefinierte Dienstgruppe 3</v>
      </c>
    </row>
    <row r="1023" ht="30" customHeight="1">
      <c r="B1023">
        <v>1023</v>
      </c>
      <c r="C1023" t="str">
        <f>HLOOKUP($C$1,$D$1:$I$9948,$B1023,FALSE)</f>
        <v>Groupe de services définis par l'utilisateur 4</v>
      </c>
      <c r="D1023" t="str">
        <v>User defined service group 4</v>
      </c>
      <c r="E1023" t="str">
        <v>Groupe de services définis par l'utilisateur 4</v>
      </c>
      <c r="F1023" t="str">
        <v>Benutzerdefinierte Dienstgruppe 4</v>
      </c>
    </row>
    <row r="1024" ht="30" customHeight="1">
      <c r="B1024">
        <v>1024</v>
      </c>
      <c r="C1024" t="str">
        <f>HLOOKUP($C$1,$D$1:$I$9948,$B1024,FALSE)</f>
        <v>Groupe de services définis par l'utilisateur 5</v>
      </c>
      <c r="D1024" t="str">
        <v>User defined service group 5</v>
      </c>
      <c r="E1024" t="str">
        <v>Groupe de services définis par l'utilisateur 5</v>
      </c>
      <c r="F1024" t="str">
        <v>Benutzerdefinierte Dienstgruppe 5</v>
      </c>
    </row>
    <row r="1025" ht="30" customHeight="1">
      <c r="B1025">
        <v>1025</v>
      </c>
      <c r="C1025" t="str">
        <f>HLOOKUP($C$1,$D$1:$I$9948,$B1025,FALSE)</f>
        <v>Groupe de services définis par l'utilisateur 6</v>
      </c>
      <c r="D1025" t="str">
        <v>User defined service group 6</v>
      </c>
      <c r="E1025" t="str">
        <v>Groupe de services définis par l'utilisateur 6</v>
      </c>
      <c r="F1025" t="str">
        <v>Benutzerdefinierte Dienstgruppe 6</v>
      </c>
    </row>
    <row r="1026" ht="30" customHeight="1">
      <c r="B1026">
        <v>1026</v>
      </c>
      <c r="C1026" t="str">
        <f>HLOOKUP($C$1,$D$1:$I$9948,$B1026,FALSE)</f>
        <v>Groupe de services définis par l'utilisateur 7</v>
      </c>
      <c r="D1026" t="str">
        <v>User defined service group 7</v>
      </c>
      <c r="E1026" t="str">
        <v>Groupe de services définis par l'utilisateur 7</v>
      </c>
      <c r="F1026" t="str">
        <v>Benutzerdefinierte Dienstgruppe 7</v>
      </c>
    </row>
    <row r="1027" ht="30" customHeight="1">
      <c r="B1027">
        <v>1027</v>
      </c>
      <c r="C1027" t="str">
        <f>HLOOKUP($C$1,$D$1:$I$9948,$B1027,FALSE)</f>
        <v>Groupe de services définis par l'utilisateur 8</v>
      </c>
      <c r="D1027" t="str">
        <v>User defined service group 8</v>
      </c>
      <c r="E1027" t="str">
        <v>Groupe de services définis par l'utilisateur 8</v>
      </c>
      <c r="F1027" t="str">
        <v>Benutzerdefinierte Dienstgruppe 8</v>
      </c>
    </row>
    <row r="1028" ht="30" customHeight="1">
      <c r="B1028">
        <v>1028</v>
      </c>
      <c r="C1028" t="str">
        <f>HLOOKUP($C$1,$D$1:$I$9948,$B1028,FALSE)</f>
        <v>Groupe de services définis par l'utilisateur 9</v>
      </c>
      <c r="D1028" t="str">
        <v>User defined service group 9</v>
      </c>
      <c r="E1028" t="str">
        <v>Groupe de services définis par l'utilisateur 9</v>
      </c>
      <c r="F1028" t="str">
        <v>Benutzerdefinierte Dienstgruppe 9</v>
      </c>
    </row>
    <row r="1029" ht="30" customHeight="1">
      <c r="B1029">
        <v>1029</v>
      </c>
      <c r="C1029" t="str">
        <f>HLOOKUP($C$1,$D$1:$I$9948,$B1029,FALSE)</f>
        <v>Groupe de services définis par l'utilisateur 10</v>
      </c>
      <c r="D1029" t="str">
        <v>User defined service group 10</v>
      </c>
      <c r="E1029" t="str">
        <v>Groupe de services définis par l'utilisateur 10</v>
      </c>
      <c r="F1029" t="str">
        <v>Benutzerdefinierte Dienstgruppe 10</v>
      </c>
    </row>
    <row r="1030" ht="30" customHeight="1">
      <c r="B1030">
        <v>1030</v>
      </c>
      <c r="C1030" t="str">
        <f>HLOOKUP($C$1,$D$1:$I$9948,$B1030,FALSE)</f>
        <v>Groupe de services définis par l'utilisateur 11</v>
      </c>
      <c r="D1030" t="str">
        <v>User defined service group 11</v>
      </c>
      <c r="E1030" t="str">
        <v>Groupe de services définis par l'utilisateur 11</v>
      </c>
      <c r="F1030" t="str">
        <v>Benutzerdefinierte Dienstgruppe 11</v>
      </c>
    </row>
    <row r="1031" ht="30" customHeight="1">
      <c r="B1031">
        <v>1031</v>
      </c>
      <c r="C1031" t="str">
        <f>HLOOKUP($C$1,$D$1:$I$9948,$B1031,FALSE)</f>
        <v>Groupe de services définis par l'utilisateur 12</v>
      </c>
      <c r="D1031" t="str">
        <v>User defined service group 12</v>
      </c>
      <c r="E1031" t="str">
        <v>Groupe de services définis par l'utilisateur 12</v>
      </c>
      <c r="F1031" t="str">
        <v>Benutzerdefinierte Dienstgruppe 12</v>
      </c>
    </row>
    <row r="1032" ht="30" customHeight="1">
      <c r="B1032">
        <v>1032</v>
      </c>
      <c r="C1032" t="str">
        <f>HLOOKUP($C$1,$D$1:$I$9948,$B1032,FALSE)</f>
        <v>Groupe de services définis par l'utilisateur 13</v>
      </c>
      <c r="D1032" t="str">
        <v>User defined service group 13</v>
      </c>
      <c r="E1032" t="str">
        <v>Groupe de services définis par l'utilisateur 13</v>
      </c>
      <c r="F1032" t="str">
        <v>Benutzerdefinierte Dienstgruppe 13</v>
      </c>
    </row>
    <row r="1033" ht="30" customHeight="1">
      <c r="B1033">
        <v>1033</v>
      </c>
      <c r="C1033" t="str">
        <f>HLOOKUP($C$1,$D$1:$I$9948,$B1033,FALSE)</f>
        <v>Groupe de services définis par l'utilisateur 14</v>
      </c>
      <c r="D1033" t="str">
        <v>User defined service group 14</v>
      </c>
      <c r="E1033" t="str">
        <v>Groupe de services définis par l'utilisateur 14</v>
      </c>
      <c r="F1033" t="str">
        <v>Benutzerdefinierte Dienstgruppe 14</v>
      </c>
    </row>
    <row r="1034" ht="30" customHeight="1">
      <c r="B1034">
        <v>1034</v>
      </c>
      <c r="C1034" t="str">
        <f>HLOOKUP($C$1,$D$1:$I$9948,$B1034,FALSE)</f>
        <v>Groupe de services définis par l'utilisateur 15</v>
      </c>
      <c r="D1034" t="str">
        <v>User defined service group 15</v>
      </c>
      <c r="E1034" t="str">
        <v>Groupe de services définis par l'utilisateur 15</v>
      </c>
      <c r="F1034" t="str">
        <v>Benutzerdefinierte Dienstgruppe 15</v>
      </c>
    </row>
    <row r="1035" ht="30" customHeight="1">
      <c r="B1035">
        <v>1035</v>
      </c>
      <c r="C1035" t="str">
        <f>HLOOKUP($C$1,$D$1:$I$9948,$B1035,FALSE)</f>
        <v>Groupe de services définis par l'utilisateur 16</v>
      </c>
      <c r="D1035" t="str">
        <v>User defined service group 16</v>
      </c>
      <c r="E1035" t="str">
        <v>Groupe de services définis par l'utilisateur 16</v>
      </c>
      <c r="F1035" t="str">
        <v>Benutzerdefinierte Dienstgruppe 16</v>
      </c>
    </row>
    <row r="1036" ht="30" customHeight="1">
      <c r="B1036">
        <v>1036</v>
      </c>
      <c r="C1036" t="str">
        <f>HLOOKUP($C$1,$D$1:$I$9948,$B1036,FALSE)</f>
        <v>Groupe de services définis par l'utilisateur 17</v>
      </c>
      <c r="D1036" t="str">
        <v>User defined service group 17</v>
      </c>
      <c r="E1036" t="str">
        <v>Groupe de services définis par l'utilisateur 17</v>
      </c>
      <c r="F1036" t="str">
        <v>Benutzerdefinierte Dienstgruppe 17</v>
      </c>
    </row>
    <row r="1037" ht="30" customHeight="1">
      <c r="B1037">
        <v>1037</v>
      </c>
      <c r="C1037" t="str">
        <f>HLOOKUP($C$1,$D$1:$I$9948,$B1037,FALSE)</f>
        <v>Groupe de services définis par l'utilisateur 18</v>
      </c>
      <c r="D1037" t="str">
        <v>User defined service group 18</v>
      </c>
      <c r="E1037" t="str">
        <v>Groupe de services définis par l'utilisateur 18</v>
      </c>
      <c r="F1037" t="str">
        <v>Benutzerdefinierte Dienstgruppe 18</v>
      </c>
    </row>
    <row r="1038" ht="30" customHeight="1">
      <c r="B1038">
        <v>1038</v>
      </c>
      <c r="C1038" t="str">
        <f>HLOOKUP($C$1,$D$1:$I$9948,$B1038,FALSE)</f>
        <v>Groupe de services définis par l'utilisateur 19</v>
      </c>
      <c r="D1038" t="str">
        <v>User defined service group 19</v>
      </c>
      <c r="E1038" t="str">
        <v>Groupe de services définis par l'utilisateur 19</v>
      </c>
      <c r="F1038" t="str">
        <v>Benutzerdefinierte Dienstgruppe 19</v>
      </c>
    </row>
    <row r="1039" ht="30" customHeight="1">
      <c r="B1039">
        <v>1039</v>
      </c>
      <c r="C1039" t="str">
        <f>HLOOKUP($C$1,$D$1:$I$9948,$B1039,FALSE)</f>
        <v>Groupe de services définis par l'utilisateur 20</v>
      </c>
      <c r="D1039" t="str">
        <v>User defined service group 20</v>
      </c>
      <c r="E1039" t="str">
        <v>Groupe de services définis par l'utilisateur 20</v>
      </c>
      <c r="F1039" t="str">
        <v>Benutzerdefinierte Dienstgruppe 20</v>
      </c>
    </row>
    <row r="1040" ht="30" customHeight="1">
      <c r="B1040">
        <v>1040</v>
      </c>
      <c r="C1040" t="str">
        <f>HLOOKUP($C$1,$D$1:$I$9948,$B1040,FALSE)</f>
        <v>Groupe de services définis par l'utilisateur 21</v>
      </c>
      <c r="D1040" t="str">
        <v>User defined service group 21</v>
      </c>
      <c r="E1040" t="str">
        <v>Groupe de services définis par l'utilisateur 21</v>
      </c>
      <c r="F1040" t="str">
        <v>Benutzerdefinierte Dienstgruppe 21</v>
      </c>
    </row>
    <row r="1041" ht="30" customHeight="1">
      <c r="B1041">
        <v>1041</v>
      </c>
      <c r="C1041" t="str">
        <f>HLOOKUP($C$1,$D$1:$I$9948,$B1041,FALSE)</f>
        <v>Groupe de services définis par l'utilisateur 22</v>
      </c>
      <c r="D1041" t="str">
        <v>User defined service group 22</v>
      </c>
      <c r="E1041" t="str">
        <v>Groupe de services définis par l'utilisateur 22</v>
      </c>
      <c r="F1041" t="str">
        <v>Benutzerdefinierte Dienstgruppe 22</v>
      </c>
    </row>
    <row r="1042" ht="30" customHeight="1">
      <c r="B1042">
        <v>1042</v>
      </c>
      <c r="C1042" t="str">
        <f>HLOOKUP($C$1,$D$1:$I$9948,$B1042,FALSE)</f>
        <v>Groupe de services définis par l'utilisateur 23</v>
      </c>
      <c r="D1042" t="str">
        <v>User defined service group 23</v>
      </c>
      <c r="E1042" t="str">
        <v>Groupe de services définis par l'utilisateur 23</v>
      </c>
      <c r="F1042" t="str">
        <v>Benutzerdefinierte Dienstgruppe 23</v>
      </c>
    </row>
    <row r="1043" ht="30" customHeight="1">
      <c r="B1043">
        <v>1043</v>
      </c>
      <c r="C1043" t="str">
        <f>HLOOKUP($C$1,$D$1:$I$9948,$B1043,FALSE)</f>
        <v>Groupe de services définis par l'utilisateur 24</v>
      </c>
      <c r="D1043" t="str">
        <v>User defined service group 24</v>
      </c>
      <c r="E1043" t="str">
        <v>Groupe de services définis par l'utilisateur 24</v>
      </c>
      <c r="F1043" t="str">
        <v>Benutzerdefinierte Dienstgruppe 24</v>
      </c>
    </row>
    <row r="1044" ht="30" customHeight="1">
      <c r="B1044">
        <v>1044</v>
      </c>
      <c r="C1044" t="str">
        <f>HLOOKUP($C$1,$D$1:$I$9948,$B1044,FALSE)</f>
        <v>Groupe de services définis par l'utilisateur 25</v>
      </c>
      <c r="D1044" t="str">
        <v>User defined service group 25</v>
      </c>
      <c r="E1044" t="str">
        <v>Groupe de services définis par l'utilisateur 25</v>
      </c>
      <c r="F1044" t="str">
        <v>Benutzerdefinierte Dienstgruppe 25</v>
      </c>
    </row>
    <row r="1045" ht="30" customHeight="1">
      <c r="B1045">
        <v>1045</v>
      </c>
      <c r="C1045" t="str">
        <f>HLOOKUP($C$1,$D$1:$I$9948,$B1045,FALSE)</f>
        <v>Groupe de services définis par l'utilisateur 26</v>
      </c>
      <c r="D1045" t="str">
        <v>User defined service group 26</v>
      </c>
      <c r="E1045" t="str">
        <v>Groupe de services définis par l'utilisateur 26</v>
      </c>
      <c r="F1045" t="str">
        <v>Benutzerdefinierte Dienstgruppe 26</v>
      </c>
    </row>
    <row r="1046" ht="30" customHeight="1">
      <c r="B1046">
        <v>1046</v>
      </c>
      <c r="C1046" t="str">
        <f>HLOOKUP($C$1,$D$1:$I$9948,$B1046,FALSE)</f>
        <v>Groupe de services définis par l'utilisateur 27</v>
      </c>
      <c r="D1046" t="str">
        <v>User defined service group 27</v>
      </c>
      <c r="E1046" t="str">
        <v>Groupe de services définis par l'utilisateur 27</v>
      </c>
      <c r="F1046" t="str">
        <v>Benutzerdefinierte Dienstgruppe 27</v>
      </c>
    </row>
    <row r="1047" ht="30" customHeight="1">
      <c r="B1047">
        <v>1047</v>
      </c>
      <c r="C1047" t="str">
        <f>HLOOKUP($C$1,$D$1:$I$9948,$B1047,FALSE)</f>
        <v>Groupe de services définis par l'utilisateur 28</v>
      </c>
      <c r="D1047" t="str">
        <v>User defined service group 28</v>
      </c>
      <c r="E1047" t="str">
        <v>Groupe de services définis par l'utilisateur 28</v>
      </c>
      <c r="F1047" t="str">
        <v>Benutzerdefinierte Dienstgruppe 28</v>
      </c>
    </row>
    <row r="1048" ht="30" customHeight="1">
      <c r="B1048">
        <v>1048</v>
      </c>
      <c r="C1048" t="str">
        <f>HLOOKUP($C$1,$D$1:$I$9948,$B1048,FALSE)</f>
        <v>Groupe de services définis par l'utilisateur 29</v>
      </c>
      <c r="D1048" t="str">
        <v>User defined service group 29</v>
      </c>
      <c r="E1048" t="str">
        <v>Groupe de services définis par l'utilisateur 29</v>
      </c>
      <c r="F1048" t="str">
        <v>Benutzerdefinierte Dienstgruppe 29</v>
      </c>
    </row>
    <row r="1049" ht="30" customHeight="1">
      <c r="B1049">
        <v>1049</v>
      </c>
      <c r="C1049" t="str">
        <f>HLOOKUP($C$1,$D$1:$I$9948,$B1049,FALSE)</f>
        <v>Groupe de services définis par l'utilisateur 30</v>
      </c>
      <c r="D1049" t="str">
        <v>User defined service group 30</v>
      </c>
      <c r="E1049" t="str">
        <v>Groupe de services définis par l'utilisateur 30</v>
      </c>
      <c r="F1049" t="str">
        <v>Benutzerdefinierte Dienstgruppe 30</v>
      </c>
    </row>
    <row r="1050" ht="30" customHeight="1">
      <c r="B1050">
        <v>1050</v>
      </c>
      <c r="C1050" t="str">
        <f>HLOOKUP($C$1,$D$1:$I$9948,$B1050,FALSE)</f>
        <v>Groupe de services définis par l'utilisateur 31</v>
      </c>
      <c r="D1050" t="str">
        <v>User defined service group 31</v>
      </c>
      <c r="E1050" t="str">
        <v>Groupe de services définis par l'utilisateur 31</v>
      </c>
      <c r="F1050" t="str">
        <v>Benutzerdefinierte Dienstgruppe 31</v>
      </c>
    </row>
    <row r="1051" ht="30" customHeight="1">
      <c r="B1051">
        <v>1051</v>
      </c>
      <c r="C1051" t="str">
        <f>HLOOKUP($C$1,$D$1:$I$9948,$B1051,FALSE)</f>
        <v>Groupe de services définis par l'utilisateur 32</v>
      </c>
      <c r="D1051" t="str">
        <v>User defined service group 32</v>
      </c>
      <c r="E1051" t="str">
        <v>Groupe de services définis par l'utilisateur 32</v>
      </c>
      <c r="F1051" t="str">
        <v>Benutzerdefinierte Dienstgruppe 32</v>
      </c>
    </row>
    <row r="1052" ht="30" customHeight="1">
      <c r="B1052">
        <v>1052</v>
      </c>
      <c r="C1052" t="str">
        <f>HLOOKUP($C$1,$D$1:$I$9948,$B1052,FALSE)</f>
        <v>Groupe de services définis par l'utilisateur 33</v>
      </c>
      <c r="D1052" t="str">
        <v>User defined service group 33</v>
      </c>
      <c r="E1052" t="str">
        <v>Groupe de services définis par l'utilisateur 33</v>
      </c>
      <c r="F1052" t="str">
        <v>Benutzerdefinierte Dienstgruppe 33</v>
      </c>
    </row>
    <row r="1053" ht="30" customHeight="1">
      <c r="B1053">
        <v>1053</v>
      </c>
      <c r="C1053" t="str">
        <f>HLOOKUP($C$1,$D$1:$I$9948,$B1053,FALSE)</f>
        <v>Groupe de services définis par l'utilisateur 34</v>
      </c>
      <c r="D1053" t="str">
        <v>User defined service group 34</v>
      </c>
      <c r="E1053" t="str">
        <v>Groupe de services définis par l'utilisateur 34</v>
      </c>
      <c r="F1053" t="str">
        <v>Benutzerdefinierte Dienstgruppe 34</v>
      </c>
    </row>
    <row r="1054" ht="30" customHeight="1">
      <c r="B1054">
        <v>1054</v>
      </c>
      <c r="C1054" t="str">
        <f>HLOOKUP($C$1,$D$1:$I$9948,$B1054,FALSE)</f>
        <v>Groupe de services définis par l'utilisateur 35</v>
      </c>
      <c r="D1054" t="str">
        <v>User defined service group 35</v>
      </c>
      <c r="E1054" t="str">
        <v>Groupe de services définis par l'utilisateur 35</v>
      </c>
      <c r="F1054" t="str">
        <v>Benutzerdefinierte Dienstgruppe 35</v>
      </c>
    </row>
    <row r="1055" ht="30" customHeight="1">
      <c r="B1055">
        <v>1055</v>
      </c>
      <c r="C1055" t="str">
        <f>HLOOKUP($C$1,$D$1:$I$9948,$B1055,FALSE)</f>
        <v>Groupe de services définis par l'utilisateur 36</v>
      </c>
      <c r="D1055" t="str">
        <v>User defined service group 36</v>
      </c>
      <c r="E1055" t="str">
        <v>Groupe de services définis par l'utilisateur 36</v>
      </c>
      <c r="F1055" t="str">
        <v>Benutzerdefinierte Dienstgruppe 36</v>
      </c>
    </row>
    <row r="1056" ht="30" customHeight="1">
      <c r="B1056">
        <v>1056</v>
      </c>
      <c r="C1056" t="str">
        <f>HLOOKUP($C$1,$D$1:$I$9948,$B1056,FALSE)</f>
        <v>Groupe de services définis par l'utilisateur 37</v>
      </c>
      <c r="D1056" t="str">
        <v>User defined service group 37</v>
      </c>
      <c r="E1056" t="str">
        <v>Groupe de services définis par l'utilisateur 37</v>
      </c>
      <c r="F1056" t="str">
        <v>Benutzerdefinierte Dienstgruppe 37</v>
      </c>
    </row>
    <row r="1057" ht="30" customHeight="1">
      <c r="B1057">
        <v>1057</v>
      </c>
      <c r="C1057" t="str">
        <f>HLOOKUP($C$1,$D$1:$I$9948,$B1057,FALSE)</f>
        <v>Groupe de services définis par l'utilisateur 38</v>
      </c>
      <c r="D1057" t="str">
        <v>User defined service group 38</v>
      </c>
      <c r="E1057" t="str">
        <v>Groupe de services définis par l'utilisateur 38</v>
      </c>
      <c r="F1057" t="str">
        <v>Benutzerdefinierte Dienstgruppe 38</v>
      </c>
    </row>
    <row r="1058" ht="30" customHeight="1">
      <c r="B1058">
        <v>1058</v>
      </c>
      <c r="C1058" t="str">
        <f>HLOOKUP($C$1,$D$1:$I$9948,$B1058,FALSE)</f>
        <v>Groupe de services définis par l'utilisateur 39</v>
      </c>
      <c r="D1058" t="str">
        <v>User defined service group 39</v>
      </c>
      <c r="E1058" t="str">
        <v>Groupe de services définis par l'utilisateur 39</v>
      </c>
      <c r="F1058" t="str">
        <v>Benutzerdefinierte Dienstgruppe 39</v>
      </c>
    </row>
    <row r="1059" ht="30" customHeight="1">
      <c r="B1059">
        <v>1059</v>
      </c>
      <c r="C1059" t="str">
        <f>HLOOKUP($C$1,$D$1:$I$9948,$B1059,FALSE)</f>
        <v>Groupe de services définis par l'utilisateur 40</v>
      </c>
      <c r="D1059" t="str">
        <v>User defined service group 40</v>
      </c>
      <c r="E1059" t="str">
        <v>Groupe de services définis par l'utilisateur 40</v>
      </c>
      <c r="F1059" t="str">
        <v>Benutzerdefinierte Dienstgruppe 40</v>
      </c>
    </row>
    <row r="1060" ht="30" customHeight="1">
      <c r="B1060">
        <v>1060</v>
      </c>
      <c r="C1060" t="str">
        <f>HLOOKUP($C$1,$D$1:$I$9948,$B1060,FALSE)</f>
        <v>Groupe de services définis par l'utilisateur 41</v>
      </c>
      <c r="D1060" t="str">
        <v>User defined service group 41</v>
      </c>
      <c r="E1060" t="str">
        <v>Groupe de services définis par l'utilisateur 41</v>
      </c>
      <c r="F1060" t="str">
        <v>Benutzerdefinierte Dienstgruppe 41</v>
      </c>
    </row>
    <row r="1061" ht="30" customHeight="1">
      <c r="B1061">
        <v>1061</v>
      </c>
      <c r="C1061" t="str">
        <f>HLOOKUP($C$1,$D$1:$I$9948,$B1061,FALSE)</f>
        <v>Groupe de services définis par l'utilisateur 42</v>
      </c>
      <c r="D1061" t="str">
        <v>User defined service group 42</v>
      </c>
      <c r="E1061" t="str">
        <v>Groupe de services définis par l'utilisateur 42</v>
      </c>
      <c r="F1061" t="str">
        <v>Benutzerdefinierte Dienstgruppe 42</v>
      </c>
    </row>
    <row r="1062" ht="30" customHeight="1">
      <c r="B1062">
        <v>1062</v>
      </c>
      <c r="C1062" t="str">
        <f>HLOOKUP($C$1,$D$1:$I$9948,$B1062,FALSE)</f>
        <v>Groupe de services définis par l'utilisateur 43</v>
      </c>
      <c r="D1062" t="str">
        <v>User defined service group 43</v>
      </c>
      <c r="E1062" t="str">
        <v>Groupe de services définis par l'utilisateur 43</v>
      </c>
      <c r="F1062" t="str">
        <v>Benutzerdefinierte Dienstgruppe 43</v>
      </c>
    </row>
    <row r="1063" ht="30" customHeight="1">
      <c r="B1063">
        <v>1063</v>
      </c>
      <c r="C1063" t="str">
        <f>HLOOKUP($C$1,$D$1:$I$9948,$B1063,FALSE)</f>
        <v>Groupe de services définis par l'utilisateur 44</v>
      </c>
      <c r="D1063" t="str">
        <v>User defined service group 44</v>
      </c>
      <c r="E1063" t="str">
        <v>Groupe de services définis par l'utilisateur 44</v>
      </c>
      <c r="F1063" t="str">
        <v>Benutzerdefinierte Dienstgruppe 44</v>
      </c>
    </row>
    <row r="1064" ht="30" customHeight="1">
      <c r="B1064">
        <v>1064</v>
      </c>
      <c r="C1064" t="str">
        <f>HLOOKUP($C$1,$D$1:$I$9948,$B1064,FALSE)</f>
        <v>Groupe de services définis par l'utilisateur 45</v>
      </c>
      <c r="D1064" t="str">
        <v>User defined service group 45</v>
      </c>
      <c r="E1064" t="str">
        <v>Groupe de services définis par l'utilisateur 45</v>
      </c>
      <c r="F1064" t="str">
        <v>Benutzerdefinierte Dienstgruppe 45</v>
      </c>
    </row>
    <row r="1065" ht="45" customHeight="1">
      <c r="B1065">
        <v>1065</v>
      </c>
      <c r="C1065" t="str">
        <f>HLOOKUP($C$1,$D$1:$I$9948,$B1065,FALSE)</f>
        <v>Service à potentiel d'intelligence défini par l'utilisateur 1</v>
      </c>
      <c r="D1065" t="str">
        <v>User defined smart ready service 1</v>
      </c>
      <c r="E1065" t="str">
        <v>Service à potentiel d'intelligence défini par l'utilisateur 1</v>
      </c>
      <c r="F1065" t="str">
        <v>Benutzerdefinierter Smart-Ready-Dienst 1</v>
      </c>
    </row>
    <row r="1066" ht="45" customHeight="1">
      <c r="B1066">
        <v>1066</v>
      </c>
      <c r="C1066" t="str">
        <f>HLOOKUP($C$1,$D$1:$I$9948,$B1066,FALSE)</f>
        <v>Service à potentiel d'intelligence défini par l'utilisateur 2</v>
      </c>
      <c r="D1066" t="str">
        <v>User defined smart ready service 2</v>
      </c>
      <c r="E1066" t="str">
        <v>Service à potentiel d'intelligence défini par l'utilisateur 2</v>
      </c>
      <c r="F1066" t="str">
        <v>Benutzerdefinierter Smart-Ready-Dienst 2</v>
      </c>
    </row>
    <row r="1067" ht="45" customHeight="1">
      <c r="B1067">
        <v>1067</v>
      </c>
      <c r="C1067" t="str">
        <f>HLOOKUP($C$1,$D$1:$I$9948,$B1067,FALSE)</f>
        <v>Service à potentiel d'intelligence défini par l'utilisateur 3</v>
      </c>
      <c r="D1067" t="str">
        <v>User defined smart ready service 3</v>
      </c>
      <c r="E1067" t="str">
        <v>Service à potentiel d'intelligence défini par l'utilisateur 3</v>
      </c>
      <c r="F1067" t="str">
        <v>Benutzerdefinierter Smart-Ready-Dienst 3</v>
      </c>
    </row>
    <row r="1068" ht="45" customHeight="1">
      <c r="B1068">
        <v>1068</v>
      </c>
      <c r="C1068" t="str">
        <f>HLOOKUP($C$1,$D$1:$I$9948,$B1068,FALSE)</f>
        <v>Service à potentiel d'intelligence défini par l'utilisateur 4</v>
      </c>
      <c r="D1068" t="str">
        <v>User defined smart ready service 4</v>
      </c>
      <c r="E1068" t="str">
        <v>Service à potentiel d'intelligence défini par l'utilisateur 4</v>
      </c>
      <c r="F1068" t="str">
        <v>Benutzerdefinierter Smart-Ready-Dienst 4</v>
      </c>
    </row>
    <row r="1069" ht="45" customHeight="1">
      <c r="B1069">
        <v>1069</v>
      </c>
      <c r="C1069" t="str">
        <f>HLOOKUP($C$1,$D$1:$I$9948,$B1069,FALSE)</f>
        <v>Service à potentiel d'intelligence défini par l'utilisateur 5</v>
      </c>
      <c r="D1069" t="str">
        <v>User defined smart ready service 5</v>
      </c>
      <c r="E1069" t="str">
        <v>Service à potentiel d'intelligence défini par l'utilisateur 5</v>
      </c>
      <c r="F1069" t="str">
        <v>Benutzerdefinierter Smart-Ready-Dienst 5</v>
      </c>
    </row>
    <row r="1070" ht="45" customHeight="1">
      <c r="B1070">
        <v>1070</v>
      </c>
      <c r="C1070" t="str">
        <f>HLOOKUP($C$1,$D$1:$I$9948,$B1070,FALSE)</f>
        <v>Service à potentiel d'intelligence défini par l'utilisateur 6</v>
      </c>
      <c r="D1070" t="str">
        <v>User defined smart ready service 6</v>
      </c>
      <c r="E1070" t="str">
        <v>Service à potentiel d'intelligence défini par l'utilisateur 6</v>
      </c>
      <c r="F1070" t="str">
        <v>Benutzerdefinierter Smart-Ready-Dienst 6</v>
      </c>
    </row>
    <row r="1071" ht="45" customHeight="1">
      <c r="B1071">
        <v>1071</v>
      </c>
      <c r="C1071" t="str">
        <f>HLOOKUP($C$1,$D$1:$I$9948,$B1071,FALSE)</f>
        <v>Service à potentiel d'intelligence défini par l'utilisateur 7</v>
      </c>
      <c r="D1071" t="str">
        <v>User defined smart ready service 7</v>
      </c>
      <c r="E1071" t="str">
        <v>Service à potentiel d'intelligence défini par l'utilisateur 7</v>
      </c>
      <c r="F1071" t="str">
        <v>Benutzerdefinierter Smart-Ready-Dienst 7</v>
      </c>
    </row>
    <row r="1072" ht="45" customHeight="1">
      <c r="B1072">
        <v>1072</v>
      </c>
      <c r="C1072" t="str">
        <f>HLOOKUP($C$1,$D$1:$I$9948,$B1072,FALSE)</f>
        <v>Service à potentiel d'intelligence défini par l'utilisateur 8</v>
      </c>
      <c r="D1072" t="str">
        <v>User defined smart ready service 8</v>
      </c>
      <c r="E1072" t="str">
        <v>Service à potentiel d'intelligence défini par l'utilisateur 8</v>
      </c>
      <c r="F1072" t="str">
        <v>Benutzerdefinierter Smart-Ready-Dienst 8</v>
      </c>
    </row>
    <row r="1073" ht="45" customHeight="1">
      <c r="B1073">
        <v>1073</v>
      </c>
      <c r="C1073" t="str">
        <f>HLOOKUP($C$1,$D$1:$I$9948,$B1073,FALSE)</f>
        <v>Service à potentiel d'intelligence défini par l'utilisateur 9</v>
      </c>
      <c r="D1073" t="str">
        <v>User defined smart ready service 9</v>
      </c>
      <c r="E1073" t="str">
        <v>Service à potentiel d'intelligence défini par l'utilisateur 9</v>
      </c>
      <c r="F1073" t="str">
        <v>Benutzerdefinierter Smart-Ready-Dienst 9</v>
      </c>
    </row>
    <row r="1074" ht="45" customHeight="1">
      <c r="B1074">
        <v>1074</v>
      </c>
      <c r="C1074" t="str">
        <f>HLOOKUP($C$1,$D$1:$I$9948,$B1074,FALSE)</f>
        <v>Service à potentiel d'intelligence défini par l'utilisateur 10</v>
      </c>
      <c r="D1074" t="str">
        <v>User defined smart ready service 10</v>
      </c>
      <c r="E1074" t="str">
        <v>Service à potentiel d'intelligence défini par l'utilisateur 10</v>
      </c>
      <c r="F1074" t="str">
        <v>Benutzerdefinierter Smart-Ready-Dienst 10</v>
      </c>
    </row>
    <row r="1075" ht="45" customHeight="1">
      <c r="B1075">
        <v>1075</v>
      </c>
      <c r="C1075" t="str">
        <f>HLOOKUP($C$1,$D$1:$I$9948,$B1075,FALSE)</f>
        <v>Service à potentiel d'intelligence défini par l'utilisateur 11</v>
      </c>
      <c r="D1075" t="str">
        <v>User defined smart ready service 11</v>
      </c>
      <c r="E1075" t="str">
        <v>Service à potentiel d'intelligence défini par l'utilisateur 11</v>
      </c>
      <c r="F1075" t="str">
        <v>Benutzerdefinierter Smart-Ready-Dienst 11</v>
      </c>
    </row>
    <row r="1076" ht="45" customHeight="1">
      <c r="B1076">
        <v>1076</v>
      </c>
      <c r="C1076" t="str">
        <f>HLOOKUP($C$1,$D$1:$I$9948,$B1076,FALSE)</f>
        <v>Service à potentiel d'intelligence défini par l'utilisateur 12</v>
      </c>
      <c r="D1076" t="str">
        <v>User defined smart ready service 12</v>
      </c>
      <c r="E1076" t="str">
        <v>Service à potentiel d'intelligence défini par l'utilisateur 12</v>
      </c>
      <c r="F1076" t="str">
        <v>Benutzerdefinierter Smart-Ready-Dienst 12</v>
      </c>
    </row>
    <row r="1077" ht="45" customHeight="1">
      <c r="B1077">
        <v>1077</v>
      </c>
      <c r="C1077" t="str">
        <f>HLOOKUP($C$1,$D$1:$I$9948,$B1077,FALSE)</f>
        <v>Service à potentiel d'intelligence défini par l'utilisateur 13</v>
      </c>
      <c r="D1077" t="str">
        <v>User defined smart ready service 13</v>
      </c>
      <c r="E1077" t="str">
        <v>Service à potentiel d'intelligence défini par l'utilisateur 13</v>
      </c>
      <c r="F1077" t="str">
        <v>Benutzerdefinierter Smart-Ready-Dienst 13</v>
      </c>
    </row>
    <row r="1078" ht="45" customHeight="1">
      <c r="B1078">
        <v>1078</v>
      </c>
      <c r="C1078" t="str">
        <f>HLOOKUP($C$1,$D$1:$I$9948,$B1078,FALSE)</f>
        <v>Service à potentiel d'intelligence défini par l'utilisateur 14</v>
      </c>
      <c r="D1078" t="str">
        <v>User defined smart ready service 14</v>
      </c>
      <c r="E1078" t="str">
        <v>Service à potentiel d'intelligence défini par l'utilisateur 14</v>
      </c>
      <c r="F1078" t="str">
        <v>Benutzerdefinierter Smart-Ready-Dienst 14</v>
      </c>
    </row>
    <row r="1079" ht="45" customHeight="1">
      <c r="B1079">
        <v>1079</v>
      </c>
      <c r="C1079" t="str">
        <f>HLOOKUP($C$1,$D$1:$I$9948,$B1079,FALSE)</f>
        <v>Service à potentiel d'intelligence défini par l'utilisateur 15</v>
      </c>
      <c r="D1079" t="str">
        <v>User defined smart ready service 15</v>
      </c>
      <c r="E1079" t="str">
        <v>Service à potentiel d'intelligence défini par l'utilisateur 15</v>
      </c>
      <c r="F1079" t="str">
        <v>Benutzerdefinierter Smart-Ready-Dienst 15</v>
      </c>
    </row>
    <row r="1080" ht="45" customHeight="1">
      <c r="B1080">
        <v>1080</v>
      </c>
      <c r="C1080" t="str">
        <f>HLOOKUP($C$1,$D$1:$I$9948,$B1080,FALSE)</f>
        <v>Service à potentiel d'intelligence défini par l'utilisateur 16</v>
      </c>
      <c r="D1080" t="str">
        <v>User defined smart ready service 16</v>
      </c>
      <c r="E1080" t="str">
        <v>Service à potentiel d'intelligence défini par l'utilisateur 16</v>
      </c>
      <c r="F1080" t="str">
        <v>Benutzerdefinierter Smart-Ready-Dienst 16</v>
      </c>
    </row>
    <row r="1081" ht="45" customHeight="1">
      <c r="B1081">
        <v>1081</v>
      </c>
      <c r="C1081" t="str">
        <f>HLOOKUP($C$1,$D$1:$I$9948,$B1081,FALSE)</f>
        <v>Service à potentiel d'intelligence défini par l'utilisateur 17</v>
      </c>
      <c r="D1081" t="str">
        <v>User defined smart ready service 17</v>
      </c>
      <c r="E1081" t="str">
        <v>Service à potentiel d'intelligence défini par l'utilisateur 17</v>
      </c>
      <c r="F1081" t="str">
        <v>Benutzerdefinierter Smart-Ready-Dienst 17</v>
      </c>
    </row>
    <row r="1082" ht="45" customHeight="1">
      <c r="B1082">
        <v>1082</v>
      </c>
      <c r="C1082" t="str">
        <f>HLOOKUP($C$1,$D$1:$I$9948,$B1082,FALSE)</f>
        <v>Service à potentiel d'intelligence défini par l'utilisateur 18</v>
      </c>
      <c r="D1082" t="str">
        <v>User defined smart ready service 18</v>
      </c>
      <c r="E1082" t="str">
        <v>Service à potentiel d'intelligence défini par l'utilisateur 18</v>
      </c>
      <c r="F1082" t="str">
        <v>Benutzerdefinierter Smart-Ready-Dienst 18</v>
      </c>
    </row>
    <row r="1083" ht="45" customHeight="1">
      <c r="B1083">
        <v>1083</v>
      </c>
      <c r="C1083" t="str">
        <f>HLOOKUP($C$1,$D$1:$I$9948,$B1083,FALSE)</f>
        <v>Service à potentiel d'intelligence défini par l'utilisateur 19</v>
      </c>
      <c r="D1083" t="str">
        <v>User defined smart ready service 19</v>
      </c>
      <c r="E1083" t="str">
        <v>Service à potentiel d'intelligence défini par l'utilisateur 19</v>
      </c>
      <c r="F1083" t="str">
        <v>Benutzerdefinierter Smart-Ready-Dienst 19</v>
      </c>
    </row>
    <row r="1084" ht="45" customHeight="1">
      <c r="B1084">
        <v>1084</v>
      </c>
      <c r="C1084" t="str">
        <f>HLOOKUP($C$1,$D$1:$I$9948,$B1084,FALSE)</f>
        <v>Service à potentiel d'intelligence défini par l'utilisateur 20</v>
      </c>
      <c r="D1084" t="str">
        <v>User defined smart ready service 20</v>
      </c>
      <c r="E1084" t="str">
        <v>Service à potentiel d'intelligence défini par l'utilisateur 20</v>
      </c>
      <c r="F1084" t="str">
        <v>Benutzerdefinierter Smart-Ready-Dienst 20</v>
      </c>
    </row>
    <row r="1085" ht="45" customHeight="1">
      <c r="B1085">
        <v>1085</v>
      </c>
      <c r="C1085" t="str">
        <f>HLOOKUP($C$1,$D$1:$I$9948,$B1085,FALSE)</f>
        <v>Service à potentiel d'intelligence défini par l'utilisateur 21</v>
      </c>
      <c r="D1085" t="str">
        <v>User defined smart ready service 21</v>
      </c>
      <c r="E1085" t="str">
        <v>Service à potentiel d'intelligence défini par l'utilisateur 21</v>
      </c>
      <c r="F1085" t="str">
        <v>Benutzerdefinierter Smart-Ready-Dienst 21</v>
      </c>
    </row>
    <row r="1086" ht="45" customHeight="1">
      <c r="B1086">
        <v>1086</v>
      </c>
      <c r="C1086" t="str">
        <f>HLOOKUP($C$1,$D$1:$I$9948,$B1086,FALSE)</f>
        <v>Service à potentiel d'intelligence défini par l'utilisateur 22</v>
      </c>
      <c r="D1086" t="str">
        <v>User defined smart ready service 22</v>
      </c>
      <c r="E1086" t="str">
        <v>Service à potentiel d'intelligence défini par l'utilisateur 22</v>
      </c>
      <c r="F1086" t="str">
        <v>Benutzerdefinierter Smart-Ready-Dienst 22</v>
      </c>
    </row>
    <row r="1087" ht="45" customHeight="1">
      <c r="B1087">
        <v>1087</v>
      </c>
      <c r="C1087" t="str">
        <f>HLOOKUP($C$1,$D$1:$I$9948,$B1087,FALSE)</f>
        <v>Service à potentiel d'intelligence défini par l'utilisateur 23</v>
      </c>
      <c r="D1087" t="str">
        <v>User defined smart ready service 23</v>
      </c>
      <c r="E1087" t="str">
        <v>Service à potentiel d'intelligence défini par l'utilisateur 23</v>
      </c>
      <c r="F1087" t="str">
        <v>Benutzerdefinierter Smart-Ready-Dienst 23</v>
      </c>
    </row>
    <row r="1088" ht="45" customHeight="1">
      <c r="B1088">
        <v>1088</v>
      </c>
      <c r="C1088" t="str">
        <f>HLOOKUP($C$1,$D$1:$I$9948,$B1088,FALSE)</f>
        <v>Service à potentiel d'intelligence défini par l'utilisateur 24</v>
      </c>
      <c r="D1088" t="str">
        <v>User defined smart ready service 24</v>
      </c>
      <c r="E1088" t="str">
        <v>Service à potentiel d'intelligence défini par l'utilisateur 24</v>
      </c>
      <c r="F1088" t="str">
        <v>Benutzerdefinierter Smart-Ready-Dienst 24</v>
      </c>
    </row>
    <row r="1089" ht="45" customHeight="1">
      <c r="B1089">
        <v>1089</v>
      </c>
      <c r="C1089" t="str">
        <f>HLOOKUP($C$1,$D$1:$I$9948,$B1089,FALSE)</f>
        <v>Service à potentiel d'intelligence défini par l'utilisateur 25</v>
      </c>
      <c r="D1089" t="str">
        <v>User defined smart ready service 25</v>
      </c>
      <c r="E1089" t="str">
        <v>Service à potentiel d'intelligence défini par l'utilisateur 25</v>
      </c>
      <c r="F1089" t="str">
        <v>Benutzerdefinierter Smart-Ready-Dienst 25</v>
      </c>
    </row>
    <row r="1090" ht="45" customHeight="1">
      <c r="B1090">
        <v>1090</v>
      </c>
      <c r="C1090" t="str">
        <f>HLOOKUP($C$1,$D$1:$I$9948,$B1090,FALSE)</f>
        <v>Service à potentiel d'intelligence défini par l'utilisateur 26</v>
      </c>
      <c r="D1090" t="str">
        <v>User defined smart ready service 26</v>
      </c>
      <c r="E1090" t="str">
        <v>Service à potentiel d'intelligence défini par l'utilisateur 26</v>
      </c>
      <c r="F1090" t="str">
        <v>Benutzerdefinierter Smart-Ready-Dienst 26</v>
      </c>
    </row>
    <row r="1091" ht="45" customHeight="1">
      <c r="B1091">
        <v>1091</v>
      </c>
      <c r="C1091" t="str">
        <f>HLOOKUP($C$1,$D$1:$I$9948,$B1091,FALSE)</f>
        <v>Service à potentiel d'intelligence défini par l'utilisateur 27</v>
      </c>
      <c r="D1091" t="str">
        <v>User defined smart ready service 27</v>
      </c>
      <c r="E1091" t="str">
        <v>Service à potentiel d'intelligence défini par l'utilisateur 27</v>
      </c>
      <c r="F1091" t="str">
        <v>Benutzerdefinierter Smart-Ready-Dienst 27</v>
      </c>
    </row>
    <row r="1092" ht="45" customHeight="1">
      <c r="B1092">
        <v>1092</v>
      </c>
      <c r="C1092" t="str">
        <f>HLOOKUP($C$1,$D$1:$I$9948,$B1092,FALSE)</f>
        <v>Service à potentiel d'intelligence défini par l'utilisateur 28</v>
      </c>
      <c r="D1092" t="str">
        <v>User defined smart ready service 28</v>
      </c>
      <c r="E1092" t="str">
        <v>Service à potentiel d'intelligence défini par l'utilisateur 28</v>
      </c>
      <c r="F1092" t="str">
        <v>Benutzerdefinierter Smart-Ready-Dienst 28</v>
      </c>
    </row>
    <row r="1093" ht="45" customHeight="1">
      <c r="B1093">
        <v>1093</v>
      </c>
      <c r="C1093" t="str">
        <f>HLOOKUP($C$1,$D$1:$I$9948,$B1093,FALSE)</f>
        <v>Service à potentiel d'intelligence défini par l'utilisateur 29</v>
      </c>
      <c r="D1093" t="str">
        <v>User defined smart ready service 29</v>
      </c>
      <c r="E1093" t="str">
        <v>Service à potentiel d'intelligence défini par l'utilisateur 29</v>
      </c>
      <c r="F1093" t="str">
        <v>Benutzerdefinierter Smart-Ready-Dienst 29</v>
      </c>
    </row>
    <row r="1094" ht="45" customHeight="1">
      <c r="B1094">
        <v>1094</v>
      </c>
      <c r="C1094" t="str">
        <f>HLOOKUP($C$1,$D$1:$I$9948,$B1094,FALSE)</f>
        <v>Service à potentiel d'intelligence défini par l'utilisateur 30</v>
      </c>
      <c r="D1094" t="str">
        <v>User defined smart ready service 30</v>
      </c>
      <c r="E1094" t="str">
        <v>Service à potentiel d'intelligence défini par l'utilisateur 30</v>
      </c>
      <c r="F1094" t="str">
        <v>Benutzerdefinierter Smart-Ready-Dienst 30</v>
      </c>
    </row>
    <row r="1095" ht="45" customHeight="1">
      <c r="B1095">
        <v>1095</v>
      </c>
      <c r="C1095" t="str">
        <f>HLOOKUP($C$1,$D$1:$I$9948,$B1095,FALSE)</f>
        <v>Service à potentiel d'intelligence défini par l'utilisateur 31</v>
      </c>
      <c r="D1095" t="str">
        <v>User defined smart ready service 31</v>
      </c>
      <c r="E1095" t="str">
        <v>Service à potentiel d'intelligence défini par l'utilisateur 31</v>
      </c>
      <c r="F1095" t="str">
        <v>Benutzerdefinierter Smart-Ready-Dienst 31</v>
      </c>
    </row>
    <row r="1096" ht="45" customHeight="1">
      <c r="B1096">
        <v>1096</v>
      </c>
      <c r="C1096" t="str">
        <f>HLOOKUP($C$1,$D$1:$I$9948,$B1096,FALSE)</f>
        <v>Service à potentiel d'intelligence défini par l'utilisateur 32</v>
      </c>
      <c r="D1096" t="str">
        <v>User defined smart ready service 32</v>
      </c>
      <c r="E1096" t="str">
        <v>Service à potentiel d'intelligence défini par l'utilisateur 32</v>
      </c>
      <c r="F1096" t="str">
        <v>Benutzerdefinierter Smart-Ready-Dienst 32</v>
      </c>
    </row>
    <row r="1097" ht="45" customHeight="1">
      <c r="B1097">
        <v>1097</v>
      </c>
      <c r="C1097" t="str">
        <f>HLOOKUP($C$1,$D$1:$I$9948,$B1097,FALSE)</f>
        <v>Service à potentiel d'intelligence défini par l'utilisateur 33</v>
      </c>
      <c r="D1097" t="str">
        <v>User defined smart ready service 33</v>
      </c>
      <c r="E1097" t="str">
        <v>Service à potentiel d'intelligence défini par l'utilisateur 33</v>
      </c>
      <c r="F1097" t="str">
        <v>Benutzerdefinierter Smart-Ready-Dienst 33</v>
      </c>
    </row>
    <row r="1098" ht="45" customHeight="1">
      <c r="B1098">
        <v>1098</v>
      </c>
      <c r="C1098" t="str">
        <f>HLOOKUP($C$1,$D$1:$I$9948,$B1098,FALSE)</f>
        <v>Service à potentiel d'intelligence défini par l'utilisateur 34</v>
      </c>
      <c r="D1098" t="str">
        <v>User defined smart ready service 34</v>
      </c>
      <c r="E1098" t="str">
        <v>Service à potentiel d'intelligence défini par l'utilisateur 34</v>
      </c>
      <c r="F1098" t="str">
        <v>Benutzerdefinierter Smart-Ready-Dienst 34</v>
      </c>
    </row>
    <row r="1099" ht="45" customHeight="1">
      <c r="B1099">
        <v>1099</v>
      </c>
      <c r="C1099" t="str">
        <f>HLOOKUP($C$1,$D$1:$I$9948,$B1099,FALSE)</f>
        <v>Service à potentiel d'intelligence défini par l'utilisateur 35</v>
      </c>
      <c r="D1099" t="str">
        <v>User defined smart ready service 35</v>
      </c>
      <c r="E1099" t="str">
        <v>Service à potentiel d'intelligence défini par l'utilisateur 35</v>
      </c>
      <c r="F1099" t="str">
        <v>Benutzerdefinierter Smart-Ready-Dienst 35</v>
      </c>
    </row>
    <row r="1100" ht="45" customHeight="1">
      <c r="B1100">
        <v>1100</v>
      </c>
      <c r="C1100" t="str">
        <f>HLOOKUP($C$1,$D$1:$I$9948,$B1100,FALSE)</f>
        <v>Service à potentiel d'intelligence défini par l'utilisateur 36</v>
      </c>
      <c r="D1100" t="str">
        <v>User defined smart ready service 36</v>
      </c>
      <c r="E1100" t="str">
        <v>Service à potentiel d'intelligence défini par l'utilisateur 36</v>
      </c>
      <c r="F1100" t="str">
        <v>Benutzerdefinierter Smart-Ready-Dienst 36</v>
      </c>
    </row>
    <row r="1101" ht="45" customHeight="1">
      <c r="B1101">
        <v>1101</v>
      </c>
      <c r="C1101" t="str">
        <f>HLOOKUP($C$1,$D$1:$I$9948,$B1101,FALSE)</f>
        <v>Service à potentiel d'intelligence défini par l'utilisateur 37</v>
      </c>
      <c r="D1101" t="str">
        <v>User defined smart ready service 37</v>
      </c>
      <c r="E1101" t="str">
        <v>Service à potentiel d'intelligence défini par l'utilisateur 37</v>
      </c>
      <c r="F1101" t="str">
        <v>Benutzerdefinierter Smart-Ready-Dienst 37</v>
      </c>
    </row>
    <row r="1102" ht="45" customHeight="1">
      <c r="B1102">
        <v>1102</v>
      </c>
      <c r="C1102" t="str">
        <f>HLOOKUP($C$1,$D$1:$I$9948,$B1102,FALSE)</f>
        <v>Service à potentiel d'intelligence défini par l'utilisateur 38</v>
      </c>
      <c r="D1102" t="str">
        <v>User defined smart ready service 38</v>
      </c>
      <c r="E1102" t="str">
        <v>Service à potentiel d'intelligence défini par l'utilisateur 38</v>
      </c>
      <c r="F1102" t="str">
        <v>Benutzerdefinierter Smart-Ready-Dienst 38</v>
      </c>
    </row>
    <row r="1103" ht="45" customHeight="1">
      <c r="B1103">
        <v>1103</v>
      </c>
      <c r="C1103" t="str">
        <f>HLOOKUP($C$1,$D$1:$I$9948,$B1103,FALSE)</f>
        <v>Service à potentiel d'intelligence défini par l'utilisateur 39</v>
      </c>
      <c r="D1103" t="str">
        <v>User defined smart ready service 39</v>
      </c>
      <c r="E1103" t="str">
        <v>Service à potentiel d'intelligence défini par l'utilisateur 39</v>
      </c>
      <c r="F1103" t="str">
        <v>Benutzerdefinierter Smart-Ready-Dienst 39</v>
      </c>
    </row>
    <row r="1104" ht="45" customHeight="1">
      <c r="B1104">
        <v>1104</v>
      </c>
      <c r="C1104" t="str">
        <f>HLOOKUP($C$1,$D$1:$I$9948,$B1104,FALSE)</f>
        <v>Service à potentiel d'intelligence défini par l'utilisateur 40</v>
      </c>
      <c r="D1104" t="str">
        <v>User defined smart ready service 40</v>
      </c>
      <c r="E1104" t="str">
        <v>Service à potentiel d'intelligence défini par l'utilisateur 40</v>
      </c>
      <c r="F1104" t="str">
        <v>Benutzerdefinierter Smart-Ready-Dienst 40</v>
      </c>
    </row>
    <row r="1105" ht="45" customHeight="1">
      <c r="B1105">
        <v>1105</v>
      </c>
      <c r="C1105" t="str">
        <f>HLOOKUP($C$1,$D$1:$I$9948,$B1105,FALSE)</f>
        <v>Service à potentiel d'intelligence défini par l'utilisateur 41</v>
      </c>
      <c r="D1105" t="str">
        <v>User defined smart ready service 41</v>
      </c>
      <c r="E1105" t="str">
        <v>Service à potentiel d'intelligence défini par l'utilisateur 41</v>
      </c>
      <c r="F1105" t="str">
        <v>Benutzerdefinierter Smart-Ready-Dienst 41</v>
      </c>
    </row>
    <row r="1106" ht="45" customHeight="1">
      <c r="B1106">
        <v>1106</v>
      </c>
      <c r="C1106" t="str">
        <f>HLOOKUP($C$1,$D$1:$I$9948,$B1106,FALSE)</f>
        <v>Service à potentiel d'intelligence défini par l'utilisateur 42</v>
      </c>
      <c r="D1106" t="str">
        <v>User defined smart ready service 42</v>
      </c>
      <c r="E1106" t="str">
        <v>Service à potentiel d'intelligence défini par l'utilisateur 42</v>
      </c>
      <c r="F1106" t="str">
        <v>Benutzerdefinierter Smart-Ready-Dienst 42</v>
      </c>
    </row>
    <row r="1107" ht="45" customHeight="1">
      <c r="B1107">
        <v>1107</v>
      </c>
      <c r="C1107" t="str">
        <f>HLOOKUP($C$1,$D$1:$I$9948,$B1107,FALSE)</f>
        <v>Service à potentiel d'intelligence défini par l'utilisateur 43</v>
      </c>
      <c r="D1107" t="str">
        <v>User defined smart ready service 43</v>
      </c>
      <c r="E1107" t="str">
        <v>Service à potentiel d'intelligence défini par l'utilisateur 43</v>
      </c>
      <c r="F1107" t="str">
        <v>Benutzerdefinierter Smart-Ready-Dienst 43</v>
      </c>
    </row>
    <row r="1108" ht="45" customHeight="1">
      <c r="B1108">
        <v>1108</v>
      </c>
      <c r="C1108" t="str">
        <f>HLOOKUP($C$1,$D$1:$I$9948,$B1108,FALSE)</f>
        <v>Service à potentiel d'intelligence défini par l'utilisateur 44</v>
      </c>
      <c r="D1108" t="str">
        <v>User defined smart ready service 44</v>
      </c>
      <c r="E1108" t="str">
        <v>Service à potentiel d'intelligence défini par l'utilisateur 44</v>
      </c>
      <c r="F1108" t="str">
        <v>Benutzerdefinierter Smart-Ready-Dienst 44</v>
      </c>
    </row>
    <row r="1109" ht="45" customHeight="1">
      <c r="B1109">
        <v>1109</v>
      </c>
      <c r="C1109" t="str">
        <f>HLOOKUP($C$1,$D$1:$I$9948,$B1109,FALSE)</f>
        <v>Service à potentiel d'intelligence défini par l'utilisateur 45</v>
      </c>
      <c r="D1109" t="str">
        <v>User defined smart ready service 45</v>
      </c>
      <c r="E1109" t="str">
        <v>Service à potentiel d'intelligence défini par l'utilisateur 45</v>
      </c>
      <c r="F1109" t="str">
        <v>Benutzerdefinierter Smart-Ready-Dienst 45</v>
      </c>
    </row>
    <row r="1110" ht="30" customHeight="1">
      <c r="B1110">
        <v>1110</v>
      </c>
      <c r="C1110" t="str">
        <f>HLOOKUP($C$1,$D$1:$I$9948,$B1110,FALSE)</f>
        <v>Niveau défini par l'utilisateur 1-0</v>
      </c>
      <c r="D1110" t="str">
        <v>User defined level 1-0</v>
      </c>
      <c r="E1110" t="str">
        <v>Niveau défini par l'utilisateur 1-0</v>
      </c>
      <c r="F1110" t="str">
        <v>Benutzerdefinierte Stufe 1-0</v>
      </c>
    </row>
    <row r="1111" ht="30" customHeight="1">
      <c r="B1111">
        <v>1111</v>
      </c>
      <c r="C1111" t="str">
        <f>HLOOKUP($C$1,$D$1:$I$9948,$B1111,FALSE)</f>
        <v>Niveau défini par l'utilisateur 1-1</v>
      </c>
      <c r="D1111" t="str">
        <v>User defined level 1-1</v>
      </c>
      <c r="E1111" t="str">
        <v>Niveau défini par l'utilisateur 1-1</v>
      </c>
      <c r="F1111" t="str">
        <v>Benutzerdefinierte Ebene 1-1</v>
      </c>
    </row>
    <row r="1112" ht="30" customHeight="1">
      <c r="B1112">
        <v>1112</v>
      </c>
      <c r="C1112" t="str">
        <f>HLOOKUP($C$1,$D$1:$I$9948,$B1112,FALSE)</f>
        <v>Niveau défini par l'utilisateur 1-2</v>
      </c>
      <c r="D1112" t="str">
        <v>User defined level 1-2</v>
      </c>
      <c r="E1112" t="str">
        <v>Niveau défini par l'utilisateur 1-2</v>
      </c>
      <c r="F1112" t="str">
        <v>Benutzerdefinierte Stufe 1-2</v>
      </c>
    </row>
    <row r="1113" ht="30" customHeight="1">
      <c r="B1113">
        <v>1113</v>
      </c>
      <c r="C1113" t="str">
        <f>HLOOKUP($C$1,$D$1:$I$9948,$B1113,FALSE)</f>
        <v>Niveau défini par l'utilisateur 1-3</v>
      </c>
      <c r="D1113" t="str">
        <v>User defined level 1-3</v>
      </c>
      <c r="E1113" t="str">
        <v>Niveau défini par l'utilisateur 1-3</v>
      </c>
      <c r="F1113" t="str">
        <v>Benutzerdefinierte Stufe 1-3</v>
      </c>
    </row>
    <row r="1114" ht="30" customHeight="1">
      <c r="B1114">
        <v>1114</v>
      </c>
      <c r="C1114" t="str">
        <f>HLOOKUP($C$1,$D$1:$I$9948,$B1114,FALSE)</f>
        <v>Niveau défini par l'utilisateur 1-4</v>
      </c>
      <c r="D1114" t="str">
        <v>User defined level 1-4</v>
      </c>
      <c r="E1114" t="str">
        <v>Niveau défini par l'utilisateur 1-4</v>
      </c>
      <c r="F1114" t="str">
        <v>Benutzerdefinierte Stufe 1-4</v>
      </c>
    </row>
    <row r="1115" ht="45" customHeight="1">
      <c r="B1115">
        <v>1115</v>
      </c>
      <c r="C1115" t="str">
        <f>HLOOKUP($C$1,$D$1:$I$9948,$B1115,FALSE)</f>
        <v>Veuillez définir les préconditions pour ce service</v>
      </c>
      <c r="D1115" t="str">
        <v>Please define your preconditions for this service</v>
      </c>
      <c r="E1115" t="str">
        <v>Veuillez définir les préconditions pour ce service</v>
      </c>
      <c r="F1115" t="str">
        <v>Bitte definieren Sie Ihre Voraussetzungen für diesen Dienst</v>
      </c>
    </row>
    <row r="1116">
      <c r="B1116">
        <v>1116</v>
      </c>
      <c r="C1116">
        <f>HLOOKUP($C$1,$D$1:$I$9948,$B1116,FALSE)</f>
        <v>0</v>
      </c>
    </row>
    <row r="1117">
      <c r="B1117">
        <v>1117</v>
      </c>
      <c r="C1117" t="str">
        <f>HLOOKUP($C$1,$D$1:$I$9948,$B1117,FALSE)</f>
        <v>DATE DE L'EVALUATION</v>
      </c>
      <c r="D1117" t="str">
        <v>ASSESSMENT DATE</v>
      </c>
      <c r="E1117" t="str">
        <v>DATE DE L'EVALUATION</v>
      </c>
      <c r="F1117" t="str">
        <v>BEWERTUNGSDATUM</v>
      </c>
    </row>
    <row r="1118">
      <c r="B1118">
        <v>1118</v>
      </c>
      <c r="C1118" t="str">
        <f>HLOOKUP($C$1,$D$1:$I$9948,$B1118,FALSE)</f>
        <v>Année</v>
      </c>
      <c r="D1118" t="str">
        <v>Year</v>
      </c>
      <c r="E1118" t="str">
        <v>Année</v>
      </c>
      <c r="F1118" t="str">
        <v>Jahr</v>
      </c>
    </row>
    <row r="1119">
      <c r="B1119">
        <v>1119</v>
      </c>
      <c r="C1119" t="str">
        <f>HLOOKUP($C$1,$D$1:$I$9948,$B1119,FALSE)</f>
        <v>Mois</v>
      </c>
      <c r="D1119" t="str">
        <v>Month</v>
      </c>
      <c r="E1119" t="str">
        <v>Mois</v>
      </c>
      <c r="F1119" t="str">
        <v>Monat</v>
      </c>
    </row>
    <row r="1120">
      <c r="B1120">
        <v>1120</v>
      </c>
      <c r="C1120" t="str">
        <f>HLOOKUP($C$1,$D$1:$I$9948,$B1120,FALSE)</f>
        <v>Jour</v>
      </c>
      <c r="D1120" t="str">
        <v>Day</v>
      </c>
      <c r="E1120" t="str">
        <v>Jour</v>
      </c>
      <c r="F1120" t="str">
        <v>Tag</v>
      </c>
    </row>
    <row r="1121">
      <c r="B1121">
        <v>1121</v>
      </c>
      <c r="C1121">
        <f>HLOOKUP($C$1,$D$1:$I$9948,$B1121,FALSE)</f>
        <v>1</v>
      </c>
      <c r="D1121">
        <v>1</v>
      </c>
      <c r="E1121">
        <v>1</v>
      </c>
      <c r="F1121">
        <v>1</v>
      </c>
    </row>
    <row r="1122">
      <c r="B1122">
        <v>1122</v>
      </c>
      <c r="C1122">
        <f>HLOOKUP($C$1,$D$1:$I$9948,$B1122,FALSE)</f>
        <v>2</v>
      </c>
      <c r="D1122">
        <v>2</v>
      </c>
      <c r="E1122">
        <v>2</v>
      </c>
      <c r="F1122">
        <v>2</v>
      </c>
    </row>
    <row r="1123">
      <c r="B1123">
        <v>1123</v>
      </c>
      <c r="C1123">
        <f>HLOOKUP($C$1,$D$1:$I$9948,$B1123,FALSE)</f>
        <v>3</v>
      </c>
      <c r="D1123">
        <v>3</v>
      </c>
      <c r="E1123">
        <v>3</v>
      </c>
      <c r="F1123">
        <v>3</v>
      </c>
    </row>
    <row r="1124">
      <c r="B1124">
        <v>1124</v>
      </c>
      <c r="C1124">
        <f>HLOOKUP($C$1,$D$1:$I$9948,$B1124,FALSE)</f>
        <v>4</v>
      </c>
      <c r="D1124">
        <v>4</v>
      </c>
      <c r="E1124">
        <v>4</v>
      </c>
      <c r="F1124">
        <v>4</v>
      </c>
    </row>
    <row r="1125">
      <c r="B1125">
        <v>1125</v>
      </c>
      <c r="C1125">
        <f>HLOOKUP($C$1,$D$1:$I$9948,$B1125,FALSE)</f>
        <v>5</v>
      </c>
      <c r="D1125">
        <v>5</v>
      </c>
      <c r="E1125">
        <v>5</v>
      </c>
      <c r="F1125">
        <v>5</v>
      </c>
    </row>
    <row r="1126">
      <c r="B1126">
        <v>1126</v>
      </c>
      <c r="C1126">
        <f>HLOOKUP($C$1,$D$1:$I$9948,$B1126,FALSE)</f>
        <v>6</v>
      </c>
      <c r="D1126">
        <v>6</v>
      </c>
      <c r="E1126">
        <v>6</v>
      </c>
      <c r="F1126">
        <v>6</v>
      </c>
    </row>
    <row r="1127">
      <c r="B1127">
        <v>1127</v>
      </c>
      <c r="C1127">
        <f>HLOOKUP($C$1,$D$1:$I$9948,$B1127,FALSE)</f>
        <v>7</v>
      </c>
      <c r="D1127">
        <v>7</v>
      </c>
      <c r="E1127">
        <v>7</v>
      </c>
      <c r="F1127">
        <v>7</v>
      </c>
    </row>
    <row r="1128">
      <c r="B1128">
        <v>1128</v>
      </c>
      <c r="C1128">
        <f>HLOOKUP($C$1,$D$1:$I$9948,$B1128,FALSE)</f>
        <v>8</v>
      </c>
      <c r="D1128">
        <v>8</v>
      </c>
      <c r="E1128">
        <v>8</v>
      </c>
      <c r="F1128">
        <v>8</v>
      </c>
    </row>
    <row r="1129">
      <c r="B1129">
        <v>1129</v>
      </c>
      <c r="C1129">
        <f>HLOOKUP($C$1,$D$1:$I$9948,$B1129,FALSE)</f>
        <v>9</v>
      </c>
      <c r="D1129">
        <v>9</v>
      </c>
      <c r="E1129">
        <v>9</v>
      </c>
      <c r="F1129">
        <v>9</v>
      </c>
    </row>
    <row r="1130">
      <c r="B1130">
        <v>1130</v>
      </c>
      <c r="C1130">
        <f>HLOOKUP($C$1,$D$1:$I$9948,$B1130,FALSE)</f>
        <v>10</v>
      </c>
      <c r="D1130">
        <v>10</v>
      </c>
      <c r="E1130">
        <v>10</v>
      </c>
      <c r="F1130">
        <v>10</v>
      </c>
    </row>
    <row r="1131">
      <c r="B1131">
        <v>1131</v>
      </c>
      <c r="C1131">
        <f>HLOOKUP($C$1,$D$1:$I$9948,$B1131,FALSE)</f>
        <v>11</v>
      </c>
      <c r="D1131">
        <v>11</v>
      </c>
      <c r="E1131">
        <v>11</v>
      </c>
      <c r="F1131">
        <v>11</v>
      </c>
    </row>
    <row r="1132">
      <c r="B1132">
        <v>1132</v>
      </c>
      <c r="C1132">
        <f>HLOOKUP($C$1,$D$1:$I$9948,$B1132,FALSE)</f>
        <v>12</v>
      </c>
      <c r="D1132">
        <v>12</v>
      </c>
      <c r="E1132">
        <v>12</v>
      </c>
      <c r="F1132">
        <v>12</v>
      </c>
    </row>
    <row r="1133">
      <c r="B1133">
        <v>1133</v>
      </c>
      <c r="C1133">
        <f>HLOOKUP($C$1,$D$1:$I$9948,$B1133,FALSE)</f>
        <v>1</v>
      </c>
      <c r="D1133">
        <v>1</v>
      </c>
      <c r="E1133">
        <v>1</v>
      </c>
      <c r="F1133">
        <v>1</v>
      </c>
    </row>
    <row r="1134">
      <c r="B1134">
        <v>1134</v>
      </c>
      <c r="C1134">
        <f>HLOOKUP($C$1,$D$1:$I$9948,$B1134,FALSE)</f>
        <v>2</v>
      </c>
      <c r="D1134">
        <v>2</v>
      </c>
      <c r="E1134">
        <v>2</v>
      </c>
      <c r="F1134">
        <v>2</v>
      </c>
    </row>
    <row r="1135">
      <c r="B1135">
        <v>1135</v>
      </c>
      <c r="C1135">
        <f>HLOOKUP($C$1,$D$1:$I$9948,$B1135,FALSE)</f>
        <v>3</v>
      </c>
      <c r="D1135">
        <v>3</v>
      </c>
      <c r="E1135">
        <v>3</v>
      </c>
      <c r="F1135">
        <v>3</v>
      </c>
    </row>
    <row r="1136">
      <c r="B1136">
        <v>1136</v>
      </c>
      <c r="C1136">
        <f>HLOOKUP($C$1,$D$1:$I$9948,$B1136,FALSE)</f>
        <v>4</v>
      </c>
      <c r="D1136">
        <v>4</v>
      </c>
      <c r="E1136">
        <v>4</v>
      </c>
      <c r="F1136">
        <v>4</v>
      </c>
    </row>
    <row r="1137">
      <c r="B1137">
        <v>1137</v>
      </c>
      <c r="C1137">
        <f>HLOOKUP($C$1,$D$1:$I$9948,$B1137,FALSE)</f>
        <v>5</v>
      </c>
      <c r="D1137">
        <v>5</v>
      </c>
      <c r="E1137">
        <v>5</v>
      </c>
      <c r="F1137">
        <v>5</v>
      </c>
    </row>
    <row r="1138">
      <c r="B1138">
        <v>1138</v>
      </c>
      <c r="C1138">
        <f>HLOOKUP($C$1,$D$1:$I$9948,$B1138,FALSE)</f>
        <v>6</v>
      </c>
      <c r="D1138">
        <v>6</v>
      </c>
      <c r="E1138">
        <v>6</v>
      </c>
      <c r="F1138">
        <v>6</v>
      </c>
    </row>
    <row r="1139">
      <c r="B1139">
        <v>1139</v>
      </c>
      <c r="C1139">
        <f>HLOOKUP($C$1,$D$1:$I$9948,$B1139,FALSE)</f>
        <v>7</v>
      </c>
      <c r="D1139">
        <v>7</v>
      </c>
      <c r="E1139">
        <v>7</v>
      </c>
      <c r="F1139">
        <v>7</v>
      </c>
    </row>
    <row r="1140">
      <c r="B1140">
        <v>1140</v>
      </c>
      <c r="C1140">
        <f>HLOOKUP($C$1,$D$1:$I$9948,$B1140,FALSE)</f>
        <v>8</v>
      </c>
      <c r="D1140">
        <v>8</v>
      </c>
      <c r="E1140">
        <v>8</v>
      </c>
      <c r="F1140">
        <v>8</v>
      </c>
    </row>
    <row r="1141">
      <c r="B1141">
        <v>1141</v>
      </c>
      <c r="C1141">
        <f>HLOOKUP($C$1,$D$1:$I$9948,$B1141,FALSE)</f>
        <v>9</v>
      </c>
      <c r="D1141">
        <v>9</v>
      </c>
      <c r="E1141">
        <v>9</v>
      </c>
      <c r="F1141">
        <v>9</v>
      </c>
    </row>
    <row r="1142">
      <c r="B1142">
        <v>1142</v>
      </c>
      <c r="C1142">
        <f>HLOOKUP($C$1,$D$1:$I$9948,$B1142,FALSE)</f>
        <v>10</v>
      </c>
      <c r="D1142">
        <v>10</v>
      </c>
      <c r="E1142">
        <v>10</v>
      </c>
      <c r="F1142">
        <v>10</v>
      </c>
    </row>
    <row r="1143">
      <c r="B1143">
        <v>1143</v>
      </c>
      <c r="C1143">
        <f>HLOOKUP($C$1,$D$1:$I$9948,$B1143,FALSE)</f>
        <v>11</v>
      </c>
      <c r="D1143">
        <v>11</v>
      </c>
      <c r="E1143">
        <v>11</v>
      </c>
      <c r="F1143">
        <v>11</v>
      </c>
    </row>
    <row r="1144">
      <c r="B1144">
        <v>1144</v>
      </c>
      <c r="C1144">
        <f>HLOOKUP($C$1,$D$1:$I$9948,$B1144,FALSE)</f>
        <v>12</v>
      </c>
      <c r="D1144">
        <v>12</v>
      </c>
      <c r="E1144">
        <v>12</v>
      </c>
      <c r="F1144">
        <v>12</v>
      </c>
    </row>
    <row r="1145">
      <c r="B1145">
        <v>1145</v>
      </c>
      <c r="C1145">
        <f>HLOOKUP($C$1,$D$1:$I$9948,$B1145,FALSE)</f>
        <v>13</v>
      </c>
      <c r="D1145">
        <v>13</v>
      </c>
      <c r="E1145">
        <v>13</v>
      </c>
      <c r="F1145">
        <v>13</v>
      </c>
    </row>
    <row r="1146">
      <c r="B1146">
        <v>1146</v>
      </c>
      <c r="C1146">
        <f>HLOOKUP($C$1,$D$1:$I$9948,$B1146,FALSE)</f>
        <v>14</v>
      </c>
      <c r="D1146">
        <v>14</v>
      </c>
      <c r="E1146">
        <v>14</v>
      </c>
      <c r="F1146">
        <v>14</v>
      </c>
    </row>
    <row r="1147">
      <c r="B1147">
        <v>1147</v>
      </c>
      <c r="C1147">
        <f>HLOOKUP($C$1,$D$1:$I$9948,$B1147,FALSE)</f>
        <v>15</v>
      </c>
      <c r="D1147">
        <v>15</v>
      </c>
      <c r="E1147">
        <v>15</v>
      </c>
      <c r="F1147">
        <v>15</v>
      </c>
    </row>
    <row r="1148">
      <c r="B1148">
        <v>1148</v>
      </c>
      <c r="C1148">
        <f>HLOOKUP($C$1,$D$1:$I$9948,$B1148,FALSE)</f>
        <v>16</v>
      </c>
      <c r="D1148">
        <v>16</v>
      </c>
      <c r="E1148">
        <v>16</v>
      </c>
      <c r="F1148">
        <v>16</v>
      </c>
    </row>
    <row r="1149">
      <c r="B1149">
        <v>1149</v>
      </c>
      <c r="C1149">
        <f>HLOOKUP($C$1,$D$1:$I$9948,$B1149,FALSE)</f>
        <v>17</v>
      </c>
      <c r="D1149">
        <v>17</v>
      </c>
      <c r="E1149">
        <v>17</v>
      </c>
      <c r="F1149">
        <v>17</v>
      </c>
    </row>
    <row r="1150">
      <c r="B1150">
        <v>1150</v>
      </c>
      <c r="C1150">
        <f>HLOOKUP($C$1,$D$1:$I$9948,$B1150,FALSE)</f>
        <v>18</v>
      </c>
      <c r="D1150">
        <v>18</v>
      </c>
      <c r="E1150">
        <v>18</v>
      </c>
      <c r="F1150">
        <v>18</v>
      </c>
    </row>
    <row r="1151">
      <c r="B1151">
        <v>1151</v>
      </c>
      <c r="C1151">
        <f>HLOOKUP($C$1,$D$1:$I$9948,$B1151,FALSE)</f>
        <v>19</v>
      </c>
      <c r="D1151">
        <v>19</v>
      </c>
      <c r="E1151">
        <v>19</v>
      </c>
      <c r="F1151">
        <v>19</v>
      </c>
    </row>
    <row r="1152">
      <c r="B1152">
        <v>1152</v>
      </c>
      <c r="C1152">
        <f>HLOOKUP($C$1,$D$1:$I$9948,$B1152,FALSE)</f>
        <v>20</v>
      </c>
      <c r="D1152">
        <v>20</v>
      </c>
      <c r="E1152">
        <v>20</v>
      </c>
      <c r="F1152">
        <v>20</v>
      </c>
    </row>
    <row r="1153">
      <c r="B1153">
        <v>1153</v>
      </c>
      <c r="C1153">
        <f>HLOOKUP($C$1,$D$1:$I$9948,$B1153,FALSE)</f>
        <v>21</v>
      </c>
      <c r="D1153">
        <v>21</v>
      </c>
      <c r="E1153">
        <v>21</v>
      </c>
      <c r="F1153">
        <v>21</v>
      </c>
    </row>
    <row r="1154">
      <c r="B1154">
        <v>1154</v>
      </c>
      <c r="C1154">
        <f>HLOOKUP($C$1,$D$1:$I$9948,$B1154,FALSE)</f>
        <v>22</v>
      </c>
      <c r="D1154">
        <v>22</v>
      </c>
      <c r="E1154">
        <v>22</v>
      </c>
      <c r="F1154">
        <v>22</v>
      </c>
    </row>
    <row r="1155">
      <c r="B1155">
        <v>1155</v>
      </c>
      <c r="C1155">
        <f>HLOOKUP($C$1,$D$1:$I$9948,$B1155,FALSE)</f>
        <v>23</v>
      </c>
      <c r="D1155">
        <v>23</v>
      </c>
      <c r="E1155">
        <v>23</v>
      </c>
      <c r="F1155">
        <v>23</v>
      </c>
    </row>
    <row r="1156">
      <c r="B1156">
        <v>1156</v>
      </c>
      <c r="C1156">
        <f>HLOOKUP($C$1,$D$1:$I$9948,$B1156,FALSE)</f>
        <v>24</v>
      </c>
      <c r="D1156">
        <v>24</v>
      </c>
      <c r="E1156">
        <v>24</v>
      </c>
      <c r="F1156">
        <v>24</v>
      </c>
    </row>
    <row r="1157">
      <c r="B1157">
        <v>1157</v>
      </c>
      <c r="C1157">
        <f>HLOOKUP($C$1,$D$1:$I$9948,$B1157,FALSE)</f>
        <v>25</v>
      </c>
      <c r="D1157">
        <v>25</v>
      </c>
      <c r="E1157">
        <v>25</v>
      </c>
      <c r="F1157">
        <v>25</v>
      </c>
    </row>
    <row r="1158">
      <c r="B1158">
        <v>1158</v>
      </c>
      <c r="C1158">
        <f>HLOOKUP($C$1,$D$1:$I$9948,$B1158,FALSE)</f>
        <v>26</v>
      </c>
      <c r="D1158">
        <v>26</v>
      </c>
      <c r="E1158">
        <v>26</v>
      </c>
      <c r="F1158">
        <v>26</v>
      </c>
    </row>
    <row r="1159">
      <c r="B1159">
        <v>1159</v>
      </c>
      <c r="C1159">
        <f>HLOOKUP($C$1,$D$1:$I$9948,$B1159,FALSE)</f>
        <v>27</v>
      </c>
      <c r="D1159">
        <v>27</v>
      </c>
      <c r="E1159">
        <v>27</v>
      </c>
      <c r="F1159">
        <v>27</v>
      </c>
    </row>
    <row r="1160">
      <c r="B1160">
        <v>1160</v>
      </c>
      <c r="C1160">
        <f>HLOOKUP($C$1,$D$1:$I$9948,$B1160,FALSE)</f>
        <v>28</v>
      </c>
      <c r="D1160">
        <v>28</v>
      </c>
      <c r="E1160">
        <v>28</v>
      </c>
      <c r="F1160">
        <v>28</v>
      </c>
    </row>
    <row r="1161">
      <c r="B1161">
        <v>1161</v>
      </c>
      <c r="C1161">
        <f>HLOOKUP($C$1,$D$1:$I$9948,$B1161,FALSE)</f>
        <v>29</v>
      </c>
      <c r="D1161">
        <v>29</v>
      </c>
      <c r="E1161">
        <v>29</v>
      </c>
      <c r="F1161">
        <v>29</v>
      </c>
    </row>
    <row r="1162">
      <c r="B1162">
        <v>1162</v>
      </c>
      <c r="C1162">
        <f>HLOOKUP($C$1,$D$1:$I$9948,$B1162,FALSE)</f>
        <v>30</v>
      </c>
      <c r="D1162">
        <v>30</v>
      </c>
      <c r="E1162">
        <v>30</v>
      </c>
      <c r="F1162">
        <v>30</v>
      </c>
    </row>
    <row r="1163">
      <c r="B1163">
        <v>1163</v>
      </c>
      <c r="C1163">
        <f>HLOOKUP($C$1,$D$1:$I$9948,$B1163,FALSE)</f>
        <v>31</v>
      </c>
      <c r="D1163">
        <v>31</v>
      </c>
      <c r="E1163">
        <v>31</v>
      </c>
      <c r="F1163">
        <v>31</v>
      </c>
    </row>
    <row r="1164">
      <c r="B1164">
        <v>1164</v>
      </c>
      <c r="C1164">
        <f>HLOOKUP($C$1,$D$1:$I$9948,$B1164,FALSE)</f>
        <v>2020</v>
      </c>
      <c r="D1164">
        <v>2020</v>
      </c>
      <c r="E1164">
        <v>2020</v>
      </c>
      <c r="F1164">
        <v>2020</v>
      </c>
    </row>
    <row r="1165">
      <c r="B1165">
        <v>1165</v>
      </c>
      <c r="C1165">
        <f>HLOOKUP($C$1,$D$1:$I$9948,$B1165,FALSE)</f>
        <v>2021</v>
      </c>
      <c r="D1165">
        <v>2021</v>
      </c>
      <c r="E1165">
        <v>2021</v>
      </c>
      <c r="F1165">
        <v>2021</v>
      </c>
    </row>
    <row r="1166">
      <c r="B1166">
        <v>1166</v>
      </c>
      <c r="C1166">
        <f>HLOOKUP($C$1,$D$1:$I$9948,$B1166,FALSE)</f>
        <v>2022</v>
      </c>
      <c r="D1166">
        <v>2022</v>
      </c>
      <c r="E1166">
        <v>2022</v>
      </c>
      <c r="F1166">
        <v>2022</v>
      </c>
    </row>
    <row r="1167">
      <c r="B1167">
        <v>1167</v>
      </c>
      <c r="C1167">
        <f>HLOOKUP($C$1,$D$1:$I$9948,$B1167,FALSE)</f>
        <v>2023</v>
      </c>
      <c r="D1167">
        <v>2023</v>
      </c>
      <c r="E1167">
        <v>2023</v>
      </c>
      <c r="F1167">
        <v>2023</v>
      </c>
    </row>
    <row r="1168">
      <c r="B1168">
        <v>1168</v>
      </c>
      <c r="C1168">
        <f>HLOOKUP($C$1,$D$1:$I$9948,$B1168,FALSE)</f>
        <v>2024</v>
      </c>
      <c r="D1168">
        <v>2024</v>
      </c>
      <c r="E1168">
        <v>2024</v>
      </c>
      <c r="F1168">
        <v>2024</v>
      </c>
    </row>
    <row r="1169">
      <c r="B1169">
        <v>1169</v>
      </c>
      <c r="C1169">
        <f>HLOOKUP($C$1,$D$1:$I$9948,$B1169,FALSE)</f>
        <v>0</v>
      </c>
    </row>
    <row r="1170">
      <c r="B1170">
        <v>1170</v>
      </c>
      <c r="C1170">
        <f>HLOOKUP($C$1,$D$1:$I$9948,$B1170,FALSE)</f>
        <v>0</v>
      </c>
    </row>
    <row r="1171">
      <c r="B1171">
        <v>1171</v>
      </c>
      <c r="C1171">
        <f>HLOOKUP($C$1,$D$1:$I$9948,$B1171,FALSE)</f>
        <v>0</v>
      </c>
    </row>
    <row r="1172">
      <c r="B1172">
        <v>1172</v>
      </c>
      <c r="C1172">
        <f>HLOOKUP($C$1,$D$1:$I$9948,$B1172,FALSE)</f>
        <v>0</v>
      </c>
    </row>
    <row r="1173">
      <c r="B1173">
        <v>1173</v>
      </c>
      <c r="C1173">
        <f>HLOOKUP($C$1,$D$1:$I$9948,$B1173,FALSE)</f>
        <v>0</v>
      </c>
    </row>
    <row r="1174">
      <c r="B1174">
        <v>1174</v>
      </c>
      <c r="C1174">
        <f>HLOOKUP($C$1,$D$1:$I$9948,$B1174,FALSE)</f>
        <v>0</v>
      </c>
    </row>
    <row r="1175">
      <c r="B1175">
        <v>1175</v>
      </c>
      <c r="C1175">
        <f>HLOOKUP($C$1,$D$1:$I$9948,$B1175,FALSE)</f>
        <v>0</v>
      </c>
    </row>
    <row r="1176">
      <c r="B1176">
        <v>1176</v>
      </c>
      <c r="C1176">
        <f>HLOOKUP($C$1,$D$1:$I$9948,$B1176,FALSE)</f>
        <v>0</v>
      </c>
    </row>
    <row r="1177">
      <c r="B1177">
        <v>1177</v>
      </c>
      <c r="C1177">
        <f>HLOOKUP($C$1,$D$1:$I$9948,$B1177,FALSE)</f>
        <v>0</v>
      </c>
    </row>
    <row r="1178">
      <c r="B1178">
        <v>1178</v>
      </c>
      <c r="C1178">
        <f>HLOOKUP($C$1,$D$1:$I$9948,$B1178,FALSE)</f>
        <v>0</v>
      </c>
    </row>
    <row r="1179">
      <c r="B1179">
        <v>1179</v>
      </c>
      <c r="C1179">
        <f>HLOOKUP($C$1,$D$1:$I$9948,$B1179,FALSE)</f>
        <v>0</v>
      </c>
    </row>
    <row r="1180">
      <c r="B1180">
        <v>1180</v>
      </c>
      <c r="C1180">
        <f>HLOOKUP($C$1,$D$1:$I$9948,$B1180,FALSE)</f>
        <v>0</v>
      </c>
    </row>
    <row r="1181">
      <c r="B1181">
        <v>1181</v>
      </c>
      <c r="C1181">
        <f>HLOOKUP($C$1,$D$1:$I$9948,$B1181,FALSE)</f>
        <v>0</v>
      </c>
    </row>
    <row r="1182">
      <c r="B1182">
        <v>1182</v>
      </c>
      <c r="C1182">
        <f>HLOOKUP($C$1,$D$1:$I$9948,$B1182,FALSE)</f>
        <v>0</v>
      </c>
    </row>
    <row r="1183">
      <c r="B1183">
        <v>1183</v>
      </c>
      <c r="C1183">
        <f>HLOOKUP($C$1,$D$1:$I$9948,$B1183,FALSE)</f>
        <v>0</v>
      </c>
    </row>
    <row r="1184">
      <c r="B1184">
        <v>1184</v>
      </c>
      <c r="C1184">
        <f>HLOOKUP($C$1,$D$1:$I$9948,$B1184,FALSE)</f>
        <v>0</v>
      </c>
    </row>
    <row r="1185">
      <c r="B1185">
        <v>1185</v>
      </c>
      <c r="C1185">
        <f>HLOOKUP($C$1,$D$1:$I$9948,$B1185,FALSE)</f>
        <v>0</v>
      </c>
    </row>
    <row r="1186">
      <c r="B1186">
        <v>1186</v>
      </c>
      <c r="C1186">
        <f>HLOOKUP($C$1,$D$1:$I$9948,$B1186,FALSE)</f>
        <v>0</v>
      </c>
    </row>
    <row r="1187">
      <c r="B1187">
        <v>1187</v>
      </c>
      <c r="C1187">
        <f>HLOOKUP($C$1,$D$1:$I$9948,$B1187,FALSE)</f>
        <v>0</v>
      </c>
    </row>
    <row r="1188">
      <c r="B1188">
        <v>1188</v>
      </c>
      <c r="C1188">
        <f>HLOOKUP($C$1,$D$1:$I$9948,$B1188,FALSE)</f>
        <v>0</v>
      </c>
    </row>
    <row r="1189">
      <c r="B1189">
        <v>1189</v>
      </c>
      <c r="C1189">
        <f>HLOOKUP($C$1,$D$1:$I$9948,$B1189,FALSE)</f>
        <v>0</v>
      </c>
    </row>
    <row r="1190">
      <c r="B1190">
        <v>1190</v>
      </c>
      <c r="C1190">
        <f>HLOOKUP($C$1,$D$1:$I$9948,$B1190,FALSE)</f>
        <v>0</v>
      </c>
    </row>
    <row r="1191">
      <c r="B1191">
        <v>1191</v>
      </c>
      <c r="C1191">
        <f>HLOOKUP($C$1,$D$1:$I$9948,$B1191,FALSE)</f>
        <v>0</v>
      </c>
    </row>
    <row r="1192">
      <c r="B1192">
        <v>1192</v>
      </c>
      <c r="C1192">
        <f>HLOOKUP($C$1,$D$1:$I$9948,$B1192,FALSE)</f>
        <v>0</v>
      </c>
    </row>
    <row r="1193">
      <c r="B1193">
        <v>1193</v>
      </c>
      <c r="C1193">
        <f>HLOOKUP($C$1,$D$1:$I$9948,$B1193,FALSE)</f>
        <v>0</v>
      </c>
    </row>
    <row r="1194">
      <c r="B1194">
        <v>1194</v>
      </c>
      <c r="C1194">
        <f>HLOOKUP($C$1,$D$1:$I$9948,$B1194,FALSE)</f>
        <v>0</v>
      </c>
    </row>
    <row r="1195">
      <c r="B1195">
        <v>1195</v>
      </c>
      <c r="C1195">
        <f>HLOOKUP($C$1,$D$1:$I$9948,$B1195,FALSE)</f>
        <v>0</v>
      </c>
    </row>
    <row r="1196">
      <c r="B1196">
        <v>1196</v>
      </c>
      <c r="C1196">
        <f>HLOOKUP($C$1,$D$1:$I$9948,$B1196,FALSE)</f>
        <v>0</v>
      </c>
    </row>
    <row r="1197">
      <c r="B1197">
        <v>1197</v>
      </c>
      <c r="C1197">
        <f>HLOOKUP($C$1,$D$1:$I$9948,$B1197,FALSE)</f>
        <v>0</v>
      </c>
    </row>
    <row r="1198">
      <c r="B1198">
        <v>1198</v>
      </c>
      <c r="C1198">
        <f>HLOOKUP($C$1,$D$1:$I$9948,$B1198,FALSE)</f>
        <v>0</v>
      </c>
    </row>
    <row r="1199">
      <c r="B1199">
        <v>1199</v>
      </c>
      <c r="C1199">
        <f>HLOOKUP($C$1,$D$1:$I$9948,$B1199,FALSE)</f>
        <v>0</v>
      </c>
    </row>
    <row r="1200">
      <c r="B1200">
        <v>1200</v>
      </c>
      <c r="C1200">
        <f>HLOOKUP($C$1,$D$1:$I$9948,$B1200,FALSE)</f>
        <v>0</v>
      </c>
    </row>
    <row r="1201">
      <c r="B1201">
        <v>1201</v>
      </c>
      <c r="C1201">
        <f>HLOOKUP($C$1,$D$1:$I$9948,$B1201,FALSE)</f>
        <v>0</v>
      </c>
    </row>
    <row r="1202">
      <c r="B1202">
        <v>1202</v>
      </c>
      <c r="C1202">
        <f>HLOOKUP($C$1,$D$1:$I$9948,$B1202,FALSE)</f>
        <v>0</v>
      </c>
    </row>
    <row r="1203">
      <c r="B1203">
        <v>1203</v>
      </c>
      <c r="C1203">
        <f>HLOOKUP($C$1,$D$1:$I$9948,$B1203,FALSE)</f>
        <v>0</v>
      </c>
    </row>
    <row r="1204">
      <c r="B1204">
        <v>1204</v>
      </c>
      <c r="C1204">
        <f>HLOOKUP($C$1,$D$1:$I$9948,$B1204,FALSE)</f>
        <v>0</v>
      </c>
    </row>
    <row r="1205">
      <c r="B1205">
        <v>1205</v>
      </c>
      <c r="C1205">
        <f>HLOOKUP($C$1,$D$1:$I$9948,$B1205,FALSE)</f>
        <v>0</v>
      </c>
    </row>
    <row r="1206">
      <c r="B1206">
        <v>1206</v>
      </c>
      <c r="C1206">
        <f>HLOOKUP($C$1,$D$1:$I$9948,$B1206,FALSE)</f>
        <v>0</v>
      </c>
    </row>
    <row r="1207">
      <c r="B1207">
        <v>1207</v>
      </c>
      <c r="C1207">
        <f>HLOOKUP($C$1,$D$1:$I$9948,$B1207,FALSE)</f>
        <v>0</v>
      </c>
    </row>
    <row r="1208">
      <c r="B1208">
        <v>1208</v>
      </c>
      <c r="C1208">
        <f>HLOOKUP($C$1,$D$1:$I$9948,$B1208,FALSE)</f>
        <v>0</v>
      </c>
    </row>
    <row r="1209">
      <c r="B1209">
        <v>1209</v>
      </c>
      <c r="C1209">
        <f>HLOOKUP($C$1,$D$1:$I$9948,$B1209,FALSE)</f>
        <v>0</v>
      </c>
    </row>
    <row r="1210">
      <c r="B1210">
        <v>1210</v>
      </c>
      <c r="C1210">
        <f>HLOOKUP($C$1,$D$1:$I$9948,$B1210,FALSE)</f>
        <v>0</v>
      </c>
    </row>
    <row r="1211">
      <c r="B1211">
        <v>1211</v>
      </c>
      <c r="C1211">
        <f>HLOOKUP($C$1,$D$1:$I$9948,$B1211,FALSE)</f>
        <v>0</v>
      </c>
    </row>
    <row r="1212">
      <c r="B1212">
        <v>1212</v>
      </c>
      <c r="C1212">
        <f>HLOOKUP($C$1,$D$1:$I$9948,$B1212,FALSE)</f>
        <v>0</v>
      </c>
    </row>
    <row r="1213">
      <c r="B1213">
        <v>1213</v>
      </c>
      <c r="C1213">
        <f>HLOOKUP($C$1,$D$1:$I$9948,$B1213,FALSE)</f>
        <v>0</v>
      </c>
    </row>
    <row r="1214">
      <c r="B1214">
        <v>1214</v>
      </c>
      <c r="C1214">
        <f>HLOOKUP($C$1,$D$1:$I$9948,$B1214,FALSE)</f>
        <v>0</v>
      </c>
    </row>
    <row r="1215">
      <c r="B1215">
        <v>1215</v>
      </c>
      <c r="C1215">
        <f>HLOOKUP($C$1,$D$1:$I$9948,$B1215,FALSE)</f>
        <v>0</v>
      </c>
    </row>
    <row r="1216">
      <c r="B1216">
        <v>1216</v>
      </c>
      <c r="C1216">
        <f>HLOOKUP($C$1,$D$1:$I$9948,$B1216,FALSE)</f>
        <v>0</v>
      </c>
    </row>
    <row r="1217">
      <c r="B1217">
        <v>1217</v>
      </c>
      <c r="C1217">
        <f>HLOOKUP($C$1,$D$1:$I$9948,$B1217,FALSE)</f>
        <v>0</v>
      </c>
    </row>
    <row r="1218">
      <c r="B1218">
        <v>1218</v>
      </c>
      <c r="C1218">
        <f>HLOOKUP($C$1,$D$1:$I$9948,$B1218,FALSE)</f>
        <v>0</v>
      </c>
    </row>
    <row r="1219">
      <c r="B1219">
        <v>1219</v>
      </c>
      <c r="C1219">
        <f>HLOOKUP($C$1,$D$1:$I$9948,$B1219,FALSE)</f>
        <v>0</v>
      </c>
    </row>
    <row r="1220">
      <c r="B1220">
        <v>1220</v>
      </c>
      <c r="C1220">
        <f>HLOOKUP($C$1,$D$1:$I$9948,$B1220,FALSE)</f>
        <v>0</v>
      </c>
    </row>
    <row r="1221">
      <c r="B1221">
        <v>1221</v>
      </c>
      <c r="C1221">
        <f>HLOOKUP($C$1,$D$1:$I$9948,$B1221,FALSE)</f>
        <v>0</v>
      </c>
    </row>
    <row r="1222">
      <c r="B1222">
        <v>1222</v>
      </c>
      <c r="C1222">
        <f>HLOOKUP($C$1,$D$1:$I$9948,$B1222,FALSE)</f>
        <v>0</v>
      </c>
    </row>
    <row r="1223">
      <c r="B1223">
        <v>1223</v>
      </c>
      <c r="C1223">
        <f>HLOOKUP($C$1,$D$1:$I$9948,$B1223,FALSE)</f>
        <v>0</v>
      </c>
    </row>
    <row r="1224">
      <c r="B1224">
        <v>1224</v>
      </c>
      <c r="C1224">
        <f>HLOOKUP($C$1,$D$1:$I$9948,$B1224,FALSE)</f>
        <v>0</v>
      </c>
    </row>
    <row r="1225">
      <c r="B1225">
        <v>1225</v>
      </c>
      <c r="C1225">
        <f>HLOOKUP($C$1,$D$1:$I$9948,$B1225,FALSE)</f>
        <v>0</v>
      </c>
    </row>
    <row r="1226">
      <c r="B1226">
        <v>1226</v>
      </c>
      <c r="C1226">
        <f>HLOOKUP($C$1,$D$1:$I$9948,$B1226,FALSE)</f>
        <v>0</v>
      </c>
    </row>
    <row r="1227">
      <c r="B1227">
        <v>1227</v>
      </c>
      <c r="C1227">
        <f>HLOOKUP($C$1,$D$1:$I$9948,$B1227,FALSE)</f>
        <v>0</v>
      </c>
    </row>
    <row r="1228">
      <c r="B1228">
        <v>1228</v>
      </c>
      <c r="C1228">
        <f>HLOOKUP($C$1,$D$1:$I$9948,$B1228,FALSE)</f>
        <v>0</v>
      </c>
    </row>
    <row r="1229">
      <c r="B1229">
        <v>1229</v>
      </c>
      <c r="C1229">
        <f>HLOOKUP($C$1,$D$1:$I$9948,$B1229,FALSE)</f>
        <v>0</v>
      </c>
    </row>
    <row r="1230">
      <c r="B1230">
        <v>1230</v>
      </c>
      <c r="C1230">
        <f>HLOOKUP($C$1,$D$1:$I$9948,$B1230,FALSE)</f>
        <v>0</v>
      </c>
    </row>
    <row r="1231">
      <c r="B1231">
        <v>1231</v>
      </c>
      <c r="C1231">
        <f>HLOOKUP($C$1,$D$1:$I$9948,$B1231,FALSE)</f>
        <v>0</v>
      </c>
    </row>
    <row r="1232">
      <c r="B1232">
        <v>1232</v>
      </c>
      <c r="C1232">
        <f>HLOOKUP($C$1,$D$1:$I$9948,$B1232,FALSE)</f>
        <v>0</v>
      </c>
    </row>
    <row r="1233">
      <c r="B1233">
        <v>1233</v>
      </c>
      <c r="C1233">
        <f>HLOOKUP($C$1,$D$1:$I$9948,$B1233,FALSE)</f>
        <v>0</v>
      </c>
    </row>
    <row r="1234">
      <c r="B1234">
        <v>1234</v>
      </c>
      <c r="C1234">
        <f>HLOOKUP($C$1,$D$1:$I$9948,$B1234,FALSE)</f>
        <v>0</v>
      </c>
    </row>
    <row r="1235">
      <c r="B1235">
        <v>1235</v>
      </c>
      <c r="C1235">
        <f>HLOOKUP($C$1,$D$1:$I$9948,$B1235,FALSE)</f>
        <v>0</v>
      </c>
    </row>
    <row r="1236">
      <c r="B1236">
        <v>1236</v>
      </c>
      <c r="C1236">
        <f>HLOOKUP($C$1,$D$1:$I$9948,$B1236,FALSE)</f>
        <v>0</v>
      </c>
    </row>
    <row r="1237">
      <c r="B1237">
        <v>1237</v>
      </c>
      <c r="C1237">
        <f>HLOOKUP($C$1,$D$1:$I$9948,$B1237,FALSE)</f>
        <v>0</v>
      </c>
    </row>
    <row r="1238">
      <c r="B1238">
        <v>1238</v>
      </c>
      <c r="C1238">
        <f>HLOOKUP($C$1,$D$1:$I$9948,$B1238,FALSE)</f>
        <v>0</v>
      </c>
    </row>
    <row r="1239">
      <c r="B1239">
        <v>1239</v>
      </c>
      <c r="C1239">
        <f>HLOOKUP($C$1,$D$1:$I$9948,$B1239,FALSE)</f>
        <v>0</v>
      </c>
    </row>
    <row r="1240">
      <c r="B1240">
        <v>1240</v>
      </c>
      <c r="C1240">
        <f>HLOOKUP($C$1,$D$1:$I$9948,$B1240,FALSE)</f>
        <v>0</v>
      </c>
    </row>
    <row r="1241">
      <c r="B1241">
        <v>1241</v>
      </c>
      <c r="C1241">
        <f>HLOOKUP($C$1,$D$1:$I$9948,$B1241,FALSE)</f>
        <v>0</v>
      </c>
    </row>
    <row r="1242">
      <c r="B1242">
        <v>1242</v>
      </c>
      <c r="C1242">
        <f>HLOOKUP($C$1,$D$1:$I$9948,$B1242,FALSE)</f>
        <v>0</v>
      </c>
    </row>
    <row r="1243">
      <c r="B1243">
        <v>1243</v>
      </c>
      <c r="C1243">
        <f>HLOOKUP($C$1,$D$1:$I$9948,$B1243,FALSE)</f>
        <v>0</v>
      </c>
    </row>
    <row r="1244">
      <c r="B1244">
        <v>1244</v>
      </c>
      <c r="C1244">
        <f>HLOOKUP($C$1,$D$1:$I$9948,$B1244,FALSE)</f>
        <v>0</v>
      </c>
    </row>
    <row r="1245">
      <c r="B1245">
        <v>1245</v>
      </c>
      <c r="C1245">
        <f>HLOOKUP($C$1,$D$1:$I$9948,$B1245,FALSE)</f>
        <v>0</v>
      </c>
    </row>
    <row r="1246">
      <c r="B1246">
        <v>1246</v>
      </c>
      <c r="C1246">
        <f>HLOOKUP($C$1,$D$1:$I$9948,$B1246,FALSE)</f>
        <v>0</v>
      </c>
    </row>
    <row r="1247">
      <c r="B1247">
        <v>1247</v>
      </c>
      <c r="C1247">
        <f>HLOOKUP($C$1,$D$1:$I$9948,$B1247,FALSE)</f>
        <v>0</v>
      </c>
    </row>
    <row r="1248">
      <c r="B1248">
        <v>1248</v>
      </c>
      <c r="C1248">
        <f>HLOOKUP($C$1,$D$1:$I$9948,$B1248,FALSE)</f>
        <v>0</v>
      </c>
    </row>
    <row r="1249">
      <c r="B1249">
        <v>1249</v>
      </c>
      <c r="C1249">
        <f>HLOOKUP($C$1,$D$1:$I$9948,$B1249,FALSE)</f>
        <v>0</v>
      </c>
    </row>
    <row r="1250">
      <c r="B1250">
        <v>1250</v>
      </c>
      <c r="C1250">
        <f>HLOOKUP($C$1,$D$1:$I$9948,$B1250,FALSE)</f>
        <v>0</v>
      </c>
    </row>
    <row r="1251">
      <c r="B1251">
        <v>1251</v>
      </c>
      <c r="C1251">
        <f>HLOOKUP($C$1,$D$1:$I$9948,$B1251,FALSE)</f>
        <v>0</v>
      </c>
    </row>
    <row r="1252">
      <c r="B1252">
        <v>1252</v>
      </c>
      <c r="C1252">
        <f>HLOOKUP($C$1,$D$1:$I$9948,$B1252,FALSE)</f>
        <v>0</v>
      </c>
    </row>
    <row r="1253">
      <c r="B1253">
        <v>1253</v>
      </c>
      <c r="C1253">
        <f>HLOOKUP($C$1,$D$1:$I$9948,$B1253,FALSE)</f>
        <v>0</v>
      </c>
    </row>
    <row r="1254">
      <c r="B1254">
        <v>1254</v>
      </c>
      <c r="C1254">
        <f>HLOOKUP($C$1,$D$1:$I$9948,$B1254,FALSE)</f>
        <v>0</v>
      </c>
    </row>
    <row r="1255">
      <c r="B1255">
        <v>1255</v>
      </c>
      <c r="C1255">
        <f>HLOOKUP($C$1,$D$1:$I$9948,$B1255,FALSE)</f>
        <v>0</v>
      </c>
    </row>
    <row r="1256">
      <c r="B1256">
        <v>1256</v>
      </c>
      <c r="C1256">
        <f>HLOOKUP($C$1,$D$1:$I$9948,$B1256,FALSE)</f>
        <v>0</v>
      </c>
    </row>
    <row r="1257">
      <c r="B1257">
        <v>1257</v>
      </c>
      <c r="C1257">
        <f>HLOOKUP($C$1,$D$1:$I$9948,$B1257,FALSE)</f>
        <v>0</v>
      </c>
    </row>
    <row r="1258">
      <c r="B1258">
        <v>1258</v>
      </c>
      <c r="C1258">
        <f>HLOOKUP($C$1,$D$1:$I$9948,$B1258,FALSE)</f>
        <v>0</v>
      </c>
    </row>
    <row r="1259">
      <c r="B1259">
        <v>1259</v>
      </c>
      <c r="C1259">
        <f>HLOOKUP($C$1,$D$1:$I$9948,$B1259,FALSE)</f>
        <v>0</v>
      </c>
    </row>
    <row r="1260">
      <c r="B1260">
        <v>1260</v>
      </c>
      <c r="C1260">
        <f>HLOOKUP($C$1,$D$1:$I$9948,$B1260,FALSE)</f>
        <v>0</v>
      </c>
    </row>
    <row r="1261">
      <c r="B1261">
        <v>1261</v>
      </c>
      <c r="C1261">
        <f>HLOOKUP($C$1,$D$1:$I$9948,$B1261,FALSE)</f>
        <v>0</v>
      </c>
    </row>
    <row r="1262">
      <c r="B1262">
        <v>1262</v>
      </c>
      <c r="C1262">
        <f>HLOOKUP($C$1,$D$1:$I$9948,$B1262,FALSE)</f>
        <v>0</v>
      </c>
    </row>
    <row r="1263">
      <c r="B1263">
        <v>1263</v>
      </c>
      <c r="C1263">
        <f>HLOOKUP($C$1,$D$1:$I$9948,$B1263,FALSE)</f>
        <v>0</v>
      </c>
    </row>
    <row r="1264">
      <c r="B1264">
        <v>1264</v>
      </c>
      <c r="C1264">
        <f>HLOOKUP($C$1,$D$1:$I$9948,$B1264,FALSE)</f>
        <v>0</v>
      </c>
    </row>
    <row r="1265">
      <c r="B1265">
        <v>1265</v>
      </c>
      <c r="C1265">
        <f>HLOOKUP($C$1,$D$1:$I$9948,$B1265,FALSE)</f>
        <v>0</v>
      </c>
    </row>
    <row r="1266">
      <c r="B1266">
        <v>1266</v>
      </c>
      <c r="C1266">
        <f>HLOOKUP($C$1,$D$1:$I$9948,$B1266,FALSE)</f>
        <v>0</v>
      </c>
    </row>
    <row r="1267">
      <c r="B1267">
        <v>1267</v>
      </c>
      <c r="C1267">
        <f>HLOOKUP($C$1,$D$1:$I$9948,$B1267,FALSE)</f>
        <v>0</v>
      </c>
    </row>
    <row r="1268">
      <c r="B1268">
        <v>1268</v>
      </c>
      <c r="C1268">
        <f>HLOOKUP($C$1,$D$1:$I$9948,$B1268,FALSE)</f>
        <v>0</v>
      </c>
    </row>
    <row r="1269">
      <c r="B1269">
        <v>1269</v>
      </c>
      <c r="C1269">
        <f>HLOOKUP($C$1,$D$1:$I$9948,$B1269,FALSE)</f>
        <v>0</v>
      </c>
    </row>
    <row r="1270">
      <c r="B1270">
        <v>1270</v>
      </c>
      <c r="C1270">
        <f>HLOOKUP($C$1,$D$1:$I$9948,$B1270,FALSE)</f>
        <v>0</v>
      </c>
    </row>
    <row r="1271">
      <c r="B1271">
        <v>1271</v>
      </c>
      <c r="C1271">
        <f>HLOOKUP($C$1,$D$1:$I$9948,$B1271,FALSE)</f>
        <v>0</v>
      </c>
    </row>
    <row r="1272">
      <c r="B1272">
        <v>1272</v>
      </c>
      <c r="C1272">
        <f>HLOOKUP($C$1,$D$1:$I$9948,$B1272,FALSE)</f>
        <v>0</v>
      </c>
    </row>
    <row r="1273">
      <c r="B1273">
        <v>1273</v>
      </c>
      <c r="C1273">
        <f>HLOOKUP($C$1,$D$1:$I$9948,$B1273,FALSE)</f>
        <v>0</v>
      </c>
    </row>
    <row r="1274">
      <c r="B1274">
        <v>1274</v>
      </c>
      <c r="C1274">
        <f>HLOOKUP($C$1,$D$1:$I$9948,$B1274,FALSE)</f>
        <v>0</v>
      </c>
    </row>
    <row r="1275">
      <c r="B1275">
        <v>1275</v>
      </c>
      <c r="C1275">
        <f>HLOOKUP($C$1,$D$1:$I$9948,$B1275,FALSE)</f>
        <v>0</v>
      </c>
    </row>
    <row r="1276">
      <c r="B1276">
        <v>1276</v>
      </c>
      <c r="C1276">
        <f>HLOOKUP($C$1,$D$1:$I$9948,$B1276,FALSE)</f>
        <v>0</v>
      </c>
    </row>
    <row r="1277">
      <c r="B1277">
        <v>1277</v>
      </c>
      <c r="C1277">
        <f>HLOOKUP($C$1,$D$1:$I$9948,$B1277,FALSE)</f>
        <v>0</v>
      </c>
    </row>
    <row r="1278">
      <c r="B1278">
        <v>1278</v>
      </c>
      <c r="C1278">
        <f>HLOOKUP($C$1,$D$1:$I$9948,$B1278,FALSE)</f>
        <v>0</v>
      </c>
    </row>
    <row r="1279">
      <c r="B1279">
        <v>1279</v>
      </c>
      <c r="C1279">
        <f>HLOOKUP($C$1,$D$1:$I$9948,$B1279,FALSE)</f>
        <v>0</v>
      </c>
    </row>
    <row r="1280">
      <c r="B1280">
        <v>1280</v>
      </c>
      <c r="C1280">
        <f>HLOOKUP($C$1,$D$1:$I$9948,$B1280,FALSE)</f>
        <v>0</v>
      </c>
    </row>
    <row r="1281">
      <c r="B1281">
        <v>1281</v>
      </c>
      <c r="C1281">
        <f>HLOOKUP($C$1,$D$1:$I$9948,$B1281,FALSE)</f>
        <v>0</v>
      </c>
    </row>
    <row r="1282">
      <c r="B1282">
        <v>1282</v>
      </c>
      <c r="C1282">
        <f>HLOOKUP($C$1,$D$1:$I$9948,$B1282,FALSE)</f>
        <v>0</v>
      </c>
    </row>
    <row r="1283">
      <c r="B1283">
        <v>1283</v>
      </c>
      <c r="C1283">
        <f>HLOOKUP($C$1,$D$1:$I$9948,$B1283,FALSE)</f>
        <v>0</v>
      </c>
    </row>
    <row r="1284">
      <c r="B1284">
        <v>1284</v>
      </c>
      <c r="C1284">
        <f>HLOOKUP($C$1,$D$1:$I$9948,$B1284,FALSE)</f>
        <v>0</v>
      </c>
    </row>
    <row r="1285">
      <c r="B1285">
        <v>1285</v>
      </c>
      <c r="C1285">
        <f>HLOOKUP($C$1,$D$1:$I$9948,$B1285,FALSE)</f>
        <v>0</v>
      </c>
    </row>
    <row r="1286">
      <c r="B1286">
        <v>1286</v>
      </c>
      <c r="C1286">
        <f>HLOOKUP($C$1,$D$1:$I$9948,$B1286,FALSE)</f>
        <v>0</v>
      </c>
    </row>
    <row r="1287">
      <c r="B1287">
        <v>1287</v>
      </c>
      <c r="C1287">
        <f>HLOOKUP($C$1,$D$1:$I$9948,$B1287,FALSE)</f>
        <v>0</v>
      </c>
    </row>
    <row r="1288">
      <c r="B1288">
        <v>1288</v>
      </c>
      <c r="C1288">
        <f>HLOOKUP($C$1,$D$1:$I$9948,$B1288,FALSE)</f>
        <v>0</v>
      </c>
    </row>
    <row r="1289">
      <c r="B1289">
        <v>1289</v>
      </c>
      <c r="C1289">
        <f>HLOOKUP($C$1,$D$1:$I$9948,$B1289,FALSE)</f>
        <v>0</v>
      </c>
    </row>
    <row r="1290">
      <c r="B1290">
        <v>1290</v>
      </c>
      <c r="C1290">
        <f>HLOOKUP($C$1,$D$1:$I$9948,$B1290,FALSE)</f>
        <v>0</v>
      </c>
    </row>
    <row r="1291">
      <c r="B1291">
        <v>1291</v>
      </c>
      <c r="C1291">
        <f>HLOOKUP($C$1,$D$1:$I$9948,$B1291,FALSE)</f>
        <v>0</v>
      </c>
    </row>
    <row r="1292">
      <c r="B1292">
        <v>1292</v>
      </c>
      <c r="C1292">
        <f>HLOOKUP($C$1,$D$1:$I$9948,$B1292,FALSE)</f>
        <v>0</v>
      </c>
    </row>
    <row r="1293">
      <c r="B1293">
        <v>1293</v>
      </c>
      <c r="C1293">
        <f>HLOOKUP($C$1,$D$1:$I$9948,$B1293,FALSE)</f>
        <v>0</v>
      </c>
    </row>
    <row r="1294">
      <c r="B1294">
        <v>1294</v>
      </c>
      <c r="C1294">
        <f>HLOOKUP($C$1,$D$1:$I$9948,$B1294,FALSE)</f>
        <v>0</v>
      </c>
    </row>
    <row r="1295">
      <c r="B1295">
        <v>1295</v>
      </c>
      <c r="C1295">
        <f>HLOOKUP($C$1,$D$1:$I$9948,$B1295,FALSE)</f>
        <v>0</v>
      </c>
    </row>
    <row r="1296">
      <c r="B1296">
        <v>1296</v>
      </c>
      <c r="C1296">
        <f>HLOOKUP($C$1,$D$1:$I$9948,$B1296,FALSE)</f>
        <v>0</v>
      </c>
    </row>
    <row r="1297">
      <c r="B1297">
        <v>1297</v>
      </c>
      <c r="C1297">
        <f>HLOOKUP($C$1,$D$1:$I$9948,$B1297,FALSE)</f>
        <v>0</v>
      </c>
    </row>
    <row r="1298">
      <c r="B1298">
        <v>1298</v>
      </c>
      <c r="C1298">
        <f>HLOOKUP($C$1,$D$1:$I$9948,$B1298,FALSE)</f>
        <v>0</v>
      </c>
    </row>
    <row r="1299">
      <c r="B1299">
        <v>1299</v>
      </c>
      <c r="C1299">
        <f>HLOOKUP($C$1,$D$1:$I$9948,$B1299,FALSE)</f>
        <v>0</v>
      </c>
    </row>
    <row r="1300">
      <c r="B1300">
        <v>1300</v>
      </c>
      <c r="C1300">
        <f>HLOOKUP($C$1,$D$1:$I$9948,$B1300,FALSE)</f>
        <v>0</v>
      </c>
    </row>
    <row r="1301">
      <c r="B1301">
        <v>1301</v>
      </c>
      <c r="C1301">
        <f>HLOOKUP($C$1,$D$1:$I$9948,$B1301,FALSE)</f>
        <v>0</v>
      </c>
    </row>
    <row r="1302">
      <c r="B1302">
        <v>1302</v>
      </c>
      <c r="C1302">
        <f>HLOOKUP($C$1,$D$1:$I$9948,$B1302,FALSE)</f>
        <v>0</v>
      </c>
    </row>
    <row r="1303">
      <c r="B1303">
        <v>1303</v>
      </c>
      <c r="C1303">
        <f>HLOOKUP($C$1,$D$1:$I$9948,$B1303,FALSE)</f>
        <v>0</v>
      </c>
    </row>
    <row r="1304">
      <c r="B1304">
        <v>1304</v>
      </c>
      <c r="C1304">
        <f>HLOOKUP($C$1,$D$1:$I$9948,$B1304,FALSE)</f>
        <v>0</v>
      </c>
    </row>
    <row r="1305">
      <c r="B1305">
        <v>1305</v>
      </c>
      <c r="C1305">
        <f>HLOOKUP($C$1,$D$1:$I$9948,$B1305,FALSE)</f>
        <v>0</v>
      </c>
    </row>
    <row r="1306">
      <c r="B1306">
        <v>1306</v>
      </c>
      <c r="C1306">
        <f>HLOOKUP($C$1,$D$1:$I$9948,$B1306,FALSE)</f>
        <v>0</v>
      </c>
    </row>
    <row r="1307">
      <c r="B1307">
        <v>1307</v>
      </c>
      <c r="C1307">
        <f>HLOOKUP($C$1,$D$1:$I$9948,$B1307,FALSE)</f>
        <v>0</v>
      </c>
    </row>
    <row r="1308">
      <c r="B1308">
        <v>1308</v>
      </c>
      <c r="C1308">
        <f>HLOOKUP($C$1,$D$1:$I$9948,$B1308,FALSE)</f>
        <v>0</v>
      </c>
    </row>
    <row r="1309">
      <c r="B1309">
        <v>1309</v>
      </c>
      <c r="C1309">
        <f>HLOOKUP($C$1,$D$1:$I$9948,$B1309,FALSE)</f>
        <v>0</v>
      </c>
    </row>
    <row r="1310">
      <c r="B1310">
        <v>1310</v>
      </c>
      <c r="C1310">
        <f>HLOOKUP($C$1,$D$1:$I$9948,$B1310,FALSE)</f>
        <v>0</v>
      </c>
    </row>
    <row r="1311">
      <c r="B1311">
        <v>1311</v>
      </c>
      <c r="C1311">
        <f>HLOOKUP($C$1,$D$1:$I$9948,$B1311,FALSE)</f>
        <v>0</v>
      </c>
    </row>
    <row r="1312">
      <c r="B1312">
        <v>1312</v>
      </c>
      <c r="C1312">
        <f>HLOOKUP($C$1,$D$1:$I$9948,$B1312,FALSE)</f>
        <v>0</v>
      </c>
    </row>
    <row r="1313">
      <c r="B1313">
        <v>1313</v>
      </c>
      <c r="C1313">
        <f>HLOOKUP($C$1,$D$1:$I$9948,$B1313,FALSE)</f>
        <v>0</v>
      </c>
    </row>
    <row r="1314">
      <c r="B1314">
        <v>1314</v>
      </c>
      <c r="C1314">
        <f>HLOOKUP($C$1,$D$1:$I$9948,$B1314,FALSE)</f>
        <v>0</v>
      </c>
    </row>
    <row r="1315">
      <c r="B1315">
        <v>1315</v>
      </c>
      <c r="C1315">
        <f>HLOOKUP($C$1,$D$1:$I$9948,$B1315,FALSE)</f>
        <v>0</v>
      </c>
    </row>
    <row r="1316">
      <c r="B1316">
        <v>1316</v>
      </c>
      <c r="C1316">
        <f>HLOOKUP($C$1,$D$1:$I$9948,$B1316,FALSE)</f>
        <v>0</v>
      </c>
    </row>
    <row r="1317">
      <c r="B1317">
        <v>1317</v>
      </c>
      <c r="C1317">
        <f>HLOOKUP($C$1,$D$1:$I$9948,$B1317,FALSE)</f>
        <v>0</v>
      </c>
    </row>
    <row r="1318">
      <c r="B1318">
        <v>1318</v>
      </c>
      <c r="C1318">
        <f>HLOOKUP($C$1,$D$1:$I$9948,$B1318,FALSE)</f>
        <v>0</v>
      </c>
    </row>
    <row r="1319">
      <c r="B1319">
        <v>1319</v>
      </c>
      <c r="C1319">
        <f>HLOOKUP($C$1,$D$1:$I$9948,$B1319,FALSE)</f>
        <v>0</v>
      </c>
    </row>
    <row r="1320">
      <c r="B1320">
        <v>1320</v>
      </c>
      <c r="C1320">
        <f>HLOOKUP($C$1,$D$1:$I$9948,$B1320,FALSE)</f>
        <v>0</v>
      </c>
    </row>
    <row r="1321">
      <c r="B1321">
        <v>1321</v>
      </c>
      <c r="C1321">
        <f>HLOOKUP($C$1,$D$1:$I$9948,$B1321,FALSE)</f>
        <v>0</v>
      </c>
    </row>
    <row r="1322">
      <c r="B1322">
        <v>1322</v>
      </c>
      <c r="C1322">
        <f>HLOOKUP($C$1,$D$1:$I$9948,$B1322,FALSE)</f>
        <v>0</v>
      </c>
    </row>
    <row r="1323">
      <c r="B1323">
        <v>1323</v>
      </c>
      <c r="C1323">
        <f>HLOOKUP($C$1,$D$1:$I$9948,$B1323,FALSE)</f>
        <v>0</v>
      </c>
    </row>
    <row r="1324">
      <c r="B1324">
        <v>1324</v>
      </c>
      <c r="C1324">
        <f>HLOOKUP($C$1,$D$1:$I$9948,$B1324,FALSE)</f>
        <v>0</v>
      </c>
    </row>
    <row r="1325">
      <c r="B1325">
        <v>1325</v>
      </c>
      <c r="C1325">
        <f>HLOOKUP($C$1,$D$1:$I$9948,$B1325,FALSE)</f>
        <v>0</v>
      </c>
    </row>
    <row r="1326">
      <c r="B1326">
        <v>1326</v>
      </c>
      <c r="C1326">
        <f>HLOOKUP($C$1,$D$1:$I$9948,$B1326,FALSE)</f>
        <v>0</v>
      </c>
    </row>
    <row r="1327">
      <c r="B1327">
        <v>1327</v>
      </c>
      <c r="C1327">
        <f>HLOOKUP($C$1,$D$1:$I$9948,$B1327,FALSE)</f>
        <v>0</v>
      </c>
    </row>
    <row r="1328">
      <c r="B1328">
        <v>1328</v>
      </c>
      <c r="C1328">
        <f>HLOOKUP($C$1,$D$1:$I$9948,$B1328,FALSE)</f>
        <v>0</v>
      </c>
    </row>
    <row r="1329">
      <c r="B1329">
        <v>1329</v>
      </c>
      <c r="C1329">
        <f>HLOOKUP($C$1,$D$1:$I$9948,$B1329,FALSE)</f>
        <v>0</v>
      </c>
    </row>
    <row r="1330">
      <c r="B1330">
        <v>1330</v>
      </c>
      <c r="C1330">
        <f>HLOOKUP($C$1,$D$1:$I$9948,$B1330,FALSE)</f>
        <v>0</v>
      </c>
    </row>
    <row r="1331">
      <c r="B1331">
        <v>1331</v>
      </c>
      <c r="C1331">
        <f>HLOOKUP($C$1,$D$1:$I$9948,$B1331,FALSE)</f>
        <v>0</v>
      </c>
    </row>
    <row r="1332">
      <c r="B1332">
        <v>1332</v>
      </c>
      <c r="C1332">
        <f>HLOOKUP($C$1,$D$1:$I$9948,$B1332,FALSE)</f>
        <v>0</v>
      </c>
    </row>
    <row r="1333">
      <c r="B1333">
        <v>1333</v>
      </c>
      <c r="C1333">
        <f>HLOOKUP($C$1,$D$1:$I$9948,$B1333,FALSE)</f>
        <v>0</v>
      </c>
    </row>
    <row r="1334">
      <c r="B1334">
        <v>1334</v>
      </c>
      <c r="C1334">
        <f>HLOOKUP($C$1,$D$1:$I$9948,$B1334,FALSE)</f>
        <v>0</v>
      </c>
    </row>
    <row r="1335">
      <c r="B1335">
        <v>1335</v>
      </c>
      <c r="C1335">
        <f>HLOOKUP($C$1,$D$1:$I$9948,$B1335,FALSE)</f>
        <v>0</v>
      </c>
    </row>
    <row r="1336">
      <c r="B1336">
        <v>1336</v>
      </c>
      <c r="C1336">
        <f>HLOOKUP($C$1,$D$1:$I$9948,$B1336,FALSE)</f>
        <v>0</v>
      </c>
    </row>
    <row r="1337">
      <c r="B1337">
        <v>1337</v>
      </c>
      <c r="C1337">
        <f>HLOOKUP($C$1,$D$1:$I$9948,$B1337,FALSE)</f>
        <v>0</v>
      </c>
    </row>
    <row r="1338">
      <c r="B1338">
        <v>1338</v>
      </c>
      <c r="C1338">
        <f>HLOOKUP($C$1,$D$1:$I$9948,$B1338,FALSE)</f>
        <v>0</v>
      </c>
    </row>
    <row r="1339">
      <c r="B1339">
        <v>1339</v>
      </c>
      <c r="C1339">
        <f>HLOOKUP($C$1,$D$1:$I$9948,$B1339,FALSE)</f>
        <v>0</v>
      </c>
    </row>
    <row r="1340">
      <c r="B1340">
        <v>1340</v>
      </c>
      <c r="C1340">
        <f>HLOOKUP($C$1,$D$1:$I$9948,$B1340,FALSE)</f>
        <v>0</v>
      </c>
    </row>
    <row r="1341">
      <c r="B1341">
        <v>1341</v>
      </c>
      <c r="C1341">
        <f>HLOOKUP($C$1,$D$1:$I$9948,$B1341,FALSE)</f>
        <v>0</v>
      </c>
    </row>
    <row r="1342">
      <c r="B1342">
        <v>1342</v>
      </c>
      <c r="C1342">
        <f>HLOOKUP($C$1,$D$1:$I$9948,$B1342,FALSE)</f>
        <v>0</v>
      </c>
    </row>
    <row r="1343">
      <c r="B1343">
        <v>1343</v>
      </c>
      <c r="C1343">
        <f>HLOOKUP($C$1,$D$1:$I$9948,$B1343,FALSE)</f>
        <v>0</v>
      </c>
    </row>
    <row r="1344">
      <c r="B1344">
        <v>1344</v>
      </c>
      <c r="C1344">
        <f>HLOOKUP($C$1,$D$1:$I$9948,$B1344,FALSE)</f>
        <v>0</v>
      </c>
    </row>
    <row r="1345">
      <c r="B1345">
        <v>1345</v>
      </c>
      <c r="C1345">
        <f>HLOOKUP($C$1,$D$1:$I$9948,$B1345,FALSE)</f>
        <v>0</v>
      </c>
    </row>
    <row r="1346">
      <c r="B1346">
        <v>1346</v>
      </c>
      <c r="C1346">
        <f>HLOOKUP($C$1,$D$1:$I$9948,$B1346,FALSE)</f>
        <v>0</v>
      </c>
    </row>
    <row r="1347">
      <c r="B1347">
        <v>1347</v>
      </c>
      <c r="C1347">
        <f>HLOOKUP($C$1,$D$1:$I$9948,$B1347,FALSE)</f>
        <v>0</v>
      </c>
    </row>
    <row r="1348">
      <c r="B1348">
        <v>1348</v>
      </c>
      <c r="C1348">
        <f>HLOOKUP($C$1,$D$1:$I$9948,$B1348,FALSE)</f>
        <v>0</v>
      </c>
    </row>
    <row r="1349">
      <c r="B1349">
        <v>1349</v>
      </c>
      <c r="C1349">
        <f>HLOOKUP($C$1,$D$1:$I$9948,$B1349,FALSE)</f>
        <v>0</v>
      </c>
    </row>
    <row r="1350">
      <c r="B1350">
        <v>1350</v>
      </c>
      <c r="C1350">
        <f>HLOOKUP($C$1,$D$1:$I$9948,$B1350,FALSE)</f>
        <v>0</v>
      </c>
    </row>
    <row r="1351">
      <c r="B1351">
        <v>1351</v>
      </c>
      <c r="C1351">
        <f>HLOOKUP($C$1,$D$1:$I$9948,$B1351,FALSE)</f>
        <v>0</v>
      </c>
    </row>
    <row r="1352">
      <c r="B1352">
        <v>1352</v>
      </c>
      <c r="C1352">
        <f>HLOOKUP($C$1,$D$1:$I$9948,$B1352,FALSE)</f>
        <v>0</v>
      </c>
    </row>
    <row r="1353">
      <c r="B1353">
        <v>1353</v>
      </c>
      <c r="C1353">
        <f>HLOOKUP($C$1,$D$1:$I$9948,$B1353,FALSE)</f>
        <v>0</v>
      </c>
    </row>
    <row r="1354">
      <c r="B1354">
        <v>1354</v>
      </c>
      <c r="C1354">
        <f>HLOOKUP($C$1,$D$1:$I$9948,$B1354,FALSE)</f>
        <v>0</v>
      </c>
    </row>
    <row r="1355">
      <c r="B1355">
        <v>1355</v>
      </c>
      <c r="C1355">
        <f>HLOOKUP($C$1,$D$1:$I$9948,$B1355,FALSE)</f>
        <v>0</v>
      </c>
    </row>
    <row r="1356">
      <c r="B1356">
        <v>1356</v>
      </c>
      <c r="C1356">
        <f>HLOOKUP($C$1,$D$1:$I$9948,$B1356,FALSE)</f>
        <v>0</v>
      </c>
    </row>
    <row r="1357">
      <c r="B1357">
        <v>1357</v>
      </c>
      <c r="C1357">
        <f>HLOOKUP($C$1,$D$1:$I$9948,$B1357,FALSE)</f>
        <v>0</v>
      </c>
    </row>
    <row r="1358">
      <c r="B1358">
        <v>1358</v>
      </c>
      <c r="C1358">
        <f>HLOOKUP($C$1,$D$1:$I$9948,$B1358,FALSE)</f>
        <v>0</v>
      </c>
    </row>
    <row r="1359">
      <c r="B1359">
        <v>1359</v>
      </c>
      <c r="C1359">
        <f>HLOOKUP($C$1,$D$1:$I$9948,$B1359,FALSE)</f>
        <v>0</v>
      </c>
    </row>
    <row r="1360">
      <c r="B1360">
        <v>1360</v>
      </c>
      <c r="C1360">
        <f>HLOOKUP($C$1,$D$1:$I$9948,$B1360,FALSE)</f>
        <v>0</v>
      </c>
    </row>
    <row r="1361">
      <c r="B1361">
        <v>1361</v>
      </c>
      <c r="C1361">
        <f>HLOOKUP($C$1,$D$1:$I$9948,$B1361,FALSE)</f>
        <v>0</v>
      </c>
    </row>
    <row r="1362">
      <c r="B1362">
        <v>1362</v>
      </c>
      <c r="C1362">
        <f>HLOOKUP($C$1,$D$1:$I$9948,$B1362,FALSE)</f>
        <v>0</v>
      </c>
    </row>
    <row r="1363">
      <c r="B1363">
        <v>1363</v>
      </c>
      <c r="C1363">
        <f>HLOOKUP($C$1,$D$1:$I$9948,$B1363,FALSE)</f>
        <v>0</v>
      </c>
    </row>
    <row r="1364">
      <c r="B1364">
        <v>1364</v>
      </c>
      <c r="C1364">
        <f>HLOOKUP($C$1,$D$1:$I$9948,$B1364,FALSE)</f>
        <v>0</v>
      </c>
    </row>
    <row r="1365">
      <c r="B1365">
        <v>1365</v>
      </c>
      <c r="C1365">
        <f>HLOOKUP($C$1,$D$1:$I$9948,$B1365,FALSE)</f>
        <v>0</v>
      </c>
    </row>
    <row r="1366">
      <c r="B1366">
        <v>1366</v>
      </c>
      <c r="C1366">
        <f>HLOOKUP($C$1,$D$1:$I$9948,$B1366,FALSE)</f>
        <v>0</v>
      </c>
    </row>
    <row r="1367">
      <c r="B1367">
        <v>1367</v>
      </c>
      <c r="C1367">
        <f>HLOOKUP($C$1,$D$1:$I$9948,$B1367,FALSE)</f>
        <v>0</v>
      </c>
    </row>
    <row r="1368">
      <c r="B1368">
        <v>1368</v>
      </c>
      <c r="C1368">
        <f>HLOOKUP($C$1,$D$1:$I$9948,$B1368,FALSE)</f>
        <v>0</v>
      </c>
    </row>
    <row r="1369">
      <c r="B1369">
        <v>1369</v>
      </c>
      <c r="C1369">
        <f>HLOOKUP($C$1,$D$1:$I$9948,$B1369,FALSE)</f>
        <v>0</v>
      </c>
    </row>
    <row r="1370">
      <c r="B1370">
        <v>1370</v>
      </c>
      <c r="C1370">
        <f>HLOOKUP($C$1,$D$1:$I$9948,$B1370,FALSE)</f>
        <v>0</v>
      </c>
    </row>
    <row r="1371">
      <c r="B1371">
        <v>1371</v>
      </c>
      <c r="C1371">
        <f>HLOOKUP($C$1,$D$1:$I$9948,$B1371,FALSE)</f>
        <v>0</v>
      </c>
    </row>
    <row r="1372">
      <c r="B1372">
        <v>1372</v>
      </c>
      <c r="C1372">
        <f>HLOOKUP($C$1,$D$1:$I$9948,$B1372,FALSE)</f>
        <v>0</v>
      </c>
    </row>
    <row r="1373">
      <c r="B1373">
        <v>1373</v>
      </c>
      <c r="C1373">
        <f>HLOOKUP($C$1,$D$1:$I$9948,$B1373,FALSE)</f>
        <v>0</v>
      </c>
    </row>
    <row r="1374">
      <c r="B1374">
        <v>1374</v>
      </c>
      <c r="C1374">
        <f>HLOOKUP($C$1,$D$1:$I$9948,$B1374,FALSE)</f>
        <v>0</v>
      </c>
    </row>
    <row r="1375">
      <c r="B1375">
        <v>1375</v>
      </c>
      <c r="C1375">
        <f>HLOOKUP($C$1,$D$1:$I$9948,$B1375,FALSE)</f>
        <v>0</v>
      </c>
    </row>
    <row r="1376">
      <c r="B1376">
        <v>1376</v>
      </c>
      <c r="C1376">
        <f>HLOOKUP($C$1,$D$1:$I$9948,$B1376,FALSE)</f>
        <v>0</v>
      </c>
    </row>
    <row r="1377">
      <c r="B1377">
        <v>1377</v>
      </c>
      <c r="C1377">
        <f>HLOOKUP($C$1,$D$1:$I$9948,$B1377,FALSE)</f>
        <v>0</v>
      </c>
    </row>
    <row r="1378">
      <c r="B1378">
        <v>1378</v>
      </c>
      <c r="C1378">
        <f>HLOOKUP($C$1,$D$1:$I$9948,$B1378,FALSE)</f>
        <v>0</v>
      </c>
    </row>
    <row r="1379">
      <c r="B1379">
        <v>1379</v>
      </c>
      <c r="C1379">
        <f>HLOOKUP($C$1,$D$1:$I$9948,$B1379,FALSE)</f>
        <v>0</v>
      </c>
    </row>
    <row r="1380">
      <c r="B1380">
        <v>1380</v>
      </c>
      <c r="C1380">
        <f>HLOOKUP($C$1,$D$1:$I$9948,$B1380,FALSE)</f>
        <v>0</v>
      </c>
    </row>
    <row r="1381">
      <c r="B1381">
        <v>1381</v>
      </c>
      <c r="C1381">
        <f>HLOOKUP($C$1,$D$1:$I$9948,$B1381,FALSE)</f>
        <v>0</v>
      </c>
    </row>
    <row r="1382">
      <c r="B1382">
        <v>1382</v>
      </c>
      <c r="C1382">
        <f>HLOOKUP($C$1,$D$1:$I$9948,$B1382,FALSE)</f>
        <v>0</v>
      </c>
    </row>
    <row r="1383">
      <c r="B1383">
        <v>1383</v>
      </c>
      <c r="C1383">
        <f>HLOOKUP($C$1,$D$1:$I$9948,$B1383,FALSE)</f>
        <v>0</v>
      </c>
    </row>
    <row r="1384">
      <c r="B1384">
        <v>1384</v>
      </c>
      <c r="C1384">
        <f>HLOOKUP($C$1,$D$1:$I$9948,$B1384,FALSE)</f>
        <v>0</v>
      </c>
    </row>
    <row r="1385">
      <c r="B1385">
        <v>1385</v>
      </c>
      <c r="C1385">
        <f>HLOOKUP($C$1,$D$1:$I$9948,$B1385,FALSE)</f>
        <v>0</v>
      </c>
    </row>
    <row r="1386">
      <c r="B1386">
        <v>1386</v>
      </c>
      <c r="C1386">
        <f>HLOOKUP($C$1,$D$1:$I$9948,$B1386,FALSE)</f>
        <v>0</v>
      </c>
    </row>
    <row r="1387">
      <c r="B1387">
        <v>1387</v>
      </c>
      <c r="C1387">
        <f>HLOOKUP($C$1,$D$1:$I$9948,$B1387,FALSE)</f>
        <v>0</v>
      </c>
    </row>
    <row r="1388">
      <c r="B1388">
        <v>1388</v>
      </c>
      <c r="C1388">
        <f>HLOOKUP($C$1,$D$1:$I$9948,$B1388,FALSE)</f>
        <v>0</v>
      </c>
    </row>
    <row r="1389">
      <c r="B1389">
        <v>1389</v>
      </c>
      <c r="C1389">
        <f>HLOOKUP($C$1,$D$1:$I$9948,$B1389,FALSE)</f>
        <v>0</v>
      </c>
    </row>
    <row r="1390">
      <c r="B1390">
        <v>1390</v>
      </c>
      <c r="C1390">
        <f>HLOOKUP($C$1,$D$1:$I$9948,$B1390,FALSE)</f>
        <v>0</v>
      </c>
    </row>
    <row r="1391">
      <c r="B1391">
        <v>1391</v>
      </c>
      <c r="C1391">
        <f>HLOOKUP($C$1,$D$1:$I$9948,$B1391,FALSE)</f>
        <v>0</v>
      </c>
    </row>
    <row r="1392">
      <c r="B1392">
        <v>1392</v>
      </c>
      <c r="C1392">
        <f>HLOOKUP($C$1,$D$1:$I$9948,$B1392,FALSE)</f>
        <v>0</v>
      </c>
    </row>
    <row r="1393">
      <c r="B1393">
        <v>1393</v>
      </c>
      <c r="C1393">
        <f>HLOOKUP($C$1,$D$1:$I$9948,$B1393,FALSE)</f>
        <v>0</v>
      </c>
    </row>
    <row r="1394">
      <c r="B1394">
        <v>1394</v>
      </c>
      <c r="C1394">
        <f>HLOOKUP($C$1,$D$1:$I$9948,$B1394,FALSE)</f>
        <v>0</v>
      </c>
    </row>
    <row r="1395">
      <c r="B1395">
        <v>1395</v>
      </c>
      <c r="C1395">
        <f>HLOOKUP($C$1,$D$1:$I$9948,$B1395,FALSE)</f>
        <v>0</v>
      </c>
    </row>
    <row r="1396">
      <c r="B1396">
        <v>1396</v>
      </c>
      <c r="C1396">
        <f>HLOOKUP($C$1,$D$1:$I$9948,$B1396,FALSE)</f>
        <v>0</v>
      </c>
    </row>
    <row r="1397">
      <c r="B1397">
        <v>1397</v>
      </c>
      <c r="C1397">
        <f>HLOOKUP($C$1,$D$1:$I$9948,$B1397,FALSE)</f>
        <v>0</v>
      </c>
    </row>
    <row r="1398">
      <c r="B1398">
        <v>1398</v>
      </c>
      <c r="C1398">
        <f>HLOOKUP($C$1,$D$1:$I$9948,$B1398,FALSE)</f>
        <v>0</v>
      </c>
    </row>
    <row r="1399">
      <c r="B1399">
        <v>1399</v>
      </c>
      <c r="C1399">
        <f>HLOOKUP($C$1,$D$1:$I$9948,$B1399,FALSE)</f>
        <v>0</v>
      </c>
    </row>
    <row r="1400">
      <c r="B1400">
        <v>1400</v>
      </c>
      <c r="C1400">
        <f>HLOOKUP($C$1,$D$1:$I$9948,$B1400,FALSE)</f>
        <v>0</v>
      </c>
    </row>
    <row r="1401">
      <c r="B1401">
        <v>1401</v>
      </c>
      <c r="C1401">
        <f>HLOOKUP($C$1,$D$1:$I$9948,$B1401,FALSE)</f>
        <v>0</v>
      </c>
    </row>
    <row r="1402">
      <c r="B1402">
        <v>1402</v>
      </c>
      <c r="C1402">
        <f>HLOOKUP($C$1,$D$1:$I$9948,$B1402,FALSE)</f>
        <v>0</v>
      </c>
    </row>
    <row r="1403">
      <c r="B1403">
        <v>1403</v>
      </c>
      <c r="C1403">
        <f>HLOOKUP($C$1,$D$1:$I$9948,$B1403,FALSE)</f>
        <v>0</v>
      </c>
    </row>
    <row r="1404">
      <c r="B1404">
        <v>1404</v>
      </c>
      <c r="C1404">
        <f>HLOOKUP($C$1,$D$1:$I$9948,$B1404,FALSE)</f>
        <v>0</v>
      </c>
    </row>
    <row r="1405">
      <c r="B1405">
        <v>1405</v>
      </c>
      <c r="C1405">
        <f>HLOOKUP($C$1,$D$1:$I$9948,$B1405,FALSE)</f>
        <v>0</v>
      </c>
    </row>
    <row r="1406">
      <c r="B1406">
        <v>1406</v>
      </c>
      <c r="C1406">
        <f>HLOOKUP($C$1,$D$1:$I$9948,$B1406,FALSE)</f>
        <v>0</v>
      </c>
    </row>
    <row r="1407">
      <c r="B1407">
        <v>1407</v>
      </c>
      <c r="C1407">
        <f>HLOOKUP($C$1,$D$1:$I$9948,$B1407,FALSE)</f>
        <v>0</v>
      </c>
    </row>
    <row r="1408">
      <c r="B1408">
        <v>1408</v>
      </c>
      <c r="C1408">
        <f>HLOOKUP($C$1,$D$1:$I$9948,$B1408,FALSE)</f>
        <v>0</v>
      </c>
    </row>
    <row r="1409">
      <c r="B1409">
        <v>1409</v>
      </c>
      <c r="C1409">
        <f>HLOOKUP($C$1,$D$1:$I$9948,$B1409,FALSE)</f>
        <v>0</v>
      </c>
    </row>
    <row r="1410">
      <c r="B1410">
        <v>1410</v>
      </c>
      <c r="C1410">
        <f>HLOOKUP($C$1,$D$1:$I$9948,$B1410,FALSE)</f>
        <v>0</v>
      </c>
    </row>
    <row r="1411">
      <c r="B1411">
        <v>1411</v>
      </c>
      <c r="C1411">
        <f>HLOOKUP($C$1,$D$1:$I$9948,$B1411,FALSE)</f>
        <v>0</v>
      </c>
    </row>
    <row r="1412">
      <c r="B1412">
        <v>1412</v>
      </c>
      <c r="C1412">
        <f>HLOOKUP($C$1,$D$1:$I$9948,$B1412,FALSE)</f>
        <v>0</v>
      </c>
    </row>
    <row r="1413">
      <c r="B1413">
        <v>1413</v>
      </c>
      <c r="C1413">
        <f>HLOOKUP($C$1,$D$1:$I$9948,$B1413,FALSE)</f>
        <v>0</v>
      </c>
    </row>
    <row r="1414">
      <c r="B1414">
        <v>1414</v>
      </c>
      <c r="C1414">
        <f>HLOOKUP($C$1,$D$1:$I$9948,$B1414,FALSE)</f>
        <v>0</v>
      </c>
    </row>
    <row r="1415">
      <c r="B1415">
        <v>1415</v>
      </c>
      <c r="C1415">
        <f>HLOOKUP($C$1,$D$1:$I$9948,$B1415,FALSE)</f>
        <v>0</v>
      </c>
    </row>
    <row r="1416">
      <c r="B1416">
        <v>1416</v>
      </c>
      <c r="C1416">
        <f>HLOOKUP($C$1,$D$1:$I$9948,$B1416,FALSE)</f>
        <v>0</v>
      </c>
    </row>
    <row r="1417">
      <c r="B1417">
        <v>1417</v>
      </c>
      <c r="C1417">
        <f>HLOOKUP($C$1,$D$1:$I$9948,$B1417,FALSE)</f>
        <v>0</v>
      </c>
    </row>
    <row r="1418">
      <c r="B1418">
        <v>1418</v>
      </c>
      <c r="C1418">
        <f>HLOOKUP($C$1,$D$1:$I$9948,$B1418,FALSE)</f>
        <v>0</v>
      </c>
    </row>
    <row r="1419">
      <c r="B1419">
        <v>1419</v>
      </c>
      <c r="C1419">
        <f>HLOOKUP($C$1,$D$1:$I$9948,$B1419,FALSE)</f>
        <v>0</v>
      </c>
    </row>
    <row r="1420">
      <c r="B1420">
        <v>1420</v>
      </c>
      <c r="C1420">
        <f>HLOOKUP($C$1,$D$1:$I$9948,$B1420,FALSE)</f>
        <v>0</v>
      </c>
    </row>
    <row r="1421">
      <c r="B1421">
        <v>1421</v>
      </c>
      <c r="C1421">
        <f>HLOOKUP($C$1,$D$1:$I$9948,$B1421,FALSE)</f>
        <v>0</v>
      </c>
    </row>
    <row r="1422">
      <c r="B1422">
        <v>1422</v>
      </c>
      <c r="C1422">
        <f>HLOOKUP($C$1,$D$1:$I$9948,$B1422,FALSE)</f>
        <v>0</v>
      </c>
    </row>
    <row r="1423">
      <c r="B1423">
        <v>1423</v>
      </c>
      <c r="C1423">
        <f>HLOOKUP($C$1,$D$1:$I$9948,$B1423,FALSE)</f>
        <v>0</v>
      </c>
    </row>
    <row r="1424">
      <c r="B1424">
        <v>1424</v>
      </c>
      <c r="C1424">
        <f>HLOOKUP($C$1,$D$1:$I$9948,$B1424,FALSE)</f>
        <v>0</v>
      </c>
    </row>
    <row r="1425">
      <c r="B1425">
        <v>1425</v>
      </c>
      <c r="C1425">
        <f>HLOOKUP($C$1,$D$1:$I$9948,$B1425,FALSE)</f>
        <v>0</v>
      </c>
    </row>
    <row r="1426">
      <c r="B1426">
        <v>1426</v>
      </c>
      <c r="C1426">
        <f>HLOOKUP($C$1,$D$1:$I$9948,$B1426,FALSE)</f>
        <v>0</v>
      </c>
    </row>
    <row r="1427">
      <c r="B1427">
        <v>1427</v>
      </c>
      <c r="C1427">
        <f>HLOOKUP($C$1,$D$1:$I$9948,$B1427,FALSE)</f>
        <v>0</v>
      </c>
    </row>
    <row r="1428">
      <c r="B1428">
        <v>1428</v>
      </c>
      <c r="C1428">
        <f>HLOOKUP($C$1,$D$1:$I$9948,$B1428,FALSE)</f>
        <v>0</v>
      </c>
    </row>
    <row r="1429">
      <c r="B1429">
        <v>1429</v>
      </c>
      <c r="C1429">
        <f>HLOOKUP($C$1,$D$1:$I$9948,$B1429,FALSE)</f>
        <v>0</v>
      </c>
    </row>
    <row r="1430">
      <c r="B1430">
        <v>1430</v>
      </c>
      <c r="C1430">
        <f>HLOOKUP($C$1,$D$1:$I$9948,$B1430,FALSE)</f>
        <v>0</v>
      </c>
    </row>
    <row r="1431">
      <c r="B1431">
        <v>1431</v>
      </c>
      <c r="C1431">
        <f>HLOOKUP($C$1,$D$1:$I$9948,$B1431,FALSE)</f>
        <v>0</v>
      </c>
    </row>
    <row r="1432">
      <c r="B1432">
        <v>1432</v>
      </c>
      <c r="C1432">
        <f>HLOOKUP($C$1,$D$1:$I$9948,$B1432,FALSE)</f>
        <v>0</v>
      </c>
    </row>
    <row r="1433">
      <c r="B1433">
        <v>1433</v>
      </c>
      <c r="C1433">
        <f>HLOOKUP($C$1,$D$1:$I$9948,$B1433,FALSE)</f>
        <v>0</v>
      </c>
    </row>
    <row r="1434">
      <c r="B1434">
        <v>1434</v>
      </c>
      <c r="C1434">
        <f>HLOOKUP($C$1,$D$1:$I$9948,$B1434,FALSE)</f>
        <v>0</v>
      </c>
    </row>
    <row r="1435">
      <c r="B1435">
        <v>1435</v>
      </c>
      <c r="C1435">
        <f>HLOOKUP($C$1,$D$1:$I$9948,$B1435,FALSE)</f>
        <v>0</v>
      </c>
    </row>
    <row r="1436">
      <c r="B1436">
        <v>1436</v>
      </c>
      <c r="C1436">
        <f>HLOOKUP($C$1,$D$1:$I$9948,$B1436,FALSE)</f>
        <v>0</v>
      </c>
    </row>
    <row r="1437">
      <c r="B1437">
        <v>1437</v>
      </c>
      <c r="C1437">
        <f>HLOOKUP($C$1,$D$1:$I$9948,$B1437,FALSE)</f>
        <v>0</v>
      </c>
    </row>
    <row r="1438">
      <c r="B1438">
        <v>1438</v>
      </c>
      <c r="C1438">
        <f>HLOOKUP($C$1,$D$1:$I$9948,$B1438,FALSE)</f>
        <v>0</v>
      </c>
    </row>
    <row r="1439">
      <c r="B1439">
        <v>1439</v>
      </c>
      <c r="C1439">
        <f>HLOOKUP($C$1,$D$1:$I$9948,$B1439,FALSE)</f>
        <v>0</v>
      </c>
    </row>
    <row r="1440">
      <c r="B1440">
        <v>1440</v>
      </c>
      <c r="C1440">
        <f>HLOOKUP($C$1,$D$1:$I$9948,$B1440,FALSE)</f>
        <v>0</v>
      </c>
    </row>
    <row r="1441">
      <c r="B1441">
        <v>1441</v>
      </c>
      <c r="C1441">
        <f>HLOOKUP($C$1,$D$1:$I$9948,$B1441,FALSE)</f>
        <v>0</v>
      </c>
    </row>
    <row r="1442">
      <c r="B1442">
        <v>1442</v>
      </c>
      <c r="C1442">
        <f>HLOOKUP($C$1,$D$1:$I$9948,$B1442,FALSE)</f>
        <v>0</v>
      </c>
    </row>
    <row r="1443">
      <c r="B1443">
        <v>1443</v>
      </c>
      <c r="C1443">
        <f>HLOOKUP($C$1,$D$1:$I$9948,$B1443,FALSE)</f>
        <v>0</v>
      </c>
    </row>
    <row r="1444">
      <c r="B1444">
        <v>1444</v>
      </c>
      <c r="C1444">
        <f>HLOOKUP($C$1,$D$1:$I$9948,$B1444,FALSE)</f>
        <v>0</v>
      </c>
    </row>
    <row r="1445">
      <c r="B1445">
        <v>1445</v>
      </c>
      <c r="C1445">
        <f>HLOOKUP($C$1,$D$1:$I$9948,$B1445,FALSE)</f>
        <v>0</v>
      </c>
    </row>
    <row r="1446">
      <c r="B1446">
        <v>1446</v>
      </c>
      <c r="C1446">
        <f>HLOOKUP($C$1,$D$1:$I$9948,$B1446,FALSE)</f>
        <v>0</v>
      </c>
    </row>
    <row r="1447">
      <c r="B1447">
        <v>1447</v>
      </c>
      <c r="C1447">
        <f>HLOOKUP($C$1,$D$1:$I$9948,$B1447,FALSE)</f>
        <v>0</v>
      </c>
    </row>
    <row r="1448">
      <c r="B1448">
        <v>1448</v>
      </c>
      <c r="C1448">
        <f>HLOOKUP($C$1,$D$1:$I$9948,$B1448,FALSE)</f>
        <v>0</v>
      </c>
    </row>
    <row r="1449">
      <c r="B1449">
        <v>1449</v>
      </c>
      <c r="C1449">
        <f>HLOOKUP($C$1,$D$1:$I$9948,$B1449,FALSE)</f>
        <v>0</v>
      </c>
    </row>
    <row r="1450">
      <c r="B1450">
        <v>1450</v>
      </c>
      <c r="C1450">
        <f>HLOOKUP($C$1,$D$1:$I$9948,$B1450,FALSE)</f>
        <v>0</v>
      </c>
    </row>
    <row r="1451">
      <c r="B1451">
        <v>1451</v>
      </c>
      <c r="C1451">
        <f>HLOOKUP($C$1,$D$1:$I$9948,$B1451,FALSE)</f>
        <v>0</v>
      </c>
    </row>
    <row r="1452">
      <c r="B1452">
        <v>1452</v>
      </c>
      <c r="C1452">
        <f>HLOOKUP($C$1,$D$1:$I$9948,$B1452,FALSE)</f>
        <v>0</v>
      </c>
    </row>
    <row r="1453">
      <c r="B1453">
        <v>1453</v>
      </c>
      <c r="C1453">
        <f>HLOOKUP($C$1,$D$1:$I$9948,$B1453,FALSE)</f>
        <v>0</v>
      </c>
    </row>
    <row r="1454">
      <c r="B1454">
        <v>1454</v>
      </c>
      <c r="C1454">
        <f>HLOOKUP($C$1,$D$1:$I$9948,$B1454,FALSE)</f>
        <v>0</v>
      </c>
    </row>
    <row r="1455">
      <c r="B1455">
        <v>1455</v>
      </c>
      <c r="C1455">
        <f>HLOOKUP($C$1,$D$1:$I$9948,$B1455,FALSE)</f>
        <v>0</v>
      </c>
    </row>
    <row r="1456">
      <c r="B1456">
        <v>1456</v>
      </c>
      <c r="C1456">
        <f>HLOOKUP($C$1,$D$1:$I$9948,$B1456,FALSE)</f>
        <v>0</v>
      </c>
    </row>
    <row r="1457">
      <c r="B1457">
        <v>1457</v>
      </c>
      <c r="C1457">
        <f>HLOOKUP($C$1,$D$1:$I$9948,$B1457,FALSE)</f>
        <v>0</v>
      </c>
    </row>
    <row r="1458">
      <c r="B1458">
        <v>1458</v>
      </c>
      <c r="C1458">
        <f>HLOOKUP($C$1,$D$1:$I$9948,$B1458,FALSE)</f>
        <v>0</v>
      </c>
    </row>
    <row r="1459">
      <c r="B1459">
        <v>1459</v>
      </c>
      <c r="C1459">
        <f>HLOOKUP($C$1,$D$1:$I$9948,$B1459,FALSE)</f>
        <v>0</v>
      </c>
    </row>
    <row r="1460">
      <c r="B1460">
        <v>1460</v>
      </c>
      <c r="C1460">
        <f>HLOOKUP($C$1,$D$1:$I$9948,$B1460,FALSE)</f>
        <v>0</v>
      </c>
    </row>
    <row r="1461">
      <c r="B1461">
        <v>1461</v>
      </c>
      <c r="C1461">
        <f>HLOOKUP($C$1,$D$1:$I$9948,$B1461,FALSE)</f>
        <v>0</v>
      </c>
    </row>
    <row r="1462">
      <c r="B1462">
        <v>1462</v>
      </c>
      <c r="C1462">
        <f>HLOOKUP($C$1,$D$1:$I$9948,$B1462,FALSE)</f>
        <v>0</v>
      </c>
    </row>
    <row r="1463">
      <c r="B1463">
        <v>1463</v>
      </c>
      <c r="C1463">
        <f>HLOOKUP($C$1,$D$1:$I$9948,$B1463,FALSE)</f>
        <v>0</v>
      </c>
    </row>
    <row r="1464">
      <c r="B1464">
        <v>1464</v>
      </c>
      <c r="C1464">
        <f>HLOOKUP($C$1,$D$1:$I$9948,$B1464,FALSE)</f>
        <v>0</v>
      </c>
    </row>
    <row r="1465">
      <c r="B1465">
        <v>1465</v>
      </c>
      <c r="C1465">
        <f>HLOOKUP($C$1,$D$1:$I$9948,$B1465,FALSE)</f>
        <v>0</v>
      </c>
    </row>
    <row r="1466">
      <c r="B1466">
        <v>1466</v>
      </c>
      <c r="C1466">
        <f>HLOOKUP($C$1,$D$1:$I$9948,$B1466,FALSE)</f>
        <v>0</v>
      </c>
    </row>
    <row r="1467">
      <c r="B1467">
        <v>1467</v>
      </c>
      <c r="C1467">
        <f>HLOOKUP($C$1,$D$1:$I$9948,$B1467,FALSE)</f>
        <v>0</v>
      </c>
    </row>
    <row r="1468">
      <c r="B1468">
        <v>1468</v>
      </c>
      <c r="C1468">
        <f>HLOOKUP($C$1,$D$1:$I$9948,$B1468,FALSE)</f>
        <v>0</v>
      </c>
    </row>
    <row r="1469">
      <c r="B1469">
        <v>1469</v>
      </c>
      <c r="C1469">
        <f>HLOOKUP($C$1,$D$1:$I$9948,$B1469,FALSE)</f>
        <v>0</v>
      </c>
    </row>
    <row r="1470">
      <c r="B1470">
        <v>1470</v>
      </c>
      <c r="C1470">
        <f>HLOOKUP($C$1,$D$1:$I$9948,$B1470,FALSE)</f>
        <v>0</v>
      </c>
    </row>
    <row r="1471">
      <c r="B1471">
        <v>1471</v>
      </c>
      <c r="C1471">
        <f>HLOOKUP($C$1,$D$1:$I$9948,$B1471,FALSE)</f>
        <v>0</v>
      </c>
    </row>
    <row r="1472">
      <c r="B1472">
        <v>1472</v>
      </c>
      <c r="C1472">
        <f>HLOOKUP($C$1,$D$1:$I$9948,$B1472,FALSE)</f>
        <v>0</v>
      </c>
    </row>
    <row r="1473">
      <c r="B1473">
        <v>1473</v>
      </c>
      <c r="C1473">
        <f>HLOOKUP($C$1,$D$1:$I$9948,$B1473,FALSE)</f>
        <v>0</v>
      </c>
    </row>
    <row r="1474">
      <c r="B1474">
        <v>1474</v>
      </c>
      <c r="C1474">
        <f>HLOOKUP($C$1,$D$1:$I$9948,$B1474,FALSE)</f>
        <v>0</v>
      </c>
    </row>
    <row r="1475">
      <c r="B1475">
        <v>1475</v>
      </c>
      <c r="C1475">
        <f>HLOOKUP($C$1,$D$1:$I$9948,$B1475,FALSE)</f>
        <v>0</v>
      </c>
    </row>
    <row r="1476">
      <c r="B1476">
        <v>1476</v>
      </c>
      <c r="C1476">
        <f>HLOOKUP($C$1,$D$1:$I$9948,$B1476,FALSE)</f>
        <v>0</v>
      </c>
    </row>
    <row r="1477">
      <c r="B1477">
        <v>1477</v>
      </c>
      <c r="C1477">
        <f>HLOOKUP($C$1,$D$1:$I$9948,$B1477,FALSE)</f>
        <v>0</v>
      </c>
    </row>
    <row r="1478">
      <c r="B1478">
        <v>1478</v>
      </c>
      <c r="C1478">
        <f>HLOOKUP($C$1,$D$1:$I$9948,$B1478,FALSE)</f>
        <v>0</v>
      </c>
    </row>
    <row r="1479">
      <c r="B1479">
        <v>1479</v>
      </c>
      <c r="C1479">
        <f>HLOOKUP($C$1,$D$1:$I$9948,$B1479,FALSE)</f>
        <v>0</v>
      </c>
    </row>
    <row r="1480">
      <c r="B1480">
        <v>1480</v>
      </c>
      <c r="C1480">
        <f>HLOOKUP($C$1,$D$1:$I$9948,$B1480,FALSE)</f>
        <v>0</v>
      </c>
    </row>
    <row r="1481">
      <c r="B1481">
        <v>1481</v>
      </c>
      <c r="C1481">
        <f>HLOOKUP($C$1,$D$1:$I$9948,$B1481,FALSE)</f>
        <v>0</v>
      </c>
    </row>
    <row r="1482">
      <c r="B1482">
        <v>1482</v>
      </c>
      <c r="C1482">
        <f>HLOOKUP($C$1,$D$1:$I$9948,$B1482,FALSE)</f>
        <v>0</v>
      </c>
    </row>
    <row r="1483">
      <c r="B1483">
        <v>1483</v>
      </c>
      <c r="C1483">
        <f>HLOOKUP($C$1,$D$1:$I$9948,$B1483,FALSE)</f>
        <v>0</v>
      </c>
    </row>
    <row r="1484">
      <c r="B1484">
        <v>1484</v>
      </c>
      <c r="C1484">
        <f>HLOOKUP($C$1,$D$1:$I$9948,$B1484,FALSE)</f>
        <v>0</v>
      </c>
    </row>
    <row r="1485">
      <c r="B1485">
        <v>1485</v>
      </c>
      <c r="C1485">
        <f>HLOOKUP($C$1,$D$1:$I$9948,$B1485,FALSE)</f>
        <v>0</v>
      </c>
    </row>
    <row r="1486">
      <c r="B1486">
        <v>1486</v>
      </c>
      <c r="C1486">
        <f>HLOOKUP($C$1,$D$1:$I$9948,$B1486,FALSE)</f>
        <v>0</v>
      </c>
    </row>
    <row r="1487">
      <c r="B1487">
        <v>1487</v>
      </c>
      <c r="C1487">
        <f>HLOOKUP($C$1,$D$1:$I$9948,$B1487,FALSE)</f>
        <v>0</v>
      </c>
    </row>
    <row r="1488">
      <c r="B1488">
        <v>1488</v>
      </c>
      <c r="C1488">
        <f>HLOOKUP($C$1,$D$1:$I$9948,$B1488,FALSE)</f>
        <v>0</v>
      </c>
    </row>
    <row r="1489">
      <c r="B1489">
        <v>1489</v>
      </c>
      <c r="C1489">
        <f>HLOOKUP($C$1,$D$1:$I$9948,$B1489,FALSE)</f>
        <v>0</v>
      </c>
    </row>
    <row r="1490">
      <c r="B1490">
        <v>1490</v>
      </c>
      <c r="C1490">
        <f>HLOOKUP($C$1,$D$1:$I$9948,$B1490,FALSE)</f>
        <v>0</v>
      </c>
    </row>
    <row r="1491">
      <c r="B1491">
        <v>1491</v>
      </c>
      <c r="C1491">
        <f>HLOOKUP($C$1,$D$1:$I$9948,$B1491,FALSE)</f>
        <v>0</v>
      </c>
    </row>
    <row r="1492">
      <c r="B1492">
        <v>1492</v>
      </c>
      <c r="C1492">
        <f>HLOOKUP($C$1,$D$1:$I$9948,$B1492,FALSE)</f>
        <v>0</v>
      </c>
    </row>
    <row r="1493">
      <c r="B1493">
        <v>1493</v>
      </c>
      <c r="C1493">
        <f>HLOOKUP($C$1,$D$1:$I$9948,$B1493,FALSE)</f>
        <v>0</v>
      </c>
    </row>
    <row r="1494">
      <c r="B1494">
        <v>1494</v>
      </c>
      <c r="C1494">
        <f>HLOOKUP($C$1,$D$1:$I$9948,$B1494,FALSE)</f>
        <v>0</v>
      </c>
    </row>
    <row r="1495">
      <c r="B1495">
        <v>1495</v>
      </c>
      <c r="C1495">
        <f>HLOOKUP($C$1,$D$1:$I$9948,$B1495,FALSE)</f>
        <v>0</v>
      </c>
    </row>
    <row r="1496">
      <c r="B1496">
        <v>1496</v>
      </c>
      <c r="C1496">
        <f>HLOOKUP($C$1,$D$1:$I$9948,$B1496,FALSE)</f>
        <v>0</v>
      </c>
    </row>
    <row r="1497">
      <c r="B1497">
        <v>1497</v>
      </c>
      <c r="C1497">
        <f>HLOOKUP($C$1,$D$1:$I$9948,$B1497,FALSE)</f>
        <v>0</v>
      </c>
    </row>
    <row r="1498">
      <c r="B1498">
        <v>1498</v>
      </c>
      <c r="C1498">
        <f>HLOOKUP($C$1,$D$1:$I$9948,$B1498,FALSE)</f>
        <v>0</v>
      </c>
    </row>
    <row r="1499">
      <c r="B1499">
        <v>1499</v>
      </c>
      <c r="C1499">
        <f>HLOOKUP($C$1,$D$1:$I$9948,$B1499,FALSE)</f>
        <v>0</v>
      </c>
    </row>
    <row r="1500">
      <c r="B1500">
        <v>1500</v>
      </c>
      <c r="C1500">
        <f>HLOOKUP($C$1,$D$1:$I$9948,$B1500,FALSE)</f>
        <v>0</v>
      </c>
    </row>
    <row r="1501">
      <c r="B1501">
        <v>1501</v>
      </c>
      <c r="C1501">
        <f>HLOOKUP($C$1,$D$1:$I$9948,$B1501,FALSE)</f>
        <v>0</v>
      </c>
    </row>
    <row r="1502">
      <c r="B1502">
        <v>1502</v>
      </c>
      <c r="C1502">
        <f>HLOOKUP($C$1,$D$1:$I$9948,$B1502,FALSE)</f>
        <v>0</v>
      </c>
    </row>
    <row r="1503">
      <c r="B1503">
        <v>1503</v>
      </c>
      <c r="C1503">
        <f>HLOOKUP($C$1,$D$1:$I$9948,$B1503,FALSE)</f>
        <v>0</v>
      </c>
    </row>
    <row r="1504">
      <c r="B1504">
        <v>1504</v>
      </c>
      <c r="C1504">
        <f>HLOOKUP($C$1,$D$1:$I$9948,$B1504,FALSE)</f>
        <v>0</v>
      </c>
    </row>
    <row r="1505">
      <c r="B1505">
        <v>1505</v>
      </c>
      <c r="C1505">
        <f>HLOOKUP($C$1,$D$1:$I$9948,$B1505,FALSE)</f>
        <v>0</v>
      </c>
    </row>
    <row r="1506">
      <c r="B1506">
        <v>1506</v>
      </c>
      <c r="C1506">
        <f>HLOOKUP($C$1,$D$1:$I$9948,$B1506,FALSE)</f>
        <v>0</v>
      </c>
    </row>
    <row r="1507">
      <c r="B1507">
        <v>1507</v>
      </c>
      <c r="C1507">
        <f>HLOOKUP($C$1,$D$1:$I$9948,$B1507,FALSE)</f>
        <v>0</v>
      </c>
    </row>
    <row r="1508">
      <c r="B1508">
        <v>1508</v>
      </c>
      <c r="C1508">
        <f>HLOOKUP($C$1,$D$1:$I$9948,$B1508,FALSE)</f>
        <v>0</v>
      </c>
    </row>
    <row r="1509">
      <c r="B1509">
        <v>1509</v>
      </c>
      <c r="C1509">
        <f>HLOOKUP($C$1,$D$1:$I$9948,$B1509,FALSE)</f>
        <v>0</v>
      </c>
    </row>
    <row r="1510">
      <c r="B1510">
        <v>1510</v>
      </c>
      <c r="C1510">
        <f>HLOOKUP($C$1,$D$1:$I$9948,$B1510,FALSE)</f>
        <v>0</v>
      </c>
    </row>
    <row r="1511">
      <c r="B1511">
        <v>1511</v>
      </c>
      <c r="C1511">
        <f>HLOOKUP($C$1,$D$1:$I$9948,$B1511,FALSE)</f>
        <v>0</v>
      </c>
    </row>
    <row r="1512">
      <c r="B1512">
        <v>1512</v>
      </c>
      <c r="C1512">
        <f>HLOOKUP($C$1,$D$1:$I$9948,$B1512,FALSE)</f>
        <v>0</v>
      </c>
    </row>
    <row r="1513">
      <c r="B1513">
        <v>1513</v>
      </c>
      <c r="C1513">
        <f>HLOOKUP($C$1,$D$1:$I$9948,$B1513,FALSE)</f>
        <v>0</v>
      </c>
    </row>
    <row r="1514">
      <c r="B1514">
        <v>1514</v>
      </c>
      <c r="C1514">
        <f>HLOOKUP($C$1,$D$1:$I$9948,$B1514,FALSE)</f>
        <v>0</v>
      </c>
    </row>
    <row r="1515">
      <c r="B1515">
        <v>1515</v>
      </c>
      <c r="C1515">
        <f>HLOOKUP($C$1,$D$1:$I$9948,$B1515,FALSE)</f>
        <v>0</v>
      </c>
    </row>
    <row r="1516">
      <c r="B1516">
        <v>1516</v>
      </c>
      <c r="C1516">
        <f>HLOOKUP($C$1,$D$1:$I$9948,$B1516,FALSE)</f>
        <v>0</v>
      </c>
    </row>
    <row r="1517">
      <c r="B1517">
        <v>1517</v>
      </c>
      <c r="C1517">
        <f>HLOOKUP($C$1,$D$1:$I$9948,$B1517,FALSE)</f>
        <v>0</v>
      </c>
    </row>
    <row r="1518">
      <c r="B1518">
        <v>1518</v>
      </c>
      <c r="C1518">
        <f>HLOOKUP($C$1,$D$1:$I$9948,$B1518,FALSE)</f>
        <v>0</v>
      </c>
    </row>
    <row r="1519">
      <c r="B1519">
        <v>1519</v>
      </c>
      <c r="C1519">
        <f>HLOOKUP($C$1,$D$1:$I$9948,$B1519,FALSE)</f>
        <v>0</v>
      </c>
    </row>
    <row r="1520">
      <c r="B1520">
        <v>1520</v>
      </c>
      <c r="C1520">
        <f>HLOOKUP($C$1,$D$1:$I$9948,$B1520,FALSE)</f>
        <v>0</v>
      </c>
    </row>
    <row r="1521">
      <c r="B1521">
        <v>1521</v>
      </c>
      <c r="C1521">
        <f>HLOOKUP($C$1,$D$1:$I$9948,$B1521,FALSE)</f>
        <v>0</v>
      </c>
    </row>
    <row r="1522">
      <c r="B1522">
        <v>1522</v>
      </c>
      <c r="C1522">
        <f>HLOOKUP($C$1,$D$1:$I$9948,$B1522,FALSE)</f>
        <v>0</v>
      </c>
    </row>
    <row r="1523">
      <c r="B1523">
        <v>1523</v>
      </c>
      <c r="C1523">
        <f>HLOOKUP($C$1,$D$1:$I$9948,$B1523,FALSE)</f>
        <v>0</v>
      </c>
    </row>
    <row r="1524">
      <c r="B1524">
        <v>1524</v>
      </c>
      <c r="C1524">
        <f>HLOOKUP($C$1,$D$1:$I$9948,$B1524,FALSE)</f>
        <v>0</v>
      </c>
    </row>
    <row r="1525">
      <c r="B1525">
        <v>1525</v>
      </c>
      <c r="C1525">
        <f>HLOOKUP($C$1,$D$1:$I$9948,$B1525,FALSE)</f>
        <v>0</v>
      </c>
    </row>
    <row r="1526">
      <c r="B1526">
        <v>1526</v>
      </c>
      <c r="C1526">
        <f>HLOOKUP($C$1,$D$1:$I$9948,$B1526,FALSE)</f>
        <v>0</v>
      </c>
    </row>
    <row r="1527">
      <c r="B1527">
        <v>1527</v>
      </c>
      <c r="C1527">
        <f>HLOOKUP($C$1,$D$1:$I$9948,$B1527,FALSE)</f>
        <v>0</v>
      </c>
    </row>
    <row r="1528">
      <c r="B1528">
        <v>1528</v>
      </c>
      <c r="C1528">
        <f>HLOOKUP($C$1,$D$1:$I$9948,$B1528,FALSE)</f>
        <v>0</v>
      </c>
    </row>
    <row r="1529">
      <c r="B1529">
        <v>1529</v>
      </c>
      <c r="C1529">
        <f>HLOOKUP($C$1,$D$1:$I$9948,$B1529,FALSE)</f>
        <v>0</v>
      </c>
    </row>
    <row r="1530">
      <c r="B1530">
        <v>1530</v>
      </c>
      <c r="C1530">
        <f>HLOOKUP($C$1,$D$1:$I$9948,$B1530,FALSE)</f>
        <v>0</v>
      </c>
    </row>
    <row r="1531">
      <c r="B1531">
        <v>1531</v>
      </c>
      <c r="C1531">
        <f>HLOOKUP($C$1,$D$1:$I$9948,$B1531,FALSE)</f>
        <v>0</v>
      </c>
    </row>
    <row r="1532">
      <c r="B1532">
        <v>1532</v>
      </c>
      <c r="C1532">
        <f>HLOOKUP($C$1,$D$1:$I$9948,$B1532,FALSE)</f>
        <v>0</v>
      </c>
    </row>
    <row r="1533">
      <c r="B1533">
        <v>1533</v>
      </c>
      <c r="C1533">
        <f>HLOOKUP($C$1,$D$1:$I$9948,$B1533,FALSE)</f>
        <v>0</v>
      </c>
    </row>
    <row r="1534">
      <c r="B1534">
        <v>1534</v>
      </c>
      <c r="C1534">
        <f>HLOOKUP($C$1,$D$1:$I$9948,$B1534,FALSE)</f>
        <v>0</v>
      </c>
    </row>
    <row r="1535">
      <c r="B1535">
        <v>1535</v>
      </c>
      <c r="C1535">
        <f>HLOOKUP($C$1,$D$1:$I$9948,$B1535,FALSE)</f>
        <v>0</v>
      </c>
    </row>
    <row r="1536">
      <c r="B1536">
        <v>1536</v>
      </c>
      <c r="C1536">
        <f>HLOOKUP($C$1,$D$1:$I$9948,$B1536,FALSE)</f>
        <v>0</v>
      </c>
    </row>
    <row r="1537">
      <c r="B1537">
        <v>1537</v>
      </c>
      <c r="C1537">
        <f>HLOOKUP($C$1,$D$1:$I$9948,$B1537,FALSE)</f>
        <v>0</v>
      </c>
    </row>
    <row r="1538">
      <c r="B1538">
        <v>1538</v>
      </c>
      <c r="C1538">
        <f>HLOOKUP($C$1,$D$1:$I$9948,$B1538,FALSE)</f>
        <v>0</v>
      </c>
    </row>
    <row r="1539">
      <c r="B1539">
        <v>1539</v>
      </c>
      <c r="C1539">
        <f>HLOOKUP($C$1,$D$1:$I$9948,$B1539,FALSE)</f>
        <v>0</v>
      </c>
    </row>
    <row r="1540">
      <c r="B1540">
        <v>1540</v>
      </c>
      <c r="C1540">
        <f>HLOOKUP($C$1,$D$1:$I$9948,$B1540,FALSE)</f>
        <v>0</v>
      </c>
    </row>
    <row r="1541">
      <c r="B1541">
        <v>1541</v>
      </c>
      <c r="C1541">
        <f>HLOOKUP($C$1,$D$1:$I$9948,$B1541,FALSE)</f>
        <v>0</v>
      </c>
    </row>
    <row r="1542">
      <c r="B1542">
        <v>1542</v>
      </c>
      <c r="C1542">
        <f>HLOOKUP($C$1,$D$1:$I$9948,$B1542,FALSE)</f>
        <v>0</v>
      </c>
    </row>
    <row r="1543">
      <c r="B1543">
        <v>1543</v>
      </c>
      <c r="C1543">
        <f>HLOOKUP($C$1,$D$1:$I$9948,$B1543,FALSE)</f>
        <v>0</v>
      </c>
    </row>
    <row r="1544">
      <c r="B1544">
        <v>1544</v>
      </c>
      <c r="C1544">
        <f>HLOOKUP($C$1,$D$1:$I$9948,$B1544,FALSE)</f>
        <v>0</v>
      </c>
    </row>
    <row r="1545">
      <c r="B1545">
        <v>1545</v>
      </c>
      <c r="C1545">
        <f>HLOOKUP($C$1,$D$1:$I$9948,$B1545,FALSE)</f>
        <v>0</v>
      </c>
    </row>
    <row r="1546">
      <c r="B1546">
        <v>1546</v>
      </c>
      <c r="C1546">
        <f>HLOOKUP($C$1,$D$1:$I$9948,$B1546,FALSE)</f>
        <v>0</v>
      </c>
    </row>
    <row r="1547">
      <c r="B1547">
        <v>1547</v>
      </c>
      <c r="C1547">
        <f>HLOOKUP($C$1,$D$1:$I$9948,$B1547,FALSE)</f>
        <v>0</v>
      </c>
    </row>
    <row r="1548">
      <c r="B1548">
        <v>1548</v>
      </c>
      <c r="C1548">
        <f>HLOOKUP($C$1,$D$1:$I$9948,$B1548,FALSE)</f>
        <v>0</v>
      </c>
    </row>
    <row r="1549">
      <c r="B1549">
        <v>1549</v>
      </c>
      <c r="C1549">
        <f>HLOOKUP($C$1,$D$1:$I$9948,$B1549,FALSE)</f>
        <v>0</v>
      </c>
    </row>
    <row r="1550">
      <c r="B1550">
        <v>1550</v>
      </c>
      <c r="C1550">
        <f>HLOOKUP($C$1,$D$1:$I$9948,$B1550,FALSE)</f>
        <v>0</v>
      </c>
    </row>
    <row r="1551">
      <c r="B1551">
        <v>1551</v>
      </c>
      <c r="C1551">
        <f>HLOOKUP($C$1,$D$1:$I$9948,$B1551,FALSE)</f>
        <v>0</v>
      </c>
    </row>
    <row r="1552">
      <c r="B1552">
        <v>1552</v>
      </c>
      <c r="C1552">
        <f>HLOOKUP($C$1,$D$1:$I$9948,$B1552,FALSE)</f>
        <v>0</v>
      </c>
    </row>
    <row r="1553">
      <c r="B1553">
        <v>1553</v>
      </c>
      <c r="C1553">
        <f>HLOOKUP($C$1,$D$1:$I$9948,$B1553,FALSE)</f>
        <v>0</v>
      </c>
    </row>
    <row r="1554">
      <c r="B1554">
        <v>1554</v>
      </c>
      <c r="C1554">
        <f>HLOOKUP($C$1,$D$1:$I$9948,$B1554,FALSE)</f>
        <v>0</v>
      </c>
    </row>
    <row r="1555">
      <c r="B1555">
        <v>1555</v>
      </c>
      <c r="C1555">
        <f>HLOOKUP($C$1,$D$1:$I$9948,$B1555,FALSE)</f>
        <v>0</v>
      </c>
    </row>
    <row r="1556">
      <c r="B1556">
        <v>1556</v>
      </c>
      <c r="C1556">
        <f>HLOOKUP($C$1,$D$1:$I$9948,$B1556,FALSE)</f>
        <v>0</v>
      </c>
    </row>
    <row r="1557">
      <c r="B1557">
        <v>1557</v>
      </c>
      <c r="C1557">
        <f>HLOOKUP($C$1,$D$1:$I$9948,$B1557,FALSE)</f>
        <v>0</v>
      </c>
    </row>
    <row r="1558">
      <c r="B1558">
        <v>1558</v>
      </c>
      <c r="C1558">
        <f>HLOOKUP($C$1,$D$1:$I$9948,$B1558,FALSE)</f>
        <v>0</v>
      </c>
    </row>
    <row r="1559">
      <c r="B1559">
        <v>1559</v>
      </c>
      <c r="C1559">
        <f>HLOOKUP($C$1,$D$1:$I$9948,$B1559,FALSE)</f>
        <v>0</v>
      </c>
    </row>
    <row r="1560">
      <c r="B1560">
        <v>1560</v>
      </c>
      <c r="C1560">
        <f>HLOOKUP($C$1,$D$1:$I$9948,$B1560,FALSE)</f>
        <v>0</v>
      </c>
    </row>
    <row r="1561">
      <c r="B1561">
        <v>1561</v>
      </c>
      <c r="C1561">
        <f>HLOOKUP($C$1,$D$1:$I$9948,$B1561,FALSE)</f>
        <v>0</v>
      </c>
    </row>
    <row r="1562">
      <c r="B1562">
        <v>1562</v>
      </c>
      <c r="C1562">
        <f>HLOOKUP($C$1,$D$1:$I$9948,$B1562,FALSE)</f>
        <v>0</v>
      </c>
    </row>
    <row r="1563">
      <c r="B1563">
        <v>1563</v>
      </c>
      <c r="C1563">
        <f>HLOOKUP($C$1,$D$1:$I$9948,$B1563,FALSE)</f>
        <v>0</v>
      </c>
    </row>
    <row r="1564">
      <c r="B1564">
        <v>1564</v>
      </c>
      <c r="C1564">
        <f>HLOOKUP($C$1,$D$1:$I$9948,$B1564,FALSE)</f>
        <v>0</v>
      </c>
    </row>
    <row r="1565">
      <c r="B1565">
        <v>1565</v>
      </c>
      <c r="C1565">
        <f>HLOOKUP($C$1,$D$1:$I$9948,$B1565,FALSE)</f>
        <v>0</v>
      </c>
    </row>
    <row r="1566">
      <c r="B1566">
        <v>1566</v>
      </c>
      <c r="C1566">
        <f>HLOOKUP($C$1,$D$1:$I$9948,$B1566,FALSE)</f>
        <v>0</v>
      </c>
    </row>
    <row r="1567">
      <c r="B1567">
        <v>1567</v>
      </c>
      <c r="C1567">
        <f>HLOOKUP($C$1,$D$1:$I$9948,$B1567,FALSE)</f>
        <v>0</v>
      </c>
    </row>
    <row r="1568">
      <c r="B1568">
        <v>1568</v>
      </c>
      <c r="C1568">
        <f>HLOOKUP($C$1,$D$1:$I$9948,$B1568,FALSE)</f>
        <v>0</v>
      </c>
    </row>
    <row r="1569">
      <c r="B1569">
        <v>1569</v>
      </c>
      <c r="C1569">
        <f>HLOOKUP($C$1,$D$1:$I$9948,$B1569,FALSE)</f>
        <v>0</v>
      </c>
    </row>
    <row r="1570">
      <c r="B1570">
        <v>1570</v>
      </c>
      <c r="C1570">
        <f>HLOOKUP($C$1,$D$1:$I$9948,$B1570,FALSE)</f>
        <v>0</v>
      </c>
    </row>
    <row r="1571">
      <c r="B1571">
        <v>1571</v>
      </c>
      <c r="C1571">
        <f>HLOOKUP($C$1,$D$1:$I$9948,$B1571,FALSE)</f>
        <v>0</v>
      </c>
    </row>
    <row r="1572">
      <c r="B1572">
        <v>1572</v>
      </c>
      <c r="C1572">
        <f>HLOOKUP($C$1,$D$1:$I$9948,$B1572,FALSE)</f>
        <v>0</v>
      </c>
    </row>
    <row r="1573">
      <c r="B1573">
        <v>1573</v>
      </c>
      <c r="C1573">
        <f>HLOOKUP($C$1,$D$1:$I$9948,$B1573,FALSE)</f>
        <v>0</v>
      </c>
    </row>
    <row r="1574">
      <c r="B1574">
        <v>1574</v>
      </c>
      <c r="C1574">
        <f>HLOOKUP($C$1,$D$1:$I$9948,$B1574,FALSE)</f>
        <v>0</v>
      </c>
    </row>
    <row r="1575">
      <c r="B1575">
        <v>1575</v>
      </c>
      <c r="C1575">
        <f>HLOOKUP($C$1,$D$1:$I$9948,$B1575,FALSE)</f>
        <v>0</v>
      </c>
    </row>
    <row r="1576">
      <c r="B1576">
        <v>1576</v>
      </c>
      <c r="C1576">
        <f>HLOOKUP($C$1,$D$1:$I$9948,$B1576,FALSE)</f>
        <v>0</v>
      </c>
    </row>
    <row r="1577">
      <c r="B1577">
        <v>1577</v>
      </c>
      <c r="C1577">
        <f>HLOOKUP($C$1,$D$1:$I$9948,$B1577,FALSE)</f>
        <v>0</v>
      </c>
    </row>
    <row r="1578">
      <c r="B1578">
        <v>1578</v>
      </c>
      <c r="C1578">
        <f>HLOOKUP($C$1,$D$1:$I$9948,$B1578,FALSE)</f>
        <v>0</v>
      </c>
    </row>
    <row r="1579">
      <c r="B1579">
        <v>1579</v>
      </c>
      <c r="C1579">
        <f>HLOOKUP($C$1,$D$1:$I$9948,$B1579,FALSE)</f>
        <v>0</v>
      </c>
    </row>
    <row r="1580">
      <c r="B1580">
        <v>1580</v>
      </c>
      <c r="C1580">
        <f>HLOOKUP($C$1,$D$1:$I$9948,$B1580,FALSE)</f>
        <v>0</v>
      </c>
    </row>
    <row r="1581">
      <c r="B1581">
        <v>1581</v>
      </c>
      <c r="C1581">
        <f>HLOOKUP($C$1,$D$1:$I$9948,$B1581,FALSE)</f>
        <v>0</v>
      </c>
    </row>
    <row r="1582">
      <c r="B1582">
        <v>1582</v>
      </c>
      <c r="C1582">
        <f>HLOOKUP($C$1,$D$1:$I$9948,$B1582,FALSE)</f>
        <v>0</v>
      </c>
    </row>
    <row r="1583">
      <c r="B1583">
        <v>1583</v>
      </c>
      <c r="C1583">
        <f>HLOOKUP($C$1,$D$1:$I$9948,$B1583,FALSE)</f>
        <v>0</v>
      </c>
    </row>
    <row r="1584">
      <c r="B1584">
        <v>1584</v>
      </c>
      <c r="C1584">
        <f>HLOOKUP($C$1,$D$1:$I$9948,$B1584,FALSE)</f>
        <v>0</v>
      </c>
    </row>
    <row r="1585">
      <c r="B1585">
        <v>1585</v>
      </c>
      <c r="C1585">
        <f>HLOOKUP($C$1,$D$1:$I$9948,$B1585,FALSE)</f>
        <v>0</v>
      </c>
    </row>
    <row r="1586">
      <c r="B1586">
        <v>1586</v>
      </c>
      <c r="C1586">
        <f>HLOOKUP($C$1,$D$1:$I$9948,$B1586,FALSE)</f>
        <v>0</v>
      </c>
    </row>
    <row r="1587">
      <c r="B1587">
        <v>1587</v>
      </c>
      <c r="C1587">
        <f>HLOOKUP($C$1,$D$1:$I$9948,$B1587,FALSE)</f>
        <v>0</v>
      </c>
    </row>
    <row r="1588">
      <c r="B1588">
        <v>1588</v>
      </c>
      <c r="C1588">
        <f>HLOOKUP($C$1,$D$1:$I$9948,$B1588,FALSE)</f>
        <v>0</v>
      </c>
    </row>
    <row r="1589">
      <c r="B1589">
        <v>1589</v>
      </c>
      <c r="C1589">
        <f>HLOOKUP($C$1,$D$1:$I$9948,$B1589,FALSE)</f>
        <v>0</v>
      </c>
    </row>
    <row r="1590">
      <c r="B1590">
        <v>1590</v>
      </c>
      <c r="C1590">
        <f>HLOOKUP($C$1,$D$1:$I$9948,$B1590,FALSE)</f>
        <v>0</v>
      </c>
    </row>
    <row r="1591">
      <c r="B1591">
        <v>1591</v>
      </c>
      <c r="C1591">
        <f>HLOOKUP($C$1,$D$1:$I$9948,$B1591,FALSE)</f>
        <v>0</v>
      </c>
    </row>
    <row r="1592">
      <c r="B1592">
        <v>1592</v>
      </c>
      <c r="C1592">
        <f>HLOOKUP($C$1,$D$1:$I$9948,$B1592,FALSE)</f>
        <v>0</v>
      </c>
    </row>
    <row r="1593">
      <c r="B1593">
        <v>1593</v>
      </c>
      <c r="C1593">
        <f>HLOOKUP($C$1,$D$1:$I$9948,$B1593,FALSE)</f>
        <v>0</v>
      </c>
    </row>
    <row r="1594">
      <c r="B1594">
        <v>1594</v>
      </c>
      <c r="C1594">
        <f>HLOOKUP($C$1,$D$1:$I$9948,$B1594,FALSE)</f>
        <v>0</v>
      </c>
    </row>
    <row r="1595">
      <c r="B1595">
        <v>1595</v>
      </c>
      <c r="C1595">
        <f>HLOOKUP($C$1,$D$1:$I$9948,$B1595,FALSE)</f>
        <v>0</v>
      </c>
    </row>
    <row r="1596">
      <c r="B1596">
        <v>1596</v>
      </c>
      <c r="C1596">
        <f>HLOOKUP($C$1,$D$1:$I$9948,$B1596,FALSE)</f>
        <v>0</v>
      </c>
    </row>
    <row r="1597">
      <c r="B1597">
        <v>1597</v>
      </c>
      <c r="C1597">
        <f>HLOOKUP($C$1,$D$1:$I$9948,$B1597,FALSE)</f>
        <v>0</v>
      </c>
    </row>
    <row r="1598">
      <c r="B1598">
        <v>1598</v>
      </c>
      <c r="C1598">
        <f>HLOOKUP($C$1,$D$1:$I$9948,$B1598,FALSE)</f>
        <v>0</v>
      </c>
    </row>
    <row r="1599">
      <c r="B1599">
        <v>1599</v>
      </c>
      <c r="C1599">
        <f>HLOOKUP($C$1,$D$1:$I$9948,$B1599,FALSE)</f>
        <v>0</v>
      </c>
    </row>
    <row r="1600">
      <c r="B1600">
        <v>1600</v>
      </c>
      <c r="C1600">
        <f>HLOOKUP($C$1,$D$1:$I$9948,$B1600,FALSE)</f>
        <v>0</v>
      </c>
    </row>
    <row r="1601">
      <c r="B1601">
        <v>1601</v>
      </c>
      <c r="C1601">
        <f>HLOOKUP($C$1,$D$1:$I$9948,$B1601,FALSE)</f>
        <v>0</v>
      </c>
    </row>
    <row r="1602">
      <c r="B1602">
        <v>1602</v>
      </c>
      <c r="C1602">
        <f>HLOOKUP($C$1,$D$1:$I$9948,$B1602,FALSE)</f>
        <v>0</v>
      </c>
    </row>
    <row r="1603">
      <c r="B1603">
        <v>1603</v>
      </c>
      <c r="C1603">
        <f>HLOOKUP($C$1,$D$1:$I$9948,$B1603,FALSE)</f>
        <v>0</v>
      </c>
    </row>
    <row r="1604">
      <c r="B1604">
        <v>1604</v>
      </c>
      <c r="C1604">
        <f>HLOOKUP($C$1,$D$1:$I$9948,$B1604,FALSE)</f>
        <v>0</v>
      </c>
    </row>
    <row r="1605">
      <c r="B1605">
        <v>1605</v>
      </c>
      <c r="C1605">
        <f>HLOOKUP($C$1,$D$1:$I$9948,$B1605,FALSE)</f>
        <v>0</v>
      </c>
    </row>
    <row r="1606">
      <c r="B1606">
        <v>1606</v>
      </c>
      <c r="C1606">
        <f>HLOOKUP($C$1,$D$1:$I$9948,$B1606,FALSE)</f>
        <v>0</v>
      </c>
    </row>
    <row r="1607">
      <c r="B1607">
        <v>1607</v>
      </c>
      <c r="C1607">
        <f>HLOOKUP($C$1,$D$1:$I$9948,$B1607,FALSE)</f>
        <v>0</v>
      </c>
    </row>
    <row r="1608">
      <c r="B1608">
        <v>1608</v>
      </c>
      <c r="C1608">
        <f>HLOOKUP($C$1,$D$1:$I$9948,$B1608,FALSE)</f>
        <v>0</v>
      </c>
    </row>
    <row r="1609">
      <c r="B1609">
        <v>1609</v>
      </c>
      <c r="C1609">
        <f>HLOOKUP($C$1,$D$1:$I$9948,$B1609,FALSE)</f>
        <v>0</v>
      </c>
    </row>
    <row r="1610">
      <c r="B1610">
        <v>1610</v>
      </c>
      <c r="C1610">
        <f>HLOOKUP($C$1,$D$1:$I$9948,$B1610,FALSE)</f>
        <v>0</v>
      </c>
    </row>
    <row r="1611">
      <c r="B1611">
        <v>1611</v>
      </c>
      <c r="C1611">
        <f>HLOOKUP($C$1,$D$1:$I$9948,$B1611,FALSE)</f>
        <v>0</v>
      </c>
    </row>
    <row r="1612">
      <c r="B1612">
        <v>1612</v>
      </c>
      <c r="C1612">
        <f>HLOOKUP($C$1,$D$1:$I$9948,$B1612,FALSE)</f>
        <v>0</v>
      </c>
    </row>
    <row r="1613">
      <c r="B1613">
        <v>1613</v>
      </c>
      <c r="C1613">
        <f>HLOOKUP($C$1,$D$1:$I$9948,$B1613,FALSE)</f>
        <v>0</v>
      </c>
    </row>
    <row r="1614">
      <c r="B1614">
        <v>1614</v>
      </c>
      <c r="C1614">
        <f>HLOOKUP($C$1,$D$1:$I$9948,$B1614,FALSE)</f>
        <v>0</v>
      </c>
    </row>
    <row r="1615">
      <c r="B1615">
        <v>1615</v>
      </c>
      <c r="C1615">
        <f>HLOOKUP($C$1,$D$1:$I$9948,$B1615,FALSE)</f>
        <v>0</v>
      </c>
    </row>
    <row r="1616">
      <c r="B1616">
        <v>1616</v>
      </c>
      <c r="C1616">
        <f>HLOOKUP($C$1,$D$1:$I$9948,$B1616,FALSE)</f>
        <v>0</v>
      </c>
    </row>
    <row r="1617">
      <c r="B1617">
        <v>1617</v>
      </c>
      <c r="C1617">
        <f>HLOOKUP($C$1,$D$1:$I$9948,$B1617,FALSE)</f>
        <v>0</v>
      </c>
    </row>
    <row r="1618">
      <c r="B1618">
        <v>1618</v>
      </c>
      <c r="C1618">
        <f>HLOOKUP($C$1,$D$1:$I$9948,$B1618,FALSE)</f>
        <v>0</v>
      </c>
    </row>
    <row r="1619">
      <c r="B1619">
        <v>1619</v>
      </c>
      <c r="C1619">
        <f>HLOOKUP($C$1,$D$1:$I$9948,$B1619,FALSE)</f>
        <v>0</v>
      </c>
    </row>
    <row r="1620">
      <c r="B1620">
        <v>1620</v>
      </c>
      <c r="C1620">
        <f>HLOOKUP($C$1,$D$1:$I$9948,$B1620,FALSE)</f>
        <v>0</v>
      </c>
    </row>
    <row r="1621">
      <c r="B1621">
        <v>1621</v>
      </c>
      <c r="C1621">
        <f>HLOOKUP($C$1,$D$1:$I$9948,$B1621,FALSE)</f>
        <v>0</v>
      </c>
    </row>
    <row r="1622">
      <c r="B1622">
        <v>1622</v>
      </c>
      <c r="C1622">
        <f>HLOOKUP($C$1,$D$1:$I$9948,$B1622,FALSE)</f>
        <v>0</v>
      </c>
    </row>
    <row r="1623">
      <c r="B1623">
        <v>1623</v>
      </c>
      <c r="C1623">
        <f>HLOOKUP($C$1,$D$1:$I$9948,$B1623,FALSE)</f>
        <v>0</v>
      </c>
    </row>
    <row r="1624">
      <c r="B1624">
        <v>1624</v>
      </c>
      <c r="C1624">
        <f>HLOOKUP($C$1,$D$1:$I$9948,$B1624,FALSE)</f>
        <v>0</v>
      </c>
    </row>
    <row r="1625">
      <c r="B1625">
        <v>1625</v>
      </c>
      <c r="C1625">
        <f>HLOOKUP($C$1,$D$1:$I$9948,$B1625,FALSE)</f>
        <v>0</v>
      </c>
    </row>
    <row r="1626">
      <c r="B1626">
        <v>1626</v>
      </c>
      <c r="C1626">
        <f>HLOOKUP($C$1,$D$1:$I$9948,$B1626,FALSE)</f>
        <v>0</v>
      </c>
    </row>
    <row r="1627">
      <c r="B1627">
        <v>1627</v>
      </c>
      <c r="C1627">
        <f>HLOOKUP($C$1,$D$1:$I$9948,$B1627,FALSE)</f>
        <v>0</v>
      </c>
    </row>
    <row r="1628">
      <c r="B1628">
        <v>1628</v>
      </c>
      <c r="C1628">
        <f>HLOOKUP($C$1,$D$1:$I$9948,$B1628,FALSE)</f>
        <v>0</v>
      </c>
    </row>
    <row r="1629">
      <c r="B1629">
        <v>1629</v>
      </c>
      <c r="C1629">
        <f>HLOOKUP($C$1,$D$1:$I$9948,$B1629,FALSE)</f>
        <v>0</v>
      </c>
    </row>
    <row r="1630">
      <c r="B1630">
        <v>1630</v>
      </c>
      <c r="C1630">
        <f>HLOOKUP($C$1,$D$1:$I$9948,$B1630,FALSE)</f>
        <v>0</v>
      </c>
    </row>
    <row r="1631">
      <c r="B1631">
        <v>1631</v>
      </c>
      <c r="C1631">
        <f>HLOOKUP($C$1,$D$1:$I$9948,$B1631,FALSE)</f>
        <v>0</v>
      </c>
    </row>
    <row r="1632">
      <c r="B1632">
        <v>1632</v>
      </c>
      <c r="C1632">
        <f>HLOOKUP($C$1,$D$1:$I$9948,$B1632,FALSE)</f>
        <v>0</v>
      </c>
    </row>
    <row r="1633">
      <c r="B1633">
        <v>1633</v>
      </c>
      <c r="C1633">
        <f>HLOOKUP($C$1,$D$1:$I$9948,$B1633,FALSE)</f>
        <v>0</v>
      </c>
    </row>
    <row r="1634">
      <c r="B1634">
        <v>1634</v>
      </c>
      <c r="C1634">
        <f>HLOOKUP($C$1,$D$1:$I$9948,$B1634,FALSE)</f>
        <v>0</v>
      </c>
    </row>
    <row r="1635">
      <c r="B1635">
        <v>1635</v>
      </c>
      <c r="C1635">
        <f>HLOOKUP($C$1,$D$1:$I$9948,$B1635,FALSE)</f>
        <v>0</v>
      </c>
    </row>
    <row r="1636">
      <c r="B1636">
        <v>1636</v>
      </c>
      <c r="C1636">
        <f>HLOOKUP($C$1,$D$1:$I$9948,$B1636,FALSE)</f>
        <v>0</v>
      </c>
    </row>
    <row r="1637">
      <c r="B1637">
        <v>1637</v>
      </c>
      <c r="C1637">
        <f>HLOOKUP($C$1,$D$1:$I$9948,$B1637,FALSE)</f>
        <v>0</v>
      </c>
    </row>
    <row r="1638">
      <c r="B1638">
        <v>1638</v>
      </c>
      <c r="C1638">
        <f>HLOOKUP($C$1,$D$1:$I$9948,$B1638,FALSE)</f>
        <v>0</v>
      </c>
    </row>
    <row r="1639">
      <c r="B1639">
        <v>1639</v>
      </c>
      <c r="C1639">
        <f>HLOOKUP($C$1,$D$1:$I$9948,$B1639,FALSE)</f>
        <v>0</v>
      </c>
    </row>
    <row r="1640">
      <c r="B1640">
        <v>1640</v>
      </c>
      <c r="C1640">
        <f>HLOOKUP($C$1,$D$1:$I$9948,$B1640,FALSE)</f>
        <v>0</v>
      </c>
    </row>
    <row r="1641">
      <c r="B1641">
        <v>1641</v>
      </c>
      <c r="C1641">
        <f>HLOOKUP($C$1,$D$1:$I$9948,$B1641,FALSE)</f>
        <v>0</v>
      </c>
    </row>
    <row r="1642">
      <c r="B1642">
        <v>1642</v>
      </c>
      <c r="C1642">
        <f>HLOOKUP($C$1,$D$1:$I$9948,$B1642,FALSE)</f>
        <v>0</v>
      </c>
    </row>
    <row r="1643">
      <c r="B1643">
        <v>1643</v>
      </c>
      <c r="C1643">
        <f>HLOOKUP($C$1,$D$1:$I$9948,$B1643,FALSE)</f>
        <v>0</v>
      </c>
    </row>
    <row r="1644">
      <c r="B1644">
        <v>1644</v>
      </c>
      <c r="C1644">
        <f>HLOOKUP($C$1,$D$1:$I$9948,$B1644,FALSE)</f>
        <v>0</v>
      </c>
    </row>
    <row r="1645">
      <c r="B1645">
        <v>1645</v>
      </c>
      <c r="C1645">
        <f>HLOOKUP($C$1,$D$1:$I$9948,$B1645,FALSE)</f>
        <v>0</v>
      </c>
    </row>
    <row r="1646">
      <c r="B1646">
        <v>1646</v>
      </c>
      <c r="C1646">
        <f>HLOOKUP($C$1,$D$1:$I$9948,$B1646,FALSE)</f>
        <v>0</v>
      </c>
    </row>
    <row r="1647">
      <c r="B1647">
        <v>1647</v>
      </c>
      <c r="C1647">
        <f>HLOOKUP($C$1,$D$1:$I$9948,$B1647,FALSE)</f>
        <v>0</v>
      </c>
    </row>
    <row r="1648">
      <c r="B1648">
        <v>1648</v>
      </c>
      <c r="C1648">
        <f>HLOOKUP($C$1,$D$1:$I$9948,$B1648,FALSE)</f>
        <v>0</v>
      </c>
    </row>
    <row r="1649">
      <c r="B1649">
        <v>1649</v>
      </c>
      <c r="C1649">
        <f>HLOOKUP($C$1,$D$1:$I$9948,$B1649,FALSE)</f>
        <v>0</v>
      </c>
    </row>
    <row r="1650">
      <c r="B1650">
        <v>1650</v>
      </c>
      <c r="C1650">
        <f>HLOOKUP($C$1,$D$1:$I$9948,$B1650,FALSE)</f>
        <v>0</v>
      </c>
    </row>
    <row r="1651">
      <c r="B1651">
        <v>1651</v>
      </c>
      <c r="C1651">
        <f>HLOOKUP($C$1,$D$1:$I$9948,$B1651,FALSE)</f>
        <v>0</v>
      </c>
    </row>
    <row r="1652">
      <c r="B1652">
        <v>1652</v>
      </c>
      <c r="C1652">
        <f>HLOOKUP($C$1,$D$1:$I$9948,$B1652,FALSE)</f>
        <v>0</v>
      </c>
    </row>
    <row r="1653">
      <c r="B1653">
        <v>1653</v>
      </c>
      <c r="C1653">
        <f>HLOOKUP($C$1,$D$1:$I$9948,$B1653,FALSE)</f>
        <v>0</v>
      </c>
    </row>
    <row r="1654">
      <c r="B1654">
        <v>1654</v>
      </c>
      <c r="C1654">
        <f>HLOOKUP($C$1,$D$1:$I$9948,$B1654,FALSE)</f>
        <v>0</v>
      </c>
    </row>
    <row r="1655">
      <c r="B1655">
        <v>1655</v>
      </c>
      <c r="C1655">
        <f>HLOOKUP($C$1,$D$1:$I$9948,$B1655,FALSE)</f>
        <v>0</v>
      </c>
    </row>
    <row r="1656">
      <c r="B1656">
        <v>1656</v>
      </c>
      <c r="C1656">
        <f>HLOOKUP($C$1,$D$1:$I$9948,$B1656,FALSE)</f>
        <v>0</v>
      </c>
    </row>
    <row r="1657">
      <c r="B1657">
        <v>1657</v>
      </c>
      <c r="C1657">
        <f>HLOOKUP($C$1,$D$1:$I$9948,$B1657,FALSE)</f>
        <v>0</v>
      </c>
    </row>
    <row r="1658">
      <c r="B1658">
        <v>1658</v>
      </c>
      <c r="C1658">
        <f>HLOOKUP($C$1,$D$1:$I$9948,$B1658,FALSE)</f>
        <v>0</v>
      </c>
    </row>
    <row r="1659">
      <c r="B1659">
        <v>1659</v>
      </c>
      <c r="C1659">
        <f>HLOOKUP($C$1,$D$1:$I$9948,$B1659,FALSE)</f>
        <v>0</v>
      </c>
    </row>
    <row r="1660">
      <c r="B1660">
        <v>1660</v>
      </c>
      <c r="C1660">
        <f>HLOOKUP($C$1,$D$1:$I$9948,$B1660,FALSE)</f>
        <v>0</v>
      </c>
    </row>
    <row r="1661">
      <c r="B1661">
        <v>1661</v>
      </c>
      <c r="C1661">
        <f>HLOOKUP($C$1,$D$1:$I$9948,$B1661,FALSE)</f>
        <v>0</v>
      </c>
    </row>
    <row r="1662">
      <c r="B1662">
        <v>1662</v>
      </c>
      <c r="C1662">
        <f>HLOOKUP($C$1,$D$1:$I$9948,$B1662,FALSE)</f>
        <v>0</v>
      </c>
    </row>
    <row r="1663">
      <c r="B1663">
        <v>1663</v>
      </c>
      <c r="C1663">
        <f>HLOOKUP($C$1,$D$1:$I$9948,$B1663,FALSE)</f>
        <v>0</v>
      </c>
    </row>
    <row r="1664">
      <c r="B1664">
        <v>1664</v>
      </c>
      <c r="C1664">
        <f>HLOOKUP($C$1,$D$1:$I$9948,$B1664,FALSE)</f>
        <v>0</v>
      </c>
    </row>
    <row r="1665">
      <c r="B1665">
        <v>1665</v>
      </c>
      <c r="C1665">
        <f>HLOOKUP($C$1,$D$1:$I$9948,$B1665,FALSE)</f>
        <v>0</v>
      </c>
    </row>
    <row r="1666">
      <c r="B1666">
        <v>1666</v>
      </c>
      <c r="C1666">
        <f>HLOOKUP($C$1,$D$1:$I$9948,$B1666,FALSE)</f>
        <v>0</v>
      </c>
    </row>
    <row r="1667">
      <c r="B1667">
        <v>1667</v>
      </c>
      <c r="C1667">
        <f>HLOOKUP($C$1,$D$1:$I$9948,$B1667,FALSE)</f>
        <v>0</v>
      </c>
    </row>
    <row r="1668">
      <c r="B1668">
        <v>1668</v>
      </c>
      <c r="C1668">
        <f>HLOOKUP($C$1,$D$1:$I$9948,$B1668,FALSE)</f>
        <v>0</v>
      </c>
    </row>
    <row r="1669">
      <c r="B1669">
        <v>1669</v>
      </c>
      <c r="C1669">
        <f>HLOOKUP($C$1,$D$1:$I$9948,$B1669,FALSE)</f>
        <v>0</v>
      </c>
    </row>
    <row r="1670">
      <c r="B1670">
        <v>1670</v>
      </c>
      <c r="C1670">
        <f>HLOOKUP($C$1,$D$1:$I$9948,$B1670,FALSE)</f>
        <v>0</v>
      </c>
    </row>
    <row r="1671">
      <c r="B1671">
        <v>1671</v>
      </c>
      <c r="C1671">
        <f>HLOOKUP($C$1,$D$1:$I$9948,$B1671,FALSE)</f>
        <v>0</v>
      </c>
    </row>
    <row r="1672">
      <c r="B1672">
        <v>1672</v>
      </c>
      <c r="C1672">
        <f>HLOOKUP($C$1,$D$1:$I$9948,$B1672,FALSE)</f>
        <v>0</v>
      </c>
    </row>
    <row r="1673">
      <c r="B1673">
        <v>1673</v>
      </c>
      <c r="C1673">
        <f>HLOOKUP($C$1,$D$1:$I$9948,$B1673,FALSE)</f>
        <v>0</v>
      </c>
    </row>
    <row r="1674">
      <c r="B1674">
        <v>1674</v>
      </c>
      <c r="C1674">
        <f>HLOOKUP($C$1,$D$1:$I$9948,$B1674,FALSE)</f>
        <v>0</v>
      </c>
    </row>
    <row r="1675">
      <c r="B1675">
        <v>1675</v>
      </c>
      <c r="C1675">
        <f>HLOOKUP($C$1,$D$1:$I$9948,$B1675,FALSE)</f>
        <v>0</v>
      </c>
    </row>
    <row r="1676">
      <c r="B1676">
        <v>1676</v>
      </c>
      <c r="C1676">
        <f>HLOOKUP($C$1,$D$1:$I$9948,$B1676,FALSE)</f>
        <v>0</v>
      </c>
    </row>
    <row r="1677">
      <c r="B1677">
        <v>1677</v>
      </c>
      <c r="C1677">
        <f>HLOOKUP($C$1,$D$1:$I$9948,$B1677,FALSE)</f>
        <v>0</v>
      </c>
    </row>
    <row r="1678">
      <c r="B1678">
        <v>1678</v>
      </c>
      <c r="C1678">
        <f>HLOOKUP($C$1,$D$1:$I$9948,$B1678,FALSE)</f>
        <v>0</v>
      </c>
    </row>
    <row r="1679">
      <c r="B1679">
        <v>1679</v>
      </c>
      <c r="C1679">
        <f>HLOOKUP($C$1,$D$1:$I$9948,$B1679,FALSE)</f>
        <v>0</v>
      </c>
    </row>
    <row r="1680">
      <c r="B1680">
        <v>1680</v>
      </c>
      <c r="C1680">
        <f>HLOOKUP($C$1,$D$1:$I$9948,$B1680,FALSE)</f>
        <v>0</v>
      </c>
    </row>
    <row r="1681">
      <c r="B1681">
        <v>1681</v>
      </c>
      <c r="C1681">
        <f>HLOOKUP($C$1,$D$1:$I$9948,$B1681,FALSE)</f>
        <v>0</v>
      </c>
    </row>
    <row r="1682">
      <c r="B1682">
        <v>1682</v>
      </c>
      <c r="C1682">
        <f>HLOOKUP($C$1,$D$1:$I$9948,$B1682,FALSE)</f>
        <v>0</v>
      </c>
    </row>
    <row r="1683">
      <c r="B1683">
        <v>1683</v>
      </c>
      <c r="C1683">
        <f>HLOOKUP($C$1,$D$1:$I$9948,$B1683,FALSE)</f>
        <v>0</v>
      </c>
    </row>
    <row r="1684">
      <c r="B1684">
        <v>1684</v>
      </c>
      <c r="C1684">
        <f>HLOOKUP($C$1,$D$1:$I$9948,$B1684,FALSE)</f>
        <v>0</v>
      </c>
    </row>
    <row r="1685">
      <c r="B1685">
        <v>1685</v>
      </c>
      <c r="C1685">
        <f>HLOOKUP($C$1,$D$1:$I$9948,$B1685,FALSE)</f>
        <v>0</v>
      </c>
    </row>
    <row r="1686">
      <c r="B1686">
        <v>1686</v>
      </c>
      <c r="C1686">
        <f>HLOOKUP($C$1,$D$1:$I$9948,$B1686,FALSE)</f>
        <v>0</v>
      </c>
    </row>
    <row r="1687">
      <c r="B1687">
        <v>1687</v>
      </c>
      <c r="C1687">
        <f>HLOOKUP($C$1,$D$1:$I$9948,$B1687,FALSE)</f>
        <v>0</v>
      </c>
    </row>
    <row r="1688">
      <c r="B1688">
        <v>1688</v>
      </c>
      <c r="C1688">
        <f>HLOOKUP($C$1,$D$1:$I$9948,$B1688,FALSE)</f>
        <v>0</v>
      </c>
    </row>
    <row r="1689">
      <c r="B1689">
        <v>1689</v>
      </c>
      <c r="C1689">
        <f>HLOOKUP($C$1,$D$1:$I$9948,$B1689,FALSE)</f>
        <v>0</v>
      </c>
    </row>
    <row r="1690">
      <c r="B1690">
        <v>1690</v>
      </c>
      <c r="C1690">
        <f>HLOOKUP($C$1,$D$1:$I$9948,$B1690,FALSE)</f>
        <v>0</v>
      </c>
    </row>
    <row r="1691">
      <c r="B1691">
        <v>1691</v>
      </c>
      <c r="C1691">
        <f>HLOOKUP($C$1,$D$1:$I$9948,$B1691,FALSE)</f>
        <v>0</v>
      </c>
    </row>
    <row r="1692">
      <c r="B1692">
        <v>1692</v>
      </c>
      <c r="C1692">
        <f>HLOOKUP($C$1,$D$1:$I$9948,$B1692,FALSE)</f>
        <v>0</v>
      </c>
    </row>
    <row r="1693">
      <c r="B1693">
        <v>1693</v>
      </c>
      <c r="C1693">
        <f>HLOOKUP($C$1,$D$1:$I$9948,$B1693,FALSE)</f>
        <v>0</v>
      </c>
    </row>
    <row r="1694">
      <c r="B1694">
        <v>1694</v>
      </c>
      <c r="C1694">
        <f>HLOOKUP($C$1,$D$1:$I$9948,$B1694,FALSE)</f>
        <v>0</v>
      </c>
    </row>
    <row r="1695">
      <c r="B1695">
        <v>1695</v>
      </c>
      <c r="C1695">
        <f>HLOOKUP($C$1,$D$1:$I$9948,$B1695,FALSE)</f>
        <v>0</v>
      </c>
    </row>
    <row r="1696">
      <c r="B1696">
        <v>1696</v>
      </c>
      <c r="C1696">
        <f>HLOOKUP($C$1,$D$1:$I$9948,$B1696,FALSE)</f>
        <v>0</v>
      </c>
    </row>
    <row r="1697">
      <c r="B1697">
        <v>1697</v>
      </c>
      <c r="C1697">
        <f>HLOOKUP($C$1,$D$1:$I$9948,$B1697,FALSE)</f>
        <v>0</v>
      </c>
    </row>
    <row r="1698">
      <c r="B1698">
        <v>1698</v>
      </c>
      <c r="C1698">
        <f>HLOOKUP($C$1,$D$1:$I$9948,$B1698,FALSE)</f>
        <v>0</v>
      </c>
    </row>
    <row r="1699">
      <c r="B1699">
        <v>1699</v>
      </c>
      <c r="C1699">
        <f>HLOOKUP($C$1,$D$1:$I$9948,$B1699,FALSE)</f>
        <v>0</v>
      </c>
    </row>
    <row r="1700">
      <c r="B1700">
        <v>1700</v>
      </c>
      <c r="C1700">
        <f>HLOOKUP($C$1,$D$1:$I$9948,$B1700,FALSE)</f>
        <v>0</v>
      </c>
    </row>
    <row r="1701">
      <c r="B1701">
        <v>1701</v>
      </c>
      <c r="C1701">
        <f>HLOOKUP($C$1,$D$1:$I$9948,$B1701,FALSE)</f>
        <v>0</v>
      </c>
    </row>
    <row r="1702">
      <c r="B1702">
        <v>1702</v>
      </c>
      <c r="C1702">
        <f>HLOOKUP($C$1,$D$1:$I$9948,$B1702,FALSE)</f>
        <v>0</v>
      </c>
    </row>
    <row r="1703">
      <c r="B1703">
        <v>1703</v>
      </c>
      <c r="C1703">
        <f>HLOOKUP($C$1,$D$1:$I$9948,$B1703,FALSE)</f>
        <v>0</v>
      </c>
    </row>
    <row r="1704">
      <c r="B1704">
        <v>1704</v>
      </c>
      <c r="C1704">
        <f>HLOOKUP($C$1,$D$1:$I$9948,$B1704,FALSE)</f>
        <v>0</v>
      </c>
    </row>
    <row r="1705">
      <c r="B1705">
        <v>1705</v>
      </c>
      <c r="C1705">
        <f>HLOOKUP($C$1,$D$1:$I$9948,$B1705,FALSE)</f>
        <v>0</v>
      </c>
    </row>
    <row r="1706">
      <c r="B1706">
        <v>1706</v>
      </c>
      <c r="C1706">
        <f>HLOOKUP($C$1,$D$1:$I$9948,$B1706,FALSE)</f>
        <v>0</v>
      </c>
    </row>
    <row r="1707">
      <c r="B1707">
        <v>1707</v>
      </c>
      <c r="C1707">
        <f>HLOOKUP($C$1,$D$1:$I$9948,$B1707,FALSE)</f>
        <v>0</v>
      </c>
    </row>
    <row r="1708">
      <c r="B1708">
        <v>1708</v>
      </c>
      <c r="C1708">
        <f>HLOOKUP($C$1,$D$1:$I$9948,$B1708,FALSE)</f>
        <v>0</v>
      </c>
    </row>
    <row r="1709">
      <c r="B1709">
        <v>1709</v>
      </c>
      <c r="C1709">
        <f>HLOOKUP($C$1,$D$1:$I$9948,$B1709,FALSE)</f>
        <v>0</v>
      </c>
    </row>
    <row r="1710">
      <c r="B1710">
        <v>1710</v>
      </c>
      <c r="C1710">
        <f>HLOOKUP($C$1,$D$1:$I$9948,$B1710,FALSE)</f>
        <v>0</v>
      </c>
    </row>
    <row r="1711">
      <c r="B1711">
        <v>1711</v>
      </c>
      <c r="C1711">
        <f>HLOOKUP($C$1,$D$1:$I$9948,$B1711,FALSE)</f>
        <v>0</v>
      </c>
    </row>
    <row r="1712">
      <c r="B1712">
        <v>1712</v>
      </c>
      <c r="C1712">
        <f>HLOOKUP($C$1,$D$1:$I$9948,$B1712,FALSE)</f>
        <v>0</v>
      </c>
    </row>
    <row r="1713">
      <c r="B1713">
        <v>1713</v>
      </c>
      <c r="C1713">
        <f>HLOOKUP($C$1,$D$1:$I$9948,$B1713,FALSE)</f>
        <v>0</v>
      </c>
    </row>
    <row r="1714">
      <c r="B1714">
        <v>1714</v>
      </c>
      <c r="C1714">
        <f>HLOOKUP($C$1,$D$1:$I$9948,$B1714,FALSE)</f>
        <v>0</v>
      </c>
    </row>
    <row r="1715">
      <c r="B1715">
        <v>1715</v>
      </c>
      <c r="C1715">
        <f>HLOOKUP($C$1,$D$1:$I$9948,$B1715,FALSE)</f>
        <v>0</v>
      </c>
    </row>
    <row r="1716">
      <c r="B1716">
        <v>1716</v>
      </c>
      <c r="C1716">
        <f>HLOOKUP($C$1,$D$1:$I$9948,$B1716,FALSE)</f>
        <v>0</v>
      </c>
    </row>
    <row r="1717">
      <c r="B1717">
        <v>1717</v>
      </c>
      <c r="C1717">
        <f>HLOOKUP($C$1,$D$1:$I$9948,$B1717,FALSE)</f>
        <v>0</v>
      </c>
    </row>
    <row r="1718">
      <c r="B1718">
        <v>1718</v>
      </c>
      <c r="C1718">
        <f>HLOOKUP($C$1,$D$1:$I$9948,$B1718,FALSE)</f>
        <v>0</v>
      </c>
    </row>
    <row r="1719">
      <c r="B1719">
        <v>1719</v>
      </c>
      <c r="C1719">
        <f>HLOOKUP($C$1,$D$1:$I$9948,$B1719,FALSE)</f>
        <v>0</v>
      </c>
    </row>
    <row r="1720">
      <c r="B1720">
        <v>1720</v>
      </c>
      <c r="C1720">
        <f>HLOOKUP($C$1,$D$1:$I$9948,$B1720,FALSE)</f>
        <v>0</v>
      </c>
    </row>
    <row r="1721">
      <c r="B1721">
        <v>1721</v>
      </c>
      <c r="C1721">
        <f>HLOOKUP($C$1,$D$1:$I$9948,$B1721,FALSE)</f>
        <v>0</v>
      </c>
    </row>
    <row r="1722">
      <c r="B1722">
        <v>1722</v>
      </c>
      <c r="C1722">
        <f>HLOOKUP($C$1,$D$1:$I$9948,$B1722,FALSE)</f>
        <v>0</v>
      </c>
    </row>
    <row r="1723">
      <c r="B1723">
        <v>1723</v>
      </c>
      <c r="C1723">
        <f>HLOOKUP($C$1,$D$1:$I$9948,$B1723,FALSE)</f>
        <v>0</v>
      </c>
    </row>
    <row r="1724">
      <c r="B1724">
        <v>1724</v>
      </c>
      <c r="C1724">
        <f>HLOOKUP($C$1,$D$1:$I$9948,$B1724,FALSE)</f>
        <v>0</v>
      </c>
    </row>
    <row r="1725">
      <c r="B1725">
        <v>1725</v>
      </c>
      <c r="C1725">
        <f>HLOOKUP($C$1,$D$1:$I$9948,$B1725,FALSE)</f>
        <v>0</v>
      </c>
    </row>
    <row r="1726">
      <c r="B1726">
        <v>1726</v>
      </c>
      <c r="C1726">
        <f>HLOOKUP($C$1,$D$1:$I$9948,$B1726,FALSE)</f>
        <v>0</v>
      </c>
    </row>
    <row r="1727">
      <c r="B1727">
        <v>1727</v>
      </c>
      <c r="C1727">
        <f>HLOOKUP($C$1,$D$1:$I$9948,$B1727,FALSE)</f>
        <v>0</v>
      </c>
    </row>
    <row r="1728">
      <c r="B1728">
        <v>1728</v>
      </c>
      <c r="C1728">
        <f>HLOOKUP($C$1,$D$1:$I$9948,$B1728,FALSE)</f>
        <v>0</v>
      </c>
    </row>
    <row r="1729">
      <c r="B1729">
        <v>1729</v>
      </c>
      <c r="C1729">
        <f>HLOOKUP($C$1,$D$1:$I$9948,$B1729,FALSE)</f>
        <v>0</v>
      </c>
    </row>
    <row r="1730">
      <c r="B1730">
        <v>1730</v>
      </c>
      <c r="C1730">
        <f>HLOOKUP($C$1,$D$1:$I$9948,$B1730,FALSE)</f>
        <v>0</v>
      </c>
    </row>
    <row r="1731">
      <c r="B1731">
        <v>1731</v>
      </c>
      <c r="C1731">
        <f>HLOOKUP($C$1,$D$1:$I$9948,$B1731,FALSE)</f>
        <v>0</v>
      </c>
    </row>
    <row r="1732">
      <c r="B1732">
        <v>1732</v>
      </c>
      <c r="C1732">
        <f>HLOOKUP($C$1,$D$1:$I$9948,$B1732,FALSE)</f>
        <v>0</v>
      </c>
    </row>
    <row r="1733">
      <c r="B1733">
        <v>1733</v>
      </c>
      <c r="C1733">
        <f>HLOOKUP($C$1,$D$1:$I$9948,$B1733,FALSE)</f>
        <v>0</v>
      </c>
    </row>
    <row r="1734">
      <c r="B1734">
        <v>1734</v>
      </c>
      <c r="C1734">
        <f>HLOOKUP($C$1,$D$1:$I$9948,$B1734,FALSE)</f>
        <v>0</v>
      </c>
    </row>
    <row r="1735">
      <c r="B1735">
        <v>1735</v>
      </c>
      <c r="C1735">
        <f>HLOOKUP($C$1,$D$1:$I$9948,$B1735,FALSE)</f>
        <v>0</v>
      </c>
    </row>
    <row r="1736">
      <c r="B1736">
        <v>1736</v>
      </c>
      <c r="C1736">
        <f>HLOOKUP($C$1,$D$1:$I$9948,$B1736,FALSE)</f>
        <v>0</v>
      </c>
    </row>
    <row r="1737">
      <c r="B1737">
        <v>1737</v>
      </c>
      <c r="C1737">
        <f>HLOOKUP($C$1,$D$1:$I$9948,$B1737,FALSE)</f>
        <v>0</v>
      </c>
    </row>
    <row r="1738">
      <c r="B1738">
        <v>1738</v>
      </c>
      <c r="C1738">
        <f>HLOOKUP($C$1,$D$1:$I$9948,$B1738,FALSE)</f>
        <v>0</v>
      </c>
    </row>
    <row r="1739">
      <c r="B1739">
        <v>1739</v>
      </c>
      <c r="C1739">
        <f>HLOOKUP($C$1,$D$1:$I$9948,$B1739,FALSE)</f>
        <v>0</v>
      </c>
    </row>
    <row r="1740">
      <c r="B1740">
        <v>1740</v>
      </c>
      <c r="C1740">
        <f>HLOOKUP($C$1,$D$1:$I$9948,$B1740,FALSE)</f>
        <v>0</v>
      </c>
    </row>
    <row r="1741">
      <c r="B1741">
        <v>1741</v>
      </c>
      <c r="C1741">
        <f>HLOOKUP($C$1,$D$1:$I$9948,$B1741,FALSE)</f>
        <v>0</v>
      </c>
    </row>
    <row r="1742">
      <c r="B1742">
        <v>1742</v>
      </c>
      <c r="C1742">
        <f>HLOOKUP($C$1,$D$1:$I$9948,$B1742,FALSE)</f>
        <v>0</v>
      </c>
    </row>
    <row r="1743">
      <c r="B1743">
        <v>1743</v>
      </c>
      <c r="C1743">
        <f>HLOOKUP($C$1,$D$1:$I$9948,$B1743,FALSE)</f>
        <v>0</v>
      </c>
    </row>
    <row r="1744">
      <c r="B1744">
        <v>1744</v>
      </c>
      <c r="C1744">
        <f>HLOOKUP($C$1,$D$1:$I$9948,$B1744,FALSE)</f>
        <v>0</v>
      </c>
    </row>
    <row r="1745">
      <c r="B1745">
        <v>1745</v>
      </c>
      <c r="C1745">
        <f>HLOOKUP($C$1,$D$1:$I$9948,$B1745,FALSE)</f>
        <v>0</v>
      </c>
    </row>
    <row r="1746">
      <c r="B1746">
        <v>1746</v>
      </c>
      <c r="C1746">
        <f>HLOOKUP($C$1,$D$1:$I$9948,$B1746,FALSE)</f>
        <v>0</v>
      </c>
    </row>
    <row r="1747">
      <c r="B1747">
        <v>1747</v>
      </c>
      <c r="C1747">
        <f>HLOOKUP($C$1,$D$1:$I$9948,$B1747,FALSE)</f>
        <v>0</v>
      </c>
    </row>
    <row r="1748">
      <c r="B1748">
        <v>1748</v>
      </c>
      <c r="C1748">
        <f>HLOOKUP($C$1,$D$1:$I$9948,$B1748,FALSE)</f>
        <v>0</v>
      </c>
    </row>
    <row r="1749">
      <c r="B1749">
        <v>1749</v>
      </c>
      <c r="C1749">
        <f>HLOOKUP($C$1,$D$1:$I$9948,$B1749,FALSE)</f>
        <v>0</v>
      </c>
    </row>
    <row r="1750">
      <c r="B1750">
        <v>1750</v>
      </c>
      <c r="C1750">
        <f>HLOOKUP($C$1,$D$1:$I$9948,$B1750,FALSE)</f>
        <v>0</v>
      </c>
    </row>
    <row r="1751">
      <c r="B1751">
        <v>1751</v>
      </c>
      <c r="C1751">
        <f>HLOOKUP($C$1,$D$1:$I$9948,$B1751,FALSE)</f>
        <v>0</v>
      </c>
    </row>
    <row r="1752">
      <c r="B1752">
        <v>1752</v>
      </c>
      <c r="C1752">
        <f>HLOOKUP($C$1,$D$1:$I$9948,$B1752,FALSE)</f>
        <v>0</v>
      </c>
    </row>
    <row r="1753">
      <c r="B1753">
        <v>1753</v>
      </c>
      <c r="C1753">
        <f>HLOOKUP($C$1,$D$1:$I$9948,$B1753,FALSE)</f>
        <v>0</v>
      </c>
    </row>
    <row r="1754">
      <c r="B1754">
        <v>1754</v>
      </c>
      <c r="C1754">
        <f>HLOOKUP($C$1,$D$1:$I$9948,$B1754,FALSE)</f>
        <v>0</v>
      </c>
    </row>
    <row r="1755">
      <c r="B1755">
        <v>1755</v>
      </c>
      <c r="C1755">
        <f>HLOOKUP($C$1,$D$1:$I$9948,$B1755,FALSE)</f>
        <v>0</v>
      </c>
    </row>
    <row r="1756">
      <c r="B1756">
        <v>1756</v>
      </c>
      <c r="C1756">
        <f>HLOOKUP($C$1,$D$1:$I$9948,$B1756,FALSE)</f>
        <v>0</v>
      </c>
    </row>
    <row r="1757">
      <c r="B1757">
        <v>1757</v>
      </c>
      <c r="C1757">
        <f>HLOOKUP($C$1,$D$1:$I$9948,$B1757,FALSE)</f>
        <v>0</v>
      </c>
    </row>
    <row r="1758">
      <c r="B1758">
        <v>1758</v>
      </c>
      <c r="C1758">
        <f>HLOOKUP($C$1,$D$1:$I$9948,$B1758,FALSE)</f>
        <v>0</v>
      </c>
    </row>
    <row r="1759">
      <c r="B1759">
        <v>1759</v>
      </c>
      <c r="C1759">
        <f>HLOOKUP($C$1,$D$1:$I$9948,$B1759,FALSE)</f>
        <v>0</v>
      </c>
    </row>
    <row r="1760">
      <c r="B1760">
        <v>1760</v>
      </c>
      <c r="C1760">
        <f>HLOOKUP($C$1,$D$1:$I$9948,$B1760,FALSE)</f>
        <v>0</v>
      </c>
    </row>
    <row r="1761">
      <c r="B1761">
        <v>1761</v>
      </c>
      <c r="C1761">
        <f>HLOOKUP($C$1,$D$1:$I$9948,$B1761,FALSE)</f>
        <v>0</v>
      </c>
    </row>
    <row r="1762">
      <c r="B1762">
        <v>1762</v>
      </c>
      <c r="C1762">
        <f>HLOOKUP($C$1,$D$1:$I$9948,$B1762,FALSE)</f>
        <v>0</v>
      </c>
    </row>
    <row r="1763">
      <c r="B1763">
        <v>1763</v>
      </c>
      <c r="C1763">
        <f>HLOOKUP($C$1,$D$1:$I$9948,$B1763,FALSE)</f>
        <v>0</v>
      </c>
    </row>
    <row r="1764">
      <c r="B1764">
        <v>1764</v>
      </c>
      <c r="C1764">
        <f>HLOOKUP($C$1,$D$1:$I$9948,$B1764,FALSE)</f>
        <v>0</v>
      </c>
    </row>
    <row r="1765">
      <c r="B1765">
        <v>1765</v>
      </c>
      <c r="C1765">
        <f>HLOOKUP($C$1,$D$1:$I$9948,$B1765,FALSE)</f>
        <v>0</v>
      </c>
    </row>
    <row r="1766">
      <c r="B1766">
        <v>1766</v>
      </c>
      <c r="C1766">
        <f>HLOOKUP($C$1,$D$1:$I$9948,$B1766,FALSE)</f>
        <v>0</v>
      </c>
    </row>
    <row r="1767">
      <c r="B1767">
        <v>1767</v>
      </c>
      <c r="C1767">
        <f>HLOOKUP($C$1,$D$1:$I$9948,$B1767,FALSE)</f>
        <v>0</v>
      </c>
    </row>
    <row r="1768">
      <c r="B1768">
        <v>1768</v>
      </c>
      <c r="C1768">
        <f>HLOOKUP($C$1,$D$1:$I$9948,$B1768,FALSE)</f>
        <v>0</v>
      </c>
    </row>
    <row r="1769">
      <c r="B1769">
        <v>1769</v>
      </c>
      <c r="C1769">
        <f>HLOOKUP($C$1,$D$1:$I$9948,$B1769,FALSE)</f>
        <v>0</v>
      </c>
    </row>
    <row r="1770">
      <c r="B1770">
        <v>1770</v>
      </c>
      <c r="C1770">
        <f>HLOOKUP($C$1,$D$1:$I$9948,$B1770,FALSE)</f>
        <v>0</v>
      </c>
    </row>
    <row r="1771">
      <c r="B1771">
        <v>1771</v>
      </c>
      <c r="C1771">
        <f>HLOOKUP($C$1,$D$1:$I$9948,$B1771,FALSE)</f>
        <v>0</v>
      </c>
    </row>
    <row r="1772">
      <c r="B1772">
        <v>1772</v>
      </c>
      <c r="C1772">
        <f>HLOOKUP($C$1,$D$1:$I$9948,$B1772,FALSE)</f>
        <v>0</v>
      </c>
    </row>
    <row r="1773">
      <c r="B1773">
        <v>1773</v>
      </c>
      <c r="C1773">
        <f>HLOOKUP($C$1,$D$1:$I$9948,$B1773,FALSE)</f>
        <v>0</v>
      </c>
    </row>
    <row r="1774">
      <c r="B1774">
        <v>1774</v>
      </c>
      <c r="C1774">
        <f>HLOOKUP($C$1,$D$1:$I$9948,$B1774,FALSE)</f>
        <v>0</v>
      </c>
    </row>
    <row r="1775">
      <c r="B1775">
        <v>1775</v>
      </c>
      <c r="C1775">
        <f>HLOOKUP($C$1,$D$1:$I$9948,$B1775,FALSE)</f>
        <v>0</v>
      </c>
    </row>
    <row r="1776">
      <c r="B1776">
        <v>1776</v>
      </c>
      <c r="C1776">
        <f>HLOOKUP($C$1,$D$1:$I$9948,$B1776,FALSE)</f>
        <v>0</v>
      </c>
    </row>
    <row r="1777">
      <c r="B1777">
        <v>1777</v>
      </c>
      <c r="C1777">
        <f>HLOOKUP($C$1,$D$1:$I$9948,$B1777,FALSE)</f>
        <v>0</v>
      </c>
    </row>
    <row r="1778">
      <c r="B1778">
        <v>1778</v>
      </c>
      <c r="C1778">
        <f>HLOOKUP($C$1,$D$1:$I$9948,$B1778,FALSE)</f>
        <v>0</v>
      </c>
    </row>
    <row r="1779">
      <c r="B1779">
        <v>1779</v>
      </c>
      <c r="C1779">
        <f>HLOOKUP($C$1,$D$1:$I$9948,$B1779,FALSE)</f>
        <v>0</v>
      </c>
    </row>
    <row r="1780">
      <c r="B1780">
        <v>1780</v>
      </c>
      <c r="C1780">
        <f>HLOOKUP($C$1,$D$1:$I$9948,$B1780,FALSE)</f>
        <v>0</v>
      </c>
    </row>
    <row r="1781">
      <c r="B1781">
        <v>1781</v>
      </c>
      <c r="C1781">
        <f>HLOOKUP($C$1,$D$1:$I$9948,$B1781,FALSE)</f>
        <v>0</v>
      </c>
    </row>
    <row r="1782">
      <c r="B1782">
        <v>1782</v>
      </c>
      <c r="C1782">
        <f>HLOOKUP($C$1,$D$1:$I$9948,$B1782,FALSE)</f>
        <v>0</v>
      </c>
    </row>
    <row r="1783">
      <c r="B1783">
        <v>1783</v>
      </c>
      <c r="C1783">
        <f>HLOOKUP($C$1,$D$1:$I$9948,$B1783,FALSE)</f>
        <v>0</v>
      </c>
    </row>
    <row r="1784">
      <c r="B1784">
        <v>1784</v>
      </c>
      <c r="C1784">
        <f>HLOOKUP($C$1,$D$1:$I$9948,$B1784,FALSE)</f>
        <v>0</v>
      </c>
    </row>
    <row r="1785">
      <c r="B1785">
        <v>1785</v>
      </c>
      <c r="C1785">
        <f>HLOOKUP($C$1,$D$1:$I$9948,$B1785,FALSE)</f>
        <v>0</v>
      </c>
    </row>
    <row r="1786">
      <c r="B1786">
        <v>1786</v>
      </c>
      <c r="C1786">
        <f>HLOOKUP($C$1,$D$1:$I$9948,$B1786,FALSE)</f>
        <v>0</v>
      </c>
    </row>
    <row r="1787">
      <c r="B1787">
        <v>1787</v>
      </c>
      <c r="C1787">
        <f>HLOOKUP($C$1,$D$1:$I$9948,$B1787,FALSE)</f>
        <v>0</v>
      </c>
    </row>
    <row r="1788">
      <c r="B1788">
        <v>1788</v>
      </c>
      <c r="C1788">
        <f>HLOOKUP($C$1,$D$1:$I$9948,$B1788,FALSE)</f>
        <v>0</v>
      </c>
    </row>
    <row r="1789">
      <c r="B1789">
        <v>1789</v>
      </c>
      <c r="C1789">
        <f>HLOOKUP($C$1,$D$1:$I$9948,$B1789,FALSE)</f>
        <v>0</v>
      </c>
    </row>
    <row r="1790">
      <c r="B1790">
        <v>1790</v>
      </c>
      <c r="C1790">
        <f>HLOOKUP($C$1,$D$1:$I$9948,$B1790,FALSE)</f>
        <v>0</v>
      </c>
    </row>
    <row r="1791">
      <c r="B1791">
        <v>1791</v>
      </c>
      <c r="C1791">
        <f>HLOOKUP($C$1,$D$1:$I$9948,$B1791,FALSE)</f>
        <v>0</v>
      </c>
    </row>
    <row r="1792">
      <c r="B1792">
        <v>1792</v>
      </c>
      <c r="C1792">
        <f>HLOOKUP($C$1,$D$1:$I$9948,$B1792,FALSE)</f>
        <v>0</v>
      </c>
    </row>
    <row r="1793">
      <c r="B1793">
        <v>1793</v>
      </c>
      <c r="C1793">
        <f>HLOOKUP($C$1,$D$1:$I$9948,$B1793,FALSE)</f>
        <v>0</v>
      </c>
    </row>
    <row r="1794">
      <c r="B1794">
        <v>1794</v>
      </c>
      <c r="C1794">
        <f>HLOOKUP($C$1,$D$1:$I$9948,$B1794,FALSE)</f>
        <v>0</v>
      </c>
    </row>
    <row r="1795">
      <c r="B1795">
        <v>1795</v>
      </c>
      <c r="C1795">
        <f>HLOOKUP($C$1,$D$1:$I$9948,$B1795,FALSE)</f>
        <v>0</v>
      </c>
    </row>
    <row r="1796">
      <c r="B1796">
        <v>1796</v>
      </c>
      <c r="C1796">
        <f>HLOOKUP($C$1,$D$1:$I$9948,$B1796,FALSE)</f>
        <v>0</v>
      </c>
    </row>
    <row r="1797">
      <c r="B1797">
        <v>1797</v>
      </c>
      <c r="C1797">
        <f>HLOOKUP($C$1,$D$1:$I$9948,$B1797,FALSE)</f>
        <v>0</v>
      </c>
    </row>
    <row r="1798">
      <c r="B1798">
        <v>1798</v>
      </c>
      <c r="C1798">
        <f>HLOOKUP($C$1,$D$1:$I$9948,$B1798,FALSE)</f>
        <v>0</v>
      </c>
    </row>
    <row r="1799">
      <c r="B1799">
        <v>1799</v>
      </c>
      <c r="C1799">
        <f>HLOOKUP($C$1,$D$1:$I$9948,$B1799,FALSE)</f>
        <v>0</v>
      </c>
    </row>
    <row r="1800">
      <c r="B1800">
        <v>1800</v>
      </c>
      <c r="C1800">
        <f>HLOOKUP($C$1,$D$1:$I$9948,$B1800,FALSE)</f>
        <v>0</v>
      </c>
    </row>
    <row r="1801">
      <c r="B1801">
        <v>1801</v>
      </c>
      <c r="C1801">
        <f>HLOOKUP($C$1,$D$1:$I$9948,$B1801,FALSE)</f>
        <v>0</v>
      </c>
    </row>
    <row r="1802">
      <c r="B1802">
        <v>1802</v>
      </c>
      <c r="C1802">
        <f>HLOOKUP($C$1,$D$1:$I$9948,$B1802,FALSE)</f>
        <v>0</v>
      </c>
    </row>
    <row r="1803">
      <c r="B1803">
        <v>1803</v>
      </c>
      <c r="C1803">
        <f>HLOOKUP($C$1,$D$1:$I$9948,$B1803,FALSE)</f>
        <v>0</v>
      </c>
    </row>
    <row r="1804">
      <c r="B1804">
        <v>1804</v>
      </c>
      <c r="C1804">
        <f>HLOOKUP($C$1,$D$1:$I$9948,$B1804,FALSE)</f>
        <v>0</v>
      </c>
    </row>
    <row r="1805">
      <c r="B1805">
        <v>1805</v>
      </c>
      <c r="C1805">
        <f>HLOOKUP($C$1,$D$1:$I$9948,$B1805,FALSE)</f>
        <v>0</v>
      </c>
    </row>
    <row r="1806">
      <c r="B1806">
        <v>1806</v>
      </c>
      <c r="C1806">
        <f>HLOOKUP($C$1,$D$1:$I$9948,$B1806,FALSE)</f>
        <v>0</v>
      </c>
    </row>
    <row r="1807">
      <c r="B1807">
        <v>1807</v>
      </c>
      <c r="C1807">
        <f>HLOOKUP($C$1,$D$1:$I$9948,$B1807,FALSE)</f>
        <v>0</v>
      </c>
    </row>
    <row r="1808">
      <c r="B1808">
        <v>1808</v>
      </c>
      <c r="C1808">
        <f>HLOOKUP($C$1,$D$1:$I$9948,$B1808,FALSE)</f>
        <v>0</v>
      </c>
    </row>
    <row r="1809">
      <c r="B1809">
        <v>1809</v>
      </c>
      <c r="C1809">
        <f>HLOOKUP($C$1,$D$1:$I$9948,$B1809,FALSE)</f>
        <v>0</v>
      </c>
    </row>
    <row r="1810">
      <c r="B1810">
        <v>1810</v>
      </c>
      <c r="C1810">
        <f>HLOOKUP($C$1,$D$1:$I$9948,$B1810,FALSE)</f>
        <v>0</v>
      </c>
    </row>
    <row r="1811">
      <c r="B1811">
        <v>1811</v>
      </c>
      <c r="C1811">
        <f>HLOOKUP($C$1,$D$1:$I$9948,$B1811,FALSE)</f>
        <v>0</v>
      </c>
    </row>
    <row r="1812">
      <c r="B1812">
        <v>1812</v>
      </c>
      <c r="C1812">
        <f>HLOOKUP($C$1,$D$1:$I$9948,$B1812,FALSE)</f>
        <v>0</v>
      </c>
    </row>
    <row r="1813">
      <c r="B1813">
        <v>1813</v>
      </c>
      <c r="C1813">
        <f>HLOOKUP($C$1,$D$1:$I$9948,$B1813,FALSE)</f>
        <v>0</v>
      </c>
    </row>
    <row r="1814">
      <c r="B1814">
        <v>1814</v>
      </c>
      <c r="C1814">
        <f>HLOOKUP($C$1,$D$1:$I$9948,$B1814,FALSE)</f>
        <v>0</v>
      </c>
    </row>
    <row r="1815">
      <c r="B1815">
        <v>1815</v>
      </c>
      <c r="C1815">
        <f>HLOOKUP($C$1,$D$1:$I$9948,$B1815,FALSE)</f>
        <v>0</v>
      </c>
    </row>
    <row r="1816">
      <c r="B1816">
        <v>1816</v>
      </c>
      <c r="C1816">
        <f>HLOOKUP($C$1,$D$1:$I$9948,$B1816,FALSE)</f>
        <v>0</v>
      </c>
    </row>
    <row r="1817">
      <c r="B1817">
        <v>1817</v>
      </c>
      <c r="C1817">
        <f>HLOOKUP($C$1,$D$1:$I$9948,$B1817,FALSE)</f>
        <v>0</v>
      </c>
    </row>
    <row r="1818">
      <c r="B1818">
        <v>1818</v>
      </c>
      <c r="C1818">
        <f>HLOOKUP($C$1,$D$1:$I$9948,$B1818,FALSE)</f>
        <v>0</v>
      </c>
    </row>
    <row r="1819">
      <c r="B1819">
        <v>1819</v>
      </c>
      <c r="C1819">
        <f>HLOOKUP($C$1,$D$1:$I$9948,$B1819,FALSE)</f>
        <v>0</v>
      </c>
    </row>
    <row r="1820">
      <c r="B1820">
        <v>1820</v>
      </c>
      <c r="C1820">
        <f>HLOOKUP($C$1,$D$1:$I$9948,$B1820,FALSE)</f>
        <v>0</v>
      </c>
    </row>
    <row r="1821">
      <c r="B1821">
        <v>1821</v>
      </c>
      <c r="C1821">
        <f>HLOOKUP($C$1,$D$1:$I$9948,$B1821,FALSE)</f>
        <v>0</v>
      </c>
    </row>
    <row r="1822">
      <c r="B1822">
        <v>1822</v>
      </c>
      <c r="C1822">
        <f>HLOOKUP($C$1,$D$1:$I$9948,$B1822,FALSE)</f>
        <v>0</v>
      </c>
    </row>
    <row r="1823">
      <c r="B1823">
        <v>1823</v>
      </c>
      <c r="C1823">
        <f>HLOOKUP($C$1,$D$1:$I$9948,$B1823,FALSE)</f>
        <v>0</v>
      </c>
    </row>
    <row r="1824">
      <c r="B1824">
        <v>1824</v>
      </c>
      <c r="C1824">
        <f>HLOOKUP($C$1,$D$1:$I$9948,$B1824,FALSE)</f>
        <v>0</v>
      </c>
    </row>
    <row r="1825">
      <c r="B1825">
        <v>1825</v>
      </c>
      <c r="C1825">
        <f>HLOOKUP($C$1,$D$1:$I$9948,$B1825,FALSE)</f>
        <v>0</v>
      </c>
    </row>
    <row r="1826">
      <c r="B1826">
        <v>1826</v>
      </c>
      <c r="C1826">
        <f>HLOOKUP($C$1,$D$1:$I$9948,$B1826,FALSE)</f>
        <v>0</v>
      </c>
    </row>
    <row r="1827">
      <c r="B1827">
        <v>1827</v>
      </c>
      <c r="C1827">
        <f>HLOOKUP($C$1,$D$1:$I$9948,$B1827,FALSE)</f>
        <v>0</v>
      </c>
    </row>
    <row r="1828">
      <c r="B1828">
        <v>1828</v>
      </c>
      <c r="C1828">
        <f>HLOOKUP($C$1,$D$1:$I$9948,$B1828,FALSE)</f>
        <v>0</v>
      </c>
    </row>
    <row r="1829">
      <c r="B1829">
        <v>1829</v>
      </c>
      <c r="C1829">
        <f>HLOOKUP($C$1,$D$1:$I$9948,$B1829,FALSE)</f>
        <v>0</v>
      </c>
    </row>
    <row r="1830">
      <c r="B1830">
        <v>1830</v>
      </c>
      <c r="C1830">
        <f>HLOOKUP($C$1,$D$1:$I$9948,$B1830,FALSE)</f>
        <v>0</v>
      </c>
    </row>
    <row r="1831">
      <c r="B1831">
        <v>1831</v>
      </c>
      <c r="C1831">
        <f>HLOOKUP($C$1,$D$1:$I$9948,$B1831,FALSE)</f>
        <v>0</v>
      </c>
    </row>
    <row r="1832">
      <c r="B1832">
        <v>1832</v>
      </c>
      <c r="C1832">
        <f>HLOOKUP($C$1,$D$1:$I$9948,$B1832,FALSE)</f>
        <v>0</v>
      </c>
    </row>
    <row r="1833">
      <c r="B1833">
        <v>1833</v>
      </c>
      <c r="C1833">
        <f>HLOOKUP($C$1,$D$1:$I$9948,$B1833,FALSE)</f>
        <v>0</v>
      </c>
    </row>
    <row r="1834">
      <c r="B1834">
        <v>1834</v>
      </c>
      <c r="C1834">
        <f>HLOOKUP($C$1,$D$1:$I$9948,$B1834,FALSE)</f>
        <v>0</v>
      </c>
    </row>
    <row r="1835">
      <c r="B1835">
        <v>1835</v>
      </c>
      <c r="C1835">
        <f>HLOOKUP($C$1,$D$1:$I$9948,$B1835,FALSE)</f>
        <v>0</v>
      </c>
    </row>
    <row r="1836">
      <c r="B1836">
        <v>1836</v>
      </c>
      <c r="C1836">
        <f>HLOOKUP($C$1,$D$1:$I$9948,$B1836,FALSE)</f>
        <v>0</v>
      </c>
    </row>
    <row r="1837">
      <c r="B1837">
        <v>1837</v>
      </c>
      <c r="C1837">
        <f>HLOOKUP($C$1,$D$1:$I$9948,$B1837,FALSE)</f>
        <v>0</v>
      </c>
    </row>
    <row r="1838">
      <c r="B1838">
        <v>1838</v>
      </c>
      <c r="C1838">
        <f>HLOOKUP($C$1,$D$1:$I$9948,$B1838,FALSE)</f>
        <v>0</v>
      </c>
    </row>
    <row r="1839">
      <c r="B1839">
        <v>1839</v>
      </c>
      <c r="C1839">
        <f>HLOOKUP($C$1,$D$1:$I$9948,$B1839,FALSE)</f>
        <v>0</v>
      </c>
    </row>
    <row r="1840">
      <c r="B1840">
        <v>1840</v>
      </c>
      <c r="C1840">
        <f>HLOOKUP($C$1,$D$1:$I$9948,$B1840,FALSE)</f>
        <v>0</v>
      </c>
    </row>
    <row r="1841">
      <c r="B1841">
        <v>1841</v>
      </c>
      <c r="C1841">
        <f>HLOOKUP($C$1,$D$1:$I$9948,$B1841,FALSE)</f>
        <v>0</v>
      </c>
    </row>
    <row r="1842">
      <c r="B1842">
        <v>1842</v>
      </c>
      <c r="C1842">
        <f>HLOOKUP($C$1,$D$1:$I$9948,$B1842,FALSE)</f>
        <v>0</v>
      </c>
    </row>
    <row r="1843">
      <c r="B1843">
        <v>1843</v>
      </c>
      <c r="C1843">
        <f>HLOOKUP($C$1,$D$1:$I$9948,$B1843,FALSE)</f>
        <v>0</v>
      </c>
    </row>
    <row r="1844">
      <c r="B1844">
        <v>1844</v>
      </c>
      <c r="C1844">
        <f>HLOOKUP($C$1,$D$1:$I$9948,$B1844,FALSE)</f>
        <v>0</v>
      </c>
    </row>
    <row r="1845">
      <c r="B1845">
        <v>1845</v>
      </c>
      <c r="C1845">
        <f>HLOOKUP($C$1,$D$1:$I$9948,$B1845,FALSE)</f>
        <v>0</v>
      </c>
    </row>
    <row r="1846">
      <c r="B1846">
        <v>1846</v>
      </c>
      <c r="C1846">
        <f>HLOOKUP($C$1,$D$1:$I$9948,$B1846,FALSE)</f>
        <v>0</v>
      </c>
    </row>
    <row r="1847">
      <c r="B1847">
        <v>1847</v>
      </c>
      <c r="C1847">
        <f>HLOOKUP($C$1,$D$1:$I$9948,$B1847,FALSE)</f>
        <v>0</v>
      </c>
    </row>
    <row r="1848">
      <c r="B1848">
        <v>1848</v>
      </c>
      <c r="C1848">
        <f>HLOOKUP($C$1,$D$1:$I$9948,$B1848,FALSE)</f>
        <v>0</v>
      </c>
    </row>
    <row r="1849">
      <c r="B1849">
        <v>1849</v>
      </c>
      <c r="C1849">
        <f>HLOOKUP($C$1,$D$1:$I$9948,$B1849,FALSE)</f>
        <v>0</v>
      </c>
    </row>
    <row r="1850">
      <c r="B1850">
        <v>1850</v>
      </c>
      <c r="C1850">
        <f>HLOOKUP($C$1,$D$1:$I$9948,$B1850,FALSE)</f>
        <v>0</v>
      </c>
    </row>
    <row r="1851">
      <c r="B1851">
        <v>1851</v>
      </c>
      <c r="C1851">
        <f>HLOOKUP($C$1,$D$1:$I$9948,$B1851,FALSE)</f>
        <v>0</v>
      </c>
    </row>
    <row r="1852">
      <c r="B1852">
        <v>1852</v>
      </c>
      <c r="C1852">
        <f>HLOOKUP($C$1,$D$1:$I$9948,$B1852,FALSE)</f>
        <v>0</v>
      </c>
    </row>
    <row r="1853">
      <c r="B1853">
        <v>1853</v>
      </c>
      <c r="C1853">
        <f>HLOOKUP($C$1,$D$1:$I$9948,$B1853,FALSE)</f>
        <v>0</v>
      </c>
    </row>
    <row r="1854">
      <c r="B1854">
        <v>1854</v>
      </c>
      <c r="C1854">
        <f>HLOOKUP($C$1,$D$1:$I$9948,$B1854,FALSE)</f>
        <v>0</v>
      </c>
    </row>
    <row r="1855">
      <c r="B1855">
        <v>1855</v>
      </c>
      <c r="C1855">
        <f>HLOOKUP($C$1,$D$1:$I$9948,$B1855,FALSE)</f>
        <v>0</v>
      </c>
    </row>
    <row r="1856">
      <c r="B1856">
        <v>1856</v>
      </c>
      <c r="C1856">
        <f>HLOOKUP($C$1,$D$1:$I$9948,$B1856,FALSE)</f>
        <v>0</v>
      </c>
    </row>
    <row r="1857">
      <c r="B1857">
        <v>1857</v>
      </c>
      <c r="C1857">
        <f>HLOOKUP($C$1,$D$1:$I$9948,$B1857,FALSE)</f>
        <v>0</v>
      </c>
    </row>
    <row r="1858">
      <c r="B1858">
        <v>1858</v>
      </c>
      <c r="C1858">
        <f>HLOOKUP($C$1,$D$1:$I$9948,$B1858,FALSE)</f>
        <v>0</v>
      </c>
    </row>
    <row r="1859">
      <c r="B1859">
        <v>1859</v>
      </c>
      <c r="C1859">
        <f>HLOOKUP($C$1,$D$1:$I$9948,$B1859,FALSE)</f>
        <v>0</v>
      </c>
    </row>
    <row r="1860">
      <c r="B1860">
        <v>1860</v>
      </c>
      <c r="C1860">
        <f>HLOOKUP($C$1,$D$1:$I$9948,$B1860,FALSE)</f>
        <v>0</v>
      </c>
    </row>
    <row r="1861">
      <c r="B1861">
        <v>1861</v>
      </c>
      <c r="C1861">
        <f>HLOOKUP($C$1,$D$1:$I$9948,$B1861,FALSE)</f>
        <v>0</v>
      </c>
    </row>
    <row r="1862">
      <c r="B1862">
        <v>1862</v>
      </c>
      <c r="C1862">
        <f>HLOOKUP($C$1,$D$1:$I$9948,$B1862,FALSE)</f>
        <v>0</v>
      </c>
    </row>
    <row r="1863">
      <c r="B1863">
        <v>1863</v>
      </c>
      <c r="C1863">
        <f>HLOOKUP($C$1,$D$1:$I$9948,$B1863,FALSE)</f>
        <v>0</v>
      </c>
    </row>
    <row r="1864">
      <c r="B1864">
        <v>1864</v>
      </c>
      <c r="C1864">
        <f>HLOOKUP($C$1,$D$1:$I$9948,$B1864,FALSE)</f>
        <v>0</v>
      </c>
    </row>
    <row r="1865">
      <c r="B1865">
        <v>1865</v>
      </c>
      <c r="C1865">
        <f>HLOOKUP($C$1,$D$1:$I$9948,$B1865,FALSE)</f>
        <v>0</v>
      </c>
    </row>
    <row r="1866">
      <c r="B1866">
        <v>1866</v>
      </c>
      <c r="C1866">
        <f>HLOOKUP($C$1,$D$1:$I$9948,$B1866,FALSE)</f>
        <v>0</v>
      </c>
    </row>
    <row r="1867">
      <c r="B1867">
        <v>1867</v>
      </c>
      <c r="C1867">
        <f>HLOOKUP($C$1,$D$1:$I$9948,$B1867,FALSE)</f>
        <v>0</v>
      </c>
    </row>
    <row r="1868">
      <c r="B1868">
        <v>1868</v>
      </c>
      <c r="C1868">
        <f>HLOOKUP($C$1,$D$1:$I$9948,$B1868,FALSE)</f>
        <v>0</v>
      </c>
    </row>
    <row r="1869">
      <c r="B1869">
        <v>1869</v>
      </c>
      <c r="C1869">
        <f>HLOOKUP($C$1,$D$1:$I$9948,$B1869,FALSE)</f>
        <v>0</v>
      </c>
    </row>
    <row r="1870">
      <c r="B1870">
        <v>1870</v>
      </c>
      <c r="C1870">
        <f>HLOOKUP($C$1,$D$1:$I$9948,$B1870,FALSE)</f>
        <v>0</v>
      </c>
    </row>
    <row r="1871">
      <c r="B1871">
        <v>1871</v>
      </c>
      <c r="C1871">
        <f>HLOOKUP($C$1,$D$1:$I$9948,$B1871,FALSE)</f>
        <v>0</v>
      </c>
    </row>
    <row r="1872">
      <c r="B1872">
        <v>1872</v>
      </c>
      <c r="C1872">
        <f>HLOOKUP($C$1,$D$1:$I$9948,$B1872,FALSE)</f>
        <v>0</v>
      </c>
    </row>
    <row r="1873">
      <c r="B1873">
        <v>1873</v>
      </c>
      <c r="C1873">
        <f>HLOOKUP($C$1,$D$1:$I$9948,$B1873,FALSE)</f>
        <v>0</v>
      </c>
    </row>
    <row r="1874">
      <c r="B1874">
        <v>1874</v>
      </c>
      <c r="C1874">
        <f>HLOOKUP($C$1,$D$1:$I$9948,$B1874,FALSE)</f>
        <v>0</v>
      </c>
    </row>
    <row r="1875">
      <c r="B1875">
        <v>1875</v>
      </c>
      <c r="C1875">
        <f>HLOOKUP($C$1,$D$1:$I$9948,$B1875,FALSE)</f>
        <v>0</v>
      </c>
    </row>
    <row r="1876">
      <c r="B1876">
        <v>1876</v>
      </c>
      <c r="C1876">
        <f>HLOOKUP($C$1,$D$1:$I$9948,$B1876,FALSE)</f>
        <v>0</v>
      </c>
    </row>
    <row r="1877">
      <c r="B1877">
        <v>1877</v>
      </c>
      <c r="C1877">
        <f>HLOOKUP($C$1,$D$1:$I$9948,$B1877,FALSE)</f>
        <v>0</v>
      </c>
    </row>
    <row r="1878">
      <c r="B1878">
        <v>1878</v>
      </c>
      <c r="C1878">
        <f>HLOOKUP($C$1,$D$1:$I$9948,$B1878,FALSE)</f>
        <v>0</v>
      </c>
    </row>
    <row r="1879">
      <c r="B1879">
        <v>1879</v>
      </c>
      <c r="C1879">
        <f>HLOOKUP($C$1,$D$1:$I$9948,$B1879,FALSE)</f>
        <v>0</v>
      </c>
    </row>
    <row r="1880">
      <c r="B1880">
        <v>1880</v>
      </c>
      <c r="C1880">
        <f>HLOOKUP($C$1,$D$1:$I$9948,$B1880,FALSE)</f>
        <v>0</v>
      </c>
    </row>
    <row r="1881">
      <c r="B1881">
        <v>1881</v>
      </c>
      <c r="C1881">
        <f>HLOOKUP($C$1,$D$1:$I$9948,$B1881,FALSE)</f>
        <v>0</v>
      </c>
    </row>
    <row r="1882">
      <c r="B1882">
        <v>1882</v>
      </c>
      <c r="C1882">
        <f>HLOOKUP($C$1,$D$1:$I$9948,$B1882,FALSE)</f>
        <v>0</v>
      </c>
    </row>
    <row r="1883">
      <c r="B1883">
        <v>1883</v>
      </c>
      <c r="C1883">
        <f>HLOOKUP($C$1,$D$1:$I$9948,$B1883,FALSE)</f>
        <v>0</v>
      </c>
    </row>
    <row r="1884">
      <c r="B1884">
        <v>1884</v>
      </c>
      <c r="C1884">
        <f>HLOOKUP($C$1,$D$1:$I$9948,$B1884,FALSE)</f>
        <v>0</v>
      </c>
    </row>
    <row r="1885">
      <c r="B1885">
        <v>1885</v>
      </c>
      <c r="C1885">
        <f>HLOOKUP($C$1,$D$1:$I$9948,$B1885,FALSE)</f>
        <v>0</v>
      </c>
    </row>
    <row r="1886">
      <c r="B1886">
        <v>1886</v>
      </c>
      <c r="C1886">
        <f>HLOOKUP($C$1,$D$1:$I$9948,$B1886,FALSE)</f>
        <v>0</v>
      </c>
    </row>
    <row r="1887">
      <c r="B1887">
        <v>1887</v>
      </c>
      <c r="C1887">
        <f>HLOOKUP($C$1,$D$1:$I$9948,$B1887,FALSE)</f>
        <v>0</v>
      </c>
    </row>
    <row r="1888">
      <c r="B1888">
        <v>1888</v>
      </c>
      <c r="C1888">
        <f>HLOOKUP($C$1,$D$1:$I$9948,$B1888,FALSE)</f>
        <v>0</v>
      </c>
    </row>
    <row r="1889">
      <c r="B1889">
        <v>1889</v>
      </c>
      <c r="C1889">
        <f>HLOOKUP($C$1,$D$1:$I$9948,$B1889,FALSE)</f>
        <v>0</v>
      </c>
    </row>
    <row r="1890">
      <c r="B1890">
        <v>1890</v>
      </c>
      <c r="C1890">
        <f>HLOOKUP($C$1,$D$1:$I$9948,$B1890,FALSE)</f>
        <v>0</v>
      </c>
    </row>
    <row r="1891">
      <c r="B1891">
        <v>1891</v>
      </c>
      <c r="C1891">
        <f>HLOOKUP($C$1,$D$1:$I$9948,$B1891,FALSE)</f>
        <v>0</v>
      </c>
    </row>
    <row r="1892">
      <c r="B1892">
        <v>1892</v>
      </c>
      <c r="C1892">
        <f>HLOOKUP($C$1,$D$1:$I$9948,$B1892,FALSE)</f>
        <v>0</v>
      </c>
    </row>
    <row r="1893">
      <c r="B1893">
        <v>1893</v>
      </c>
      <c r="C1893">
        <f>HLOOKUP($C$1,$D$1:$I$9948,$B1893,FALSE)</f>
        <v>0</v>
      </c>
    </row>
    <row r="1894">
      <c r="B1894">
        <v>1894</v>
      </c>
      <c r="C1894">
        <f>HLOOKUP($C$1,$D$1:$I$9948,$B1894,FALSE)</f>
        <v>0</v>
      </c>
    </row>
    <row r="1895">
      <c r="B1895">
        <v>1895</v>
      </c>
      <c r="C1895">
        <f>HLOOKUP($C$1,$D$1:$I$9948,$B1895,FALSE)</f>
        <v>0</v>
      </c>
    </row>
    <row r="1896">
      <c r="B1896">
        <v>1896</v>
      </c>
      <c r="C1896">
        <f>HLOOKUP($C$1,$D$1:$I$9948,$B1896,FALSE)</f>
        <v>0</v>
      </c>
    </row>
    <row r="1897">
      <c r="B1897">
        <v>1897</v>
      </c>
      <c r="C1897">
        <f>HLOOKUP($C$1,$D$1:$I$9948,$B1897,FALSE)</f>
        <v>0</v>
      </c>
    </row>
    <row r="1898">
      <c r="B1898">
        <v>1898</v>
      </c>
      <c r="C1898">
        <f>HLOOKUP($C$1,$D$1:$I$9948,$B1898,FALSE)</f>
        <v>0</v>
      </c>
    </row>
    <row r="1899">
      <c r="B1899">
        <v>1899</v>
      </c>
      <c r="C1899">
        <f>HLOOKUP($C$1,$D$1:$I$9948,$B1899,FALSE)</f>
        <v>0</v>
      </c>
    </row>
    <row r="1900">
      <c r="B1900">
        <v>1900</v>
      </c>
      <c r="C1900">
        <f>HLOOKUP($C$1,$D$1:$I$9948,$B1900,FALSE)</f>
        <v>0</v>
      </c>
    </row>
    <row r="1901">
      <c r="B1901">
        <v>1901</v>
      </c>
      <c r="C1901">
        <f>HLOOKUP($C$1,$D$1:$I$9948,$B1901,FALSE)</f>
        <v>0</v>
      </c>
    </row>
    <row r="1902">
      <c r="B1902">
        <v>1902</v>
      </c>
      <c r="C1902">
        <f>HLOOKUP($C$1,$D$1:$I$9948,$B1902,FALSE)</f>
        <v>0</v>
      </c>
    </row>
    <row r="1903">
      <c r="B1903">
        <v>1903</v>
      </c>
      <c r="C1903">
        <f>HLOOKUP($C$1,$D$1:$I$9948,$B1903,FALSE)</f>
        <v>0</v>
      </c>
    </row>
    <row r="1904">
      <c r="B1904">
        <v>1904</v>
      </c>
      <c r="C1904">
        <f>HLOOKUP($C$1,$D$1:$I$9948,$B1904,FALSE)</f>
        <v>0</v>
      </c>
    </row>
    <row r="1905">
      <c r="B1905">
        <v>1905</v>
      </c>
      <c r="C1905">
        <f>HLOOKUP($C$1,$D$1:$I$9948,$B1905,FALSE)</f>
        <v>0</v>
      </c>
    </row>
    <row r="1906">
      <c r="B1906">
        <v>1906</v>
      </c>
      <c r="C1906">
        <f>HLOOKUP($C$1,$D$1:$I$9948,$B1906,FALSE)</f>
        <v>0</v>
      </c>
    </row>
    <row r="1907">
      <c r="B1907">
        <v>1907</v>
      </c>
      <c r="C1907">
        <f>HLOOKUP($C$1,$D$1:$I$9948,$B1907,FALSE)</f>
        <v>0</v>
      </c>
    </row>
    <row r="1908">
      <c r="B1908">
        <v>1908</v>
      </c>
      <c r="C1908">
        <f>HLOOKUP($C$1,$D$1:$I$9948,$B1908,FALSE)</f>
        <v>0</v>
      </c>
    </row>
    <row r="1909">
      <c r="B1909">
        <v>1909</v>
      </c>
      <c r="C1909">
        <f>HLOOKUP($C$1,$D$1:$I$9948,$B1909,FALSE)</f>
        <v>0</v>
      </c>
    </row>
    <row r="1910">
      <c r="B1910">
        <v>1910</v>
      </c>
      <c r="C1910">
        <f>HLOOKUP($C$1,$D$1:$I$9948,$B1910,FALSE)</f>
        <v>0</v>
      </c>
    </row>
    <row r="1911">
      <c r="B1911">
        <v>1911</v>
      </c>
      <c r="C1911">
        <f>HLOOKUP($C$1,$D$1:$I$9948,$B1911,FALSE)</f>
        <v>0</v>
      </c>
    </row>
    <row r="1912">
      <c r="B1912">
        <v>1912</v>
      </c>
      <c r="C1912">
        <f>HLOOKUP($C$1,$D$1:$I$9948,$B1912,FALSE)</f>
        <v>0</v>
      </c>
    </row>
    <row r="1913">
      <c r="B1913">
        <v>1913</v>
      </c>
      <c r="C1913">
        <f>HLOOKUP($C$1,$D$1:$I$9948,$B1913,FALSE)</f>
        <v>0</v>
      </c>
    </row>
    <row r="1914">
      <c r="B1914">
        <v>1914</v>
      </c>
      <c r="C1914">
        <f>HLOOKUP($C$1,$D$1:$I$9948,$B1914,FALSE)</f>
        <v>0</v>
      </c>
    </row>
    <row r="1915">
      <c r="B1915">
        <v>1915</v>
      </c>
      <c r="C1915">
        <f>HLOOKUP($C$1,$D$1:$I$9948,$B1915,FALSE)</f>
        <v>0</v>
      </c>
    </row>
    <row r="1916">
      <c r="B1916">
        <v>1916</v>
      </c>
      <c r="C1916">
        <f>HLOOKUP($C$1,$D$1:$I$9948,$B1916,FALSE)</f>
        <v>0</v>
      </c>
    </row>
    <row r="1917">
      <c r="B1917">
        <v>1917</v>
      </c>
      <c r="C1917">
        <f>HLOOKUP($C$1,$D$1:$I$9948,$B1917,FALSE)</f>
        <v>0</v>
      </c>
    </row>
    <row r="1918">
      <c r="B1918">
        <v>1918</v>
      </c>
      <c r="C1918">
        <f>HLOOKUP($C$1,$D$1:$I$9948,$B1918,FALSE)</f>
        <v>0</v>
      </c>
    </row>
    <row r="1919">
      <c r="B1919">
        <v>1919</v>
      </c>
      <c r="C1919">
        <f>HLOOKUP($C$1,$D$1:$I$9948,$B1919,FALSE)</f>
        <v>0</v>
      </c>
    </row>
    <row r="1920">
      <c r="B1920">
        <v>1920</v>
      </c>
      <c r="C1920">
        <f>HLOOKUP($C$1,$D$1:$I$9948,$B1920,FALSE)</f>
        <v>0</v>
      </c>
    </row>
    <row r="1921">
      <c r="B1921">
        <v>1921</v>
      </c>
      <c r="C1921">
        <f>HLOOKUP($C$1,$D$1:$I$9948,$B1921,FALSE)</f>
        <v>0</v>
      </c>
    </row>
    <row r="1922">
      <c r="B1922">
        <v>1922</v>
      </c>
      <c r="C1922">
        <f>HLOOKUP($C$1,$D$1:$I$9948,$B1922,FALSE)</f>
        <v>0</v>
      </c>
    </row>
    <row r="1923">
      <c r="B1923">
        <v>1923</v>
      </c>
      <c r="C1923">
        <f>HLOOKUP($C$1,$D$1:$I$9948,$B1923,FALSE)</f>
        <v>0</v>
      </c>
    </row>
    <row r="1924">
      <c r="B1924">
        <v>1924</v>
      </c>
      <c r="C1924">
        <f>HLOOKUP($C$1,$D$1:$I$9948,$B1924,FALSE)</f>
        <v>0</v>
      </c>
    </row>
    <row r="1925">
      <c r="B1925">
        <v>1925</v>
      </c>
      <c r="C1925">
        <f>HLOOKUP($C$1,$D$1:$I$9948,$B1925,FALSE)</f>
        <v>0</v>
      </c>
    </row>
    <row r="1926">
      <c r="B1926">
        <v>1926</v>
      </c>
      <c r="C1926">
        <f>HLOOKUP($C$1,$D$1:$I$9948,$B1926,FALSE)</f>
        <v>0</v>
      </c>
    </row>
    <row r="1927">
      <c r="B1927">
        <v>1927</v>
      </c>
      <c r="C1927">
        <f>HLOOKUP($C$1,$D$1:$I$9948,$B1927,FALSE)</f>
        <v>0</v>
      </c>
    </row>
    <row r="1928">
      <c r="B1928">
        <v>1928</v>
      </c>
      <c r="C1928">
        <f>HLOOKUP($C$1,$D$1:$I$9948,$B1928,FALSE)</f>
        <v>0</v>
      </c>
    </row>
    <row r="1929">
      <c r="B1929">
        <v>1929</v>
      </c>
      <c r="C1929">
        <f>HLOOKUP($C$1,$D$1:$I$9948,$B1929,FALSE)</f>
        <v>0</v>
      </c>
    </row>
    <row r="1930">
      <c r="B1930">
        <v>1930</v>
      </c>
      <c r="C1930">
        <f>HLOOKUP($C$1,$D$1:$I$9948,$B1930,FALSE)</f>
        <v>0</v>
      </c>
    </row>
    <row r="1931">
      <c r="B1931">
        <v>1931</v>
      </c>
      <c r="C1931">
        <f>HLOOKUP($C$1,$D$1:$I$9948,$B1931,FALSE)</f>
        <v>0</v>
      </c>
    </row>
    <row r="1932">
      <c r="B1932">
        <v>1932</v>
      </c>
      <c r="C1932">
        <f>HLOOKUP($C$1,$D$1:$I$9948,$B1932,FALSE)</f>
        <v>0</v>
      </c>
    </row>
    <row r="1933">
      <c r="B1933">
        <v>1933</v>
      </c>
      <c r="C1933">
        <f>HLOOKUP($C$1,$D$1:$I$9948,$B1933,FALSE)</f>
        <v>0</v>
      </c>
    </row>
    <row r="1934">
      <c r="B1934">
        <v>1934</v>
      </c>
      <c r="C1934">
        <f>HLOOKUP($C$1,$D$1:$I$9948,$B1934,FALSE)</f>
        <v>0</v>
      </c>
    </row>
    <row r="1935">
      <c r="B1935">
        <v>1935</v>
      </c>
      <c r="C1935">
        <f>HLOOKUP($C$1,$D$1:$I$9948,$B1935,FALSE)</f>
        <v>0</v>
      </c>
    </row>
    <row r="1936">
      <c r="B1936">
        <v>1936</v>
      </c>
      <c r="C1936">
        <f>HLOOKUP($C$1,$D$1:$I$9948,$B1936,FALSE)</f>
        <v>0</v>
      </c>
    </row>
    <row r="1937">
      <c r="B1937">
        <v>1937</v>
      </c>
      <c r="C1937">
        <f>HLOOKUP($C$1,$D$1:$I$9948,$B1937,FALSE)</f>
        <v>0</v>
      </c>
    </row>
    <row r="1938">
      <c r="B1938">
        <v>1938</v>
      </c>
      <c r="C1938">
        <f>HLOOKUP($C$1,$D$1:$I$9948,$B1938,FALSE)</f>
        <v>0</v>
      </c>
    </row>
    <row r="1939">
      <c r="B1939">
        <v>1939</v>
      </c>
      <c r="C1939">
        <f>HLOOKUP($C$1,$D$1:$I$9948,$B1939,FALSE)</f>
        <v>0</v>
      </c>
    </row>
    <row r="1940">
      <c r="B1940">
        <v>1940</v>
      </c>
      <c r="C1940">
        <f>HLOOKUP($C$1,$D$1:$I$9948,$B1940,FALSE)</f>
        <v>0</v>
      </c>
    </row>
    <row r="1941">
      <c r="B1941">
        <v>1941</v>
      </c>
      <c r="C1941">
        <f>HLOOKUP($C$1,$D$1:$I$9948,$B1941,FALSE)</f>
        <v>0</v>
      </c>
    </row>
    <row r="1942">
      <c r="B1942">
        <v>1942</v>
      </c>
      <c r="C1942">
        <f>HLOOKUP($C$1,$D$1:$I$9948,$B1942,FALSE)</f>
        <v>0</v>
      </c>
    </row>
    <row r="1943">
      <c r="B1943">
        <v>1943</v>
      </c>
      <c r="C1943">
        <f>HLOOKUP($C$1,$D$1:$I$9948,$B1943,FALSE)</f>
        <v>0</v>
      </c>
    </row>
    <row r="1944">
      <c r="B1944">
        <v>1944</v>
      </c>
      <c r="C1944">
        <f>HLOOKUP($C$1,$D$1:$I$9948,$B1944,FALSE)</f>
        <v>0</v>
      </c>
    </row>
    <row r="1945">
      <c r="B1945">
        <v>1945</v>
      </c>
      <c r="C1945">
        <f>HLOOKUP($C$1,$D$1:$I$9948,$B1945,FALSE)</f>
        <v>0</v>
      </c>
    </row>
    <row r="1946">
      <c r="B1946">
        <v>1946</v>
      </c>
      <c r="C1946">
        <f>HLOOKUP($C$1,$D$1:$I$9948,$B1946,FALSE)</f>
        <v>0</v>
      </c>
    </row>
    <row r="1947">
      <c r="B1947">
        <v>1947</v>
      </c>
      <c r="C1947">
        <f>HLOOKUP($C$1,$D$1:$I$9948,$B1947,FALSE)</f>
        <v>0</v>
      </c>
    </row>
    <row r="1948">
      <c r="B1948">
        <v>1948</v>
      </c>
      <c r="C1948">
        <f>HLOOKUP($C$1,$D$1:$I$9948,$B1948,FALSE)</f>
        <v>0</v>
      </c>
    </row>
    <row r="1949">
      <c r="B1949">
        <v>1949</v>
      </c>
      <c r="C1949">
        <f>HLOOKUP($C$1,$D$1:$I$9948,$B1949,FALSE)</f>
        <v>0</v>
      </c>
    </row>
    <row r="1950">
      <c r="B1950">
        <v>1950</v>
      </c>
      <c r="C1950">
        <f>HLOOKUP($C$1,$D$1:$I$9948,$B1950,FALSE)</f>
        <v>0</v>
      </c>
    </row>
    <row r="1951">
      <c r="B1951">
        <v>1951</v>
      </c>
      <c r="C1951">
        <f>HLOOKUP($C$1,$D$1:$I$9948,$B1951,FALSE)</f>
        <v>0</v>
      </c>
    </row>
    <row r="1952">
      <c r="B1952">
        <v>1952</v>
      </c>
      <c r="C1952">
        <f>HLOOKUP($C$1,$D$1:$I$9948,$B1952,FALSE)</f>
        <v>0</v>
      </c>
    </row>
    <row r="1953">
      <c r="B1953">
        <v>1953</v>
      </c>
      <c r="C1953">
        <f>HLOOKUP($C$1,$D$1:$I$9948,$B1953,FALSE)</f>
        <v>0</v>
      </c>
    </row>
    <row r="1954">
      <c r="B1954">
        <v>1954</v>
      </c>
      <c r="C1954">
        <f>HLOOKUP($C$1,$D$1:$I$9948,$B1954,FALSE)</f>
        <v>0</v>
      </c>
    </row>
    <row r="1955">
      <c r="B1955">
        <v>1955</v>
      </c>
      <c r="C1955">
        <f>HLOOKUP($C$1,$D$1:$I$9948,$B1955,FALSE)</f>
        <v>0</v>
      </c>
    </row>
    <row r="1956">
      <c r="B1956">
        <v>1956</v>
      </c>
      <c r="C1956">
        <f>HLOOKUP($C$1,$D$1:$I$9948,$B1956,FALSE)</f>
        <v>0</v>
      </c>
    </row>
    <row r="1957">
      <c r="B1957">
        <v>1957</v>
      </c>
      <c r="C1957">
        <f>HLOOKUP($C$1,$D$1:$I$9948,$B1957,FALSE)</f>
        <v>0</v>
      </c>
    </row>
    <row r="1958">
      <c r="B1958">
        <v>1958</v>
      </c>
      <c r="C1958">
        <f>HLOOKUP($C$1,$D$1:$I$9948,$B1958,FALSE)</f>
        <v>0</v>
      </c>
    </row>
    <row r="1959">
      <c r="B1959">
        <v>1959</v>
      </c>
      <c r="C1959">
        <f>HLOOKUP($C$1,$D$1:$I$9948,$B1959,FALSE)</f>
        <v>0</v>
      </c>
    </row>
    <row r="1960">
      <c r="B1960">
        <v>1960</v>
      </c>
      <c r="C1960">
        <f>HLOOKUP($C$1,$D$1:$I$9948,$B1960,FALSE)</f>
        <v>0</v>
      </c>
    </row>
    <row r="1961">
      <c r="B1961">
        <v>1961</v>
      </c>
      <c r="C1961">
        <f>HLOOKUP($C$1,$D$1:$I$9948,$B1961,FALSE)</f>
        <v>0</v>
      </c>
    </row>
    <row r="1962">
      <c r="B1962">
        <v>1962</v>
      </c>
      <c r="C1962">
        <f>HLOOKUP($C$1,$D$1:$I$9948,$B1962,FALSE)</f>
        <v>0</v>
      </c>
    </row>
    <row r="1963">
      <c r="B1963">
        <v>1963</v>
      </c>
      <c r="C1963">
        <f>HLOOKUP($C$1,$D$1:$I$9948,$B1963,FALSE)</f>
        <v>0</v>
      </c>
    </row>
    <row r="1964">
      <c r="B1964">
        <v>1964</v>
      </c>
      <c r="C1964">
        <f>HLOOKUP($C$1,$D$1:$I$9948,$B1964,FALSE)</f>
        <v>0</v>
      </c>
    </row>
    <row r="1965">
      <c r="B1965">
        <v>1965</v>
      </c>
      <c r="C1965">
        <f>HLOOKUP($C$1,$D$1:$I$9948,$B1965,FALSE)</f>
        <v>0</v>
      </c>
    </row>
    <row r="1966">
      <c r="B1966">
        <v>1966</v>
      </c>
      <c r="C1966">
        <f>HLOOKUP($C$1,$D$1:$I$9948,$B1966,FALSE)</f>
        <v>0</v>
      </c>
    </row>
    <row r="1967">
      <c r="B1967">
        <v>1967</v>
      </c>
      <c r="C1967">
        <f>HLOOKUP($C$1,$D$1:$I$9948,$B1967,FALSE)</f>
        <v>0</v>
      </c>
    </row>
    <row r="1968">
      <c r="B1968">
        <v>1968</v>
      </c>
      <c r="C1968">
        <f>HLOOKUP($C$1,$D$1:$I$9948,$B1968,FALSE)</f>
        <v>0</v>
      </c>
    </row>
    <row r="1969">
      <c r="B1969">
        <v>1969</v>
      </c>
      <c r="C1969">
        <f>HLOOKUP($C$1,$D$1:$I$9948,$B1969,FALSE)</f>
        <v>0</v>
      </c>
    </row>
    <row r="1970">
      <c r="B1970">
        <v>1970</v>
      </c>
      <c r="C1970">
        <f>HLOOKUP($C$1,$D$1:$I$9948,$B1970,FALSE)</f>
        <v>0</v>
      </c>
    </row>
    <row r="1971">
      <c r="B1971">
        <v>1971</v>
      </c>
      <c r="C1971">
        <f>HLOOKUP($C$1,$D$1:$I$9948,$B1971,FALSE)</f>
        <v>0</v>
      </c>
    </row>
    <row r="1972">
      <c r="B1972">
        <v>1972</v>
      </c>
      <c r="C1972">
        <f>HLOOKUP($C$1,$D$1:$I$9948,$B1972,FALSE)</f>
        <v>0</v>
      </c>
    </row>
    <row r="1973">
      <c r="B1973">
        <v>1973</v>
      </c>
      <c r="C1973">
        <f>HLOOKUP($C$1,$D$1:$I$9948,$B1973,FALSE)</f>
        <v>0</v>
      </c>
    </row>
    <row r="1974">
      <c r="B1974">
        <v>1974</v>
      </c>
      <c r="C1974">
        <f>HLOOKUP($C$1,$D$1:$I$9948,$B1974,FALSE)</f>
        <v>0</v>
      </c>
    </row>
    <row r="1975">
      <c r="B1975">
        <v>1975</v>
      </c>
      <c r="C1975">
        <f>HLOOKUP($C$1,$D$1:$I$9948,$B1975,FALSE)</f>
        <v>0</v>
      </c>
    </row>
    <row r="1976">
      <c r="B1976">
        <v>1976</v>
      </c>
      <c r="C1976">
        <f>HLOOKUP($C$1,$D$1:$I$9948,$B1976,FALSE)</f>
        <v>0</v>
      </c>
    </row>
    <row r="1977">
      <c r="B1977">
        <v>1977</v>
      </c>
      <c r="C1977">
        <f>HLOOKUP($C$1,$D$1:$I$9948,$B1977,FALSE)</f>
        <v>0</v>
      </c>
    </row>
    <row r="1978">
      <c r="B1978">
        <v>1978</v>
      </c>
      <c r="C1978">
        <f>HLOOKUP($C$1,$D$1:$I$9948,$B1978,FALSE)</f>
        <v>0</v>
      </c>
    </row>
    <row r="1979">
      <c r="B1979">
        <v>1979</v>
      </c>
      <c r="C1979">
        <f>HLOOKUP($C$1,$D$1:$I$9948,$B1979,FALSE)</f>
        <v>0</v>
      </c>
    </row>
    <row r="1980">
      <c r="B1980">
        <v>1980</v>
      </c>
      <c r="C1980">
        <f>HLOOKUP($C$1,$D$1:$I$9948,$B1980,FALSE)</f>
        <v>0</v>
      </c>
    </row>
    <row r="1981">
      <c r="B1981">
        <v>1981</v>
      </c>
      <c r="C1981">
        <f>HLOOKUP($C$1,$D$1:$I$9948,$B1981,FALSE)</f>
        <v>0</v>
      </c>
    </row>
    <row r="1982">
      <c r="B1982">
        <v>1982</v>
      </c>
      <c r="C1982">
        <f>HLOOKUP($C$1,$D$1:$I$9948,$B1982,FALSE)</f>
        <v>0</v>
      </c>
    </row>
    <row r="1983">
      <c r="B1983">
        <v>1983</v>
      </c>
      <c r="C1983">
        <f>HLOOKUP($C$1,$D$1:$I$9948,$B1983,FALSE)</f>
        <v>0</v>
      </c>
    </row>
    <row r="1984">
      <c r="B1984">
        <v>1984</v>
      </c>
      <c r="C1984">
        <f>HLOOKUP($C$1,$D$1:$I$9948,$B1984,FALSE)</f>
        <v>0</v>
      </c>
    </row>
    <row r="1985">
      <c r="B1985">
        <v>1985</v>
      </c>
      <c r="C1985">
        <f>HLOOKUP($C$1,$D$1:$I$9948,$B1985,FALSE)</f>
        <v>0</v>
      </c>
    </row>
    <row r="1986">
      <c r="B1986">
        <v>1986</v>
      </c>
      <c r="C1986">
        <f>HLOOKUP($C$1,$D$1:$I$9948,$B1986,FALSE)</f>
        <v>0</v>
      </c>
    </row>
    <row r="1987">
      <c r="B1987">
        <v>1987</v>
      </c>
      <c r="C1987">
        <f>HLOOKUP($C$1,$D$1:$I$9948,$B1987,FALSE)</f>
        <v>0</v>
      </c>
    </row>
    <row r="1988">
      <c r="B1988">
        <v>1988</v>
      </c>
      <c r="C1988">
        <f>HLOOKUP($C$1,$D$1:$I$9948,$B1988,FALSE)</f>
        <v>0</v>
      </c>
    </row>
    <row r="1989">
      <c r="B1989">
        <v>1989</v>
      </c>
      <c r="C1989">
        <f>HLOOKUP($C$1,$D$1:$I$9948,$B1989,FALSE)</f>
        <v>0</v>
      </c>
    </row>
    <row r="1990">
      <c r="B1990">
        <v>1990</v>
      </c>
      <c r="C1990">
        <f>HLOOKUP($C$1,$D$1:$I$9948,$B1990,FALSE)</f>
        <v>0</v>
      </c>
    </row>
    <row r="1991">
      <c r="B1991">
        <v>1991</v>
      </c>
      <c r="C1991">
        <f>HLOOKUP($C$1,$D$1:$I$9948,$B1991,FALSE)</f>
        <v>0</v>
      </c>
    </row>
    <row r="1992">
      <c r="B1992">
        <v>1992</v>
      </c>
      <c r="C1992">
        <f>HLOOKUP($C$1,$D$1:$I$9948,$B1992,FALSE)</f>
        <v>0</v>
      </c>
    </row>
    <row r="1993">
      <c r="B1993">
        <v>1993</v>
      </c>
      <c r="C1993">
        <f>HLOOKUP($C$1,$D$1:$I$9948,$B1993,FALSE)</f>
        <v>0</v>
      </c>
    </row>
    <row r="1994">
      <c r="B1994">
        <v>1994</v>
      </c>
      <c r="C1994">
        <f>HLOOKUP($C$1,$D$1:$I$9948,$B1994,FALSE)</f>
        <v>0</v>
      </c>
    </row>
    <row r="1995">
      <c r="B1995">
        <v>1995</v>
      </c>
      <c r="C1995">
        <f>HLOOKUP($C$1,$D$1:$I$9948,$B1995,FALSE)</f>
        <v>0</v>
      </c>
    </row>
    <row r="1996">
      <c r="B1996">
        <v>1996</v>
      </c>
      <c r="C1996">
        <f>HLOOKUP($C$1,$D$1:$I$9948,$B1996,FALSE)</f>
        <v>0</v>
      </c>
    </row>
    <row r="1997">
      <c r="B1997">
        <v>1997</v>
      </c>
      <c r="C1997">
        <f>HLOOKUP($C$1,$D$1:$I$9948,$B1997,FALSE)</f>
        <v>0</v>
      </c>
    </row>
    <row r="1998">
      <c r="B1998">
        <v>1998</v>
      </c>
      <c r="C1998">
        <f>HLOOKUP($C$1,$D$1:$I$9948,$B1998,FALSE)</f>
        <v>0</v>
      </c>
    </row>
    <row r="1999">
      <c r="B1999">
        <v>1999</v>
      </c>
      <c r="C1999">
        <f>HLOOKUP($C$1,$D$1:$I$9948,$B1999,FALSE)</f>
        <v>0</v>
      </c>
    </row>
    <row r="2000">
      <c r="B2000">
        <v>2000</v>
      </c>
      <c r="C2000">
        <f>HLOOKUP($C$1,$D$1:$I$9948,$B2000,FALSE)</f>
        <v>0</v>
      </c>
    </row>
    <row r="2001">
      <c r="B2001">
        <v>2001</v>
      </c>
      <c r="C2001">
        <f>HLOOKUP($C$1,$D$1:$I$9948,$B2001,FALSE)</f>
        <v>0</v>
      </c>
    </row>
    <row r="2002">
      <c r="B2002">
        <v>2002</v>
      </c>
      <c r="C2002">
        <f>HLOOKUP($C$1,$D$1:$I$9948,$B2002,FALSE)</f>
        <v>0</v>
      </c>
    </row>
    <row r="2003">
      <c r="B2003">
        <v>2003</v>
      </c>
      <c r="C2003">
        <f>HLOOKUP($C$1,$D$1:$I$9948,$B2003,FALSE)</f>
        <v>0</v>
      </c>
    </row>
    <row r="2004">
      <c r="B2004">
        <v>2004</v>
      </c>
      <c r="C2004">
        <f>HLOOKUP($C$1,$D$1:$I$9948,$B2004,FALSE)</f>
        <v>0</v>
      </c>
    </row>
    <row r="2005">
      <c r="B2005">
        <v>2005</v>
      </c>
      <c r="C2005">
        <f>HLOOKUP($C$1,$D$1:$I$9948,$B2005,FALSE)</f>
        <v>0</v>
      </c>
    </row>
    <row r="2006">
      <c r="B2006">
        <v>2006</v>
      </c>
      <c r="C2006">
        <f>HLOOKUP($C$1,$D$1:$I$9948,$B2006,FALSE)</f>
        <v>0</v>
      </c>
    </row>
    <row r="2007">
      <c r="B2007">
        <v>2007</v>
      </c>
      <c r="C2007">
        <f>HLOOKUP($C$1,$D$1:$I$9948,$B2007,FALSE)</f>
        <v>0</v>
      </c>
    </row>
    <row r="2008">
      <c r="B2008">
        <v>2008</v>
      </c>
      <c r="C2008">
        <f>HLOOKUP($C$1,$D$1:$I$9948,$B2008,FALSE)</f>
        <v>0</v>
      </c>
    </row>
    <row r="2009">
      <c r="B2009">
        <v>2009</v>
      </c>
      <c r="C2009">
        <f>HLOOKUP($C$1,$D$1:$I$9948,$B2009,FALSE)</f>
        <v>0</v>
      </c>
    </row>
    <row r="2010">
      <c r="B2010">
        <v>2010</v>
      </c>
      <c r="C2010">
        <f>HLOOKUP($C$1,$D$1:$I$9948,$B2010,FALSE)</f>
        <v>0</v>
      </c>
    </row>
    <row r="2011">
      <c r="B2011">
        <v>2011</v>
      </c>
      <c r="C2011">
        <f>HLOOKUP($C$1,$D$1:$I$9948,$B2011,FALSE)</f>
        <v>0</v>
      </c>
    </row>
    <row r="2012">
      <c r="B2012">
        <v>2012</v>
      </c>
      <c r="C2012">
        <f>HLOOKUP($C$1,$D$1:$I$9948,$B2012,FALSE)</f>
        <v>0</v>
      </c>
    </row>
    <row r="2013">
      <c r="B2013">
        <v>2013</v>
      </c>
      <c r="C2013">
        <f>HLOOKUP($C$1,$D$1:$I$9948,$B2013,FALSE)</f>
        <v>0</v>
      </c>
    </row>
    <row r="2014">
      <c r="B2014">
        <v>2014</v>
      </c>
      <c r="C2014">
        <f>HLOOKUP($C$1,$D$1:$I$9948,$B2014,FALSE)</f>
        <v>0</v>
      </c>
    </row>
    <row r="2015">
      <c r="B2015">
        <v>2015</v>
      </c>
      <c r="C2015">
        <f>HLOOKUP($C$1,$D$1:$I$9948,$B2015,FALSE)</f>
        <v>0</v>
      </c>
    </row>
    <row r="2016">
      <c r="B2016">
        <v>2016</v>
      </c>
      <c r="C2016">
        <f>HLOOKUP($C$1,$D$1:$I$9948,$B2016,FALSE)</f>
        <v>0</v>
      </c>
    </row>
    <row r="2017">
      <c r="B2017">
        <v>2017</v>
      </c>
      <c r="C2017">
        <f>HLOOKUP($C$1,$D$1:$I$9948,$B2017,FALSE)</f>
        <v>0</v>
      </c>
    </row>
    <row r="2018">
      <c r="B2018">
        <v>2018</v>
      </c>
      <c r="C2018">
        <f>HLOOKUP($C$1,$D$1:$I$9948,$B2018,FALSE)</f>
        <v>0</v>
      </c>
    </row>
    <row r="2019">
      <c r="B2019">
        <v>2019</v>
      </c>
      <c r="C2019">
        <f>HLOOKUP($C$1,$D$1:$I$9948,$B2019,FALSE)</f>
        <v>0</v>
      </c>
    </row>
    <row r="2020">
      <c r="B2020">
        <v>2020</v>
      </c>
      <c r="C2020">
        <f>HLOOKUP($C$1,$D$1:$I$9948,$B2020,FALSE)</f>
        <v>0</v>
      </c>
    </row>
    <row r="2021">
      <c r="B2021">
        <v>2021</v>
      </c>
      <c r="C2021">
        <f>HLOOKUP($C$1,$D$1:$I$9948,$B2021,FALSE)</f>
        <v>0</v>
      </c>
    </row>
    <row r="2022">
      <c r="B2022">
        <v>2022</v>
      </c>
      <c r="C2022">
        <f>HLOOKUP($C$1,$D$1:$I$9948,$B2022,FALSE)</f>
        <v>0</v>
      </c>
    </row>
  </sheetData>
  <pageMargins left="0.7" right="0.7" top="0.75" bottom="0.75" header="0.3" footer="0.3"/>
  <ignoredErrors>
    <ignoredError numberStoredAsText="1" sqref="A1:T2022"/>
  </ignoredErrors>
  <legacyDrawing r:id="rId1"/>
</worksheet>
</file>

<file path=xl/worksheets/sheet11.xml><?xml version="1.0" encoding="utf-8"?>
<worksheet xmlns="http://schemas.openxmlformats.org/spreadsheetml/2006/main" xmlns:r="http://schemas.openxmlformats.org/officeDocument/2006/relationships">
  <dimension ref="A1:AJ220"/>
  <sheetViews>
    <sheetView workbookViewId="0" rightToLeft="0"/>
  </sheetViews>
  <cols>
    <col min="1" max="1" customWidth="1" width="3.42578125"/>
    <col min="2" max="2" customWidth="1" width="5.42578125"/>
    <col min="3" max="3" customWidth="1" width="23.42578125"/>
    <col min="4" max="4" customWidth="1" width="60.42578125"/>
    <col min="5" max="5" customWidth="1" width="16"/>
    <col min="6" max="6" customWidth="1" width="16"/>
    <col min="7" max="7" customWidth="1" width="16"/>
    <col min="8" max="8" customWidth="1" width="16"/>
    <col min="9" max="9" customWidth="1" width="16"/>
    <col min="10" max="10" customWidth="1" width="16"/>
    <col min="11" max="11" customWidth="1" width="16"/>
    <col min="12" max="12" customWidth="1" width="9.42578125"/>
    <col min="13" max="13" customWidth="1" width="9.42578125" hidden="true" level="1" outlineLevel="1"/>
    <col min="14" max="14" customWidth="1" width="9.42578125"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LINK!C988</f>
        <v>Chauffage</v>
      </c>
    </row>
    <row r="2" ht="26.25" customHeight="1"/>
    <row r="3" ht="17.25" customHeight="1" outlineLevel="1">
      <c r="C3" t="str">
        <f>LINK!$C$998</f>
        <v>code</v>
      </c>
      <c r="D3" t="str">
        <f>LINK!$C$999</f>
        <v>service</v>
      </c>
      <c r="E3">
        <f>VLOOKUP(C4,overview_of_services!$B$4:$O$111,9,FALSE)</f>
        <v>1</v>
      </c>
    </row>
    <row r="4" ht="36.75" customHeight="1" outlineLevel="1">
      <c r="B4" t="str">
        <v>►</v>
      </c>
      <c r="C4" t="str">
        <f>LINK!C260</f>
        <v>H-1a</v>
      </c>
      <c r="D4" t="str">
        <f>VLOOKUP(C4,overview_of_services!$B$4:$I$111,3,FALSE)</f>
        <v>Régulation de l'émission</v>
      </c>
      <c r="F4" t="str">
        <f>LINK!$C$1009</f>
        <v>Groupe de services</v>
      </c>
      <c r="G4" t="str">
        <f>VLOOKUP(C4,overview_of_services!$B$4:$I$52,2,FALSE)</f>
        <v>Régulation du chauffage - côté utilisateur</v>
      </c>
      <c r="M4" t="str">
        <v>line</v>
      </c>
      <c r="N4">
        <f>ROW()</f>
        <v>4</v>
      </c>
    </row>
    <row r="5" ht="5.25" customHeight="1" outlineLevel="1"/>
    <row r="6" ht="20.25" customHeight="1" outlineLevel="2">
      <c r="C6" t="str">
        <f>LINK!$C$1000</f>
        <v>Niveaux de fonctionnalité</v>
      </c>
      <c r="E6" t="str">
        <f>LINK!$C$1006</f>
        <v>IMPACTS</v>
      </c>
    </row>
    <row r="7" ht="36.75" customHeight="1" outlineLevel="2">
      <c r="E7" t="str">
        <f>LINK!$C$966</f>
        <v>Efficacité énergétique</v>
      </c>
      <c r="F7" t="str">
        <f>LINK!$C$967</f>
        <v>Flexibilité énergétique et stockage de l’énergie</v>
      </c>
      <c r="G7" t="str">
        <f>LINK!$C$968</f>
        <v>Confort</v>
      </c>
      <c r="H7" t="str">
        <f>LINK!$C$969</f>
        <v>Caractère pratique</v>
      </c>
      <c r="I7" t="str">
        <f>LINK!$C$970</f>
        <v>Santé, bien-être et accessibilité</v>
      </c>
      <c r="J7" t="str">
        <f>LINK!$C$971</f>
        <v>Entretien et prédiction des pannes</v>
      </c>
      <c r="K7" t="str">
        <f>LINK!$C$972</f>
        <v>Information des occupants</v>
      </c>
    </row>
    <row r="8" ht="35.25" customHeight="1" outlineLevel="2">
      <c r="C8" t="str">
        <f>LINK!$C$1001</f>
        <v>Niveau 0</v>
      </c>
      <c r="D8" t="str">
        <f>VLOOKUP(C4,overview_of_services!$B$4:$I$111,4,FALSE)</f>
        <v>Aucune régulation automatique</v>
      </c>
      <c r="E8">
        <v>0</v>
      </c>
      <c r="F8">
        <v>0</v>
      </c>
      <c r="G8">
        <v>0</v>
      </c>
      <c r="H8">
        <v>0</v>
      </c>
      <c r="I8">
        <v>0</v>
      </c>
      <c r="J8">
        <v>0</v>
      </c>
      <c r="K8">
        <v>0</v>
      </c>
    </row>
    <row r="9" ht="35.25" customHeight="1" outlineLevel="2">
      <c r="C9" t="str">
        <f>LINK!$C$1002</f>
        <v>Niveau 1</v>
      </c>
      <c r="D9" t="str">
        <f>VLOOKUP(C4,overview_of_services!$B$4:$I$111,5,FALSE)</f>
        <v>Régulation centrale automatique (par exemple, thermostat centralisé)</v>
      </c>
      <c r="E9">
        <v>1</v>
      </c>
      <c r="F9">
        <v>0</v>
      </c>
      <c r="G9">
        <v>1</v>
      </c>
      <c r="H9">
        <v>1</v>
      </c>
      <c r="I9">
        <v>1</v>
      </c>
      <c r="J9">
        <v>0</v>
      </c>
      <c r="K9">
        <v>0</v>
      </c>
    </row>
    <row r="10" ht="82.5" customHeight="1" outlineLevel="2">
      <c r="C10" t="str">
        <f>LINK!$C$1003</f>
        <v>Niveau 2</v>
      </c>
      <c r="D10" t="str">
        <f>VLOOKUP(C4,overview_of_services!$B$4:$I$111,6,FALSE)</f>
        <v>Régulation individuelle par pièce (par exemple robinets thermostatiques, ou thermostat électronique)</v>
      </c>
      <c r="E10">
        <v>2</v>
      </c>
      <c r="F10">
        <v>0</v>
      </c>
      <c r="G10">
        <v>2</v>
      </c>
      <c r="H10">
        <v>2</v>
      </c>
      <c r="I10">
        <v>2</v>
      </c>
      <c r="J10">
        <v>0</v>
      </c>
      <c r="K10">
        <v>0</v>
      </c>
    </row>
    <row r="11" ht="35.25" customHeight="1" outlineLevel="2">
      <c r="C11" t="str">
        <f>LINK!$C$1004</f>
        <v>Niveau 3</v>
      </c>
      <c r="D11" t="str">
        <f>VLOOKUP(C4,overview_of_services!$B$4:$I$111,7,FALSE)</f>
        <v>Régulation individuelle par pièce avec communication entre les régulateurs et le système de GTB</v>
      </c>
      <c r="E11">
        <v>2</v>
      </c>
      <c r="F11">
        <v>0</v>
      </c>
      <c r="G11">
        <v>2</v>
      </c>
      <c r="H11">
        <v>3</v>
      </c>
      <c r="I11">
        <v>2</v>
      </c>
      <c r="J11">
        <v>1</v>
      </c>
      <c r="K11">
        <v>0</v>
      </c>
    </row>
    <row r="12" ht="30" customHeight="1" outlineLevel="2">
      <c r="C12" t="str">
        <f>LINK!$C$1005</f>
        <v>Niveau 4</v>
      </c>
      <c r="D12" t="str">
        <f>VLOOKUP(C4,overview_of_services!$B$4:$I$111,8,FALSE)</f>
        <v>Régulation individuelle par pièce avec communication et détection d’occupation</v>
      </c>
      <c r="E12">
        <v>3</v>
      </c>
      <c r="F12">
        <v>0</v>
      </c>
      <c r="G12">
        <v>2</v>
      </c>
      <c r="H12">
        <v>3</v>
      </c>
      <c r="I12">
        <v>2</v>
      </c>
      <c r="J12">
        <v>1</v>
      </c>
      <c r="K12">
        <v>0</v>
      </c>
    </row>
    <row r="13" ht="6" customHeight="1" outlineLevel="3"/>
    <row r="14" ht="30.75" customHeight="1" outlineLevel="3">
      <c r="D14" t="str">
        <f>LINK!$C$1007</f>
        <v>Sources d'information</v>
      </c>
    </row>
    <row r="15" ht="30.75" customHeight="1" outlineLevel="3">
      <c r="D15" t="str">
        <f>LINK!$C$1008</f>
        <v>Standard?</v>
      </c>
      <c r="E15" t="str">
        <v>EN 15232</v>
      </c>
    </row>
    <row r="16" ht="30.75" customHeight="1" outlineLevel="3"/>
    <row r="17" ht="30.600000000000005" customHeight="1" outlineLevel="3"/>
    <row r="18" outlineLevel="2"/>
    <row r="19" ht="15.75" customHeight="1" outlineLevel="2"/>
    <row r="20" ht="15.75" customHeight="1" outlineLevel="1">
      <c r="C20" t="str">
        <f>LINK!$C$998</f>
        <v>code</v>
      </c>
      <c r="D20" t="str">
        <f>LINK!$C$999</f>
        <v>service</v>
      </c>
      <c r="E20">
        <f>VLOOKUP(C21,overview_of_services!$B$4:$O$111,9,FALSE)</f>
        <v>0</v>
      </c>
    </row>
    <row r="21" ht="36.75" customHeight="1" outlineLevel="1">
      <c r="B21" t="str">
        <v>►</v>
      </c>
      <c r="C21" t="str">
        <f>LINK!C261</f>
        <v>H-1b</v>
      </c>
      <c r="D21" t="str">
        <f>VLOOKUP(C21,overview_of_services!$B$4:$I$111,3,FALSE)</f>
        <v>Régulation d'émission pour système thermo-actif - mode de chauffage (par exemple, plancher chauffant)</v>
      </c>
      <c r="F21" t="str">
        <f>LINK!$C$1009</f>
        <v>Groupe de services</v>
      </c>
      <c r="G21" t="str">
        <f>VLOOKUP(C21,overview_of_services!$B$4:$I$52,2,FALSE)</f>
        <v>Régulation du chauffage - côté utilisateur</v>
      </c>
      <c r="M21" t="str">
        <v>line</v>
      </c>
      <c r="N21">
        <f>ROW()</f>
        <v>21</v>
      </c>
    </row>
    <row r="22" ht="5.25" customHeight="1" outlineLevel="1"/>
    <row r="23" ht="20.25" customHeight="1" outlineLevel="2">
      <c r="C23" t="str">
        <f>LINK!$C$1000</f>
        <v>Niveaux de fonctionnalité</v>
      </c>
      <c r="E23" t="str">
        <f>LINK!$C$1006</f>
        <v>IMPACTS</v>
      </c>
    </row>
    <row r="24" ht="36.75" customHeight="1" outlineLevel="2">
      <c r="E24" t="str">
        <f>LINK!$C$966</f>
        <v>Efficacité énergétique</v>
      </c>
      <c r="F24" t="str">
        <f>LINK!$C$967</f>
        <v>Flexibilité énergétique et stockage de l’énergie</v>
      </c>
      <c r="G24" t="str">
        <f>LINK!$C$968</f>
        <v>Confort</v>
      </c>
      <c r="H24" t="str">
        <f>LINK!$C$969</f>
        <v>Caractère pratique</v>
      </c>
      <c r="I24" t="str">
        <f>LINK!$C$970</f>
        <v>Santé, bien-être et accessibilité</v>
      </c>
      <c r="J24" t="str">
        <f>LINK!$C$971</f>
        <v>Entretien et prédiction des pannes</v>
      </c>
      <c r="K24" t="str">
        <f>LINK!$C$972</f>
        <v>Information des occupants</v>
      </c>
    </row>
    <row r="25" ht="35.25" customHeight="1" outlineLevel="2">
      <c r="C25" t="str">
        <f>LINK!$C$1001</f>
        <v>Niveau 0</v>
      </c>
      <c r="D25" t="str">
        <f>VLOOKUP(C21,overview_of_services!$B$4:$I$111,4,FALSE)</f>
        <v>Aucune régulation automatique</v>
      </c>
      <c r="E25">
        <v>0</v>
      </c>
      <c r="F25">
        <v>0</v>
      </c>
      <c r="G25">
        <v>0</v>
      </c>
      <c r="H25">
        <v>0</v>
      </c>
      <c r="I25">
        <v>0</v>
      </c>
      <c r="J25">
        <v>0</v>
      </c>
      <c r="K25">
        <v>0</v>
      </c>
    </row>
    <row r="26" ht="21" customHeight="1" outlineLevel="2">
      <c r="C26" t="str">
        <f>LINK!$C$1002</f>
        <v>Niveau 1</v>
      </c>
      <c r="D26" t="str">
        <f>VLOOKUP(C21,overview_of_services!$B$4:$I$111,5,FALSE)</f>
        <v>Régulation centrale automatique</v>
      </c>
      <c r="E26">
        <v>1</v>
      </c>
      <c r="F26">
        <v>0</v>
      </c>
      <c r="G26">
        <v>1</v>
      </c>
      <c r="H26">
        <v>1</v>
      </c>
      <c r="I26">
        <v>1</v>
      </c>
      <c r="J26">
        <v>0</v>
      </c>
      <c r="K26">
        <v>0</v>
      </c>
    </row>
    <row r="27" ht="21" customHeight="1" outlineLevel="2">
      <c r="C27" t="str">
        <f>LINK!$C$1003</f>
        <v>Niveau 2</v>
      </c>
      <c r="D27" t="str">
        <f>VLOOKUP(C21,overview_of_services!$B$4:$I$111,6,FALSE)</f>
        <v>Régulation centrale automatique évoluée</v>
      </c>
      <c r="E27">
        <v>1</v>
      </c>
      <c r="F27">
        <v>0</v>
      </c>
      <c r="G27">
        <v>1</v>
      </c>
      <c r="H27">
        <v>2</v>
      </c>
      <c r="I27">
        <v>2</v>
      </c>
      <c r="J27">
        <v>0</v>
      </c>
      <c r="K27">
        <v>0</v>
      </c>
    </row>
    <row r="28" ht="35.25" customHeight="1" outlineLevel="2">
      <c r="C28" t="str">
        <f>LINK!$C$1004</f>
        <v>Niveau 3</v>
      </c>
      <c r="D28" t="str">
        <f>VLOOKUP(C21,overview_of_services!$B$4:$I$111,7,FALSE)</f>
        <v>Régulation centrale automatique évoluée avec fonctionnement par intermittence et/ou commande à rétroaction de température ambiante</v>
      </c>
      <c r="E28">
        <v>2</v>
      </c>
      <c r="F28">
        <v>0</v>
      </c>
      <c r="G28">
        <v>2</v>
      </c>
      <c r="H28">
        <v>3</v>
      </c>
      <c r="I28">
        <v>2</v>
      </c>
      <c r="J28">
        <v>1</v>
      </c>
      <c r="K28">
        <v>1</v>
      </c>
    </row>
    <row r="29" ht="35.25" customHeight="1" outlineLevel="2">
      <c r="C29" t="str">
        <f>LINK!$C$1005</f>
        <v>Niveau 4</v>
      </c>
      <c r="D29">
        <f>VLOOKUP(C21,overview_of_services!$B$4:$I$111,8,FALSE)</f>
        <v>0</v>
      </c>
    </row>
    <row r="30" ht="6" customHeight="1" outlineLevel="3"/>
    <row r="31" ht="30.75" customHeight="1" outlineLevel="3">
      <c r="D31" t="str">
        <f>LINK!$C$1007</f>
        <v>Sources d'information</v>
      </c>
      <c r="E31" t="str">
        <v xml:space="preserve"> </v>
      </c>
      <c r="F31" t="str">
        <v xml:space="preserve"> </v>
      </c>
      <c r="G31" t="str">
        <v xml:space="preserve"> </v>
      </c>
      <c r="H31" t="str">
        <v xml:space="preserve"> </v>
      </c>
      <c r="I31" t="str">
        <v xml:space="preserve"> </v>
      </c>
      <c r="J31" t="str">
        <v xml:space="preserve"> </v>
      </c>
      <c r="K31" t="str">
        <v xml:space="preserve"> </v>
      </c>
    </row>
    <row r="32" ht="30.75" customHeight="1" outlineLevel="3">
      <c r="D32" t="str">
        <f>LINK!$C$1008</f>
        <v>Standard?</v>
      </c>
      <c r="E32" t="str">
        <v>EN 15232</v>
      </c>
    </row>
    <row r="33" ht="20.25" customHeight="1" outlineLevel="2"/>
    <row r="34" ht="17.25" customHeight="1" outlineLevel="1">
      <c r="C34" t="str">
        <f>LINK!$C$998</f>
        <v>code</v>
      </c>
      <c r="D34" t="str">
        <f>LINK!$C$999</f>
        <v>service</v>
      </c>
      <c r="E34">
        <f>VLOOKUP(C35,overview_of_services!$B$4:$O$111,9,FALSE)</f>
        <v>1</v>
      </c>
    </row>
    <row r="35" ht="66.95" customHeight="1" outlineLevel="1">
      <c r="B35" t="str">
        <v>►</v>
      </c>
      <c r="C35" t="str">
        <f>LINK!C262</f>
        <v>H-1c</v>
      </c>
      <c r="D35" t="str">
        <f>VLOOKUP(C35,overview_of_services!$B$4:$I$111,3,FALSE)</f>
        <v>Régulation de la température du fluide caloporteur (en départ ou en retour, air ou eau) .</v>
      </c>
      <c r="F35" t="str">
        <f>LINK!$C$1009</f>
        <v>Groupe de services</v>
      </c>
      <c r="G35" t="str">
        <f>VLOOKUP(C35,overview_of_services!$B$4:$I$52,2,FALSE)</f>
        <v>Régulation du chauffage - côté utilisateur</v>
      </c>
      <c r="M35" t="str">
        <v>line</v>
      </c>
      <c r="N35">
        <f>ROW()</f>
        <v>35</v>
      </c>
    </row>
    <row r="36" ht="5.25" customHeight="1" outlineLevel="1"/>
    <row r="37" ht="20.25" customHeight="1" outlineLevel="2">
      <c r="C37" t="str">
        <f>LINK!$C$1000</f>
        <v>Niveaux de fonctionnalité</v>
      </c>
      <c r="E37" t="str">
        <f>LINK!$C$1006</f>
        <v>IMPACTS</v>
      </c>
    </row>
    <row r="38" ht="36.75" customHeight="1" outlineLevel="2">
      <c r="E38" t="str">
        <f>LINK!$C$966</f>
        <v>Efficacité énergétique</v>
      </c>
      <c r="F38" t="str">
        <f>LINK!$C$967</f>
        <v>Flexibilité énergétique et stockage de l’énergie</v>
      </c>
      <c r="G38" t="str">
        <f>LINK!$C$968</f>
        <v>Confort</v>
      </c>
      <c r="H38" t="str">
        <f>LINK!$C$969</f>
        <v>Caractère pratique</v>
      </c>
      <c r="I38" t="str">
        <f>LINK!$C$970</f>
        <v>Santé, bien-être et accessibilité</v>
      </c>
      <c r="J38" t="str">
        <f>LINK!$C$971</f>
        <v>Entretien et prédiction des pannes</v>
      </c>
      <c r="K38" t="str">
        <f>LINK!$C$972</f>
        <v>Information des occupants</v>
      </c>
    </row>
    <row r="39" ht="35.25" customHeight="1" outlineLevel="2">
      <c r="C39" t="str">
        <f>LINK!$C$1001</f>
        <v>Niveau 0</v>
      </c>
      <c r="D39" t="str">
        <f>VLOOKUP(C35,overview_of_services!$B$4:$I$111,4,FALSE)</f>
        <v>Aucune régulation automatique</v>
      </c>
      <c r="E39">
        <v>0</v>
      </c>
      <c r="F39">
        <v>0</v>
      </c>
      <c r="G39">
        <v>0</v>
      </c>
      <c r="H39">
        <v>0</v>
      </c>
      <c r="I39">
        <v>0</v>
      </c>
      <c r="J39">
        <v>0</v>
      </c>
      <c r="K39">
        <v>0</v>
      </c>
    </row>
    <row r="40" ht="21" customHeight="1" outlineLevel="2">
      <c r="C40" t="str">
        <f>LINK!$C$1002</f>
        <v>Niveau 1</v>
      </c>
      <c r="D40" t="str">
        <f>VLOOKUP(C35,overview_of_services!$B$4:$I$111,5,FALSE)</f>
        <v>Régulation compensée en fonction de la température extérieure</v>
      </c>
      <c r="E40">
        <v>1</v>
      </c>
      <c r="F40">
        <v>0</v>
      </c>
      <c r="G40">
        <v>1</v>
      </c>
      <c r="H40">
        <v>1</v>
      </c>
      <c r="I40">
        <v>0</v>
      </c>
      <c r="J40">
        <v>0</v>
      </c>
      <c r="K40">
        <v>0</v>
      </c>
    </row>
    <row r="41" ht="35.25" customHeight="1" outlineLevel="2">
      <c r="C41" t="str">
        <f>LINK!$C$1003</f>
        <v>Niveau 2</v>
      </c>
      <c r="D41" t="str">
        <f>VLOOKUP(C35,overview_of_services!$B$4:$I$111,6,FALSE)</f>
        <v>Régulation basée sur les besoins</v>
      </c>
      <c r="E41">
        <v>2</v>
      </c>
      <c r="F41">
        <v>0</v>
      </c>
      <c r="G41">
        <v>1</v>
      </c>
      <c r="H41">
        <v>1</v>
      </c>
      <c r="I41">
        <v>0</v>
      </c>
      <c r="J41">
        <v>0</v>
      </c>
      <c r="K41">
        <v>0</v>
      </c>
    </row>
    <row r="42" ht="35.25" customHeight="1" outlineLevel="2">
      <c r="C42" t="str">
        <f>LINK!$C$1004</f>
        <v>Niveau 3</v>
      </c>
      <c r="D42">
        <f>VLOOKUP(C35,overview_of_services!$B$4:$I$111,7,FALSE)</f>
        <v>0</v>
      </c>
      <c r="E42" t="str">
        <v xml:space="preserve"> -</v>
      </c>
      <c r="F42" t="str">
        <v xml:space="preserve"> -</v>
      </c>
      <c r="G42" t="str">
        <v xml:space="preserve"> -</v>
      </c>
      <c r="H42" t="str">
        <v xml:space="preserve"> -</v>
      </c>
      <c r="I42" t="str">
        <v xml:space="preserve"> -</v>
      </c>
      <c r="J42" t="str">
        <v xml:space="preserve"> -</v>
      </c>
      <c r="K42" t="str">
        <v xml:space="preserve"> -</v>
      </c>
    </row>
    <row r="43" ht="35.25" customHeight="1" outlineLevel="2">
      <c r="C43" t="str">
        <f>LINK!$C$1005</f>
        <v>Niveau 4</v>
      </c>
      <c r="D43">
        <f>VLOOKUP(C35,overview_of_services!$B$4:$I$111,8,FALSE)</f>
        <v>0</v>
      </c>
    </row>
    <row r="44" ht="6" customHeight="1" outlineLevel="3"/>
    <row r="45" ht="30.75" customHeight="1" outlineLevel="3">
      <c r="D45" t="str">
        <f>LINK!$C$1007</f>
        <v>Sources d'information</v>
      </c>
      <c r="E45" t="str">
        <v xml:space="preserve"> </v>
      </c>
      <c r="F45" t="str">
        <v xml:space="preserve"> </v>
      </c>
      <c r="G45" t="str">
        <v xml:space="preserve"> </v>
      </c>
      <c r="H45" t="str">
        <v xml:space="preserve"> </v>
      </c>
      <c r="I45" t="str">
        <v xml:space="preserve"> </v>
      </c>
      <c r="J45" t="str">
        <v xml:space="preserve"> </v>
      </c>
      <c r="K45" t="str">
        <v xml:space="preserve"> </v>
      </c>
    </row>
    <row r="46" ht="30.75" customHeight="1" outlineLevel="3">
      <c r="D46" t="str">
        <f>LINK!$C$1008</f>
        <v>Standard?</v>
      </c>
      <c r="E46" t="str">
        <v>EN 15232</v>
      </c>
    </row>
    <row r="47" ht="20.25" customHeight="1" outlineLevel="2"/>
    <row r="48" ht="17.25" customHeight="1" outlineLevel="1">
      <c r="C48" t="str">
        <f>LINK!$C$998</f>
        <v>code</v>
      </c>
      <c r="D48" t="str">
        <f>LINK!$C$999</f>
        <v>service</v>
      </c>
      <c r="E48">
        <f>VLOOKUP(C49,overview_of_services!$B$4:$O$111,9,FALSE)</f>
        <v>0</v>
      </c>
    </row>
    <row r="49" ht="36.75" customHeight="1" outlineLevel="1">
      <c r="B49" t="str">
        <v>►</v>
      </c>
      <c r="C49" t="str">
        <f>LINK!C263</f>
        <v>H-1d</v>
      </c>
      <c r="D49" t="str">
        <f>VLOOKUP(C49,overview_of_services!$B$4:$I$111,3,FALSE)</f>
        <v>Commande des pompes de distribution dans les réseaux</v>
      </c>
      <c r="F49" t="str">
        <f>LINK!$C$1009</f>
        <v>Groupe de services</v>
      </c>
      <c r="G49" t="str">
        <f>VLOOKUP(C49,overview_of_services!$B$4:$I$52,2,FALSE)</f>
        <v>Régulation du chauffage - côté utilisateur</v>
      </c>
      <c r="M49" t="str">
        <v>line</v>
      </c>
      <c r="N49">
        <f>ROW()</f>
        <v>49</v>
      </c>
    </row>
    <row r="50" ht="5.25" customHeight="1" outlineLevel="1"/>
    <row r="51" ht="20.25" customHeight="1" outlineLevel="2">
      <c r="C51" t="str">
        <f>LINK!$C$1000</f>
        <v>Niveaux de fonctionnalité</v>
      </c>
      <c r="E51" t="str">
        <f>LINK!$C$1006</f>
        <v>IMPACTS</v>
      </c>
    </row>
    <row r="52" ht="36.75" customHeight="1" outlineLevel="2">
      <c r="E52" t="str">
        <f>LINK!$C$966</f>
        <v>Efficacité énergétique</v>
      </c>
      <c r="F52" t="str">
        <f>LINK!$C$967</f>
        <v>Flexibilité énergétique et stockage de l’énergie</v>
      </c>
      <c r="G52" t="str">
        <f>LINK!$C$968</f>
        <v>Confort</v>
      </c>
      <c r="H52" t="str">
        <f>LINK!$C$969</f>
        <v>Caractère pratique</v>
      </c>
      <c r="I52" t="str">
        <f>LINK!$C$970</f>
        <v>Santé, bien-être et accessibilité</v>
      </c>
      <c r="J52" t="str">
        <f>LINK!$C$971</f>
        <v>Entretien et prédiction des pannes</v>
      </c>
      <c r="K52" t="str">
        <f>LINK!$C$972</f>
        <v>Information des occupants</v>
      </c>
    </row>
    <row r="53" ht="35.25" customHeight="1" outlineLevel="2">
      <c r="C53" t="str">
        <f>LINK!$C$1001</f>
        <v>Niveau 0</v>
      </c>
      <c r="D53" t="str">
        <f>VLOOKUP(C49,overview_of_services!$B$4:$I$111,4,FALSE)</f>
        <v>Aucune régulation automatique</v>
      </c>
      <c r="E53">
        <v>0</v>
      </c>
      <c r="F53">
        <v>0</v>
      </c>
      <c r="G53">
        <v>0</v>
      </c>
      <c r="H53">
        <v>0</v>
      </c>
      <c r="I53">
        <v>0</v>
      </c>
      <c r="J53">
        <v>0</v>
      </c>
      <c r="K53">
        <v>0</v>
      </c>
    </row>
    <row r="54" ht="35.25" customHeight="1" outlineLevel="2">
      <c r="C54" t="str">
        <f>LINK!$C$1002</f>
        <v>Niveau 1</v>
      </c>
      <c r="D54" t="str">
        <f>VLOOKUP(C49,overview_of_services!$B$4:$I$111,5,FALSE)</f>
        <v>Commande automatique de mise en marche/arrêt</v>
      </c>
      <c r="E54">
        <v>1</v>
      </c>
      <c r="F54">
        <v>0</v>
      </c>
      <c r="G54">
        <v>0</v>
      </c>
      <c r="H54">
        <v>0</v>
      </c>
      <c r="I54">
        <v>0</v>
      </c>
      <c r="J54">
        <v>0</v>
      </c>
      <c r="K54">
        <v>0</v>
      </c>
    </row>
    <row r="55" ht="35.25" customHeight="1" outlineLevel="2">
      <c r="C55" t="str">
        <f>LINK!$C$1003</f>
        <v>Niveau 2</v>
      </c>
      <c r="D55" t="str">
        <f>VLOOKUP(C49,overview_of_services!$B$4:$I$111,6,FALSE)</f>
        <v>Commande multi-vitesse</v>
      </c>
      <c r="E55">
        <v>2</v>
      </c>
      <c r="F55">
        <v>0</v>
      </c>
      <c r="G55">
        <v>0</v>
      </c>
      <c r="H55">
        <v>0</v>
      </c>
      <c r="I55">
        <v>0</v>
      </c>
      <c r="J55">
        <v>0</v>
      </c>
      <c r="K55">
        <v>0</v>
      </c>
    </row>
    <row r="56" ht="35.25" customHeight="1" outlineLevel="2">
      <c r="C56" t="str">
        <f>LINK!$C$1004</f>
        <v>Niveau 3</v>
      </c>
      <c r="D56" t="str">
        <f>VLOOKUP(C49,overview_of_services!$B$4:$I$111,7,FALSE)</f>
        <v>Commande des pompes à vitesse variable (régulation intégrée aux pompes)</v>
      </c>
      <c r="E56">
        <v>2</v>
      </c>
      <c r="F56">
        <v>0</v>
      </c>
      <c r="G56">
        <v>0</v>
      </c>
      <c r="H56">
        <v>0</v>
      </c>
      <c r="I56">
        <v>0</v>
      </c>
      <c r="J56">
        <v>0</v>
      </c>
      <c r="K56">
        <v>0</v>
      </c>
    </row>
    <row r="57" ht="35.25" customHeight="1" outlineLevel="2">
      <c r="C57" t="str">
        <f>LINK!$C$1005</f>
        <v>Niveau 4</v>
      </c>
      <c r="D57" t="str">
        <f>VLOOKUP(C49,overview_of_services!$B$4:$I$111,8,FALSE)</f>
        <v>Commande des pompes à vitesse variable (signal de commande externe)</v>
      </c>
      <c r="E57">
        <v>2</v>
      </c>
      <c r="F57">
        <v>0</v>
      </c>
      <c r="G57">
        <v>0</v>
      </c>
      <c r="H57">
        <v>0</v>
      </c>
      <c r="I57">
        <v>0</v>
      </c>
      <c r="J57">
        <v>0</v>
      </c>
      <c r="K57">
        <v>0</v>
      </c>
    </row>
    <row r="58" ht="6" customHeight="1" outlineLevel="3"/>
    <row r="59" ht="30.75" customHeight="1" outlineLevel="3">
      <c r="D59" t="str">
        <f>LINK!$C$1007</f>
        <v>Sources d'information</v>
      </c>
      <c r="E59" t="str">
        <v xml:space="preserve"> </v>
      </c>
      <c r="F59" t="str">
        <v xml:space="preserve"> </v>
      </c>
      <c r="G59" t="str">
        <v xml:space="preserve"> </v>
      </c>
      <c r="H59" t="str">
        <v xml:space="preserve"> </v>
      </c>
      <c r="I59" t="str">
        <v xml:space="preserve"> </v>
      </c>
      <c r="J59" t="str">
        <v xml:space="preserve"> </v>
      </c>
      <c r="K59" t="str">
        <v xml:space="preserve"> </v>
      </c>
    </row>
    <row r="60" ht="30.75" customHeight="1" outlineLevel="3">
      <c r="D60" t="str">
        <f>LINK!$C$1008</f>
        <v>Standard?</v>
      </c>
      <c r="E60" t="str">
        <v>EN 15232</v>
      </c>
    </row>
    <row r="61" ht="20.25" customHeight="1" outlineLevel="2"/>
    <row r="62" ht="20.25" customHeight="1" outlineLevel="2"/>
    <row r="63" ht="17.25" customHeight="1" outlineLevel="1">
      <c r="C63" t="str">
        <f>LINK!$C$998</f>
        <v>code</v>
      </c>
      <c r="D63" t="str">
        <f>LINK!$C$999</f>
        <v>service</v>
      </c>
      <c r="E63">
        <f>VLOOKUP(C64,overview_of_services!$B$4:$O$111,9,FALSE)</f>
        <v>0</v>
      </c>
    </row>
    <row r="64" ht="36.75" customHeight="1" outlineLevel="1">
      <c r="B64" t="str">
        <v>►</v>
      </c>
      <c r="C64" t="str">
        <f>LINK!C264</f>
        <v>H-1f</v>
      </c>
      <c r="D64" t="str">
        <f>VLOOKUP(C64,overview_of_services!$B$4:$I$111,3,FALSE)</f>
        <v>Stockage d'énergie thermique pour le chauffage du bâtiment (hors systèmes thermoactifs - TABS)</v>
      </c>
      <c r="F64" t="str">
        <f>LINK!$C$1009</f>
        <v>Groupe de services</v>
      </c>
      <c r="G64" t="str">
        <f>VLOOKUP(C64,overview_of_services!$B$4:$I$52,2,FALSE)</f>
        <v>Régulation du chauffage - côté utilisateur</v>
      </c>
      <c r="M64" t="str">
        <v>line</v>
      </c>
      <c r="N64">
        <f>ROW()</f>
        <v>64</v>
      </c>
    </row>
    <row r="65" ht="18.6" customHeight="1" outlineLevel="1"/>
    <row r="66" ht="20.25" customHeight="1" outlineLevel="2">
      <c r="C66" t="str">
        <f>LINK!$C$1000</f>
        <v>Niveaux de fonctionnalité</v>
      </c>
      <c r="E66" t="str">
        <f>LINK!$C$1006</f>
        <v>IMPACTS</v>
      </c>
    </row>
    <row r="67" ht="36.75" customHeight="1" outlineLevel="2">
      <c r="E67" t="str">
        <f>LINK!$C$966</f>
        <v>Efficacité énergétique</v>
      </c>
      <c r="F67" t="str">
        <f>LINK!$C$967</f>
        <v>Flexibilité énergétique et stockage de l’énergie</v>
      </c>
      <c r="G67" t="str">
        <f>LINK!$C$968</f>
        <v>Confort</v>
      </c>
      <c r="H67" t="str">
        <f>LINK!$C$969</f>
        <v>Caractère pratique</v>
      </c>
      <c r="I67" t="str">
        <f>LINK!$C$970</f>
        <v>Santé, bien-être et accessibilité</v>
      </c>
      <c r="J67" t="str">
        <f>LINK!$C$971</f>
        <v>Entretien et prédiction des pannes</v>
      </c>
      <c r="K67" t="str">
        <f>LINK!$C$972</f>
        <v>Information des occupants</v>
      </c>
    </row>
    <row r="68" ht="35.25" customHeight="1" outlineLevel="2">
      <c r="C68" t="str">
        <f>LINK!$C$1001</f>
        <v>Niveau 0</v>
      </c>
      <c r="D68" t="str">
        <f>VLOOKUP(C64,overview_of_services!$B$4:$I$111,4,FALSE)</f>
        <v>Stockage continu</v>
      </c>
      <c r="E68">
        <v>0</v>
      </c>
      <c r="F68">
        <v>0</v>
      </c>
      <c r="G68">
        <v>0</v>
      </c>
      <c r="H68">
        <v>0</v>
      </c>
      <c r="I68">
        <v>0</v>
      </c>
      <c r="J68">
        <v>0</v>
      </c>
      <c r="K68">
        <v>0</v>
      </c>
    </row>
    <row r="69" ht="35.25" customHeight="1" outlineLevel="2">
      <c r="C69" t="str">
        <f>LINK!$C$1002</f>
        <v>Niveau 1</v>
      </c>
      <c r="D69" t="str">
        <f>VLOOKUP(C64,overview_of_services!$B$4:$I$111,5,FALSE)</f>
        <v>Stockage géré par plage horaire</v>
      </c>
      <c r="E69">
        <v>1</v>
      </c>
      <c r="F69">
        <v>0</v>
      </c>
      <c r="G69">
        <v>0</v>
      </c>
      <c r="H69">
        <v>0</v>
      </c>
      <c r="I69">
        <v>0</v>
      </c>
      <c r="J69">
        <v>0</v>
      </c>
      <c r="K69">
        <v>0</v>
      </c>
    </row>
    <row r="70" ht="35.25" customHeight="1" outlineLevel="2">
      <c r="C70" t="str">
        <f>LINK!$C$1003</f>
        <v>Niveau 2</v>
      </c>
      <c r="D70" t="str">
        <f>VLOOKUP(C64,overview_of_services!$B$4:$I$111,6,FALSE)</f>
        <v>Stockage géré selon des prévisions de consommation</v>
      </c>
      <c r="E70">
        <v>2</v>
      </c>
      <c r="F70">
        <v>1</v>
      </c>
      <c r="G70">
        <v>0</v>
      </c>
      <c r="H70">
        <v>0</v>
      </c>
      <c r="I70">
        <v>0</v>
      </c>
      <c r="J70">
        <v>0</v>
      </c>
      <c r="K70">
        <v>0</v>
      </c>
    </row>
    <row r="71" ht="35.25" customHeight="1" outlineLevel="2">
      <c r="C71" t="str">
        <f>LINK!$C$1004</f>
        <v>Niveau 3</v>
      </c>
      <c r="D71" t="str">
        <f>VLOOKUP(C64,overview_of_services!$B$4:$I$111,7,FALSE)</f>
        <v>Pilotage possible selon les ordres reçus du réseau (par exemple, effacements)</v>
      </c>
      <c r="E71">
        <v>2</v>
      </c>
      <c r="F71">
        <v>2</v>
      </c>
      <c r="G71">
        <v>0</v>
      </c>
      <c r="H71">
        <v>0</v>
      </c>
      <c r="I71">
        <v>0</v>
      </c>
      <c r="J71">
        <v>0</v>
      </c>
      <c r="K71">
        <v>0</v>
      </c>
    </row>
    <row r="72" ht="35.25" customHeight="1" outlineLevel="2">
      <c r="C72" t="str">
        <f>LINK!$C$1005</f>
        <v>Niveau 4</v>
      </c>
      <c r="D72">
        <f>VLOOKUP(C64,overview_of_services!$B$4:$I$52,8,FALSE)</f>
        <v>0</v>
      </c>
    </row>
    <row r="73" ht="15" customHeight="1" outlineLevel="3"/>
    <row r="74" ht="32.1" customHeight="1" outlineLevel="3">
      <c r="D74" t="str">
        <f>LINK!$C$1007</f>
        <v>Sources d'information</v>
      </c>
      <c r="E74" t="str">
        <v xml:space="preserve"> </v>
      </c>
      <c r="F74" t="str">
        <v xml:space="preserve"> </v>
      </c>
      <c r="G74" t="str">
        <v xml:space="preserve"> </v>
      </c>
      <c r="H74" t="str">
        <v xml:space="preserve"> </v>
      </c>
      <c r="I74" t="str">
        <v xml:space="preserve"> </v>
      </c>
      <c r="J74" t="str">
        <v xml:space="preserve"> </v>
      </c>
      <c r="K74" t="str">
        <v xml:space="preserve"> </v>
      </c>
    </row>
    <row r="75" ht="30" customHeight="1" outlineLevel="3">
      <c r="D75" t="str">
        <f>LINK!$C$1008</f>
        <v>Standard?</v>
      </c>
      <c r="E75" t="str">
        <v>EN 15232</v>
      </c>
    </row>
    <row r="76" ht="20.25" customHeight="1" outlineLevel="2"/>
    <row r="77" ht="45" customHeight="1" outlineLevel="1"/>
    <row r="78" ht="20.25" customHeight="1" outlineLevel="2"/>
    <row r="79" ht="17.25" customHeight="1" outlineLevel="1">
      <c r="C79" t="str">
        <f>LINK!$C$998</f>
        <v>code</v>
      </c>
      <c r="D79" t="str">
        <f>LINK!$C$999</f>
        <v>service</v>
      </c>
      <c r="E79">
        <f>VLOOKUP(C80,overview_of_services!$B$4:$O$111,9,FALSE)</f>
        <v>1</v>
      </c>
    </row>
    <row r="80" ht="36.75" customHeight="1" outlineLevel="1">
      <c r="B80" t="str">
        <v>►</v>
      </c>
      <c r="C80" t="str">
        <f>LINK!C265</f>
        <v>H-2a</v>
      </c>
      <c r="D80" t="str">
        <f>VLOOKUP(C80,overview_of_services!$B$4:$I$111,3,FALSE)</f>
        <v>Commande de générateurs de chaleur (PAC exceptées)</v>
      </c>
      <c r="F80" t="str">
        <f>LINK!$C$1009</f>
        <v>Groupe de services</v>
      </c>
      <c r="G80" t="str">
        <f>VLOOKUP(C80,overview_of_services!$B$4:$I$52,2,FALSE)</f>
        <v>Régulation des installations de production de chaleur</v>
      </c>
      <c r="M80" t="str">
        <v>line</v>
      </c>
      <c r="N80">
        <f>ROW()</f>
        <v>80</v>
      </c>
    </row>
    <row r="81" ht="5.25" customHeight="1" outlineLevel="1"/>
    <row r="82" ht="20.25" customHeight="1" outlineLevel="2">
      <c r="C82" t="str">
        <f>LINK!$C$1000</f>
        <v>Niveaux de fonctionnalité</v>
      </c>
      <c r="E82" t="str">
        <f>LINK!$C$1006</f>
        <v>IMPACTS</v>
      </c>
    </row>
    <row r="83" ht="36.75" customHeight="1" outlineLevel="2">
      <c r="E83" t="str">
        <f>LINK!$C$966</f>
        <v>Efficacité énergétique</v>
      </c>
      <c r="F83" t="str">
        <f>LINK!$C$967</f>
        <v>Flexibilité énergétique et stockage de l’énergie</v>
      </c>
      <c r="G83" t="str">
        <f>LINK!$C$968</f>
        <v>Confort</v>
      </c>
      <c r="H83" t="str">
        <f>LINK!$C$969</f>
        <v>Caractère pratique</v>
      </c>
      <c r="I83" t="str">
        <f>LINK!$C$970</f>
        <v>Santé, bien-être et accessibilité</v>
      </c>
      <c r="J83" t="str">
        <f>LINK!$C$971</f>
        <v>Entretien et prédiction des pannes</v>
      </c>
      <c r="K83" t="str">
        <f>LINK!$C$972</f>
        <v>Information des occupants</v>
      </c>
    </row>
    <row r="84" ht="35.25" customHeight="1" outlineLevel="2">
      <c r="C84" t="str">
        <f>LINK!$C$1001</f>
        <v>Niveau 0</v>
      </c>
      <c r="D84" t="str">
        <f>VLOOKUP(C80,overview_of_services!$B$4:$I$111,4,FALSE)</f>
        <v>Régulation de température constante</v>
      </c>
      <c r="E84">
        <v>0</v>
      </c>
      <c r="F84">
        <v>0</v>
      </c>
      <c r="G84">
        <v>0</v>
      </c>
      <c r="H84">
        <v>0</v>
      </c>
      <c r="I84">
        <v>0</v>
      </c>
      <c r="J84">
        <v>0</v>
      </c>
      <c r="K84">
        <v>0</v>
      </c>
    </row>
    <row r="85" ht="35.25" customHeight="1" outlineLevel="2">
      <c r="C85" t="str">
        <f>LINK!$C$1002</f>
        <v>Niveau 1</v>
      </c>
      <c r="D85" t="str">
        <f>VLOOKUP(C80,overview_of_services!$B$4:$I$111,5,FALSE)</f>
        <v>Régulation de température variable en fonction de la température extérieure</v>
      </c>
      <c r="E85">
        <v>1</v>
      </c>
      <c r="F85">
        <v>0</v>
      </c>
      <c r="G85">
        <v>1</v>
      </c>
      <c r="H85">
        <v>0</v>
      </c>
      <c r="I85">
        <v>0</v>
      </c>
      <c r="J85">
        <v>0</v>
      </c>
      <c r="K85">
        <v>0</v>
      </c>
    </row>
    <row r="86" ht="35.25" customHeight="1" outlineLevel="2">
      <c r="C86" t="str">
        <f>LINK!$C$1003</f>
        <v>Niveau 2</v>
      </c>
      <c r="D86" t="str">
        <f>VLOOKUP(C80,overview_of_services!$B$4:$I$111,6,FALSE)</f>
        <v>Régulation de température variable en fonction de la charge : par exemple en fonction du point de consigne de température d'eau distribuée</v>
      </c>
      <c r="E86">
        <v>2</v>
      </c>
      <c r="F86">
        <v>0</v>
      </c>
      <c r="G86">
        <v>2</v>
      </c>
      <c r="H86">
        <v>0</v>
      </c>
      <c r="I86">
        <v>0</v>
      </c>
      <c r="J86">
        <v>0</v>
      </c>
      <c r="K86">
        <v>0</v>
      </c>
    </row>
    <row r="87" ht="35.25" customHeight="1" outlineLevel="2">
      <c r="C87" t="str">
        <f>LINK!$C$1004</f>
        <v>Niveau 3</v>
      </c>
      <c r="D87">
        <f>VLOOKUP(C80,overview_of_services!$B$4:$I$111,7,FALSE)</f>
        <v>0</v>
      </c>
      <c r="E87" t="str">
        <v xml:space="preserve"> -</v>
      </c>
      <c r="F87" t="str">
        <v xml:space="preserve"> -</v>
      </c>
      <c r="G87" t="str">
        <v xml:space="preserve"> -</v>
      </c>
      <c r="H87" t="str">
        <v xml:space="preserve"> -</v>
      </c>
      <c r="I87" t="str">
        <v xml:space="preserve"> -</v>
      </c>
      <c r="J87" t="str">
        <v xml:space="preserve"> -</v>
      </c>
      <c r="K87" t="str">
        <v xml:space="preserve"> -</v>
      </c>
    </row>
    <row r="88" ht="35.25" customHeight="1" outlineLevel="2">
      <c r="C88" t="str">
        <f>LINK!$C$1005</f>
        <v>Niveau 4</v>
      </c>
      <c r="D88">
        <f>VLOOKUP(C80,overview_of_services!$B$4:$I$111,8,FALSE)</f>
        <v>0</v>
      </c>
    </row>
    <row r="89" ht="6" customHeight="1" outlineLevel="3"/>
    <row r="90" ht="30.75" customHeight="1" outlineLevel="3">
      <c r="D90" t="str">
        <f>LINK!$C$1007</f>
        <v>Sources d'information</v>
      </c>
      <c r="E90" t="str">
        <v xml:space="preserve"> </v>
      </c>
      <c r="F90" t="str">
        <v xml:space="preserve"> </v>
      </c>
      <c r="G90" t="str">
        <v xml:space="preserve"> </v>
      </c>
      <c r="H90" t="str">
        <v xml:space="preserve"> </v>
      </c>
      <c r="I90" t="str">
        <v xml:space="preserve"> </v>
      </c>
      <c r="J90" t="str">
        <v xml:space="preserve"> </v>
      </c>
      <c r="K90" t="str">
        <v xml:space="preserve"> </v>
      </c>
    </row>
    <row r="91" ht="30.75" customHeight="1" outlineLevel="3">
      <c r="D91" t="str">
        <f>LINK!$C$1008</f>
        <v>Standard?</v>
      </c>
      <c r="E91" t="str">
        <v>EN 15232</v>
      </c>
    </row>
    <row r="92" ht="20.25" customHeight="1" outlineLevel="2"/>
    <row r="93" ht="17.25" customHeight="1" outlineLevel="1">
      <c r="C93" t="str">
        <f>LINK!$C$998</f>
        <v>code</v>
      </c>
      <c r="D93" t="str">
        <f>LINK!$C$999</f>
        <v>service</v>
      </c>
      <c r="E93">
        <f>VLOOKUP(C94,overview_of_services!$B$4:$O$111,9,FALSE)</f>
        <v>1</v>
      </c>
    </row>
    <row r="94" ht="36.75" customHeight="1" outlineLevel="1">
      <c r="B94" t="str">
        <v>►</v>
      </c>
      <c r="C94" t="str">
        <f>LINK!C266</f>
        <v>H-2b</v>
      </c>
      <c r="D94" t="str">
        <f>VLOOKUP(C94,overview_of_services!$B$4:$I$111,3,FALSE)</f>
        <v>Commande de la production de chaleur par les PAC</v>
      </c>
      <c r="F94" t="str">
        <f>LINK!$C$1009</f>
        <v>Groupe de services</v>
      </c>
      <c r="G94" t="str">
        <f>VLOOKUP(C94,overview_of_services!$B$4:$I$52,2,FALSE)</f>
        <v>Régulation des installations de production de chaleur</v>
      </c>
      <c r="M94" t="str">
        <v>line</v>
      </c>
      <c r="N94">
        <f>ROW()</f>
        <v>94</v>
      </c>
    </row>
    <row r="95" ht="5.25" customHeight="1" outlineLevel="1"/>
    <row r="96" ht="20.25" customHeight="1" outlineLevel="2">
      <c r="C96" t="str">
        <f>LINK!$C$1000</f>
        <v>Niveaux de fonctionnalité</v>
      </c>
      <c r="E96" t="str">
        <f>LINK!$C$1006</f>
        <v>IMPACTS</v>
      </c>
    </row>
    <row r="97" ht="36.75" customHeight="1" outlineLevel="2">
      <c r="E97" t="str">
        <f>LINK!$C$966</f>
        <v>Efficacité énergétique</v>
      </c>
      <c r="F97" t="str">
        <f>LINK!$C$967</f>
        <v>Flexibilité énergétique et stockage de l’énergie</v>
      </c>
      <c r="G97" t="str">
        <f>LINK!$C$968</f>
        <v>Confort</v>
      </c>
      <c r="H97" t="str">
        <f>LINK!$C$969</f>
        <v>Caractère pratique</v>
      </c>
      <c r="I97" t="str">
        <f>LINK!$C$970</f>
        <v>Santé, bien-être et accessibilité</v>
      </c>
      <c r="J97" t="str">
        <f>LINK!$C$971</f>
        <v>Entretien et prédiction des pannes</v>
      </c>
      <c r="K97" t="str">
        <f>LINK!$C$972</f>
        <v>Information des occupants</v>
      </c>
    </row>
    <row r="98" ht="35.25" customHeight="1" outlineLevel="2">
      <c r="C98" t="str">
        <f>LINK!$C$1001</f>
        <v>Niveau 0</v>
      </c>
      <c r="D98" t="str">
        <f>VLOOKUP(C94,overview_of_services!$B$4:$I$111,4,FALSE)</f>
        <v>Commande de mise en marche/arrêt du générateur de chaleur</v>
      </c>
      <c r="E98">
        <v>0</v>
      </c>
      <c r="F98">
        <v>0</v>
      </c>
      <c r="G98">
        <v>0</v>
      </c>
      <c r="H98">
        <v>0</v>
      </c>
      <c r="I98">
        <v>0</v>
      </c>
      <c r="J98">
        <v>0</v>
      </c>
      <c r="K98">
        <v>0</v>
      </c>
    </row>
    <row r="99" ht="35.25" customHeight="1" outlineLevel="2">
      <c r="C99" t="str">
        <f>LINK!$C$1002</f>
        <v>Niveau 1</v>
      </c>
      <c r="D99" t="str">
        <f>VLOOKUP(C94,overview_of_services!$B$4:$I$111,5,FALSE)</f>
        <v>Régulation multi-niveaux de la capacité des générateurs de chaleur en fonction de la charge ou de la demande (par exemple marche/arrêt de plusieurs compresseurs)</v>
      </c>
      <c r="E99">
        <v>1</v>
      </c>
      <c r="F99">
        <v>1</v>
      </c>
      <c r="G99">
        <v>1</v>
      </c>
      <c r="H99">
        <v>0</v>
      </c>
      <c r="I99">
        <v>0</v>
      </c>
      <c r="J99">
        <v>0</v>
      </c>
      <c r="K99">
        <v>0</v>
      </c>
    </row>
    <row r="100" ht="35.25" customHeight="1" outlineLevel="2">
      <c r="C100" t="str">
        <f>LINK!$C$1003</f>
        <v>Niveau 2</v>
      </c>
      <c r="D100" t="str">
        <f>VLOOKUP(C94,overview_of_services!$B$4:$I$111,6,FALSE)</f>
        <v>Régulation variable de la capacité des générateurs de chaleur en fonction de la charge ou de la demande (par exemple contournement des gaz chauds, régulation de fréquence de l'onduleur)</v>
      </c>
      <c r="E100">
        <v>2</v>
      </c>
      <c r="F100">
        <v>1</v>
      </c>
      <c r="G100">
        <v>2</v>
      </c>
      <c r="H100">
        <v>0</v>
      </c>
      <c r="I100">
        <v>0</v>
      </c>
      <c r="J100">
        <v>0</v>
      </c>
      <c r="K100">
        <v>0</v>
      </c>
    </row>
    <row r="101" ht="35.25" customHeight="1" outlineLevel="2">
      <c r="C101" t="str">
        <f>LINK!$C$1004</f>
        <v>Niveau 3</v>
      </c>
      <c r="D101" t="str">
        <f>VLOOKUP(C94,overview_of_services!$B$4:$I$111,7,FALSE)</f>
        <v>Régulation variable de la capacité des générateurs de chaleur en fonction de la charge ou de la demande ET selon les ordres reçus du réseau</v>
      </c>
      <c r="E101">
        <v>2</v>
      </c>
      <c r="F101">
        <v>3</v>
      </c>
      <c r="G101">
        <v>2</v>
      </c>
      <c r="H101">
        <v>0</v>
      </c>
      <c r="I101">
        <v>0</v>
      </c>
      <c r="J101">
        <v>0</v>
      </c>
      <c r="K101">
        <v>0</v>
      </c>
    </row>
    <row r="102" ht="35.25" customHeight="1" outlineLevel="2">
      <c r="C102" t="str">
        <f>LINK!$C$1005</f>
        <v>Niveau 4</v>
      </c>
      <c r="D102">
        <f>VLOOKUP(C94,overview_of_services!$B$4:$I$111,8,FALSE)</f>
        <v>0</v>
      </c>
    </row>
    <row r="103" ht="6" customHeight="1" outlineLevel="3"/>
    <row r="104" ht="30.75" customHeight="1" outlineLevel="3">
      <c r="D104" t="str">
        <f>LINK!$C$1007</f>
        <v>Sources d'information</v>
      </c>
      <c r="E104" t="str">
        <v xml:space="preserve"> </v>
      </c>
      <c r="F104" t="str">
        <v xml:space="preserve"> </v>
      </c>
      <c r="G104" t="str">
        <v xml:space="preserve"> </v>
      </c>
      <c r="H104" t="str">
        <v xml:space="preserve"> </v>
      </c>
      <c r="I104" t="str">
        <v xml:space="preserve"> </v>
      </c>
      <c r="J104" t="str">
        <v xml:space="preserve"> </v>
      </c>
      <c r="K104" t="str">
        <v xml:space="preserve"> </v>
      </c>
    </row>
    <row r="105" ht="30.75" customHeight="1" outlineLevel="3">
      <c r="D105" t="str">
        <f>LINK!$C$1008</f>
        <v>Standard?</v>
      </c>
    </row>
    <row r="106" ht="20.25" customHeight="1" outlineLevel="2"/>
    <row r="107" ht="20.25" customHeight="1" outlineLevel="2"/>
    <row r="108" ht="17.25" customHeight="1" outlineLevel="1">
      <c r="C108" t="str">
        <f>LINK!$C$998</f>
        <v>code</v>
      </c>
      <c r="D108" t="str">
        <f>LINK!$C$999</f>
        <v>service</v>
      </c>
      <c r="E108">
        <f>VLOOKUP(C109,overview_of_services!$B$4:$O$111,9,FALSE)</f>
        <v>0</v>
      </c>
    </row>
    <row r="109" ht="54" customHeight="1" outlineLevel="1">
      <c r="B109" t="str">
        <v>►</v>
      </c>
      <c r="C109" t="str">
        <f>LINK!C267</f>
        <v>H-2d</v>
      </c>
      <c r="D109" t="str">
        <f>VLOOKUP(C109,overview_of_services!$B$4:$I$111,3,FALSE)</f>
        <v>Régulation en cascade (ordre de priorité) des différentes sources de production de chaleur</v>
      </c>
      <c r="F109" t="str">
        <f>LINK!$C$1009</f>
        <v>Groupe de services</v>
      </c>
      <c r="G109" t="str">
        <f>VLOOKUP(C109,overview_of_services!$B$4:$I$52,2,FALSE)</f>
        <v>Régulation des installations de production de chaleur</v>
      </c>
      <c r="M109" t="str">
        <v>line</v>
      </c>
      <c r="N109">
        <f>ROW()</f>
        <v>109</v>
      </c>
    </row>
    <row r="110" ht="5.25" customHeight="1" outlineLevel="1"/>
    <row r="111" ht="20.25" customHeight="1" outlineLevel="2">
      <c r="C111" t="str">
        <f>LINK!$C$1000</f>
        <v>Niveaux de fonctionnalité</v>
      </c>
      <c r="E111" t="str">
        <f>LINK!$C$1006</f>
        <v>IMPACTS</v>
      </c>
    </row>
    <row r="112" ht="36.75" customHeight="1" outlineLevel="2">
      <c r="E112" t="str">
        <f>LINK!$C$966</f>
        <v>Efficacité énergétique</v>
      </c>
      <c r="F112" t="str">
        <f>LINK!$C$967</f>
        <v>Flexibilité énergétique et stockage de l’énergie</v>
      </c>
      <c r="G112" t="str">
        <f>LINK!$C$968</f>
        <v>Confort</v>
      </c>
      <c r="H112" t="str">
        <f>LINK!$C$969</f>
        <v>Caractère pratique</v>
      </c>
      <c r="I112" t="str">
        <f>LINK!$C$970</f>
        <v>Santé, bien-être et accessibilité</v>
      </c>
      <c r="J112" t="str">
        <f>LINK!$C$971</f>
        <v>Entretien et prédiction des pannes</v>
      </c>
      <c r="K112" t="str">
        <f>LINK!$C$972</f>
        <v>Information des occupants</v>
      </c>
    </row>
    <row r="113" ht="41.45" customHeight="1" outlineLevel="2">
      <c r="C113" t="str">
        <f>LINK!$C$1001</f>
        <v>Niveau 0</v>
      </c>
      <c r="D113" t="str">
        <f>VLOOKUP(C109,overview_of_services!$B$4:$I$111,4,FALSE)</f>
        <v>Priorités uniquement basées sur le temps de fonctionnement</v>
      </c>
      <c r="E113">
        <v>0</v>
      </c>
      <c r="F113">
        <v>0</v>
      </c>
      <c r="G113">
        <v>0</v>
      </c>
      <c r="H113">
        <v>0</v>
      </c>
      <c r="I113">
        <v>0</v>
      </c>
      <c r="J113">
        <v>0</v>
      </c>
      <c r="K113">
        <v>0</v>
      </c>
    </row>
    <row r="114" ht="41.45" customHeight="1" outlineLevel="2">
      <c r="C114" t="str">
        <f>LINK!$C$1002</f>
        <v>Niveau 1</v>
      </c>
      <c r="D114" t="str">
        <f>VLOOKUP(C109,overview_of_services!$B$4:$I$111,5,FALSE)</f>
        <v>Régulation basée sur une liste de priorités (par exemple, selon l'efficacité énergétique)</v>
      </c>
      <c r="E114">
        <v>1</v>
      </c>
      <c r="F114">
        <v>0</v>
      </c>
      <c r="G114">
        <v>0</v>
      </c>
      <c r="H114">
        <v>0</v>
      </c>
      <c r="I114">
        <v>0</v>
      </c>
      <c r="J114">
        <v>0</v>
      </c>
      <c r="K114">
        <v>0</v>
      </c>
    </row>
    <row r="115" ht="60" customHeight="1" outlineLevel="2">
      <c r="C115" t="str">
        <f>LINK!$C$1003</f>
        <v>Niveau 2</v>
      </c>
      <c r="D115" t="str">
        <f>VLOOKUP(C109,overview_of_services!$B$4:$I$111,6,FALSE)</f>
        <v>Régulation basée sur une liste dynamique des priorités basée sur le rendement et les capacités actuelles des générateurs : par exemple : chaleur solaire, chaleur géothermique, installation de cogénération, combustibles fossiles</v>
      </c>
      <c r="E115">
        <v>2</v>
      </c>
      <c r="F115">
        <v>1</v>
      </c>
      <c r="G115">
        <v>0</v>
      </c>
      <c r="H115">
        <v>0</v>
      </c>
      <c r="I115">
        <v>0</v>
      </c>
      <c r="J115">
        <v>0</v>
      </c>
      <c r="K115">
        <v>0</v>
      </c>
    </row>
    <row r="116" ht="41.45" customHeight="1" outlineLevel="2">
      <c r="C116" t="str">
        <f>LINK!$C$1004</f>
        <v>Niveau 3</v>
      </c>
      <c r="D116" t="str">
        <f>VLOOKUP(C109,overview_of_services!$B$4:$I$111,7,FALSE)</f>
        <v>Régulation selon priorités calculées dynamiquement en fonction de critères temps réel et de prévisions (efficacité énergétique, émissions de CO2, capacité des générateurs)</v>
      </c>
      <c r="E116">
        <v>3</v>
      </c>
      <c r="F116">
        <v>2</v>
      </c>
      <c r="G116">
        <v>0</v>
      </c>
      <c r="H116">
        <v>0</v>
      </c>
      <c r="I116">
        <v>0</v>
      </c>
      <c r="J116">
        <v>0</v>
      </c>
      <c r="K116">
        <v>0</v>
      </c>
    </row>
    <row r="117" ht="46.5" customHeight="1" outlineLevel="2">
      <c r="C117" t="str">
        <f>LINK!$C$1005</f>
        <v>Niveau 4</v>
      </c>
      <c r="D117" t="str">
        <f>VLOOKUP(C109,overview_of_services!$B$4:$I$111,8,FALSE)</f>
        <v>Régulation selon priorités calculées dynamiquement en fonction de critères temps réel et de prévisions (efficacité énergétique, émissions de CO2, capacité des générateurs) ET selon les ordres reçus du réseau</v>
      </c>
      <c r="E117">
        <v>3</v>
      </c>
      <c r="F117">
        <v>3</v>
      </c>
      <c r="G117">
        <v>0</v>
      </c>
      <c r="H117">
        <v>0</v>
      </c>
      <c r="I117">
        <v>0</v>
      </c>
      <c r="J117">
        <v>0</v>
      </c>
      <c r="K117">
        <v>0</v>
      </c>
    </row>
    <row r="118" ht="6" customHeight="1" outlineLevel="3"/>
    <row r="119" ht="30.75" customHeight="1" outlineLevel="3">
      <c r="D119" t="str">
        <f>LINK!$C$1007</f>
        <v>Sources d'information</v>
      </c>
      <c r="E119" t="str">
        <v xml:space="preserve"> </v>
      </c>
      <c r="F119" t="str">
        <v xml:space="preserve"> </v>
      </c>
      <c r="G119" t="str">
        <v xml:space="preserve"> </v>
      </c>
      <c r="H119" t="str">
        <v xml:space="preserve"> </v>
      </c>
      <c r="I119" t="str">
        <v xml:space="preserve"> </v>
      </c>
      <c r="J119" t="str">
        <v xml:space="preserve"> </v>
      </c>
      <c r="K119" t="str">
        <v xml:space="preserve"> </v>
      </c>
    </row>
    <row r="120" ht="30.75" customHeight="1" outlineLevel="3">
      <c r="D120" t="str">
        <f>LINK!$C$1008</f>
        <v>Standard?</v>
      </c>
      <c r="E120" t="str">
        <v>EN 15232</v>
      </c>
    </row>
    <row r="121" ht="20.25" customHeight="1" outlineLevel="2"/>
    <row r="122" ht="21.600000000000005" customHeight="1" outlineLevel="1"/>
    <row r="123" ht="20.25" customHeight="1" outlineLevel="2"/>
    <row r="124" ht="17.25" customHeight="1" outlineLevel="1">
      <c r="C124" t="str">
        <f>LINK!$C$998</f>
        <v>code</v>
      </c>
      <c r="D124" t="str">
        <f>LINK!$C$999</f>
        <v>service</v>
      </c>
      <c r="E124">
        <f>VLOOKUP(C125,overview_of_services!$B$4:$O$111,9,FALSE)</f>
        <v>1</v>
      </c>
    </row>
    <row r="125" ht="36.75" customHeight="1" outlineLevel="1">
      <c r="B125" t="str">
        <v>►</v>
      </c>
      <c r="C125" t="str">
        <f>LINK!C268</f>
        <v>H-3</v>
      </c>
      <c r="D125" t="str">
        <f>VLOOKUP(C125,overview_of_services!$B$4:$I$111,3,FALSE)</f>
        <v>Remontée d'informations sur la performance du système de chauffage</v>
      </c>
      <c r="F125" t="str">
        <f>LINK!$C$1009</f>
        <v>Groupe de services</v>
      </c>
      <c r="G125" t="str">
        <f>VLOOKUP(C125,overview_of_services!$B$4:$I$52,2,FALSE)</f>
        <v>Information aux occupants et au gestionnaire du bâtiment</v>
      </c>
      <c r="M125" t="str">
        <v>line</v>
      </c>
      <c r="N125">
        <f>ROW()</f>
        <v>125</v>
      </c>
    </row>
    <row r="126" ht="5.25" customHeight="1" outlineLevel="1"/>
    <row r="127" ht="20.25" customHeight="1" outlineLevel="2">
      <c r="C127" t="str">
        <f>LINK!$C$1000</f>
        <v>Niveaux de fonctionnalité</v>
      </c>
      <c r="E127" t="str">
        <f>LINK!$C$1006</f>
        <v>IMPACTS</v>
      </c>
    </row>
    <row r="128" ht="36.75" customHeight="1" outlineLevel="2">
      <c r="E128" t="str">
        <f>LINK!$C$966</f>
        <v>Efficacité énergétique</v>
      </c>
      <c r="F128" t="str">
        <f>LINK!$C$967</f>
        <v>Flexibilité énergétique et stockage de l’énergie</v>
      </c>
      <c r="G128" t="str">
        <f>LINK!$C$968</f>
        <v>Confort</v>
      </c>
      <c r="H128" t="str">
        <f>LINK!$C$969</f>
        <v>Caractère pratique</v>
      </c>
      <c r="I128" t="str">
        <f>LINK!$C$970</f>
        <v>Santé, bien-être et accessibilité</v>
      </c>
      <c r="J128" t="str">
        <f>LINK!$C$971</f>
        <v>Entretien et prédiction des pannes</v>
      </c>
      <c r="K128" t="str">
        <f>LINK!$C$972</f>
        <v>Information des occupants</v>
      </c>
    </row>
    <row r="129" ht="35.25" customHeight="1" outlineLevel="2">
      <c r="C129" t="str">
        <f>LINK!$C$1001</f>
        <v>Niveau 0</v>
      </c>
      <c r="D129" t="str">
        <f>VLOOKUP(C125,overview_of_services!$B$4:$I$111,4,FALSE)</f>
        <v>Aucune</v>
      </c>
      <c r="E129">
        <v>0</v>
      </c>
      <c r="F129">
        <v>0</v>
      </c>
      <c r="G129">
        <v>0</v>
      </c>
      <c r="H129">
        <v>0</v>
      </c>
      <c r="I129">
        <v>0</v>
      </c>
      <c r="J129">
        <v>0</v>
      </c>
      <c r="K129">
        <v>0</v>
      </c>
    </row>
    <row r="130" ht="35.25" customHeight="1" outlineLevel="2">
      <c r="C130" t="str">
        <f>LINK!$C$1002</f>
        <v>Niveau 1</v>
      </c>
      <c r="D130" t="str">
        <f>VLOOKUP(C125,overview_of_services!$B$4:$I$111,5,FALSE)</f>
        <v>Remontée centralisée ou déportée d'indicateurs temps réel de performance (température, sous-comptage)</v>
      </c>
      <c r="E130">
        <v>1</v>
      </c>
      <c r="F130">
        <v>0</v>
      </c>
      <c r="G130">
        <v>0</v>
      </c>
      <c r="H130">
        <v>0</v>
      </c>
      <c r="I130">
        <v>0</v>
      </c>
      <c r="J130">
        <v>1</v>
      </c>
      <c r="K130">
        <v>1</v>
      </c>
    </row>
    <row r="131" ht="35.25" customHeight="1" outlineLevel="2">
      <c r="C131" t="str">
        <f>LINK!$C$1003</f>
        <v>Niveau 2</v>
      </c>
      <c r="D131" t="str">
        <f>VLOOKUP(C125,overview_of_services!$B$4:$I$111,6,FALSE)</f>
        <v>Remontée centralisée ou déportée d'indicateurs temps réel de performance et des données historisées</v>
      </c>
      <c r="E131">
        <v>1</v>
      </c>
      <c r="F131">
        <v>0</v>
      </c>
      <c r="G131">
        <v>0</v>
      </c>
      <c r="H131">
        <v>0</v>
      </c>
      <c r="I131">
        <v>0</v>
      </c>
      <c r="J131">
        <v>1</v>
      </c>
      <c r="K131">
        <v>2</v>
      </c>
    </row>
    <row r="132" ht="35.25" customHeight="1" outlineLevel="2">
      <c r="C132" t="str">
        <f>LINK!$C$1004</f>
        <v>Niveau 3</v>
      </c>
      <c r="D132" t="str">
        <f>VLOOKUP(C125,overview_of_services!$B$4:$I$111,7,FALSE)</f>
        <v>Remontée centralisée ou déportée d'indicateurs temps réel incluant prévisions et comparaisons</v>
      </c>
      <c r="E132">
        <v>1</v>
      </c>
      <c r="F132">
        <v>0</v>
      </c>
      <c r="G132">
        <v>0</v>
      </c>
      <c r="H132">
        <v>0</v>
      </c>
      <c r="I132">
        <v>0</v>
      </c>
      <c r="J132">
        <v>1</v>
      </c>
      <c r="K132">
        <v>3</v>
      </c>
    </row>
    <row r="133" ht="57" customHeight="1" outlineLevel="2">
      <c r="C133" t="str">
        <f>LINK!$C$1005</f>
        <v>Niveau 4</v>
      </c>
      <c r="D133" t="str">
        <f>VLOOKUP(C125,overview_of_services!$B$4:$I$111,8,FALSE)</f>
        <v>Remontée centralisée ou déportée d'indicateurs incluant prévisions, comparaisons, identification de dérives et gestion prévisionnelle</v>
      </c>
      <c r="E133">
        <v>1</v>
      </c>
      <c r="F133">
        <v>0</v>
      </c>
      <c r="G133">
        <v>0</v>
      </c>
      <c r="H133">
        <v>1</v>
      </c>
      <c r="I133">
        <v>0</v>
      </c>
      <c r="J133">
        <v>3</v>
      </c>
      <c r="K133">
        <v>3</v>
      </c>
    </row>
    <row r="134" ht="6" customHeight="1" outlineLevel="3"/>
    <row r="135" ht="30.75" customHeight="1" outlineLevel="3">
      <c r="D135" t="str">
        <f>LINK!$C$1007</f>
        <v>Sources d'information</v>
      </c>
      <c r="E135" t="str">
        <v xml:space="preserve"> </v>
      </c>
      <c r="F135" t="str">
        <v xml:space="preserve"> </v>
      </c>
      <c r="G135" t="str">
        <v xml:space="preserve"> </v>
      </c>
      <c r="H135" t="str">
        <v xml:space="preserve"> </v>
      </c>
      <c r="I135" t="str">
        <v xml:space="preserve"> </v>
      </c>
      <c r="J135" t="str">
        <v xml:space="preserve"> </v>
      </c>
      <c r="K135" t="str">
        <v xml:space="preserve"> </v>
      </c>
    </row>
    <row r="136" ht="30.75" customHeight="1" outlineLevel="3">
      <c r="D136" t="str">
        <f>LINK!$C$1008</f>
        <v>Standard?</v>
      </c>
    </row>
    <row r="137" ht="20.25" customHeight="1" outlineLevel="2"/>
    <row r="138" ht="15.75" customHeight="1" outlineLevel="1">
      <c r="C138" t="str">
        <f>LINK!$C$998</f>
        <v>code</v>
      </c>
      <c r="D138" t="str">
        <f>LINK!$C$999</f>
        <v>service</v>
      </c>
      <c r="E138">
        <f>VLOOKUP(C139,overview_of_services!$B$4:$O$111,9,FALSE)</f>
        <v>0</v>
      </c>
    </row>
    <row r="139" ht="16.5" customHeight="1" outlineLevel="1">
      <c r="C139" t="str">
        <f>LINK!C269</f>
        <v>H-4</v>
      </c>
      <c r="D139" t="str">
        <f>VLOOKUP(C139,overview_of_services!$B$4:$I$111,3,FALSE)</f>
        <v>Flexibilité et intéraction avec le réseau</v>
      </c>
      <c r="F139" t="str">
        <f>LINK!$C$1009</f>
        <v>Groupe de services</v>
      </c>
      <c r="G139" t="str">
        <f>VLOOKUP(C139,overview_of_services!$B$4:$I$111,2,FALSE)</f>
        <v>Flexibilité et interaction avec le réseau</v>
      </c>
      <c r="M139" t="str">
        <v>line</v>
      </c>
      <c r="N139">
        <f>ROW()</f>
        <v>139</v>
      </c>
    </row>
    <row r="140" outlineLevel="1"/>
    <row r="141" ht="14.449999999999998" customHeight="1" outlineLevel="1">
      <c r="C141" t="str">
        <f>LINK!$C$1000</f>
        <v>Niveaux de fonctionnalité</v>
      </c>
      <c r="E141" t="str">
        <f>LINK!$C$1006</f>
        <v>IMPACTS</v>
      </c>
    </row>
    <row r="142" ht="60.75" customHeight="1" outlineLevel="1">
      <c r="E142" t="str">
        <f>LINK!$C$966</f>
        <v>Efficacité énergétique</v>
      </c>
      <c r="F142" t="str">
        <f>LINK!$C$967</f>
        <v>Flexibilité énergétique et stockage de l’énergie</v>
      </c>
      <c r="G142" t="str">
        <f>LINK!$C$968</f>
        <v>Confort</v>
      </c>
      <c r="H142" t="str">
        <f>LINK!$C$969</f>
        <v>Caractère pratique</v>
      </c>
      <c r="I142" t="str">
        <f>LINK!$C$970</f>
        <v>Santé, bien-être et accessibilité</v>
      </c>
      <c r="J142" t="str">
        <f>LINK!$C$971</f>
        <v>Entretien et prédiction des pannes</v>
      </c>
      <c r="K142" t="str">
        <f>LINK!$C$972</f>
        <v>Information des occupants</v>
      </c>
    </row>
    <row r="143" ht="21.75" customHeight="1" outlineLevel="1">
      <c r="C143" t="str">
        <f>LINK!$C$1001</f>
        <v>Niveau 0</v>
      </c>
      <c r="D143" t="str">
        <f>VLOOKUP(C139,overview_of_services!$B$4:$I$111,4,FALSE)</f>
        <v>Aucune régulation automatique</v>
      </c>
      <c r="E143">
        <v>0</v>
      </c>
      <c r="F143">
        <v>0</v>
      </c>
      <c r="G143">
        <v>0</v>
      </c>
      <c r="H143">
        <v>0</v>
      </c>
      <c r="I143">
        <v>0</v>
      </c>
      <c r="J143">
        <v>0</v>
      </c>
      <c r="K143">
        <v>0</v>
      </c>
    </row>
    <row r="144" ht="30" customHeight="1" outlineLevel="1">
      <c r="C144" t="str">
        <f>LINK!$C$1002</f>
        <v>Niveau 1</v>
      </c>
      <c r="D144" t="str">
        <f>VLOOKUP(C139,overview_of_services!$B$4:$I$111,5,FALSE)</f>
        <v>Programmation des plages de fonctionnement du système de chauffage</v>
      </c>
      <c r="E144">
        <v>1</v>
      </c>
      <c r="F144">
        <v>0</v>
      </c>
      <c r="G144">
        <v>1</v>
      </c>
      <c r="H144">
        <v>1</v>
      </c>
      <c r="I144">
        <v>0</v>
      </c>
      <c r="J144">
        <v>0</v>
      </c>
      <c r="K144">
        <v>0</v>
      </c>
    </row>
    <row r="145" ht="21" customHeight="1" outlineLevel="1">
      <c r="C145" t="str">
        <f>LINK!$C$1003</f>
        <v>Niveau 2</v>
      </c>
      <c r="D145" t="str">
        <f>VLOOKUP(C139,overview_of_services!$B$4:$I$111,6,FALSE)</f>
        <v>Pilotage par auto-apprentissage du système de chauffage</v>
      </c>
      <c r="E145">
        <v>2</v>
      </c>
      <c r="F145">
        <v>1</v>
      </c>
      <c r="G145">
        <v>2</v>
      </c>
      <c r="H145">
        <v>2</v>
      </c>
      <c r="I145">
        <v>0</v>
      </c>
      <c r="J145">
        <v>0</v>
      </c>
      <c r="K145">
        <v>0</v>
      </c>
    </row>
    <row r="146" ht="30" customHeight="1" outlineLevel="1">
      <c r="C146" t="str">
        <f>LINK!$C$1004</f>
        <v>Niveau 3</v>
      </c>
      <c r="D146" t="str">
        <f>VLOOKUP(C139,overview_of_services!$B$4:$I$111,7,FALSE)</f>
        <v>Pilotage du système de chauffage en fonction d'ordres reçus de la part du réseau</v>
      </c>
      <c r="E146">
        <v>2</v>
      </c>
      <c r="F146">
        <v>3</v>
      </c>
      <c r="G146">
        <v>2</v>
      </c>
      <c r="H146">
        <v>3</v>
      </c>
      <c r="I146">
        <v>0</v>
      </c>
      <c r="J146">
        <v>0</v>
      </c>
      <c r="K146">
        <v>0</v>
      </c>
    </row>
    <row r="147" ht="27.75" customHeight="1" outlineLevel="1">
      <c r="C147" t="str">
        <f>LINK!$C$1005</f>
        <v>Niveau 4</v>
      </c>
      <c r="D147" t="str">
        <f>VLOOKUP(C139,overview_of_services!$B$4:$I$111,8,FALSE)</f>
        <v>Pilotage optimisé du système de chauffage selon des prévisions locales et des ordres de la part du réseau</v>
      </c>
      <c r="E147">
        <v>2</v>
      </c>
      <c r="F147">
        <v>3</v>
      </c>
      <c r="G147">
        <v>3</v>
      </c>
      <c r="H147">
        <v>3</v>
      </c>
      <c r="I147">
        <v>1</v>
      </c>
      <c r="J147">
        <v>0</v>
      </c>
      <c r="K147">
        <v>0</v>
      </c>
    </row>
    <row r="148" outlineLevel="1"/>
    <row r="149" hidden="1" ht="15.75" customHeight="1" outlineLevel="2">
      <c r="D149" t="str">
        <f>LINK!$C$1007</f>
        <v>Sources d'information</v>
      </c>
      <c r="E149" t="str">
        <v xml:space="preserve"> </v>
      </c>
      <c r="F149" t="str">
        <v xml:space="preserve"> </v>
      </c>
      <c r="G149" t="str">
        <v xml:space="preserve"> </v>
      </c>
      <c r="H149" t="str">
        <v xml:space="preserve"> </v>
      </c>
      <c r="I149" t="str">
        <v xml:space="preserve"> </v>
      </c>
      <c r="J149" t="str">
        <v xml:space="preserve"> </v>
      </c>
      <c r="K149" t="str">
        <v xml:space="preserve"> </v>
      </c>
    </row>
    <row r="150" hidden="1" ht="15.75" customHeight="1" outlineLevel="2">
      <c r="D150" t="str">
        <f>LINK!$C$1008</f>
        <v>Standard?</v>
      </c>
    </row>
    <row r="151" ht="15.75" customHeight="1" outlineLevel="1"/>
    <row r="152" ht="15.75" customHeight="1">
      <c r="C152" t="str">
        <f>LINK!$C$998</f>
        <v>code</v>
      </c>
      <c r="D152" t="str">
        <f>LINK!$C$999</f>
        <v>service</v>
      </c>
      <c r="E152">
        <f>VLOOKUP(C153,overview_of_services!$B$4:$O$111,9,FALSE)</f>
        <v>0</v>
      </c>
    </row>
    <row r="153" ht="16.5" customHeight="1">
      <c r="C153" t="str">
        <f>LINK!C895</f>
        <v>H-E1</v>
      </c>
      <c r="D153" t="str">
        <f>VLOOKUP(C153,overview_of_services!$B$4:$I$111,3,FALSE)</f>
        <v>Service à potentiel d'intelligence défini par l'utilisateur 1</v>
      </c>
      <c r="F153" t="str">
        <f>LINK!$C$1009</f>
        <v>Groupe de services</v>
      </c>
      <c r="G153" t="str">
        <f>VLOOKUP(C153,overview_of_services!$B$4:$I$111,2,FALSE)</f>
        <v>Groupe de services définis par l'utilisateur 1</v>
      </c>
      <c r="M153" t="str">
        <v>line</v>
      </c>
      <c r="N153">
        <f>ROW()</f>
        <v>153</v>
      </c>
    </row>
    <row r="154"/>
    <row r="155">
      <c r="C155" t="str">
        <f>LINK!$C$1000</f>
        <v>Niveaux de fonctionnalité</v>
      </c>
      <c r="E155" t="str">
        <f>LINK!$C$1006</f>
        <v>IMPACTS</v>
      </c>
    </row>
    <row r="156" ht="60.75" customHeight="1">
      <c r="E156" t="str">
        <f>LINK!$C$966</f>
        <v>Efficacité énergétique</v>
      </c>
      <c r="F156" t="str">
        <f>LINK!$C$967</f>
        <v>Flexibilité énergétique et stockage de l’énergie</v>
      </c>
      <c r="G156" t="str">
        <f>LINK!$C$968</f>
        <v>Confort</v>
      </c>
      <c r="H156" t="str">
        <f>LINK!$C$969</f>
        <v>Caractère pratique</v>
      </c>
      <c r="I156" t="str">
        <f>LINK!$C$970</f>
        <v>Santé, bien-être et accessibilité</v>
      </c>
      <c r="J156" t="str">
        <f>LINK!$C$971</f>
        <v>Entretien et prédiction des pannes</v>
      </c>
      <c r="K156" t="str">
        <f>LINK!$C$972</f>
        <v>Information des occupants</v>
      </c>
    </row>
    <row r="157" ht="15.75" customHeight="1">
      <c r="C157" t="str">
        <f>LINK!$C$1001</f>
        <v>Niveau 0</v>
      </c>
      <c r="D157" t="str">
        <f>VLOOKUP(C153,overview_of_services!$B$4:$I$111,4,FALSE)</f>
        <v>Niveau défini par l'utilisateur 1-0</v>
      </c>
      <c r="E157">
        <v>0</v>
      </c>
      <c r="F157">
        <v>0</v>
      </c>
      <c r="G157">
        <v>0</v>
      </c>
      <c r="H157">
        <v>0</v>
      </c>
      <c r="I157">
        <v>0</v>
      </c>
      <c r="J157">
        <v>0</v>
      </c>
      <c r="K157">
        <v>0</v>
      </c>
    </row>
    <row r="158">
      <c r="C158" t="str">
        <f>LINK!$C$1002</f>
        <v>Niveau 1</v>
      </c>
      <c r="D158" t="str">
        <f>VLOOKUP(C153,overview_of_services!$B$4:$I$111,5,FALSE)</f>
        <v>Niveau défini par l'utilisateur 1-1</v>
      </c>
      <c r="E158">
        <v>0</v>
      </c>
      <c r="F158">
        <v>0</v>
      </c>
      <c r="G158">
        <v>0</v>
      </c>
      <c r="H158">
        <v>0</v>
      </c>
      <c r="I158">
        <v>0</v>
      </c>
      <c r="J158">
        <v>0</v>
      </c>
      <c r="K158">
        <v>0</v>
      </c>
    </row>
    <row r="159">
      <c r="C159" t="str">
        <f>LINK!$C$1003</f>
        <v>Niveau 2</v>
      </c>
      <c r="D159" t="str">
        <f>VLOOKUP(C153,overview_of_services!$B$4:$I$111,6,FALSE)</f>
        <v>Niveau défini par l'utilisateur 1-2</v>
      </c>
      <c r="E159">
        <v>0</v>
      </c>
      <c r="F159">
        <v>0</v>
      </c>
      <c r="G159">
        <v>0</v>
      </c>
      <c r="H159">
        <v>0</v>
      </c>
      <c r="I159">
        <v>0</v>
      </c>
      <c r="J159">
        <v>0</v>
      </c>
      <c r="K159">
        <v>0</v>
      </c>
    </row>
    <row r="160">
      <c r="C160" t="str">
        <f>LINK!$C$1004</f>
        <v>Niveau 3</v>
      </c>
      <c r="D160" t="str">
        <f>VLOOKUP(C153,overview_of_services!$B$4:$I$111,7,FALSE)</f>
        <v>Niveau défini par l'utilisateur 1-3</v>
      </c>
      <c r="E160">
        <v>0</v>
      </c>
      <c r="F160">
        <v>0</v>
      </c>
      <c r="G160">
        <v>0</v>
      </c>
      <c r="H160">
        <v>0</v>
      </c>
      <c r="I160">
        <v>0</v>
      </c>
      <c r="J160">
        <v>0</v>
      </c>
      <c r="K160">
        <v>0</v>
      </c>
    </row>
    <row r="161">
      <c r="C161" t="str">
        <f>LINK!$C$1005</f>
        <v>Niveau 4</v>
      </c>
      <c r="D161" t="str">
        <f>VLOOKUP(C153,overview_of_services!$B$4:$I$111,8,FALSE)</f>
        <v>Niveau défini par l'utilisateur 1-4</v>
      </c>
      <c r="E161">
        <v>0</v>
      </c>
      <c r="F161">
        <v>0</v>
      </c>
      <c r="G161">
        <v>0</v>
      </c>
      <c r="H161">
        <v>0</v>
      </c>
      <c r="I161">
        <v>0</v>
      </c>
      <c r="J161">
        <v>0</v>
      </c>
      <c r="K161">
        <v>0</v>
      </c>
    </row>
    <row r="162" ht="15.75" customHeight="1"/>
    <row r="163" ht="15.75" customHeight="1">
      <c r="D163" t="str">
        <f>LINK!$C$1007</f>
        <v>Sources d'information</v>
      </c>
      <c r="E163" t="str">
        <v xml:space="preserve"> </v>
      </c>
      <c r="F163" t="str">
        <v xml:space="preserve"> </v>
      </c>
      <c r="G163" t="str">
        <v xml:space="preserve"> </v>
      </c>
      <c r="H163" t="str">
        <v xml:space="preserve"> </v>
      </c>
      <c r="I163" t="str">
        <v xml:space="preserve"> </v>
      </c>
      <c r="J163" t="str">
        <v xml:space="preserve"> </v>
      </c>
      <c r="K163" t="str">
        <v xml:space="preserve"> </v>
      </c>
    </row>
    <row r="164" ht="15.75" customHeight="1">
      <c r="D164" t="str">
        <f>LINK!$C$1008</f>
        <v>Standard?</v>
      </c>
    </row>
    <row r="165" ht="15.75" customHeight="1"/>
    <row r="166" ht="15.75" customHeight="1">
      <c r="C166" t="str">
        <f>LINK!$C$998</f>
        <v>code</v>
      </c>
      <c r="D166" t="str">
        <f>LINK!$C$999</f>
        <v>service</v>
      </c>
      <c r="E166">
        <f>VLOOKUP(C167,overview_of_services!$B$4:$O$111,9,FALSE)</f>
        <v>0</v>
      </c>
    </row>
    <row r="167" ht="16.5" customHeight="1">
      <c r="C167" t="str">
        <f>LINK!C896</f>
        <v>H-E2</v>
      </c>
      <c r="D167" t="str">
        <f>VLOOKUP(C167,overview_of_services!$B$4:$I$111,3,FALSE)</f>
        <v>Service à potentiel d'intelligence défini par l'utilisateur 2</v>
      </c>
      <c r="F167" t="str">
        <f>LINK!$C$1009</f>
        <v>Groupe de services</v>
      </c>
      <c r="G167" t="str">
        <f>VLOOKUP(C167,overview_of_services!$B$4:$I$111,2,FALSE)</f>
        <v>Groupe de services définis par l'utilisateur 2</v>
      </c>
      <c r="M167" t="str">
        <v>line</v>
      </c>
      <c r="N167">
        <f>ROW()</f>
        <v>167</v>
      </c>
    </row>
    <row r="168"/>
    <row r="169">
      <c r="C169" t="str">
        <f>LINK!$C$1000</f>
        <v>Niveaux de fonctionnalité</v>
      </c>
      <c r="E169" t="str">
        <f>LINK!$C$1006</f>
        <v>IMPACTS</v>
      </c>
    </row>
    <row r="170" ht="60.75" customHeight="1">
      <c r="E170" t="str">
        <f>LINK!$C$966</f>
        <v>Efficacité énergétique</v>
      </c>
      <c r="F170" t="str">
        <f>LINK!$C$967</f>
        <v>Flexibilité énergétique et stockage de l’énergie</v>
      </c>
      <c r="G170" t="str">
        <f>LINK!$C$968</f>
        <v>Confort</v>
      </c>
      <c r="H170" t="str">
        <f>LINK!$C$969</f>
        <v>Caractère pratique</v>
      </c>
      <c r="I170" t="str">
        <f>LINK!$C$970</f>
        <v>Santé, bien-être et accessibilité</v>
      </c>
      <c r="J170" t="str">
        <f>LINK!$C$971</f>
        <v>Entretien et prédiction des pannes</v>
      </c>
      <c r="K170" t="str">
        <f>LINK!$C$972</f>
        <v>Information des occupants</v>
      </c>
    </row>
    <row r="171" ht="15.75" customHeight="1">
      <c r="C171" t="str">
        <f>LINK!$C$1001</f>
        <v>Niveau 0</v>
      </c>
      <c r="D171" t="str">
        <f>VLOOKUP(C167,overview_of_services!$B$4:$I$111,4,FALSE)</f>
        <v>Niveau défini par l'utilisateur 1-0</v>
      </c>
      <c r="E171">
        <v>0</v>
      </c>
      <c r="F171">
        <v>0</v>
      </c>
      <c r="G171">
        <v>0</v>
      </c>
      <c r="H171">
        <v>0</v>
      </c>
      <c r="I171">
        <v>0</v>
      </c>
      <c r="J171">
        <v>0</v>
      </c>
      <c r="K171">
        <v>0</v>
      </c>
    </row>
    <row r="172">
      <c r="C172" t="str">
        <f>LINK!$C$1002</f>
        <v>Niveau 1</v>
      </c>
      <c r="D172" t="str">
        <f>VLOOKUP(C167,overview_of_services!$B$4:$I$111,5,FALSE)</f>
        <v>Niveau défini par l'utilisateur 1-1</v>
      </c>
      <c r="E172">
        <v>0</v>
      </c>
      <c r="F172">
        <v>0</v>
      </c>
      <c r="G172">
        <v>0</v>
      </c>
      <c r="H172">
        <v>0</v>
      </c>
      <c r="I172">
        <v>0</v>
      </c>
      <c r="J172">
        <v>0</v>
      </c>
      <c r="K172">
        <v>0</v>
      </c>
    </row>
    <row r="173">
      <c r="C173" t="str">
        <f>LINK!$C$1003</f>
        <v>Niveau 2</v>
      </c>
      <c r="D173" t="str">
        <f>VLOOKUP(C167,overview_of_services!$B$4:$I$111,6,FALSE)</f>
        <v>Niveau défini par l'utilisateur 1-2</v>
      </c>
      <c r="E173">
        <v>0</v>
      </c>
      <c r="F173">
        <v>0</v>
      </c>
      <c r="G173">
        <v>0</v>
      </c>
      <c r="H173">
        <v>0</v>
      </c>
      <c r="I173">
        <v>0</v>
      </c>
      <c r="J173">
        <v>0</v>
      </c>
      <c r="K173">
        <v>0</v>
      </c>
    </row>
    <row r="174">
      <c r="C174" t="str">
        <f>LINK!$C$1004</f>
        <v>Niveau 3</v>
      </c>
      <c r="D174" t="str">
        <f>VLOOKUP(C167,overview_of_services!$B$4:$I$111,7,FALSE)</f>
        <v>Niveau défini par l'utilisateur 1-3</v>
      </c>
      <c r="E174">
        <v>0</v>
      </c>
      <c r="F174">
        <v>0</v>
      </c>
      <c r="G174">
        <v>0</v>
      </c>
      <c r="H174">
        <v>0</v>
      </c>
      <c r="I174">
        <v>0</v>
      </c>
      <c r="J174">
        <v>0</v>
      </c>
      <c r="K174">
        <v>0</v>
      </c>
    </row>
    <row r="175">
      <c r="C175" t="str">
        <f>LINK!$C$1005</f>
        <v>Niveau 4</v>
      </c>
      <c r="D175" t="str">
        <f>VLOOKUP(C167,overview_of_services!$B$4:$I$111,8,FALSE)</f>
        <v>Niveau défini par l'utilisateur 1-4</v>
      </c>
      <c r="E175">
        <v>0</v>
      </c>
      <c r="F175">
        <v>0</v>
      </c>
      <c r="G175">
        <v>0</v>
      </c>
      <c r="H175">
        <v>0</v>
      </c>
      <c r="I175">
        <v>0</v>
      </c>
      <c r="J175">
        <v>0</v>
      </c>
      <c r="K175">
        <v>0</v>
      </c>
    </row>
    <row r="176" ht="15.75" customHeight="1"/>
    <row r="177" ht="15.75" customHeight="1">
      <c r="D177" t="str">
        <f>LINK!$C$1007</f>
        <v>Sources d'information</v>
      </c>
      <c r="E177" t="str">
        <v xml:space="preserve"> </v>
      </c>
      <c r="F177" t="str">
        <v xml:space="preserve"> </v>
      </c>
      <c r="G177" t="str">
        <v xml:space="preserve"> </v>
      </c>
      <c r="H177" t="str">
        <v xml:space="preserve"> </v>
      </c>
      <c r="I177" t="str">
        <v xml:space="preserve"> </v>
      </c>
      <c r="J177" t="str">
        <v xml:space="preserve"> </v>
      </c>
      <c r="K177" t="str">
        <v xml:space="preserve"> </v>
      </c>
    </row>
    <row r="178" ht="15.75" customHeight="1">
      <c r="D178" t="str">
        <f>LINK!$C$1008</f>
        <v>Standard?</v>
      </c>
    </row>
    <row r="179" ht="15.75" customHeight="1"/>
    <row r="180" ht="15.75" customHeight="1">
      <c r="C180" t="str">
        <f>LINK!$C$998</f>
        <v>code</v>
      </c>
      <c r="D180" t="str">
        <f>LINK!$C$999</f>
        <v>service</v>
      </c>
      <c r="E180">
        <f>VLOOKUP(C181,overview_of_services!$B$4:$O$111,9,FALSE)</f>
        <v>0</v>
      </c>
    </row>
    <row r="181" ht="16.5" customHeight="1">
      <c r="C181" t="str">
        <f>LINK!C897</f>
        <v>H-E3</v>
      </c>
      <c r="D181" t="str">
        <f>VLOOKUP(C181,overview_of_services!$B$4:$I$111,3,FALSE)</f>
        <v>Service à potentiel d'intelligence défini par l'utilisateur 3</v>
      </c>
      <c r="F181" t="str">
        <f>LINK!$C$1009</f>
        <v>Groupe de services</v>
      </c>
      <c r="G181" t="str">
        <f>VLOOKUP(C181,overview_of_services!$B$4:$I$111,2,FALSE)</f>
        <v>Groupe de services définis par l'utilisateur 3</v>
      </c>
      <c r="M181" t="str">
        <v>line</v>
      </c>
      <c r="N181">
        <f>ROW()</f>
        <v>181</v>
      </c>
    </row>
    <row r="182"/>
    <row r="183">
      <c r="C183" t="str">
        <f>LINK!$C$1000</f>
        <v>Niveaux de fonctionnalité</v>
      </c>
      <c r="E183" t="str">
        <f>LINK!$C$1006</f>
        <v>IMPACTS</v>
      </c>
    </row>
    <row r="184" ht="60.75" customHeight="1">
      <c r="E184" t="str">
        <f>LINK!$C$966</f>
        <v>Efficacité énergétique</v>
      </c>
      <c r="F184" t="str">
        <f>LINK!$C$967</f>
        <v>Flexibilité énergétique et stockage de l’énergie</v>
      </c>
      <c r="G184" t="str">
        <f>LINK!$C$968</f>
        <v>Confort</v>
      </c>
      <c r="H184" t="str">
        <f>LINK!$C$969</f>
        <v>Caractère pratique</v>
      </c>
      <c r="I184" t="str">
        <f>LINK!$C$970</f>
        <v>Santé, bien-être et accessibilité</v>
      </c>
      <c r="J184" t="str">
        <f>LINK!$C$971</f>
        <v>Entretien et prédiction des pannes</v>
      </c>
      <c r="K184" t="str">
        <f>LINK!$C$972</f>
        <v>Information des occupants</v>
      </c>
    </row>
    <row r="185" ht="15.75" customHeight="1">
      <c r="C185" t="str">
        <f>LINK!$C$1001</f>
        <v>Niveau 0</v>
      </c>
      <c r="D185" t="str">
        <f>VLOOKUP(C181,overview_of_services!$B$4:$I$111,4,FALSE)</f>
        <v>Niveau défini par l'utilisateur 1-0</v>
      </c>
      <c r="E185">
        <v>0</v>
      </c>
      <c r="F185">
        <v>0</v>
      </c>
      <c r="G185">
        <v>0</v>
      </c>
      <c r="H185">
        <v>0</v>
      </c>
      <c r="I185">
        <v>0</v>
      </c>
      <c r="J185">
        <v>0</v>
      </c>
      <c r="K185">
        <v>0</v>
      </c>
    </row>
    <row r="186">
      <c r="C186" t="str">
        <f>LINK!$C$1002</f>
        <v>Niveau 1</v>
      </c>
      <c r="D186" t="str">
        <f>VLOOKUP(C181,overview_of_services!$B$4:$I$111,5,FALSE)</f>
        <v>Niveau défini par l'utilisateur 1-1</v>
      </c>
      <c r="E186">
        <v>0</v>
      </c>
      <c r="F186">
        <v>0</v>
      </c>
      <c r="G186">
        <v>0</v>
      </c>
      <c r="H186">
        <v>0</v>
      </c>
      <c r="I186">
        <v>0</v>
      </c>
      <c r="J186">
        <v>0</v>
      </c>
      <c r="K186">
        <v>0</v>
      </c>
    </row>
    <row r="187">
      <c r="C187" t="str">
        <f>LINK!$C$1003</f>
        <v>Niveau 2</v>
      </c>
      <c r="D187" t="str">
        <f>VLOOKUP(C181,overview_of_services!$B$4:$I$111,6,FALSE)</f>
        <v>Niveau défini par l'utilisateur 1-2</v>
      </c>
      <c r="E187">
        <v>0</v>
      </c>
      <c r="F187">
        <v>0</v>
      </c>
      <c r="G187">
        <v>0</v>
      </c>
      <c r="H187">
        <v>0</v>
      </c>
      <c r="I187">
        <v>0</v>
      </c>
      <c r="J187">
        <v>0</v>
      </c>
      <c r="K187">
        <v>0</v>
      </c>
    </row>
    <row r="188">
      <c r="C188" t="str">
        <f>LINK!$C$1004</f>
        <v>Niveau 3</v>
      </c>
      <c r="D188" t="str">
        <f>VLOOKUP(C181,overview_of_services!$B$4:$I$111,7,FALSE)</f>
        <v>Niveau défini par l'utilisateur 1-3</v>
      </c>
      <c r="E188">
        <v>0</v>
      </c>
      <c r="F188">
        <v>0</v>
      </c>
      <c r="G188">
        <v>0</v>
      </c>
      <c r="H188">
        <v>0</v>
      </c>
      <c r="I188">
        <v>0</v>
      </c>
      <c r="J188">
        <v>0</v>
      </c>
      <c r="K188">
        <v>0</v>
      </c>
    </row>
    <row r="189">
      <c r="C189" t="str">
        <f>LINK!$C$1005</f>
        <v>Niveau 4</v>
      </c>
      <c r="D189" t="str">
        <f>VLOOKUP(C181,overview_of_services!$B$4:$I$111,8,FALSE)</f>
        <v>Niveau défini par l'utilisateur 1-4</v>
      </c>
      <c r="E189">
        <v>0</v>
      </c>
      <c r="F189">
        <v>0</v>
      </c>
      <c r="G189">
        <v>0</v>
      </c>
      <c r="H189">
        <v>0</v>
      </c>
      <c r="I189">
        <v>0</v>
      </c>
      <c r="J189">
        <v>0</v>
      </c>
      <c r="K189">
        <v>0</v>
      </c>
    </row>
    <row r="190" ht="15.75" customHeight="1"/>
    <row r="191" ht="15.75" customHeight="1">
      <c r="D191" t="str">
        <f>LINK!$C$1007</f>
        <v>Sources d'information</v>
      </c>
      <c r="E191" t="str">
        <v xml:space="preserve"> </v>
      </c>
      <c r="F191" t="str">
        <v xml:space="preserve"> </v>
      </c>
      <c r="G191" t="str">
        <v xml:space="preserve"> </v>
      </c>
      <c r="H191" t="str">
        <v xml:space="preserve"> </v>
      </c>
      <c r="I191" t="str">
        <v xml:space="preserve"> </v>
      </c>
      <c r="J191" t="str">
        <v xml:space="preserve"> </v>
      </c>
      <c r="K191" t="str">
        <v xml:space="preserve"> </v>
      </c>
    </row>
    <row r="192" ht="15.75" customHeight="1">
      <c r="D192" t="str">
        <f>LINK!$C$1008</f>
        <v>Standard?</v>
      </c>
    </row>
    <row r="193" ht="15.75" customHeight="1"/>
    <row r="194" ht="15.75" customHeight="1">
      <c r="C194" t="str">
        <f>LINK!$C$998</f>
        <v>code</v>
      </c>
      <c r="D194" t="str">
        <f>LINK!$C$999</f>
        <v>service</v>
      </c>
      <c r="E194">
        <f>VLOOKUP(C195,overview_of_services!$B$4:$O$111,9,FALSE)</f>
        <v>0</v>
      </c>
    </row>
    <row r="195" ht="16.5" customHeight="1">
      <c r="C195" t="str">
        <f>LINK!C898</f>
        <v>H-E4</v>
      </c>
      <c r="D195" t="str">
        <f>VLOOKUP(C195,overview_of_services!$B$4:$I$111,3,FALSE)</f>
        <v>Service à potentiel d'intelligence défini par l'utilisateur 4</v>
      </c>
      <c r="F195" t="str">
        <f>LINK!$C$1009</f>
        <v>Groupe de services</v>
      </c>
      <c r="G195" t="str">
        <f>VLOOKUP(C195,overview_of_services!$B$4:$I$111,2,FALSE)</f>
        <v>Groupe de services définis par l'utilisateur 4</v>
      </c>
      <c r="M195" t="str">
        <v>line</v>
      </c>
      <c r="N195">
        <f>ROW()</f>
        <v>195</v>
      </c>
    </row>
    <row r="196"/>
    <row r="197">
      <c r="C197" t="str">
        <f>LINK!$C$1000</f>
        <v>Niveaux de fonctionnalité</v>
      </c>
      <c r="E197" t="str">
        <f>LINK!$C$1006</f>
        <v>IMPACTS</v>
      </c>
    </row>
    <row r="198" ht="60.75" customHeight="1">
      <c r="E198" t="str">
        <f>LINK!$C$966</f>
        <v>Efficacité énergétique</v>
      </c>
      <c r="F198" t="str">
        <f>LINK!$C$967</f>
        <v>Flexibilité énergétique et stockage de l’énergie</v>
      </c>
      <c r="G198" t="str">
        <f>LINK!$C$968</f>
        <v>Confort</v>
      </c>
      <c r="H198" t="str">
        <f>LINK!$C$969</f>
        <v>Caractère pratique</v>
      </c>
      <c r="I198" t="str">
        <f>LINK!$C$970</f>
        <v>Santé, bien-être et accessibilité</v>
      </c>
      <c r="J198" t="str">
        <f>LINK!$C$971</f>
        <v>Entretien et prédiction des pannes</v>
      </c>
      <c r="K198" t="str">
        <f>LINK!$C$972</f>
        <v>Information des occupants</v>
      </c>
    </row>
    <row r="199" ht="15.75" customHeight="1">
      <c r="C199" t="str">
        <f>LINK!$C$1001</f>
        <v>Niveau 0</v>
      </c>
      <c r="D199" t="str">
        <f>VLOOKUP(C195,overview_of_services!$B$4:$I$111,4,FALSE)</f>
        <v>Niveau défini par l'utilisateur 1-0</v>
      </c>
      <c r="E199">
        <v>0</v>
      </c>
      <c r="F199">
        <v>0</v>
      </c>
      <c r="G199">
        <v>0</v>
      </c>
      <c r="H199">
        <v>0</v>
      </c>
      <c r="I199">
        <v>0</v>
      </c>
      <c r="J199">
        <v>0</v>
      </c>
      <c r="K199">
        <v>0</v>
      </c>
    </row>
    <row r="200">
      <c r="C200" t="str">
        <f>LINK!$C$1002</f>
        <v>Niveau 1</v>
      </c>
      <c r="D200" t="str">
        <f>VLOOKUP(C195,overview_of_services!$B$4:$I$111,5,FALSE)</f>
        <v>Niveau défini par l'utilisateur 1-1</v>
      </c>
      <c r="E200">
        <v>0</v>
      </c>
      <c r="F200">
        <v>0</v>
      </c>
      <c r="G200">
        <v>0</v>
      </c>
      <c r="H200">
        <v>0</v>
      </c>
      <c r="I200">
        <v>0</v>
      </c>
      <c r="J200">
        <v>0</v>
      </c>
      <c r="K200">
        <v>0</v>
      </c>
    </row>
    <row r="201">
      <c r="C201" t="str">
        <f>LINK!$C$1003</f>
        <v>Niveau 2</v>
      </c>
      <c r="D201" t="str">
        <f>VLOOKUP(C195,overview_of_services!$B$4:$I$111,6,FALSE)</f>
        <v>Niveau défini par l'utilisateur 1-2</v>
      </c>
      <c r="E201">
        <v>0</v>
      </c>
      <c r="F201">
        <v>0</v>
      </c>
      <c r="G201">
        <v>0</v>
      </c>
      <c r="H201">
        <v>0</v>
      </c>
      <c r="I201">
        <v>0</v>
      </c>
      <c r="J201">
        <v>0</v>
      </c>
      <c r="K201">
        <v>0</v>
      </c>
    </row>
    <row r="202">
      <c r="C202" t="str">
        <f>LINK!$C$1004</f>
        <v>Niveau 3</v>
      </c>
      <c r="D202" t="str">
        <f>VLOOKUP(C195,overview_of_services!$B$4:$I$111,7,FALSE)</f>
        <v>Niveau défini par l'utilisateur 1-3</v>
      </c>
      <c r="E202">
        <v>0</v>
      </c>
      <c r="F202">
        <v>0</v>
      </c>
      <c r="G202">
        <v>0</v>
      </c>
      <c r="H202">
        <v>0</v>
      </c>
      <c r="I202">
        <v>0</v>
      </c>
      <c r="J202">
        <v>0</v>
      </c>
      <c r="K202">
        <v>0</v>
      </c>
    </row>
    <row r="203">
      <c r="C203" t="str">
        <f>LINK!$C$1005</f>
        <v>Niveau 4</v>
      </c>
      <c r="D203" t="str">
        <f>VLOOKUP(C195,overview_of_services!$B$4:$I$111,8,FALSE)</f>
        <v>Niveau défini par l'utilisateur 1-4</v>
      </c>
      <c r="E203">
        <v>0</v>
      </c>
      <c r="F203">
        <v>0</v>
      </c>
      <c r="G203">
        <v>0</v>
      </c>
      <c r="H203">
        <v>0</v>
      </c>
      <c r="I203">
        <v>0</v>
      </c>
      <c r="J203">
        <v>0</v>
      </c>
      <c r="K203">
        <v>0</v>
      </c>
    </row>
    <row r="204" ht="15.75" customHeight="1"/>
    <row r="205" ht="15.75" customHeight="1">
      <c r="D205" t="str">
        <f>LINK!$C$1007</f>
        <v>Sources d'information</v>
      </c>
      <c r="E205" t="str">
        <v xml:space="preserve"> </v>
      </c>
      <c r="F205" t="str">
        <v xml:space="preserve"> </v>
      </c>
      <c r="G205" t="str">
        <v xml:space="preserve"> </v>
      </c>
      <c r="H205" t="str">
        <v xml:space="preserve"> </v>
      </c>
      <c r="I205" t="str">
        <v xml:space="preserve"> </v>
      </c>
      <c r="J205" t="str">
        <v xml:space="preserve"> </v>
      </c>
      <c r="K205" t="str">
        <v xml:space="preserve"> </v>
      </c>
    </row>
    <row r="206" ht="15.75" customHeight="1">
      <c r="D206" t="str">
        <f>LINK!$C$1008</f>
        <v>Standard?</v>
      </c>
    </row>
    <row r="207" ht="15.75" customHeight="1"/>
    <row r="208" ht="15.75" customHeight="1">
      <c r="C208" t="str">
        <f>LINK!$C$998</f>
        <v>code</v>
      </c>
      <c r="D208" t="str">
        <f>LINK!$C$999</f>
        <v>service</v>
      </c>
      <c r="E208">
        <f>VLOOKUP(C209,overview_of_services!$B$4:$O$111,9,FALSE)</f>
        <v>0</v>
      </c>
    </row>
    <row r="209" ht="16.5" customHeight="1">
      <c r="C209" t="str">
        <f>LINK!C899</f>
        <v>H-E5</v>
      </c>
      <c r="D209" t="str">
        <f>VLOOKUP(C209,overview_of_services!$B$4:$I$111,3,FALSE)</f>
        <v>Service à potentiel d'intelligence défini par l'utilisateur 5</v>
      </c>
      <c r="F209" t="str">
        <f>LINK!$C$1009</f>
        <v>Groupe de services</v>
      </c>
      <c r="G209" t="str">
        <f>VLOOKUP(C209,overview_of_services!$B$4:$I$111,2,FALSE)</f>
        <v>Groupe de services définis par l'utilisateur 5</v>
      </c>
      <c r="M209" t="str">
        <v>line</v>
      </c>
      <c r="N209">
        <f>ROW()</f>
        <v>209</v>
      </c>
    </row>
    <row r="210"/>
    <row r="211">
      <c r="C211" t="str">
        <f>LINK!$C$1000</f>
        <v>Niveaux de fonctionnalité</v>
      </c>
      <c r="E211" t="str">
        <f>LINK!$C$1006</f>
        <v>IMPACTS</v>
      </c>
    </row>
    <row r="212" ht="47.45000000000001" customHeight="1">
      <c r="E212" t="str">
        <f>LINK!$C$966</f>
        <v>Efficacité énergétique</v>
      </c>
      <c r="F212" t="str">
        <f>LINK!$C$967</f>
        <v>Flexibilité énergétique et stockage de l’énergie</v>
      </c>
      <c r="G212" t="str">
        <f>LINK!$C$968</f>
        <v>Confort</v>
      </c>
      <c r="H212" t="str">
        <f>LINK!$C$969</f>
        <v>Caractère pratique</v>
      </c>
      <c r="I212" t="str">
        <f>LINK!$C$970</f>
        <v>Santé, bien-être et accessibilité</v>
      </c>
      <c r="J212" t="str">
        <f>LINK!$C$971</f>
        <v>Entretien et prédiction des pannes</v>
      </c>
      <c r="K212" t="str">
        <f>LINK!$C$972</f>
        <v>Information des occupants</v>
      </c>
    </row>
    <row r="213" ht="15.75" customHeight="1">
      <c r="C213" t="str">
        <f>LINK!$C$1001</f>
        <v>Niveau 0</v>
      </c>
      <c r="D213" t="str">
        <f>VLOOKUP(C209,overview_of_services!$B$4:$I$111,4,FALSE)</f>
        <v>Niveau défini par l'utilisateur 1-0</v>
      </c>
      <c r="E213">
        <v>0</v>
      </c>
      <c r="F213">
        <v>0</v>
      </c>
      <c r="G213">
        <v>0</v>
      </c>
      <c r="H213">
        <v>0</v>
      </c>
      <c r="I213">
        <v>0</v>
      </c>
      <c r="J213">
        <v>0</v>
      </c>
      <c r="K213">
        <v>0</v>
      </c>
    </row>
    <row r="214">
      <c r="C214" t="str">
        <f>LINK!$C$1002</f>
        <v>Niveau 1</v>
      </c>
      <c r="D214" t="str">
        <f>VLOOKUP(C209,overview_of_services!$B$4:$I$111,5,FALSE)</f>
        <v>Niveau défini par l'utilisateur 1-1</v>
      </c>
      <c r="E214">
        <v>0</v>
      </c>
      <c r="F214">
        <v>0</v>
      </c>
      <c r="G214">
        <v>0</v>
      </c>
      <c r="H214">
        <v>0</v>
      </c>
      <c r="I214">
        <v>0</v>
      </c>
      <c r="J214">
        <v>0</v>
      </c>
      <c r="K214">
        <v>0</v>
      </c>
    </row>
    <row r="215">
      <c r="C215" t="str">
        <f>LINK!$C$1003</f>
        <v>Niveau 2</v>
      </c>
      <c r="D215" t="str">
        <f>VLOOKUP(C209,overview_of_services!$B$4:$I$111,6,FALSE)</f>
        <v>Niveau défini par l'utilisateur 1-2</v>
      </c>
      <c r="E215">
        <v>0</v>
      </c>
      <c r="F215">
        <v>0</v>
      </c>
      <c r="G215">
        <v>0</v>
      </c>
      <c r="H215">
        <v>0</v>
      </c>
      <c r="I215">
        <v>0</v>
      </c>
      <c r="J215">
        <v>0</v>
      </c>
      <c r="K215">
        <v>0</v>
      </c>
    </row>
    <row r="216">
      <c r="C216" t="str">
        <f>LINK!$C$1004</f>
        <v>Niveau 3</v>
      </c>
      <c r="D216" t="str">
        <f>VLOOKUP(C209,overview_of_services!$B$4:$I$111,7,FALSE)</f>
        <v>Niveau défini par l'utilisateur 1-3</v>
      </c>
      <c r="E216">
        <v>0</v>
      </c>
      <c r="F216">
        <v>0</v>
      </c>
      <c r="G216">
        <v>0</v>
      </c>
      <c r="H216">
        <v>0</v>
      </c>
      <c r="I216">
        <v>0</v>
      </c>
      <c r="J216">
        <v>0</v>
      </c>
      <c r="K216">
        <v>0</v>
      </c>
    </row>
    <row r="217">
      <c r="C217" t="str">
        <f>LINK!$C$1005</f>
        <v>Niveau 4</v>
      </c>
      <c r="D217" t="str">
        <f>VLOOKUP(C209,overview_of_services!$B$4:$I$111,8,FALSE)</f>
        <v>Niveau défini par l'utilisateur 1-4</v>
      </c>
      <c r="E217">
        <v>0</v>
      </c>
      <c r="F217">
        <v>0</v>
      </c>
      <c r="G217">
        <v>0</v>
      </c>
      <c r="H217">
        <v>0</v>
      </c>
      <c r="I217">
        <v>0</v>
      </c>
      <c r="J217">
        <v>0</v>
      </c>
      <c r="K217">
        <v>0</v>
      </c>
    </row>
    <row r="218" ht="15.75" customHeight="1"/>
    <row r="219" ht="15.75" customHeight="1">
      <c r="D219" t="str">
        <f>LINK!$C$1007</f>
        <v>Sources d'information</v>
      </c>
      <c r="E219" t="str">
        <v xml:space="preserve"> </v>
      </c>
      <c r="F219" t="str">
        <v xml:space="preserve"> </v>
      </c>
      <c r="G219" t="str">
        <v xml:space="preserve"> </v>
      </c>
      <c r="H219" t="str">
        <v xml:space="preserve"> </v>
      </c>
      <c r="I219" t="str">
        <v xml:space="preserve"> </v>
      </c>
      <c r="J219" t="str">
        <v xml:space="preserve"> </v>
      </c>
      <c r="K219" t="str">
        <v xml:space="preserve"> </v>
      </c>
    </row>
    <row r="220" ht="15.75" customHeight="1">
      <c r="D220" t="str">
        <f>LINK!$C$1008</f>
        <v>Standard?</v>
      </c>
    </row>
  </sheetData>
  <mergeCells count="45">
    <mergeCell ref="G4:H4"/>
    <mergeCell ref="C6:D7"/>
    <mergeCell ref="E6:K6"/>
    <mergeCell ref="G21:H21"/>
    <mergeCell ref="C23:D24"/>
    <mergeCell ref="E23:K23"/>
    <mergeCell ref="G35:H35"/>
    <mergeCell ref="C37:D38"/>
    <mergeCell ref="E37:K37"/>
    <mergeCell ref="G49:H49"/>
    <mergeCell ref="C51:D52"/>
    <mergeCell ref="E51:K51"/>
    <mergeCell ref="G109:H109"/>
    <mergeCell ref="G64:H64"/>
    <mergeCell ref="C66:D67"/>
    <mergeCell ref="E66:K66"/>
    <mergeCell ref="G80:H80"/>
    <mergeCell ref="C82:D83"/>
    <mergeCell ref="E82:K82"/>
    <mergeCell ref="G94:H94"/>
    <mergeCell ref="C96:D97"/>
    <mergeCell ref="E96:K96"/>
    <mergeCell ref="G139:H139"/>
    <mergeCell ref="C141:D142"/>
    <mergeCell ref="E141:K141"/>
    <mergeCell ref="C111:D112"/>
    <mergeCell ref="E111:K111"/>
    <mergeCell ref="G125:H125"/>
    <mergeCell ref="C127:D128"/>
    <mergeCell ref="E127:K127"/>
    <mergeCell ref="G153:H153"/>
    <mergeCell ref="C155:D156"/>
    <mergeCell ref="E155:K155"/>
    <mergeCell ref="G167:H167"/>
    <mergeCell ref="C169:D170"/>
    <mergeCell ref="E169:K169"/>
    <mergeCell ref="G209:H209"/>
    <mergeCell ref="C211:D212"/>
    <mergeCell ref="E211:K211"/>
    <mergeCell ref="G181:H181"/>
    <mergeCell ref="C183:D184"/>
    <mergeCell ref="E183:K183"/>
    <mergeCell ref="G195:H195"/>
    <mergeCell ref="C197:D198"/>
    <mergeCell ref="E197:K197"/>
  </mergeCells>
  <pageMargins left="0.7" right="0.7" top="0.75" bottom="0.75" header="0.3" footer="0.3"/>
  <ignoredErrors>
    <ignoredError numberStoredAsText="1" sqref="A1:AJ220"/>
  </ignoredErrors>
</worksheet>
</file>

<file path=xl/worksheets/sheet12.xml><?xml version="1.0" encoding="utf-8"?>
<worksheet xmlns="http://schemas.openxmlformats.org/spreadsheetml/2006/main" xmlns:r="http://schemas.openxmlformats.org/officeDocument/2006/relationships">
  <dimension ref="A1:O146"/>
  <sheetViews>
    <sheetView workbookViewId="0" rightToLeft="0"/>
  </sheetViews>
  <cols>
    <col min="1" max="1" customWidth="1" width="3.42578125"/>
    <col min="2" max="2" customWidth="1" width="5.42578125"/>
    <col min="3" max="3" customWidth="1" width="14.42578125"/>
    <col min="4" max="4" customWidth="1" width="60.42578125"/>
    <col min="5" max="5" customWidth="1" width="20"/>
    <col min="6" max="6" customWidth="1" width="20"/>
    <col min="7" max="7" customWidth="1" width="20"/>
    <col min="8" max="8" customWidth="1" width="20"/>
    <col min="9" max="9" customWidth="1" width="20"/>
    <col min="10" max="10" customWidth="1" width="20"/>
    <col min="11" max="11" customWidth="1" width="20"/>
    <col min="12" max="12" customWidth="1" width="9.42578125"/>
    <col min="13" max="13" customWidth="1" width="9.42578125" hidden="true" level="1" outlineLevel="1"/>
    <col min="14" max="14" customWidth="1" width="9.42578125"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LINK!C989</f>
        <v>Eau chaude sanitaire</v>
      </c>
    </row>
    <row r="2" ht="26.25" customHeight="1"/>
    <row r="3" ht="17.25" customHeight="1" outlineLevel="1">
      <c r="C3" t="str">
        <f>LINK!$C$998</f>
        <v>code</v>
      </c>
      <c r="D3" t="str">
        <f>LINK!$C$999</f>
        <v>service</v>
      </c>
      <c r="E3">
        <f>VLOOKUP(C4,overview_of_services!$B$4:$O$52,9,FALSE)</f>
        <v>1</v>
      </c>
    </row>
    <row r="4" ht="51.6" customHeight="1" outlineLevel="1">
      <c r="B4" t="str">
        <v>►</v>
      </c>
      <c r="C4" t="str">
        <f>LINK!C270</f>
        <v>DHW-1a</v>
      </c>
      <c r="D4" t="str">
        <f>VLOOKUP(C4,overview_of_services!$B$4:$I$52,3,FALSE)</f>
        <v>Régulation de la température de stockage de l’eau chaude sanitaire avec chauffage électrique intégré ou pompe à chaleur électrique</v>
      </c>
      <c r="F4" t="str">
        <f>LINK!$C$1009</f>
        <v>Groupe de services</v>
      </c>
      <c r="G4" t="str">
        <f>VLOOKUP(C4,overview_of_services!$B$4:$I$52,2,FALSE)</f>
        <v>Régulation des installations de production d'eau chaude sanitaire</v>
      </c>
      <c r="M4" t="str">
        <v>line</v>
      </c>
      <c r="N4">
        <f>ROW()</f>
        <v>4</v>
      </c>
    </row>
    <row r="5" ht="5.25" customHeight="1" outlineLevel="1"/>
    <row r="6" ht="20.25" customHeight="1" outlineLevel="2">
      <c r="C6" t="str">
        <f>LINK!$C$1000</f>
        <v>Niveaux de fonctionnalité</v>
      </c>
      <c r="E6" t="str">
        <f>LINK!$C$1006</f>
        <v>IMPACTS</v>
      </c>
    </row>
    <row r="7" ht="36.75" customHeight="1" outlineLevel="2">
      <c r="E7" t="str">
        <f>LINK!$C$966</f>
        <v>Efficacité énergétique</v>
      </c>
      <c r="F7" t="str">
        <f>LINK!$C$967</f>
        <v>Flexibilité énergétique et stockage de l’énergie</v>
      </c>
      <c r="G7" t="str">
        <f>LINK!$C$968</f>
        <v>Confort</v>
      </c>
      <c r="H7" t="str">
        <f>LINK!$C$969</f>
        <v>Caractère pratique</v>
      </c>
      <c r="I7" t="str">
        <f>LINK!$C$970</f>
        <v>Santé, bien-être et accessibilité</v>
      </c>
      <c r="J7" t="str">
        <f>LINK!$C$971</f>
        <v>Entretien et prédiction des pannes</v>
      </c>
      <c r="K7" t="str">
        <f>LINK!$C$972</f>
        <v>Information des occupants</v>
      </c>
    </row>
    <row r="8" ht="35.25" customHeight="1" outlineLevel="2">
      <c r="C8" t="str">
        <f>LINK!$C$1001</f>
        <v>Niveau 0</v>
      </c>
      <c r="D8" t="str">
        <f>VLOOKUP(C4,overview_of_services!$B$4:$I$52,4,FALSE)</f>
        <v>Commande automatique de mise en marche/arrêt</v>
      </c>
      <c r="E8">
        <v>0</v>
      </c>
      <c r="F8">
        <v>0</v>
      </c>
      <c r="G8">
        <v>0</v>
      </c>
      <c r="H8">
        <v>0</v>
      </c>
      <c r="I8">
        <v>0</v>
      </c>
      <c r="J8">
        <v>0</v>
      </c>
      <c r="K8">
        <v>0</v>
      </c>
    </row>
    <row r="9" ht="35.25" customHeight="1" outlineLevel="2">
      <c r="C9" t="str">
        <f>LINK!$C$1002</f>
        <v>Niveau 1</v>
      </c>
      <c r="D9" t="str">
        <f>VLOOKUP(C4,overview_of_services!$B$4:$I$52,5,FALSE)</f>
        <v>Commande automatique de mise en marche/arrêt et programmation du temps de charge</v>
      </c>
      <c r="E9">
        <v>1</v>
      </c>
      <c r="F9">
        <v>1</v>
      </c>
      <c r="G9">
        <v>0</v>
      </c>
      <c r="H9">
        <v>1</v>
      </c>
      <c r="I9">
        <v>0</v>
      </c>
      <c r="J9">
        <v>0</v>
      </c>
      <c r="K9">
        <v>0</v>
      </c>
    </row>
    <row r="10" ht="35.25" customHeight="1" outlineLevel="2">
      <c r="C10" t="str">
        <f>LINK!$C$1003</f>
        <v>Niveau 2</v>
      </c>
      <c r="D10" t="str">
        <f>VLOOKUP(C4,overview_of_services!$B$4:$I$52,6,FALSE)</f>
        <v>Commande automatique de mise en marche/arrêt et déclenchement du temps de charge et gestion de stockage avec plusieurs capteurs</v>
      </c>
      <c r="E10">
        <v>2</v>
      </c>
      <c r="F10">
        <v>2</v>
      </c>
      <c r="G10">
        <v>0</v>
      </c>
      <c r="H10">
        <v>2</v>
      </c>
      <c r="I10">
        <v>0</v>
      </c>
      <c r="J10">
        <v>0</v>
      </c>
      <c r="K10">
        <v>0</v>
      </c>
    </row>
    <row r="11" ht="35.25" customHeight="1" outlineLevel="2">
      <c r="C11" t="str">
        <f>LINK!$C$1004</f>
        <v>Niveau 3</v>
      </c>
      <c r="D11" t="str">
        <f>VLOOKUP(C4,overview_of_services!$B$4:$I$52,7,FALSE)</f>
        <v>Commande du système de chauffage en fonction de la production locale d'énergie renouvelable ou d'ordres reçus de la part du réseau (effacement)</v>
      </c>
      <c r="E11">
        <v>2</v>
      </c>
      <c r="F11">
        <v>3</v>
      </c>
      <c r="G11">
        <v>0</v>
      </c>
      <c r="H11">
        <v>2</v>
      </c>
      <c r="I11">
        <v>0</v>
      </c>
      <c r="J11">
        <v>0</v>
      </c>
      <c r="K11">
        <v>0</v>
      </c>
    </row>
    <row r="12" ht="35.25" customHeight="1" outlineLevel="2">
      <c r="C12" t="str">
        <f>LINK!$C$1005</f>
        <v>Niveau 4</v>
      </c>
      <c r="D12">
        <f>VLOOKUP(C4,overview_of_services!$B$4:$I$52,8,FALSE)</f>
        <v>0</v>
      </c>
    </row>
    <row r="13" ht="6" customHeight="1" outlineLevel="3"/>
    <row r="14" ht="30.75" customHeight="1" outlineLevel="3">
      <c r="D14" t="str">
        <f>LINK!$C$1007</f>
        <v>Sources d'information</v>
      </c>
      <c r="E14" t="str">
        <v xml:space="preserve">  </v>
      </c>
      <c r="F14" t="str">
        <v xml:space="preserve">  </v>
      </c>
      <c r="G14" t="str">
        <v xml:space="preserve">  </v>
      </c>
      <c r="H14" t="str">
        <v xml:space="preserve">  </v>
      </c>
      <c r="I14" t="str">
        <v xml:space="preserve">  </v>
      </c>
      <c r="J14" t="str">
        <v xml:space="preserve">  </v>
      </c>
      <c r="K14" t="str">
        <v xml:space="preserve">  </v>
      </c>
    </row>
    <row r="15" ht="30.75" customHeight="1" outlineLevel="3">
      <c r="D15" t="str">
        <f>LINK!$C$1008</f>
        <v>Standard?</v>
      </c>
      <c r="E15" t="str">
        <v>EN 15232</v>
      </c>
    </row>
    <row r="16" ht="20.25" customHeight="1" outlineLevel="2"/>
    <row r="17" ht="17.25" customHeight="1" outlineLevel="1">
      <c r="C17" t="str">
        <f>LINK!$C$998</f>
        <v>code</v>
      </c>
      <c r="D17" t="str">
        <f>LINK!$C$999</f>
        <v>service</v>
      </c>
      <c r="E17">
        <f>VLOOKUP(C18,overview_of_services!$B$4:$O$52,9,FALSE)</f>
        <v>1</v>
      </c>
    </row>
    <row r="18" ht="36.75" customHeight="1" outlineLevel="1">
      <c r="B18" t="str">
        <v>►</v>
      </c>
      <c r="C18" t="str">
        <f>LINK!C271</f>
        <v>DHW-1b</v>
      </c>
      <c r="D18" t="str">
        <f>VLOOKUP(C18,overview_of_services!$B$4:$I$52,3,FALSE)</f>
        <v>Régulation de la température de stockage d’eau chaude sanitaire en utilisant un générateur d’eau chaude</v>
      </c>
      <c r="F18" t="str">
        <f>LINK!$C$1009</f>
        <v>Groupe de services</v>
      </c>
      <c r="G18" t="str">
        <f>VLOOKUP(C18,overview_of_services!$B$4:$I$52,2,FALSE)</f>
        <v>Régulation des installations de production d'eau chaude sanitaire</v>
      </c>
      <c r="M18" t="str">
        <v>line</v>
      </c>
      <c r="N18">
        <f>ROW()</f>
        <v>18</v>
      </c>
    </row>
    <row r="19" ht="5.25" customHeight="1" outlineLevel="1"/>
    <row r="20" ht="20.25" customHeight="1" outlineLevel="2">
      <c r="C20" t="str">
        <f>LINK!$C$1000</f>
        <v>Niveaux de fonctionnalité</v>
      </c>
      <c r="E20" t="str">
        <f>LINK!$C$1006</f>
        <v>IMPACTS</v>
      </c>
    </row>
    <row r="21" ht="36.75" customHeight="1" outlineLevel="2">
      <c r="E21" t="str">
        <f>LINK!$C$966</f>
        <v>Efficacité énergétique</v>
      </c>
      <c r="F21" t="str">
        <f>LINK!$C$967</f>
        <v>Flexibilité énergétique et stockage de l’énergie</v>
      </c>
      <c r="G21" t="str">
        <f>LINK!$C$968</f>
        <v>Confort</v>
      </c>
      <c r="H21" t="str">
        <f>LINK!$C$969</f>
        <v>Caractère pratique</v>
      </c>
      <c r="I21" t="str">
        <f>LINK!$C$970</f>
        <v>Santé, bien-être et accessibilité</v>
      </c>
      <c r="J21" t="str">
        <f>LINK!$C$971</f>
        <v>Entretien et prédiction des pannes</v>
      </c>
      <c r="K21" t="str">
        <f>LINK!$C$972</f>
        <v>Information des occupants</v>
      </c>
    </row>
    <row r="22" ht="35.25" customHeight="1" outlineLevel="2">
      <c r="C22" t="str">
        <f>LINK!$C$1001</f>
        <v>Niveau 0</v>
      </c>
      <c r="D22" t="str">
        <f>VLOOKUP(C18,overview_of_services!$B$4:$I$52,4,FALSE)</f>
        <v>Commande automatique de mise en marche/arrêt</v>
      </c>
      <c r="E22">
        <v>0</v>
      </c>
      <c r="F22">
        <v>0</v>
      </c>
      <c r="G22">
        <v>0</v>
      </c>
      <c r="H22">
        <v>0</v>
      </c>
      <c r="I22">
        <v>0</v>
      </c>
      <c r="J22">
        <v>0</v>
      </c>
      <c r="K22">
        <v>0</v>
      </c>
    </row>
    <row r="23" ht="35.25" customHeight="1" outlineLevel="2">
      <c r="C23" t="str">
        <f>LINK!$C$1002</f>
        <v>Niveau 1</v>
      </c>
      <c r="D23" t="str">
        <f>VLOOKUP(C18,overview_of_services!$B$4:$I$52,5,FALSE)</f>
        <v>Commande automatique de mise en marche/arrêt et programmation du temps de charge</v>
      </c>
      <c r="E23">
        <v>1</v>
      </c>
      <c r="F23">
        <v>1</v>
      </c>
      <c r="G23">
        <v>0</v>
      </c>
      <c r="H23">
        <v>1</v>
      </c>
      <c r="I23">
        <v>0</v>
      </c>
      <c r="J23">
        <v>0</v>
      </c>
      <c r="K23">
        <v>0</v>
      </c>
    </row>
    <row r="24" ht="33.75" customHeight="1" outlineLevel="2">
      <c r="C24" t="str">
        <f>LINK!$C$1003</f>
        <v>Niveau 2</v>
      </c>
      <c r="D24" t="str">
        <f>VLOOKUP(C18,overview_of_services!$B$4:$I$52,6,FALSE)</f>
        <v>Commande automatique de mise en marche/arrêt, déclenchement du temps de charge et régulation de la température d'alimentation selon les besoins ou gestion de stockage avec plusieurs capteurs</v>
      </c>
      <c r="E24">
        <v>2</v>
      </c>
      <c r="F24">
        <v>2</v>
      </c>
      <c r="G24">
        <v>0</v>
      </c>
      <c r="H24">
        <v>2</v>
      </c>
      <c r="I24">
        <v>0</v>
      </c>
      <c r="J24">
        <v>0</v>
      </c>
      <c r="K24">
        <v>0</v>
      </c>
    </row>
    <row r="25" ht="35.25" customHeight="1" outlineLevel="2">
      <c r="C25" t="str">
        <f>LINK!$C$1004</f>
        <v>Niveau 3</v>
      </c>
      <c r="D25" t="str">
        <f>VLOOKUP(C18,overview_of_services!$B$4:$I$52,7,FALSE)</f>
        <v>Système de production d'eau chaude piloté par des informations extérieures (par exemple, de la part du réseau de chaleur)</v>
      </c>
      <c r="E25">
        <v>2</v>
      </c>
      <c r="F25">
        <v>3</v>
      </c>
      <c r="G25">
        <v>0</v>
      </c>
      <c r="H25">
        <v>2</v>
      </c>
      <c r="I25">
        <v>0</v>
      </c>
      <c r="J25">
        <v>0</v>
      </c>
      <c r="K25">
        <v>0</v>
      </c>
    </row>
    <row r="26" ht="35.25" customHeight="1" outlineLevel="2">
      <c r="C26" t="str">
        <f>LINK!$C$1005</f>
        <v>Niveau 4</v>
      </c>
      <c r="D26">
        <f>VLOOKUP(C18,overview_of_services!$B$4:$I$52,8,FALSE)</f>
        <v>0</v>
      </c>
    </row>
    <row r="27" ht="6" customHeight="1" outlineLevel="3"/>
    <row r="28" ht="30.75" customHeight="1" outlineLevel="3">
      <c r="D28" t="str">
        <f>LINK!$C$1007</f>
        <v>Sources d'information</v>
      </c>
      <c r="E28" t="str">
        <v xml:space="preserve">  </v>
      </c>
      <c r="F28" t="str">
        <v xml:space="preserve">  </v>
      </c>
      <c r="G28" t="str">
        <v xml:space="preserve">  </v>
      </c>
      <c r="H28" t="str">
        <v xml:space="preserve">  </v>
      </c>
      <c r="I28" t="str">
        <v xml:space="preserve">  </v>
      </c>
      <c r="J28" t="str">
        <v xml:space="preserve">  </v>
      </c>
      <c r="K28" t="str">
        <v xml:space="preserve">  </v>
      </c>
    </row>
    <row r="29" ht="30.75" customHeight="1" outlineLevel="3">
      <c r="D29" t="str">
        <f>LINK!$C$1008</f>
        <v>Standard?</v>
      </c>
      <c r="E29" t="str">
        <v>EN 15232</v>
      </c>
    </row>
    <row r="30" ht="20.25" customHeight="1" outlineLevel="2"/>
    <row r="31" ht="5.25" customHeight="1" outlineLevel="1"/>
    <row r="32" ht="20.25" customHeight="1" outlineLevel="2"/>
    <row r="33" ht="17.25" customHeight="1" outlineLevel="1">
      <c r="C33" t="str">
        <f>LINK!$C$998</f>
        <v>code</v>
      </c>
      <c r="D33" t="str">
        <f>LINK!$C$999</f>
        <v>service</v>
      </c>
      <c r="E33">
        <f>VLOOKUP(C34,overview_of_services!$B$4:$O$52,9,FALSE)</f>
        <v>0</v>
      </c>
    </row>
    <row r="34" ht="36.75" customHeight="1" outlineLevel="1">
      <c r="B34" t="str">
        <v>►</v>
      </c>
      <c r="C34" t="str">
        <f>LINK!C272</f>
        <v>DHW-1d</v>
      </c>
      <c r="D34" t="str">
        <f>VLOOKUP(C34,overview_of_services!$B$4:$I$52,3,FALSE)</f>
        <v>Régulation de la température de stockage d’eau chaude sanitaire avec collecteur d’énergie solaire et génération de chaleur complémentaire</v>
      </c>
      <c r="F34" t="str">
        <f>LINK!$C$1009</f>
        <v>Groupe de services</v>
      </c>
      <c r="G34" t="str">
        <f>VLOOKUP(C34,overview_of_services!$B$4:$I$52,2,FALSE)</f>
        <v>Régulation des installations de production d'eau chaude sanitaire</v>
      </c>
      <c r="M34" t="str">
        <v>line</v>
      </c>
      <c r="N34">
        <f>ROW()</f>
        <v>34</v>
      </c>
    </row>
    <row r="35" ht="5.25" customHeight="1" outlineLevel="1"/>
    <row r="36" ht="20.25" customHeight="1" outlineLevel="2">
      <c r="C36" t="str">
        <f>LINK!$C$1000</f>
        <v>Niveaux de fonctionnalité</v>
      </c>
      <c r="E36" t="str">
        <f>LINK!$C$1006</f>
        <v>IMPACTS</v>
      </c>
    </row>
    <row r="37" ht="36.75" customHeight="1" outlineLevel="2">
      <c r="E37" t="str">
        <f>LINK!$C$966</f>
        <v>Efficacité énergétique</v>
      </c>
      <c r="F37" t="str">
        <f>LINK!$C$967</f>
        <v>Flexibilité énergétique et stockage de l’énergie</v>
      </c>
      <c r="G37" t="str">
        <f>LINK!$C$968</f>
        <v>Confort</v>
      </c>
      <c r="H37" t="str">
        <f>LINK!$C$969</f>
        <v>Caractère pratique</v>
      </c>
      <c r="I37" t="str">
        <f>LINK!$C$970</f>
        <v>Santé, bien-être et accessibilité</v>
      </c>
      <c r="J37" t="str">
        <f>LINK!$C$971</f>
        <v>Entretien et prédiction des pannes</v>
      </c>
      <c r="K37" t="str">
        <f>LINK!$C$972</f>
        <v>Information des occupants</v>
      </c>
    </row>
    <row r="38" ht="35.25" customHeight="1" outlineLevel="2">
      <c r="C38" t="str">
        <f>LINK!$C$1001</f>
        <v>Niveau 0</v>
      </c>
      <c r="D38" t="str">
        <f>VLOOKUP(C34,overview_of_services!$B$4:$I$52,4,FALSE)</f>
        <v>Commande manuelle de la source de chauffe</v>
      </c>
      <c r="E38">
        <v>0</v>
      </c>
      <c r="F38">
        <v>0</v>
      </c>
      <c r="G38">
        <v>0</v>
      </c>
      <c r="H38">
        <v>0</v>
      </c>
      <c r="I38">
        <v>0</v>
      </c>
      <c r="J38">
        <v>0</v>
      </c>
      <c r="K38">
        <v>0</v>
      </c>
    </row>
    <row r="39" ht="35.25" customHeight="1" outlineLevel="2">
      <c r="C39" t="str">
        <f>LINK!$C$1002</f>
        <v>Niveau 1</v>
      </c>
      <c r="D39" t="str">
        <f>VLOOKUP(C34,overview_of_services!$B$4:$I$52,5,FALSE)</f>
        <v>Commande automatique de la charge de stockage d’énergie solaire (Priorité 1) et charge de stockage supplémentaire (priorité 2)</v>
      </c>
      <c r="E39">
        <v>1</v>
      </c>
      <c r="F39">
        <v>0</v>
      </c>
      <c r="G39">
        <v>0</v>
      </c>
      <c r="H39">
        <v>1</v>
      </c>
      <c r="I39">
        <v>0</v>
      </c>
      <c r="J39">
        <v>0</v>
      </c>
      <c r="K39">
        <v>0</v>
      </c>
    </row>
    <row r="40" ht="50.25" customHeight="1" outlineLevel="2">
      <c r="C40" t="str">
        <f>LINK!$C$1003</f>
        <v>Niveau 2</v>
      </c>
      <c r="D40" t="str">
        <f>VLOOKUP(C34,overview_of_services!$B$4:$I$52,6,FALSE)</f>
        <v>Commande automatique de la charge de stockage d’énergie solaire (Priorité 1) et charge de stockage supplémentaire (priorité 2) et régulation de la température d'alimentation selon les besoins ou gestion de stockage avec plusieurs capteurs</v>
      </c>
      <c r="E40">
        <v>2</v>
      </c>
      <c r="F40">
        <v>1</v>
      </c>
      <c r="G40">
        <v>0</v>
      </c>
      <c r="H40">
        <v>2</v>
      </c>
      <c r="I40">
        <v>0</v>
      </c>
      <c r="J40">
        <v>0</v>
      </c>
      <c r="K40">
        <v>0</v>
      </c>
    </row>
    <row r="41" ht="39.75" customHeight="1" outlineLevel="2">
      <c r="C41" t="str">
        <f>LINK!$C$1004</f>
        <v>Niveau 3</v>
      </c>
      <c r="D41" t="str">
        <f>VLOOKUP(C34,overview_of_services!$B$4:$I$52,7,FALSE)</f>
        <v>Commande automatique de la charge de stockage d’énergie solaire (Priorité 1) et charge de stockage supplémentaire (priorité 2)et régulation de la température d'alimentation selon les besoins ou gestion de stockage avec plusieurs capteurs</v>
      </c>
      <c r="E41">
        <v>3</v>
      </c>
      <c r="F41">
        <v>2</v>
      </c>
      <c r="G41">
        <v>0</v>
      </c>
      <c r="H41">
        <v>2</v>
      </c>
      <c r="I41">
        <v>0</v>
      </c>
      <c r="J41">
        <v>0</v>
      </c>
      <c r="K41">
        <v>0</v>
      </c>
    </row>
    <row r="42" ht="35.25" customHeight="1" outlineLevel="2">
      <c r="C42" t="str">
        <f>LINK!$C$1005</f>
        <v>Niveau 4</v>
      </c>
      <c r="D42">
        <f>VLOOKUP(C34,overview_of_services!$B$4:$I$52,8,FALSE)</f>
        <v>0</v>
      </c>
    </row>
    <row r="43" ht="6" customHeight="1" outlineLevel="3"/>
    <row r="44" ht="30.75" customHeight="1" outlineLevel="3">
      <c r="D44" t="str">
        <f>LINK!$C$1007</f>
        <v>Sources d'information</v>
      </c>
      <c r="E44" t="str">
        <v xml:space="preserve">  </v>
      </c>
      <c r="F44" t="str">
        <v xml:space="preserve">  </v>
      </c>
      <c r="G44" t="str">
        <v xml:space="preserve">  </v>
      </c>
      <c r="H44" t="str">
        <v xml:space="preserve">  </v>
      </c>
      <c r="I44" t="str">
        <v xml:space="preserve">  </v>
      </c>
      <c r="J44" t="str">
        <v xml:space="preserve">  </v>
      </c>
      <c r="K44" t="str">
        <v xml:space="preserve">  </v>
      </c>
    </row>
    <row r="45" ht="30.75" customHeight="1" outlineLevel="3">
      <c r="D45" t="str">
        <f>LINK!$C$1008</f>
        <v>Standard?</v>
      </c>
      <c r="E45" t="str">
        <v>EN 15232</v>
      </c>
    </row>
    <row r="46" ht="20.25" customHeight="1" outlineLevel="2"/>
    <row r="47" ht="15.75" customHeight="1" outlineLevel="1">
      <c r="C47" t="str">
        <f>LINK!$C$998</f>
        <v>code</v>
      </c>
      <c r="D47" t="str">
        <f>LINK!$C$999</f>
        <v>service</v>
      </c>
      <c r="E47">
        <f>VLOOKUP(C48,overview_of_services!$B$4:$O$52,9,FALSE)</f>
        <v>0</v>
      </c>
    </row>
    <row r="48" ht="34.5" customHeight="1" outlineLevel="1">
      <c r="C48" t="str">
        <f>LINK!C273</f>
        <v>DHW-2b</v>
      </c>
      <c r="D48" t="str">
        <f>VLOOKUP(C48,overview_of_services!$B$4:$I$52,3,FALSE)</f>
        <v>Régulation en cascade des différentes sources de production d'eau chaude sanitaire</v>
      </c>
      <c r="F48" t="str">
        <f>LINK!$C$1009</f>
        <v>Groupe de services</v>
      </c>
      <c r="G48" t="str">
        <f>VLOOKUP(C48,overview_of_services!$B$4:$I$52,2,FALSE)</f>
        <v>Régulation des installations de production d'eau chaude sanitaire</v>
      </c>
      <c r="M48" t="str">
        <v>line</v>
      </c>
      <c r="N48">
        <f>ROW()</f>
        <v>48</v>
      </c>
    </row>
    <row r="49" outlineLevel="1"/>
    <row r="50" ht="14.449999999999998" customHeight="1" outlineLevel="2">
      <c r="C50" t="str">
        <f>LINK!$C$1000</f>
        <v>Niveaux de fonctionnalité</v>
      </c>
      <c r="E50" t="str">
        <f>LINK!$C$1006</f>
        <v>IMPACTS</v>
      </c>
    </row>
    <row r="51" ht="45.75" customHeight="1" outlineLevel="2">
      <c r="E51" t="str">
        <f>LINK!$C$966</f>
        <v>Efficacité énergétique</v>
      </c>
      <c r="F51" t="str">
        <f>LINK!$C$967</f>
        <v>Flexibilité énergétique et stockage de l’énergie</v>
      </c>
      <c r="G51" t="str">
        <f>LINK!$C$968</f>
        <v>Confort</v>
      </c>
      <c r="H51" t="str">
        <f>LINK!$C$969</f>
        <v>Caractère pratique</v>
      </c>
      <c r="I51" t="str">
        <f>LINK!$C$970</f>
        <v>Santé, bien-être et accessibilité</v>
      </c>
      <c r="J51" t="str">
        <f>LINK!$C$971</f>
        <v>Entretien et prédiction des pannes</v>
      </c>
      <c r="K51" t="str">
        <f>LINK!$C$972</f>
        <v>Information des occupants</v>
      </c>
    </row>
    <row r="52" ht="21.75" customHeight="1" outlineLevel="2">
      <c r="C52" t="str">
        <f>LINK!$C$1001</f>
        <v>Niveau 0</v>
      </c>
      <c r="D52" t="str">
        <f>VLOOKUP(C48,overview_of_services!$B$4:$I$52,4,FALSE)</f>
        <v>Priorités uniquement basées sur le temps de fonctionnement</v>
      </c>
      <c r="E52">
        <v>0</v>
      </c>
      <c r="F52">
        <v>0</v>
      </c>
      <c r="G52">
        <v>0</v>
      </c>
      <c r="H52">
        <v>0</v>
      </c>
      <c r="I52">
        <v>0</v>
      </c>
      <c r="J52">
        <v>0</v>
      </c>
      <c r="K52">
        <v>0</v>
      </c>
    </row>
    <row r="53" ht="30" customHeight="1" outlineLevel="2">
      <c r="C53" t="str">
        <f>LINK!$C$1002</f>
        <v>Niveau 1</v>
      </c>
      <c r="D53" t="str">
        <f>VLOOKUP(C48,overview_of_services!$B$4:$I$52,5,FALSE)</f>
        <v>Régulation basée sur une liste de priorités (par exemple, selon l'efficacité énergétique)</v>
      </c>
      <c r="E53">
        <v>1</v>
      </c>
      <c r="F53">
        <v>0</v>
      </c>
      <c r="G53">
        <v>0</v>
      </c>
      <c r="H53">
        <v>0</v>
      </c>
      <c r="I53">
        <v>0</v>
      </c>
      <c r="J53">
        <v>0</v>
      </c>
      <c r="K53">
        <v>0</v>
      </c>
    </row>
    <row r="54" ht="60" customHeight="1" outlineLevel="2">
      <c r="C54" t="str">
        <f>LINK!$C$1003</f>
        <v>Niveau 2</v>
      </c>
      <c r="D54" t="str">
        <f>VLOOKUP(C48,overview_of_services!$B$4:$I$52,6,FALSE)</f>
        <v>Régulation basée sur une liste dynamique des priorités basée sur le rendement et les capacités actuelles des générateurs : par exemple : chaleur solaire, chaleur géothermique, installation de cogénération, combustibles fossiles</v>
      </c>
      <c r="E54">
        <v>2</v>
      </c>
      <c r="F54">
        <v>1</v>
      </c>
      <c r="G54">
        <v>0</v>
      </c>
      <c r="H54">
        <v>0</v>
      </c>
      <c r="I54">
        <v>0</v>
      </c>
      <c r="J54">
        <v>0</v>
      </c>
      <c r="K54">
        <v>0</v>
      </c>
    </row>
    <row r="55" ht="45" customHeight="1" outlineLevel="2">
      <c r="C55" t="str">
        <f>LINK!$C$1004</f>
        <v>Niveau 3</v>
      </c>
      <c r="D55" t="str">
        <f>VLOOKUP(C48,overview_of_services!$B$4:$I$52,7,FALSE)</f>
        <v>Régulation selon priorités calculées dynamiquement en fonction de critères temps réel et de prévisions (efficacité énergétique, émissions de CO2, capacité des générateurs)</v>
      </c>
      <c r="E55">
        <v>3</v>
      </c>
      <c r="F55">
        <v>2</v>
      </c>
      <c r="G55">
        <v>0</v>
      </c>
      <c r="H55">
        <v>0</v>
      </c>
      <c r="I55">
        <v>0</v>
      </c>
      <c r="J55">
        <v>0</v>
      </c>
      <c r="K55">
        <v>0</v>
      </c>
    </row>
    <row r="56" ht="60" customHeight="1" outlineLevel="2">
      <c r="C56" t="str">
        <f>LINK!$C$1005</f>
        <v>Niveau 4</v>
      </c>
      <c r="D56" t="str">
        <f>VLOOKUP(C48,overview_of_services!$B$4:$I$52,8,FALSE)</f>
        <v>Régulation selon priorités calculées dynamiquement en fonction de critères temps réel et de prévisions (efficacité énergétique, émissions de CO2, capacité des générateurs) et des ordres de la part du réseau</v>
      </c>
      <c r="E56">
        <v>3</v>
      </c>
      <c r="F56">
        <v>3</v>
      </c>
      <c r="G56">
        <v>0</v>
      </c>
      <c r="H56">
        <v>0</v>
      </c>
      <c r="I56">
        <v>0</v>
      </c>
      <c r="J56">
        <v>0</v>
      </c>
      <c r="K56">
        <v>0</v>
      </c>
    </row>
    <row r="57" ht="15.75" customHeight="1" outlineLevel="2"/>
    <row r="58" ht="15.75" customHeight="1" outlineLevel="3">
      <c r="D58" t="str">
        <f>LINK!$C$1007</f>
        <v>Sources d'information</v>
      </c>
      <c r="E58" t="str">
        <v xml:space="preserve"> </v>
      </c>
      <c r="F58" t="str">
        <v xml:space="preserve"> </v>
      </c>
      <c r="G58" t="str">
        <v xml:space="preserve"> </v>
      </c>
      <c r="H58" t="str">
        <v xml:space="preserve"> </v>
      </c>
      <c r="I58" t="str">
        <v xml:space="preserve"> </v>
      </c>
      <c r="J58" t="str">
        <v xml:space="preserve"> </v>
      </c>
      <c r="K58" t="str">
        <v xml:space="preserve"> </v>
      </c>
    </row>
    <row r="59" ht="15.75" customHeight="1" outlineLevel="3">
      <c r="D59" t="str">
        <f>LINK!$C$1008</f>
        <v>Standard?</v>
      </c>
    </row>
    <row r="60" ht="20.25" customHeight="1" outlineLevel="2"/>
    <row r="61" ht="20.25" customHeight="1" outlineLevel="1"/>
    <row r="62" ht="17.25" customHeight="1" outlineLevel="1">
      <c r="C62" t="str">
        <f>LINK!$C$998</f>
        <v>code</v>
      </c>
      <c r="D62" t="str">
        <f>LINK!$C$999</f>
        <v>service</v>
      </c>
      <c r="E62">
        <f>VLOOKUP(C63,overview_of_services!$B$4:$O$52,9,FALSE)</f>
        <v>1</v>
      </c>
    </row>
    <row r="63" ht="36.75" customHeight="1" outlineLevel="1">
      <c r="B63" t="str">
        <v>►</v>
      </c>
      <c r="C63" t="str">
        <f>LINK!C274</f>
        <v>DHW-3</v>
      </c>
      <c r="D63" t="str">
        <f>VLOOKUP(C63,overview_of_services!$B$4:$I$52,3,FALSE)</f>
        <v>Remontée d'informations sur la performance du système d'eau chaude sanitaire</v>
      </c>
      <c r="F63" t="str">
        <f>LINK!$C$1009</f>
        <v>Groupe de services</v>
      </c>
      <c r="G63" t="str">
        <f>VLOOKUP(C63,overview_of_services!$B$4:$I$52,2,FALSE)</f>
        <v>Information aux occupants et au gestionnaire du bâtiment</v>
      </c>
      <c r="M63" t="str">
        <v>line</v>
      </c>
      <c r="N63">
        <f>ROW()</f>
        <v>63</v>
      </c>
    </row>
    <row r="64" ht="5.25" customHeight="1" outlineLevel="1"/>
    <row r="65" ht="20.25" customHeight="1" outlineLevel="2">
      <c r="C65" t="str">
        <f>LINK!$C$1000</f>
        <v>Niveaux de fonctionnalité</v>
      </c>
      <c r="E65" t="str">
        <f>LINK!$C$1006</f>
        <v>IMPACTS</v>
      </c>
    </row>
    <row r="66" ht="36.75" customHeight="1" outlineLevel="2">
      <c r="E66" t="str">
        <f>LINK!$C$966</f>
        <v>Efficacité énergétique</v>
      </c>
      <c r="F66" t="str">
        <f>LINK!$C$967</f>
        <v>Flexibilité énergétique et stockage de l’énergie</v>
      </c>
      <c r="G66" t="str">
        <f>LINK!$C$968</f>
        <v>Confort</v>
      </c>
      <c r="H66" t="str">
        <f>LINK!$C$969</f>
        <v>Caractère pratique</v>
      </c>
      <c r="I66" t="str">
        <f>LINK!$C$970</f>
        <v>Santé, bien-être et accessibilité</v>
      </c>
      <c r="J66" t="str">
        <f>LINK!$C$971</f>
        <v>Entretien et prédiction des pannes</v>
      </c>
      <c r="K66" t="str">
        <f>LINK!$C$972</f>
        <v>Information des occupants</v>
      </c>
    </row>
    <row r="67" ht="35.25" customHeight="1" outlineLevel="2">
      <c r="C67" t="str">
        <f>LINK!$C$1001</f>
        <v>Niveau 0</v>
      </c>
      <c r="D67" t="str">
        <f>VLOOKUP(C63,overview_of_services!$B$4:$I$52,4,FALSE)</f>
        <v>Aucune</v>
      </c>
      <c r="E67">
        <v>0</v>
      </c>
      <c r="F67">
        <v>0</v>
      </c>
      <c r="G67">
        <v>0</v>
      </c>
      <c r="H67">
        <v>0</v>
      </c>
      <c r="I67">
        <v>0</v>
      </c>
      <c r="J67">
        <v>0</v>
      </c>
      <c r="K67">
        <v>0</v>
      </c>
    </row>
    <row r="68" ht="35.25" customHeight="1" outlineLevel="2">
      <c r="C68" t="str">
        <f>LINK!$C$1002</f>
        <v>Niveau 1</v>
      </c>
      <c r="D68" t="str">
        <f>VLOOKUP(C63,overview_of_services!$B$4:$I$52,5,FALSE)</f>
        <v>Indication des valeurs réelles uniquement (par exemple, températures, valeurs mesurées)</v>
      </c>
      <c r="E68">
        <v>1</v>
      </c>
      <c r="F68">
        <v>0</v>
      </c>
      <c r="G68">
        <v>0</v>
      </c>
      <c r="H68">
        <v>0</v>
      </c>
      <c r="I68">
        <v>0</v>
      </c>
      <c r="J68">
        <v>1</v>
      </c>
      <c r="K68">
        <v>1</v>
      </c>
    </row>
    <row r="69" ht="35.25" customHeight="1" outlineLevel="2">
      <c r="C69" t="str">
        <f>LINK!$C$1003</f>
        <v>Niveau 2</v>
      </c>
      <c r="D69" t="str">
        <f>VLOOKUP(C63,overview_of_services!$B$4:$I$52,6,FALSE)</f>
        <v>Indication des valeurs réelles et données historisées</v>
      </c>
      <c r="E69">
        <v>1</v>
      </c>
      <c r="F69">
        <v>0</v>
      </c>
      <c r="G69">
        <v>0</v>
      </c>
      <c r="H69">
        <v>0</v>
      </c>
      <c r="I69">
        <v>0</v>
      </c>
      <c r="J69">
        <v>1</v>
      </c>
      <c r="K69">
        <v>2</v>
      </c>
    </row>
    <row r="70" ht="35.25" customHeight="1" outlineLevel="2">
      <c r="C70" t="str">
        <f>LINK!$C$1004</f>
        <v>Niveau 3</v>
      </c>
      <c r="D70" t="str">
        <f>VLOOKUP(C63,overview_of_services!$B$4:$I$52,7,FALSE)</f>
        <v>Evaluation de la performance incluant prévisions et/ou comparaisons</v>
      </c>
      <c r="E70">
        <v>1</v>
      </c>
      <c r="F70">
        <v>0</v>
      </c>
      <c r="G70">
        <v>0</v>
      </c>
      <c r="H70">
        <v>0</v>
      </c>
      <c r="I70">
        <v>0</v>
      </c>
      <c r="J70">
        <v>1</v>
      </c>
      <c r="K70">
        <v>3</v>
      </c>
    </row>
    <row r="71" ht="46.5" customHeight="1" outlineLevel="2">
      <c r="C71" t="str">
        <f>LINK!$C$1005</f>
        <v>Niveau 4</v>
      </c>
      <c r="D71" t="str">
        <f>VLOOKUP(C63,overview_of_services!$B$4:$I$52,8,FALSE)</f>
        <v>Evaluation de performance incluant prévisions et/ou comparaisons, identification de dérives et gestion prévisionnelle</v>
      </c>
      <c r="E71">
        <v>1</v>
      </c>
      <c r="F71">
        <v>0</v>
      </c>
      <c r="G71">
        <v>0</v>
      </c>
      <c r="H71">
        <v>1</v>
      </c>
      <c r="I71">
        <v>0</v>
      </c>
      <c r="J71">
        <v>2</v>
      </c>
      <c r="K71">
        <v>3</v>
      </c>
    </row>
    <row r="72" ht="6" customHeight="1" outlineLevel="3"/>
    <row r="73" ht="30.75" customHeight="1" outlineLevel="3">
      <c r="D73" t="str">
        <f>LINK!$C$1007</f>
        <v>Sources d'information</v>
      </c>
      <c r="E73" t="str">
        <v xml:space="preserve">  </v>
      </c>
      <c r="F73" t="str">
        <v xml:space="preserve">  </v>
      </c>
      <c r="G73" t="str">
        <v xml:space="preserve">  </v>
      </c>
      <c r="H73" t="str">
        <v xml:space="preserve">  </v>
      </c>
      <c r="I73" t="str">
        <v xml:space="preserve">  </v>
      </c>
      <c r="J73" t="str">
        <v xml:space="preserve">  </v>
      </c>
      <c r="K73" t="str">
        <v xml:space="preserve">  </v>
      </c>
    </row>
    <row r="74" ht="30.75" customHeight="1" outlineLevel="3">
      <c r="D74" t="str">
        <f>LINK!$C$1008</f>
        <v>Standard?</v>
      </c>
    </row>
    <row r="75" outlineLevel="2"/>
    <row r="76" outlineLevel="1"/>
    <row r="77" ht="15.75" customHeight="1" outlineLevel="1"/>
    <row r="78" ht="15.75" customHeight="1">
      <c r="C78" t="str">
        <f>LINK!$C$998</f>
        <v>code</v>
      </c>
      <c r="D78" t="str">
        <f>LINK!$C$999</f>
        <v>service</v>
      </c>
      <c r="E78">
        <f>VLOOKUP(C79,overview_of_services!$B$4:$O$111,9,FALSE)</f>
        <v>0</v>
      </c>
    </row>
    <row r="79" ht="16.5" customHeight="1">
      <c r="C79" t="str">
        <f>LINK!C900</f>
        <v>DHW-E1</v>
      </c>
      <c r="D79" t="str">
        <f>VLOOKUP(C79,overview_of_services!$B$4:$I$111,3,FALSE)</f>
        <v>Service à potentiel d'intelligence défini par l'utilisateur 6</v>
      </c>
      <c r="F79" t="str">
        <f>LINK!$C$1009</f>
        <v>Groupe de services</v>
      </c>
      <c r="G79" t="str">
        <f>VLOOKUP(C79,overview_of_services!$B$4:$I$111,2,FALSE)</f>
        <v>Groupe de services définis par l'utilisateur 6</v>
      </c>
      <c r="M79" t="str">
        <v>line</v>
      </c>
      <c r="N79">
        <f>ROW()</f>
        <v>79</v>
      </c>
    </row>
    <row r="80"/>
    <row r="81" ht="14.449999999999998" customHeight="1">
      <c r="C81" t="str">
        <f>LINK!$C$1000</f>
        <v>Niveaux de fonctionnalité</v>
      </c>
      <c r="E81" t="str">
        <f>LINK!$C$1006</f>
        <v>IMPACTS</v>
      </c>
    </row>
    <row r="82" ht="45.75" customHeight="1">
      <c r="E82" t="str">
        <f>LINK!$C$966</f>
        <v>Efficacité énergétique</v>
      </c>
      <c r="F82" t="str">
        <f>LINK!$C$967</f>
        <v>Flexibilité énergétique et stockage de l’énergie</v>
      </c>
      <c r="G82" t="str">
        <f>LINK!$C$968</f>
        <v>Confort</v>
      </c>
      <c r="H82" t="str">
        <f>LINK!$C$969</f>
        <v>Caractère pratique</v>
      </c>
      <c r="I82" t="str">
        <f>LINK!$C$970</f>
        <v>Santé, bien-être et accessibilité</v>
      </c>
      <c r="J82" t="str">
        <f>LINK!$C$971</f>
        <v>Entretien et prédiction des pannes</v>
      </c>
      <c r="K82" t="str">
        <f>LINK!$C$972</f>
        <v>Information des occupants</v>
      </c>
    </row>
    <row r="83" ht="15.75" customHeight="1">
      <c r="C83" t="str">
        <f>LINK!$C$1001</f>
        <v>Niveau 0</v>
      </c>
      <c r="D83" t="str">
        <f>VLOOKUP(C79,overview_of_services!$B$4:$I$111,4,FALSE)</f>
        <v>Niveau défini par l'utilisateur 1-0</v>
      </c>
      <c r="E83">
        <v>0</v>
      </c>
      <c r="F83">
        <v>0</v>
      </c>
      <c r="G83">
        <v>0</v>
      </c>
      <c r="H83">
        <v>0</v>
      </c>
      <c r="I83">
        <v>0</v>
      </c>
      <c r="J83">
        <v>0</v>
      </c>
      <c r="K83">
        <v>0</v>
      </c>
    </row>
    <row r="84">
      <c r="C84" t="str">
        <f>LINK!$C$1002</f>
        <v>Niveau 1</v>
      </c>
      <c r="D84" t="str">
        <f>VLOOKUP(C79,overview_of_services!$B$4:$I$111,5,FALSE)</f>
        <v>Niveau défini par l'utilisateur 1-1</v>
      </c>
      <c r="E84">
        <v>0</v>
      </c>
      <c r="F84">
        <v>0</v>
      </c>
      <c r="G84">
        <v>0</v>
      </c>
      <c r="H84">
        <v>0</v>
      </c>
      <c r="I84">
        <v>0</v>
      </c>
      <c r="J84">
        <v>0</v>
      </c>
      <c r="K84">
        <v>0</v>
      </c>
    </row>
    <row r="85">
      <c r="C85" t="str">
        <f>LINK!$C$1003</f>
        <v>Niveau 2</v>
      </c>
      <c r="D85" t="str">
        <f>VLOOKUP(C79,overview_of_services!$B$4:$I$111,6,FALSE)</f>
        <v>Niveau défini par l'utilisateur 1-2</v>
      </c>
      <c r="E85">
        <v>0</v>
      </c>
      <c r="F85">
        <v>0</v>
      </c>
      <c r="G85">
        <v>0</v>
      </c>
      <c r="H85">
        <v>0</v>
      </c>
      <c r="I85">
        <v>0</v>
      </c>
      <c r="J85">
        <v>0</v>
      </c>
      <c r="K85">
        <v>0</v>
      </c>
    </row>
    <row r="86">
      <c r="C86" t="str">
        <f>LINK!$C$1004</f>
        <v>Niveau 3</v>
      </c>
      <c r="D86" t="str">
        <f>VLOOKUP(C79,overview_of_services!$B$4:$I$111,7,FALSE)</f>
        <v>Niveau défini par l'utilisateur 1-3</v>
      </c>
      <c r="E86">
        <v>0</v>
      </c>
      <c r="F86">
        <v>0</v>
      </c>
      <c r="G86">
        <v>0</v>
      </c>
      <c r="H86">
        <v>0</v>
      </c>
      <c r="I86">
        <v>0</v>
      </c>
      <c r="J86">
        <v>0</v>
      </c>
      <c r="K86">
        <v>0</v>
      </c>
    </row>
    <row r="87">
      <c r="C87" t="str">
        <f>LINK!$C$1005</f>
        <v>Niveau 4</v>
      </c>
      <c r="D87" t="str">
        <f>VLOOKUP(C79,overview_of_services!$B$4:$I$111,8,FALSE)</f>
        <v>Niveau défini par l'utilisateur 1-4</v>
      </c>
      <c r="E87">
        <v>0</v>
      </c>
      <c r="F87">
        <v>0</v>
      </c>
      <c r="G87">
        <v>0</v>
      </c>
      <c r="H87">
        <v>0</v>
      </c>
      <c r="I87">
        <v>0</v>
      </c>
      <c r="J87">
        <v>0</v>
      </c>
      <c r="K87">
        <v>0</v>
      </c>
    </row>
    <row r="88" ht="15.75" customHeight="1"/>
    <row r="89" ht="15.75" customHeight="1">
      <c r="D89" t="str">
        <f>LINK!$C$1007</f>
        <v>Sources d'information</v>
      </c>
      <c r="E89" t="str">
        <v xml:space="preserve"> </v>
      </c>
      <c r="F89" t="str">
        <v xml:space="preserve"> </v>
      </c>
      <c r="G89" t="str">
        <v xml:space="preserve"> </v>
      </c>
      <c r="H89" t="str">
        <v xml:space="preserve"> </v>
      </c>
      <c r="I89" t="str">
        <v xml:space="preserve"> </v>
      </c>
      <c r="J89" t="str">
        <v xml:space="preserve"> </v>
      </c>
      <c r="K89" t="str">
        <v xml:space="preserve"> </v>
      </c>
    </row>
    <row r="90" ht="15.75" customHeight="1">
      <c r="D90" t="str">
        <f>LINK!$C$1008</f>
        <v>Standard?</v>
      </c>
    </row>
    <row r="91" ht="15.75" customHeight="1"/>
    <row r="92" ht="15.75" customHeight="1">
      <c r="C92" t="str">
        <f>LINK!$C$998</f>
        <v>code</v>
      </c>
      <c r="D92" t="str">
        <f>LINK!$C$999</f>
        <v>service</v>
      </c>
      <c r="E92">
        <f>VLOOKUP(C93,overview_of_services!$B$4:$O$111,9,FALSE)</f>
        <v>0</v>
      </c>
    </row>
    <row r="93" ht="16.5" customHeight="1">
      <c r="C93" t="str">
        <f>LINK!C901</f>
        <v>DHW-E2</v>
      </c>
      <c r="D93" t="str">
        <f>VLOOKUP(C93,overview_of_services!$B$4:$I$111,3,FALSE)</f>
        <v>Service à potentiel d'intelligence défini par l'utilisateur 7</v>
      </c>
      <c r="F93" t="str">
        <f>LINK!$C$1009</f>
        <v>Groupe de services</v>
      </c>
      <c r="G93" t="str">
        <f>VLOOKUP(C93,overview_of_services!$B$4:$I$111,2,FALSE)</f>
        <v>Groupe de services définis par l'utilisateur 7</v>
      </c>
      <c r="M93" t="str">
        <v>line</v>
      </c>
      <c r="N93">
        <f>ROW()</f>
        <v>93</v>
      </c>
    </row>
    <row r="94"/>
    <row r="95" ht="14.449999999999998" customHeight="1">
      <c r="C95" t="str">
        <f>LINK!$C$1000</f>
        <v>Niveaux de fonctionnalité</v>
      </c>
      <c r="E95" t="str">
        <f>LINK!$C$1006</f>
        <v>IMPACTS</v>
      </c>
    </row>
    <row r="96" ht="14.449999999999998" customHeight="1">
      <c r="E96" t="str">
        <f>LINK!$C$966</f>
        <v>Efficacité énergétique</v>
      </c>
      <c r="F96" t="str">
        <f>LINK!$C$967</f>
        <v>Flexibilité énergétique et stockage de l’énergie</v>
      </c>
      <c r="G96" t="str">
        <f>LINK!$C$968</f>
        <v>Confort</v>
      </c>
      <c r="H96" t="str">
        <f>LINK!$C$969</f>
        <v>Caractère pratique</v>
      </c>
      <c r="I96" t="str">
        <f>LINK!$C$970</f>
        <v>Santé, bien-être et accessibilité</v>
      </c>
      <c r="J96" t="str">
        <f>LINK!$C$971</f>
        <v>Entretien et prédiction des pannes</v>
      </c>
      <c r="K96" t="str">
        <f>LINK!$C$972</f>
        <v>Information des occupants</v>
      </c>
    </row>
    <row r="97" ht="15.75" customHeight="1">
      <c r="C97" t="str">
        <f>LINK!$C$1001</f>
        <v>Niveau 0</v>
      </c>
      <c r="D97" t="str">
        <f>VLOOKUP(C93,overview_of_services!$B$4:$I$111,4,FALSE)</f>
        <v>Niveau défini par l'utilisateur 1-0</v>
      </c>
      <c r="E97">
        <v>0</v>
      </c>
      <c r="F97">
        <v>0</v>
      </c>
      <c r="G97">
        <v>0</v>
      </c>
      <c r="H97">
        <v>0</v>
      </c>
      <c r="I97">
        <v>0</v>
      </c>
      <c r="J97">
        <v>0</v>
      </c>
      <c r="K97">
        <v>0</v>
      </c>
    </row>
    <row r="98">
      <c r="C98" t="str">
        <f>LINK!$C$1002</f>
        <v>Niveau 1</v>
      </c>
      <c r="D98" t="str">
        <f>VLOOKUP(C93,overview_of_services!$B$4:$I$111,5,FALSE)</f>
        <v>Niveau défini par l'utilisateur 1-1</v>
      </c>
      <c r="E98">
        <v>0</v>
      </c>
      <c r="F98">
        <v>0</v>
      </c>
      <c r="G98">
        <v>0</v>
      </c>
      <c r="H98">
        <v>0</v>
      </c>
      <c r="I98">
        <v>0</v>
      </c>
      <c r="J98">
        <v>0</v>
      </c>
      <c r="K98">
        <v>0</v>
      </c>
    </row>
    <row r="99">
      <c r="C99" t="str">
        <f>LINK!$C$1003</f>
        <v>Niveau 2</v>
      </c>
      <c r="D99" t="str">
        <f>VLOOKUP(C93,overview_of_services!$B$4:$I$111,6,FALSE)</f>
        <v>Niveau défini par l'utilisateur 1-2</v>
      </c>
      <c r="E99">
        <v>0</v>
      </c>
      <c r="F99">
        <v>0</v>
      </c>
      <c r="G99">
        <v>0</v>
      </c>
      <c r="H99">
        <v>0</v>
      </c>
      <c r="I99">
        <v>0</v>
      </c>
      <c r="J99">
        <v>0</v>
      </c>
      <c r="K99">
        <v>0</v>
      </c>
    </row>
    <row r="100">
      <c r="C100" t="str">
        <f>LINK!$C$1004</f>
        <v>Niveau 3</v>
      </c>
      <c r="D100" t="str">
        <f>VLOOKUP(C93,overview_of_services!$B$4:$I$111,7,FALSE)</f>
        <v>Niveau défini par l'utilisateur 1-3</v>
      </c>
      <c r="E100">
        <v>0</v>
      </c>
      <c r="F100">
        <v>0</v>
      </c>
      <c r="G100">
        <v>0</v>
      </c>
      <c r="H100">
        <v>0</v>
      </c>
      <c r="I100">
        <v>0</v>
      </c>
      <c r="J100">
        <v>0</v>
      </c>
      <c r="K100">
        <v>0</v>
      </c>
    </row>
    <row r="101">
      <c r="C101" t="str">
        <f>LINK!$C$1005</f>
        <v>Niveau 4</v>
      </c>
      <c r="D101" t="str">
        <f>VLOOKUP(C93,overview_of_services!$B$4:$I$111,8,FALSE)</f>
        <v>Niveau défini par l'utilisateur 1-4</v>
      </c>
      <c r="E101">
        <v>0</v>
      </c>
      <c r="F101">
        <v>0</v>
      </c>
      <c r="G101">
        <v>0</v>
      </c>
      <c r="H101">
        <v>0</v>
      </c>
      <c r="I101">
        <v>0</v>
      </c>
      <c r="J101">
        <v>0</v>
      </c>
      <c r="K101">
        <v>0</v>
      </c>
    </row>
    <row r="102" ht="15.75" customHeight="1"/>
    <row r="103" ht="15.75" customHeight="1">
      <c r="D103" t="str">
        <f>LINK!$C$1007</f>
        <v>Sources d'information</v>
      </c>
      <c r="E103" t="str">
        <v xml:space="preserve"> </v>
      </c>
      <c r="F103" t="str">
        <v xml:space="preserve"> </v>
      </c>
      <c r="G103" t="str">
        <v xml:space="preserve"> </v>
      </c>
      <c r="H103" t="str">
        <v xml:space="preserve"> </v>
      </c>
      <c r="I103" t="str">
        <v xml:space="preserve"> </v>
      </c>
      <c r="J103" t="str">
        <v xml:space="preserve"> </v>
      </c>
      <c r="K103" t="str">
        <v xml:space="preserve"> </v>
      </c>
    </row>
    <row r="104" ht="15.75" customHeight="1">
      <c r="D104" t="str">
        <f>LINK!$C$1008</f>
        <v>Standard?</v>
      </c>
    </row>
    <row r="105" ht="15.75" customHeight="1"/>
    <row r="106" ht="15.75" customHeight="1">
      <c r="C106" t="str">
        <f>LINK!$C$998</f>
        <v>code</v>
      </c>
      <c r="D106" t="str">
        <f>LINK!$C$999</f>
        <v>service</v>
      </c>
      <c r="E106">
        <f>VLOOKUP(C107,overview_of_services!$B$4:$O$111,9,FALSE)</f>
        <v>0</v>
      </c>
    </row>
    <row r="107" ht="16.5" customHeight="1">
      <c r="C107" t="str">
        <f>LINK!C902</f>
        <v>DHW-E3</v>
      </c>
      <c r="D107" t="str">
        <f>VLOOKUP(C107,overview_of_services!$B$4:$I$111,3,FALSE)</f>
        <v>Service à potentiel d'intelligence défini par l'utilisateur 8</v>
      </c>
      <c r="F107" t="str">
        <f>LINK!$C$1009</f>
        <v>Groupe de services</v>
      </c>
      <c r="G107" t="str">
        <f>VLOOKUP(C107,overview_of_services!$B$4:$I$111,2,FALSE)</f>
        <v>Groupe de services définis par l'utilisateur 8</v>
      </c>
      <c r="M107" t="str">
        <v>line</v>
      </c>
      <c r="N107">
        <f>ROW()</f>
        <v>107</v>
      </c>
    </row>
    <row r="108"/>
    <row r="109" ht="14.449999999999998" customHeight="1">
      <c r="C109" t="str">
        <f>LINK!$C$1000</f>
        <v>Niveaux de fonctionnalité</v>
      </c>
      <c r="E109" t="str">
        <f>LINK!$C$1006</f>
        <v>IMPACTS</v>
      </c>
    </row>
    <row r="110" ht="45.75" customHeight="1">
      <c r="E110" t="str">
        <f>LINK!$C$966</f>
        <v>Efficacité énergétique</v>
      </c>
      <c r="F110" t="str">
        <f>LINK!$C$967</f>
        <v>Flexibilité énergétique et stockage de l’énergie</v>
      </c>
      <c r="G110" t="str">
        <f>LINK!$C$968</f>
        <v>Confort</v>
      </c>
      <c r="H110" t="str">
        <f>LINK!$C$969</f>
        <v>Caractère pratique</v>
      </c>
      <c r="I110" t="str">
        <f>LINK!$C$970</f>
        <v>Santé, bien-être et accessibilité</v>
      </c>
      <c r="J110" t="str">
        <f>LINK!$C$971</f>
        <v>Entretien et prédiction des pannes</v>
      </c>
      <c r="K110" t="str">
        <f>LINK!$C$972</f>
        <v>Information des occupants</v>
      </c>
    </row>
    <row r="111" ht="15.75" customHeight="1">
      <c r="C111" t="str">
        <f>LINK!$C$1001</f>
        <v>Niveau 0</v>
      </c>
      <c r="D111" t="str">
        <f>VLOOKUP(C107,overview_of_services!$B$4:$I$111,4,FALSE)</f>
        <v>Niveau défini par l'utilisateur 1-0</v>
      </c>
      <c r="E111">
        <v>0</v>
      </c>
      <c r="F111">
        <v>0</v>
      </c>
      <c r="G111">
        <v>0</v>
      </c>
      <c r="H111">
        <v>0</v>
      </c>
      <c r="I111">
        <v>0</v>
      </c>
      <c r="J111">
        <v>0</v>
      </c>
      <c r="K111">
        <v>0</v>
      </c>
    </row>
    <row r="112">
      <c r="C112" t="str">
        <f>LINK!$C$1002</f>
        <v>Niveau 1</v>
      </c>
      <c r="D112" t="str">
        <f>VLOOKUP(C107,overview_of_services!$B$4:$I$111,5,FALSE)</f>
        <v>Niveau défini par l'utilisateur 1-1</v>
      </c>
      <c r="E112">
        <v>0</v>
      </c>
      <c r="F112">
        <v>0</v>
      </c>
      <c r="G112">
        <v>0</v>
      </c>
      <c r="H112">
        <v>0</v>
      </c>
      <c r="I112">
        <v>0</v>
      </c>
      <c r="J112">
        <v>0</v>
      </c>
      <c r="K112">
        <v>0</v>
      </c>
    </row>
    <row r="113">
      <c r="C113" t="str">
        <f>LINK!$C$1003</f>
        <v>Niveau 2</v>
      </c>
      <c r="D113" t="str">
        <f>VLOOKUP(C107,overview_of_services!$B$4:$I$111,6,FALSE)</f>
        <v>Niveau défini par l'utilisateur 1-2</v>
      </c>
      <c r="E113">
        <v>0</v>
      </c>
      <c r="F113">
        <v>0</v>
      </c>
      <c r="G113">
        <v>0</v>
      </c>
      <c r="H113">
        <v>0</v>
      </c>
      <c r="I113">
        <v>0</v>
      </c>
      <c r="J113">
        <v>0</v>
      </c>
      <c r="K113">
        <v>0</v>
      </c>
    </row>
    <row r="114">
      <c r="C114" t="str">
        <f>LINK!$C$1004</f>
        <v>Niveau 3</v>
      </c>
      <c r="D114" t="str">
        <f>VLOOKUP(C107,overview_of_services!$B$4:$I$111,7,FALSE)</f>
        <v>Niveau défini par l'utilisateur 1-3</v>
      </c>
      <c r="E114">
        <v>0</v>
      </c>
      <c r="F114">
        <v>0</v>
      </c>
      <c r="G114">
        <v>0</v>
      </c>
      <c r="H114">
        <v>0</v>
      </c>
      <c r="I114">
        <v>0</v>
      </c>
      <c r="J114">
        <v>0</v>
      </c>
      <c r="K114">
        <v>0</v>
      </c>
    </row>
    <row r="115">
      <c r="C115" t="str">
        <f>LINK!$C$1005</f>
        <v>Niveau 4</v>
      </c>
      <c r="D115" t="str">
        <f>VLOOKUP(C107,overview_of_services!$B$4:$I$111,8,FALSE)</f>
        <v>Niveau défini par l'utilisateur 1-4</v>
      </c>
      <c r="E115">
        <v>0</v>
      </c>
      <c r="F115">
        <v>0</v>
      </c>
      <c r="G115">
        <v>0</v>
      </c>
      <c r="H115">
        <v>0</v>
      </c>
      <c r="I115">
        <v>0</v>
      </c>
      <c r="J115">
        <v>0</v>
      </c>
      <c r="K115">
        <v>0</v>
      </c>
    </row>
    <row r="116" ht="15.75" customHeight="1"/>
    <row r="117" ht="15.75" customHeight="1">
      <c r="D117" t="str">
        <f>LINK!$C$1007</f>
        <v>Sources d'information</v>
      </c>
      <c r="E117" t="str">
        <v xml:space="preserve"> </v>
      </c>
      <c r="F117" t="str">
        <v xml:space="preserve"> </v>
      </c>
      <c r="G117" t="str">
        <v xml:space="preserve"> </v>
      </c>
      <c r="H117" t="str">
        <v xml:space="preserve"> </v>
      </c>
      <c r="I117" t="str">
        <v xml:space="preserve"> </v>
      </c>
      <c r="J117" t="str">
        <v xml:space="preserve"> </v>
      </c>
      <c r="K117" t="str">
        <v xml:space="preserve"> </v>
      </c>
    </row>
    <row r="118" ht="15.75" customHeight="1">
      <c r="D118" t="str">
        <f>LINK!$C$1008</f>
        <v>Standard?</v>
      </c>
    </row>
    <row r="119" ht="15.75" customHeight="1"/>
    <row r="120" ht="15.75" customHeight="1">
      <c r="C120" t="str">
        <f>LINK!$C$998</f>
        <v>code</v>
      </c>
      <c r="D120" t="str">
        <f>LINK!$C$999</f>
        <v>service</v>
      </c>
      <c r="E120">
        <f>VLOOKUP(C121,overview_of_services!$B$4:$O$111,9,FALSE)</f>
        <v>0</v>
      </c>
    </row>
    <row r="121" ht="16.5" customHeight="1">
      <c r="C121" t="str">
        <f>LINK!C903</f>
        <v>DHW-E4</v>
      </c>
      <c r="D121" t="str">
        <f>VLOOKUP(C121,overview_of_services!$B$4:$I$111,3,FALSE)</f>
        <v>Service à potentiel d'intelligence défini par l'utilisateur 9</v>
      </c>
      <c r="F121" t="str">
        <f>LINK!$C$1009</f>
        <v>Groupe de services</v>
      </c>
      <c r="G121" t="str">
        <f>VLOOKUP(C121,overview_of_services!$B$4:$I$111,2,FALSE)</f>
        <v>Groupe de services définis par l'utilisateur 9</v>
      </c>
      <c r="M121" t="str">
        <v>line</v>
      </c>
      <c r="N121">
        <f>ROW()</f>
        <v>121</v>
      </c>
    </row>
    <row r="122"/>
    <row r="123" ht="14.449999999999998" customHeight="1">
      <c r="C123" t="str">
        <f>LINK!$C$1000</f>
        <v>Niveaux de fonctionnalité</v>
      </c>
      <c r="E123" t="str">
        <f>LINK!$C$1006</f>
        <v>IMPACTS</v>
      </c>
    </row>
    <row r="124" ht="45.75" customHeight="1">
      <c r="E124" t="str">
        <f>LINK!$C$966</f>
        <v>Efficacité énergétique</v>
      </c>
      <c r="F124" t="str">
        <f>LINK!$C$967</f>
        <v>Flexibilité énergétique et stockage de l’énergie</v>
      </c>
      <c r="G124" t="str">
        <f>LINK!$C$968</f>
        <v>Confort</v>
      </c>
      <c r="H124" t="str">
        <f>LINK!$C$969</f>
        <v>Caractère pratique</v>
      </c>
      <c r="I124" t="str">
        <f>LINK!$C$970</f>
        <v>Santé, bien-être et accessibilité</v>
      </c>
      <c r="J124" t="str">
        <f>LINK!$C$971</f>
        <v>Entretien et prédiction des pannes</v>
      </c>
      <c r="K124" t="str">
        <f>LINK!$C$972</f>
        <v>Information des occupants</v>
      </c>
    </row>
    <row r="125" ht="15.75" customHeight="1">
      <c r="C125" t="str">
        <f>LINK!$C$1001</f>
        <v>Niveau 0</v>
      </c>
      <c r="D125" t="str">
        <f>VLOOKUP(C121,overview_of_services!$B$4:$I$111,4,FALSE)</f>
        <v>Niveau défini par l'utilisateur 1-0</v>
      </c>
      <c r="E125">
        <v>0</v>
      </c>
      <c r="F125">
        <v>0</v>
      </c>
      <c r="G125">
        <v>0</v>
      </c>
      <c r="H125">
        <v>0</v>
      </c>
      <c r="I125">
        <v>0</v>
      </c>
      <c r="J125">
        <v>0</v>
      </c>
      <c r="K125">
        <v>0</v>
      </c>
    </row>
    <row r="126">
      <c r="C126" t="str">
        <f>LINK!$C$1002</f>
        <v>Niveau 1</v>
      </c>
      <c r="D126" t="str">
        <f>VLOOKUP(C121,overview_of_services!$B$4:$I$111,5,FALSE)</f>
        <v>Niveau défini par l'utilisateur 1-1</v>
      </c>
      <c r="E126">
        <v>0</v>
      </c>
      <c r="F126">
        <v>0</v>
      </c>
      <c r="G126">
        <v>0</v>
      </c>
      <c r="H126">
        <v>0</v>
      </c>
      <c r="I126">
        <v>0</v>
      </c>
      <c r="J126">
        <v>0</v>
      </c>
      <c r="K126">
        <v>0</v>
      </c>
    </row>
    <row r="127">
      <c r="C127" t="str">
        <f>LINK!$C$1003</f>
        <v>Niveau 2</v>
      </c>
      <c r="D127" t="str">
        <f>VLOOKUP(C121,overview_of_services!$B$4:$I$111,6,FALSE)</f>
        <v>Niveau défini par l'utilisateur 1-2</v>
      </c>
      <c r="E127">
        <v>0</v>
      </c>
      <c r="F127">
        <v>0</v>
      </c>
      <c r="G127">
        <v>0</v>
      </c>
      <c r="H127">
        <v>0</v>
      </c>
      <c r="I127">
        <v>0</v>
      </c>
      <c r="J127">
        <v>0</v>
      </c>
      <c r="K127">
        <v>0</v>
      </c>
    </row>
    <row r="128">
      <c r="C128" t="str">
        <f>LINK!$C$1004</f>
        <v>Niveau 3</v>
      </c>
      <c r="D128" t="str">
        <f>VLOOKUP(C121,overview_of_services!$B$4:$I$111,7,FALSE)</f>
        <v>Niveau défini par l'utilisateur 1-3</v>
      </c>
      <c r="E128">
        <v>0</v>
      </c>
      <c r="F128">
        <v>0</v>
      </c>
      <c r="G128">
        <v>0</v>
      </c>
      <c r="H128">
        <v>0</v>
      </c>
      <c r="I128">
        <v>0</v>
      </c>
      <c r="J128">
        <v>0</v>
      </c>
      <c r="K128">
        <v>0</v>
      </c>
    </row>
    <row r="129">
      <c r="C129" t="str">
        <f>LINK!$C$1005</f>
        <v>Niveau 4</v>
      </c>
      <c r="D129" t="str">
        <f>VLOOKUP(C121,overview_of_services!$B$4:$I$111,8,FALSE)</f>
        <v>Niveau défini par l'utilisateur 1-4</v>
      </c>
      <c r="E129">
        <v>0</v>
      </c>
      <c r="F129">
        <v>0</v>
      </c>
      <c r="G129">
        <v>0</v>
      </c>
      <c r="H129">
        <v>0</v>
      </c>
      <c r="I129">
        <v>0</v>
      </c>
      <c r="J129">
        <v>0</v>
      </c>
      <c r="K129">
        <v>0</v>
      </c>
    </row>
    <row r="130" ht="15.75" customHeight="1"/>
    <row r="131" ht="15.75" customHeight="1">
      <c r="D131" t="str">
        <f>LINK!$C$1007</f>
        <v>Sources d'information</v>
      </c>
      <c r="E131" t="str">
        <v xml:space="preserve"> </v>
      </c>
      <c r="F131" t="str">
        <v xml:space="preserve"> </v>
      </c>
      <c r="G131" t="str">
        <v xml:space="preserve"> </v>
      </c>
      <c r="H131" t="str">
        <v xml:space="preserve"> </v>
      </c>
      <c r="I131" t="str">
        <v xml:space="preserve"> </v>
      </c>
      <c r="J131" t="str">
        <v xml:space="preserve"> </v>
      </c>
      <c r="K131" t="str">
        <v xml:space="preserve"> </v>
      </c>
    </row>
    <row r="132" ht="15.75" customHeight="1">
      <c r="D132" t="str">
        <f>LINK!$C$1008</f>
        <v>Standard?</v>
      </c>
    </row>
    <row r="133" ht="15.75" customHeight="1"/>
    <row r="134" ht="15.75" customHeight="1">
      <c r="C134" t="str">
        <f>LINK!$C$998</f>
        <v>code</v>
      </c>
      <c r="D134" t="str">
        <f>LINK!$C$999</f>
        <v>service</v>
      </c>
      <c r="E134">
        <f>VLOOKUP(C135,overview_of_services!$B$4:$O$111,9,FALSE)</f>
        <v>0</v>
      </c>
    </row>
    <row r="135" ht="16.5" customHeight="1">
      <c r="C135" t="str">
        <f>LINK!C904</f>
        <v>DHW-E5</v>
      </c>
      <c r="D135" t="str">
        <f>VLOOKUP(C135,overview_of_services!$B$4:$I$111,3,FALSE)</f>
        <v>Service à potentiel d'intelligence défini par l'utilisateur 10</v>
      </c>
      <c r="F135" t="str">
        <f>LINK!$C$1009</f>
        <v>Groupe de services</v>
      </c>
      <c r="G135" t="str">
        <f>VLOOKUP(C135,overview_of_services!$B$4:$I$111,2,FALSE)</f>
        <v>Groupe de services définis par l'utilisateur 10</v>
      </c>
      <c r="M135" t="str">
        <v>line</v>
      </c>
      <c r="N135">
        <f>ROW()</f>
        <v>135</v>
      </c>
    </row>
    <row r="136"/>
    <row r="137" ht="14.449999999999998" customHeight="1">
      <c r="C137" t="str">
        <f>LINK!$C$1000</f>
        <v>Niveaux de fonctionnalité</v>
      </c>
      <c r="E137" t="str">
        <f>LINK!$C$1006</f>
        <v>IMPACTS</v>
      </c>
    </row>
    <row r="138" ht="45.75" customHeight="1">
      <c r="E138" t="str">
        <f>LINK!$C$966</f>
        <v>Efficacité énergétique</v>
      </c>
      <c r="F138" t="str">
        <f>LINK!$C$967</f>
        <v>Flexibilité énergétique et stockage de l’énergie</v>
      </c>
      <c r="G138" t="str">
        <f>LINK!$C$968</f>
        <v>Confort</v>
      </c>
      <c r="H138" t="str">
        <f>LINK!$C$969</f>
        <v>Caractère pratique</v>
      </c>
      <c r="I138" t="str">
        <f>LINK!$C$970</f>
        <v>Santé, bien-être et accessibilité</v>
      </c>
      <c r="J138" t="str">
        <f>LINK!$C$971</f>
        <v>Entretien et prédiction des pannes</v>
      </c>
      <c r="K138" t="str">
        <f>LINK!$C$972</f>
        <v>Information des occupants</v>
      </c>
    </row>
    <row r="139" ht="15.75" customHeight="1">
      <c r="C139" t="str">
        <f>LINK!$C$1001</f>
        <v>Niveau 0</v>
      </c>
      <c r="D139" t="str">
        <f>VLOOKUP(C135,overview_of_services!$B$4:$I$111,4,FALSE)</f>
        <v>Niveau défini par l'utilisateur 1-0</v>
      </c>
      <c r="E139">
        <v>0</v>
      </c>
      <c r="F139">
        <v>0</v>
      </c>
      <c r="G139">
        <v>0</v>
      </c>
      <c r="H139">
        <v>0</v>
      </c>
      <c r="I139">
        <v>0</v>
      </c>
      <c r="J139">
        <v>0</v>
      </c>
      <c r="K139">
        <v>0</v>
      </c>
    </row>
    <row r="140">
      <c r="C140" t="str">
        <f>LINK!$C$1002</f>
        <v>Niveau 1</v>
      </c>
      <c r="D140" t="str">
        <f>VLOOKUP(C135,overview_of_services!$B$4:$I$111,5,FALSE)</f>
        <v>Niveau défini par l'utilisateur 1-1</v>
      </c>
      <c r="E140">
        <v>0</v>
      </c>
      <c r="F140">
        <v>0</v>
      </c>
      <c r="G140">
        <v>0</v>
      </c>
      <c r="H140">
        <v>0</v>
      </c>
      <c r="I140">
        <v>0</v>
      </c>
      <c r="J140">
        <v>0</v>
      </c>
      <c r="K140">
        <v>0</v>
      </c>
    </row>
    <row r="141">
      <c r="C141" t="str">
        <f>LINK!$C$1003</f>
        <v>Niveau 2</v>
      </c>
      <c r="D141" t="str">
        <f>VLOOKUP(C135,overview_of_services!$B$4:$I$111,6,FALSE)</f>
        <v>Niveau défini par l'utilisateur 1-2</v>
      </c>
      <c r="E141">
        <v>0</v>
      </c>
      <c r="F141">
        <v>0</v>
      </c>
      <c r="G141">
        <v>0</v>
      </c>
      <c r="H141">
        <v>0</v>
      </c>
      <c r="I141">
        <v>0</v>
      </c>
      <c r="J141">
        <v>0</v>
      </c>
      <c r="K141">
        <v>0</v>
      </c>
    </row>
    <row r="142">
      <c r="C142" t="str">
        <f>LINK!$C$1004</f>
        <v>Niveau 3</v>
      </c>
      <c r="D142" t="str">
        <f>VLOOKUP(C135,overview_of_services!$B$4:$I$111,7,FALSE)</f>
        <v>Niveau défini par l'utilisateur 1-3</v>
      </c>
      <c r="E142">
        <v>0</v>
      </c>
      <c r="F142">
        <v>0</v>
      </c>
      <c r="G142">
        <v>0</v>
      </c>
      <c r="H142">
        <v>0</v>
      </c>
      <c r="I142">
        <v>0</v>
      </c>
      <c r="J142">
        <v>0</v>
      </c>
      <c r="K142">
        <v>0</v>
      </c>
    </row>
    <row r="143">
      <c r="C143" t="str">
        <f>LINK!$C$1005</f>
        <v>Niveau 4</v>
      </c>
      <c r="D143" t="str">
        <f>VLOOKUP(C135,overview_of_services!$B$4:$I$111,8,FALSE)</f>
        <v>Niveau défini par l'utilisateur 1-4</v>
      </c>
      <c r="E143">
        <v>0</v>
      </c>
      <c r="F143">
        <v>0</v>
      </c>
      <c r="G143">
        <v>0</v>
      </c>
      <c r="H143">
        <v>0</v>
      </c>
      <c r="I143">
        <v>0</v>
      </c>
      <c r="J143">
        <v>0</v>
      </c>
      <c r="K143">
        <v>0</v>
      </c>
    </row>
    <row r="144" ht="15.75" customHeight="1"/>
    <row r="145" ht="15.75" customHeight="1">
      <c r="D145" t="str">
        <f>LINK!$C$1007</f>
        <v>Sources d'information</v>
      </c>
      <c r="E145" t="str">
        <v xml:space="preserve"> </v>
      </c>
      <c r="F145" t="str">
        <v xml:space="preserve"> </v>
      </c>
      <c r="G145" t="str">
        <v xml:space="preserve"> </v>
      </c>
      <c r="H145" t="str">
        <v xml:space="preserve"> </v>
      </c>
      <c r="I145" t="str">
        <v xml:space="preserve"> </v>
      </c>
      <c r="J145" t="str">
        <v xml:space="preserve"> </v>
      </c>
      <c r="K145" t="str">
        <v xml:space="preserve"> </v>
      </c>
    </row>
    <row r="146" ht="15.75" customHeight="1">
      <c r="D146" t="str">
        <f>LINK!$C$1008</f>
        <v>Standard?</v>
      </c>
    </row>
  </sheetData>
  <mergeCells count="30">
    <mergeCell ref="G63:H63"/>
    <mergeCell ref="C65:D66"/>
    <mergeCell ref="E65:K65"/>
    <mergeCell ref="G4:H4"/>
    <mergeCell ref="C6:D7"/>
    <mergeCell ref="E6:K6"/>
    <mergeCell ref="G18:H18"/>
    <mergeCell ref="C20:D21"/>
    <mergeCell ref="E20:K20"/>
    <mergeCell ref="G34:H34"/>
    <mergeCell ref="C36:D37"/>
    <mergeCell ref="E36:K36"/>
    <mergeCell ref="G48:H48"/>
    <mergeCell ref="C50:D51"/>
    <mergeCell ref="E50:K50"/>
    <mergeCell ref="G79:H79"/>
    <mergeCell ref="C81:D82"/>
    <mergeCell ref="E81:K81"/>
    <mergeCell ref="G93:H93"/>
    <mergeCell ref="C95:D96"/>
    <mergeCell ref="E95:K95"/>
    <mergeCell ref="G135:H135"/>
    <mergeCell ref="C137:D138"/>
    <mergeCell ref="E137:K137"/>
    <mergeCell ref="G107:H107"/>
    <mergeCell ref="C109:D110"/>
    <mergeCell ref="E109:K109"/>
    <mergeCell ref="G121:H121"/>
    <mergeCell ref="C123:D124"/>
    <mergeCell ref="E123:K123"/>
  </mergeCells>
  <pageMargins left="0.7" right="0.7" top="0.75" bottom="0.75" header="0.3" footer="0.3"/>
  <ignoredErrors>
    <ignoredError numberStoredAsText="1" sqref="A1:O146"/>
  </ignoredErrors>
</worksheet>
</file>

<file path=xl/worksheets/sheet13.xml><?xml version="1.0" encoding="utf-8"?>
<worksheet xmlns="http://schemas.openxmlformats.org/spreadsheetml/2006/main" xmlns:r="http://schemas.openxmlformats.org/officeDocument/2006/relationships">
  <dimension ref="A1:O224"/>
  <sheetViews>
    <sheetView workbookViewId="0" rightToLeft="0"/>
  </sheetViews>
  <cols>
    <col min="1" max="1" customWidth="1" width="3.42578125"/>
    <col min="2" max="2" customWidth="1" width="5.42578125"/>
    <col min="3" max="3" customWidth="1" width="14.42578125"/>
    <col min="4" max="4" customWidth="1" width="60.42578125"/>
    <col min="5" max="5" customWidth="1" width="17.140625"/>
    <col min="6" max="6" customWidth="1" width="17.140625"/>
    <col min="7" max="7" customWidth="1" width="17.140625"/>
    <col min="8" max="8" customWidth="1" width="17.140625"/>
    <col min="9" max="9" customWidth="1" width="17.140625"/>
    <col min="10" max="10" customWidth="1" width="17.140625"/>
    <col min="11" max="11" customWidth="1" width="17.140625"/>
    <col min="12" max="12" customWidth="1" width="9.42578125"/>
    <col min="13" max="13" customWidth="1" width="0" hidden="true" level="1" outlineLevel="1"/>
    <col min="14" max="14" customWidth="1" width="0"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LINK!C990</f>
        <v>Refroidissement</v>
      </c>
    </row>
    <row r="2" ht="17.45" customHeight="1"/>
    <row r="3" ht="17.25" customHeight="1" outlineLevel="1">
      <c r="C3" t="str">
        <f>LINK!$C$998</f>
        <v>code</v>
      </c>
      <c r="D3" t="str">
        <f>LINK!$C$999</f>
        <v>service</v>
      </c>
      <c r="E3">
        <f>VLOOKUP(C4,overview_of_services!$B$4:$O$52,9,FALSE)</f>
        <v>1</v>
      </c>
    </row>
    <row r="4" ht="36.75" customHeight="1" outlineLevel="1">
      <c r="B4" t="str">
        <v>►</v>
      </c>
      <c r="C4" t="str">
        <f>LINK!C275</f>
        <v>C-1a</v>
      </c>
      <c r="D4" t="str">
        <f>VLOOKUP(C4,overview_of_services!$B$4:$I$52,3,FALSE)</f>
        <v>Régulation de l'émission</v>
      </c>
      <c r="F4" t="str">
        <f>LINK!$C$1009</f>
        <v>Groupe de services</v>
      </c>
      <c r="G4" t="str">
        <f>VLOOKUP(C4,overview_of_services!$B$4:$I$52,2,FALSE)</f>
        <v>Régulation du refroidissement - côté utilisateur</v>
      </c>
      <c r="M4" t="str">
        <v>line</v>
      </c>
      <c r="N4">
        <f>ROW()</f>
        <v>4</v>
      </c>
    </row>
    <row r="5" ht="5.25" customHeight="1" outlineLevel="1"/>
    <row r="6" ht="20.25" customHeight="1" outlineLevel="2">
      <c r="C6" t="str">
        <f>LINK!$C$1000</f>
        <v>Niveaux de fonctionnalité</v>
      </c>
      <c r="E6" t="str">
        <f>LINK!$C$1006</f>
        <v>IMPACTS</v>
      </c>
    </row>
    <row r="7" ht="36.75" customHeight="1" outlineLevel="2">
      <c r="E7" t="str">
        <f>LINK!$C$966</f>
        <v>Efficacité énergétique</v>
      </c>
      <c r="F7" t="str">
        <f>LINK!$C$967</f>
        <v>Flexibilité énergétique et stockage de l’énergie</v>
      </c>
      <c r="G7" t="str">
        <f>LINK!$C$968</f>
        <v>Confort</v>
      </c>
      <c r="H7" t="str">
        <f>LINK!$C$969</f>
        <v>Caractère pratique</v>
      </c>
      <c r="I7" t="str">
        <f>LINK!$C$970</f>
        <v>Santé, bien-être et accessibilité</v>
      </c>
      <c r="J7" t="str">
        <f>LINK!$C$971</f>
        <v>Entretien et prédiction des pannes</v>
      </c>
      <c r="K7" t="str">
        <f>LINK!$C$972</f>
        <v>Information des occupants</v>
      </c>
    </row>
    <row r="8" ht="35.25" customHeight="1" outlineLevel="2">
      <c r="C8" t="str">
        <f>LINK!$C$1001</f>
        <v>Niveau 0</v>
      </c>
      <c r="D8" t="str">
        <f>VLOOKUP(C4,overview_of_services!$B$4:$I$52,4,FALSE)</f>
        <v>Aucune régulation automatique</v>
      </c>
      <c r="E8">
        <v>0</v>
      </c>
      <c r="F8">
        <v>0</v>
      </c>
      <c r="G8">
        <v>0</v>
      </c>
      <c r="H8">
        <v>0</v>
      </c>
      <c r="I8">
        <v>0</v>
      </c>
      <c r="J8">
        <v>0</v>
      </c>
      <c r="K8">
        <v>0</v>
      </c>
    </row>
    <row r="9" ht="35.25" customHeight="1" outlineLevel="2">
      <c r="C9" t="str">
        <f>LINK!$C$1002</f>
        <v>Niveau 1</v>
      </c>
      <c r="D9" t="str">
        <f>VLOOKUP(C4,overview_of_services!$B$4:$I$52,5,FALSE)</f>
        <v>Régulation centrale automatique</v>
      </c>
      <c r="E9">
        <v>1</v>
      </c>
      <c r="F9">
        <v>0</v>
      </c>
      <c r="G9">
        <v>1</v>
      </c>
      <c r="H9">
        <v>1</v>
      </c>
      <c r="I9">
        <v>1</v>
      </c>
      <c r="J9">
        <v>0</v>
      </c>
      <c r="K9">
        <v>0</v>
      </c>
    </row>
    <row r="10" ht="21" customHeight="1" outlineLevel="2">
      <c r="C10" t="str">
        <f>LINK!$C$1003</f>
        <v>Niveau 2</v>
      </c>
      <c r="D10" t="str">
        <f>VLOOKUP(C4,overview_of_services!$B$4:$I$52,6,FALSE)</f>
        <v>Régulation individuelle par pièce</v>
      </c>
      <c r="E10">
        <v>1</v>
      </c>
      <c r="F10">
        <v>0</v>
      </c>
      <c r="G10">
        <v>1</v>
      </c>
      <c r="H10">
        <v>2</v>
      </c>
      <c r="I10">
        <v>2</v>
      </c>
      <c r="J10">
        <v>0</v>
      </c>
      <c r="K10">
        <v>0</v>
      </c>
    </row>
    <row r="11" ht="30" customHeight="1" outlineLevel="2">
      <c r="C11" t="str">
        <f>LINK!$C$1004</f>
        <v>Niveau 3</v>
      </c>
      <c r="D11" t="str">
        <f>VLOOKUP(C4,overview_of_services!$B$4:$I$52,7,FALSE)</f>
        <v>Régulation individuelle par pièce avec communication entre les régulateurs et le système de GTB</v>
      </c>
      <c r="E11">
        <v>2</v>
      </c>
      <c r="F11">
        <v>0</v>
      </c>
      <c r="G11">
        <v>2</v>
      </c>
      <c r="H11">
        <v>3</v>
      </c>
      <c r="I11">
        <v>2</v>
      </c>
      <c r="J11">
        <v>1</v>
      </c>
      <c r="K11">
        <v>0</v>
      </c>
    </row>
    <row r="12" ht="30" customHeight="1" outlineLevel="2">
      <c r="C12" t="str">
        <f>LINK!$C$1005</f>
        <v>Niveau 4</v>
      </c>
      <c r="D12" t="str">
        <f>VLOOKUP(C4,overview_of_services!$B$4:$I$52,8,FALSE)</f>
        <v>Régulation individuelle par pièce avec communication et détection d’occupation</v>
      </c>
      <c r="E12">
        <v>3</v>
      </c>
      <c r="F12">
        <v>0</v>
      </c>
      <c r="G12">
        <v>2</v>
      </c>
      <c r="H12">
        <v>3</v>
      </c>
      <c r="I12">
        <v>2</v>
      </c>
      <c r="J12">
        <v>1</v>
      </c>
      <c r="K12">
        <v>0</v>
      </c>
    </row>
    <row r="13" ht="6" customHeight="1" outlineLevel="3"/>
    <row r="14" ht="30.75" customHeight="1" outlineLevel="3">
      <c r="D14" t="str">
        <f>LINK!$C$1007</f>
        <v>Sources d'information</v>
      </c>
      <c r="E14" t="str">
        <v xml:space="preserve">  </v>
      </c>
      <c r="F14" t="str">
        <v xml:space="preserve">  </v>
      </c>
      <c r="G14" t="str">
        <v xml:space="preserve">  </v>
      </c>
      <c r="H14" t="str">
        <v xml:space="preserve">  </v>
      </c>
      <c r="I14" t="str">
        <v xml:space="preserve">  </v>
      </c>
      <c r="J14" t="str">
        <v xml:space="preserve">  </v>
      </c>
      <c r="K14" t="str">
        <v xml:space="preserve">  </v>
      </c>
    </row>
    <row r="15" ht="30.75" customHeight="1" outlineLevel="3">
      <c r="D15" t="str">
        <f>LINK!$C$1008</f>
        <v>Standard?</v>
      </c>
      <c r="E15" t="str">
        <v>EN 15232</v>
      </c>
    </row>
    <row r="16" ht="20.25" customHeight="1" outlineLevel="2"/>
    <row r="17" ht="17.25" customHeight="1" outlineLevel="1">
      <c r="C17" t="str">
        <f>LINK!$C$998</f>
        <v>code</v>
      </c>
      <c r="D17" t="str">
        <f>LINK!$C$999</f>
        <v>service</v>
      </c>
      <c r="E17">
        <f>VLOOKUP(C18,overview_of_services!$B$4:$O$52,9,FALSE)</f>
        <v>0</v>
      </c>
    </row>
    <row r="18" ht="36.75" customHeight="1" outlineLevel="1">
      <c r="B18" t="str">
        <v>►</v>
      </c>
      <c r="C18" t="str">
        <f>LINK!C276</f>
        <v>C-1b</v>
      </c>
      <c r="D18" t="str">
        <f>VLOOKUP(C18,overview_of_services!$B$4:$I$52,3,FALSE)</f>
        <v>Régulation d'émission pour système thermo-actif - mode refroidissement</v>
      </c>
      <c r="F18" t="str">
        <f>LINK!$C$1009</f>
        <v>Groupe de services</v>
      </c>
      <c r="G18" t="str">
        <f>VLOOKUP(C18,overview_of_services!$B$4:$I$52,2,FALSE)</f>
        <v>Régulation du refroidissement - côté utilisateur</v>
      </c>
      <c r="M18" t="str">
        <v>line</v>
      </c>
      <c r="N18">
        <f>ROW()</f>
        <v>18</v>
      </c>
    </row>
    <row r="19" ht="5.25" customHeight="1" outlineLevel="1"/>
    <row r="20" ht="20.25" customHeight="1" outlineLevel="2">
      <c r="C20" t="str">
        <f>LINK!$C$1000</f>
        <v>Niveaux de fonctionnalité</v>
      </c>
      <c r="E20" t="str">
        <f>LINK!$C$1006</f>
        <v>IMPACTS</v>
      </c>
    </row>
    <row r="21" ht="36.75" customHeight="1" outlineLevel="2">
      <c r="E21" t="str">
        <f>LINK!$C$966</f>
        <v>Efficacité énergétique</v>
      </c>
      <c r="F21" t="str">
        <f>LINK!$C$967</f>
        <v>Flexibilité énergétique et stockage de l’énergie</v>
      </c>
      <c r="G21" t="str">
        <f>LINK!$C$968</f>
        <v>Confort</v>
      </c>
      <c r="H21" t="str">
        <f>LINK!$C$969</f>
        <v>Caractère pratique</v>
      </c>
      <c r="I21" t="str">
        <f>LINK!$C$970</f>
        <v>Santé, bien-être et accessibilité</v>
      </c>
      <c r="J21" t="str">
        <f>LINK!$C$971</f>
        <v>Entretien et prédiction des pannes</v>
      </c>
      <c r="K21" t="str">
        <f>LINK!$C$972</f>
        <v>Information des occupants</v>
      </c>
    </row>
    <row r="22" ht="35.25" customHeight="1" outlineLevel="2">
      <c r="C22" t="str">
        <f>LINK!$C$1001</f>
        <v>Niveau 0</v>
      </c>
      <c r="D22" t="str">
        <f>VLOOKUP(C18,overview_of_services!$B$4:$I$52,4,FALSE)</f>
        <v>Aucune régulation automatique</v>
      </c>
      <c r="E22">
        <v>0</v>
      </c>
      <c r="F22">
        <v>0</v>
      </c>
      <c r="G22">
        <v>0</v>
      </c>
      <c r="H22">
        <v>0</v>
      </c>
      <c r="I22">
        <v>0</v>
      </c>
      <c r="J22">
        <v>0</v>
      </c>
      <c r="K22">
        <v>0</v>
      </c>
    </row>
    <row r="23" ht="35.25" customHeight="1" outlineLevel="2">
      <c r="C23" t="str">
        <f>LINK!$C$1002</f>
        <v>Niveau 1</v>
      </c>
      <c r="D23" t="str">
        <f>VLOOKUP(C18,overview_of_services!$B$4:$I$52,5,FALSE)</f>
        <v>Régulation centrale automatique</v>
      </c>
      <c r="E23">
        <v>1</v>
      </c>
      <c r="F23">
        <v>0</v>
      </c>
      <c r="G23">
        <v>1</v>
      </c>
      <c r="H23">
        <v>1</v>
      </c>
      <c r="I23">
        <v>1</v>
      </c>
      <c r="J23">
        <v>0</v>
      </c>
      <c r="K23">
        <v>0</v>
      </c>
    </row>
    <row r="24" ht="35.25" customHeight="1" outlineLevel="2">
      <c r="C24" t="str">
        <f>LINK!$C$1003</f>
        <v>Niveau 2</v>
      </c>
      <c r="D24" t="str">
        <f>VLOOKUP(C18,overview_of_services!$B$4:$I$52,6,FALSE)</f>
        <v>Régulation centrale automatique évoluée</v>
      </c>
      <c r="E24">
        <v>1</v>
      </c>
      <c r="F24">
        <v>0</v>
      </c>
      <c r="G24">
        <v>1</v>
      </c>
      <c r="H24">
        <v>1</v>
      </c>
      <c r="I24">
        <v>2</v>
      </c>
      <c r="J24">
        <v>0</v>
      </c>
      <c r="K24">
        <v>0</v>
      </c>
    </row>
    <row r="25" ht="35.25" customHeight="1" outlineLevel="2">
      <c r="C25" t="str">
        <f>LINK!$C$1004</f>
        <v>Niveau 3</v>
      </c>
      <c r="D25" t="str">
        <f>VLOOKUP(C18,overview_of_services!$B$4:$I$52,7,FALSE)</f>
        <v>Régulation centrale automatique évoluée avec fonctionnement par intermittence et/ou commande à rétroaction de température ambiante</v>
      </c>
      <c r="E25">
        <v>2</v>
      </c>
      <c r="F25">
        <v>0</v>
      </c>
      <c r="G25">
        <v>2</v>
      </c>
      <c r="H25">
        <v>3</v>
      </c>
      <c r="I25">
        <v>2</v>
      </c>
      <c r="J25">
        <v>1</v>
      </c>
      <c r="K25">
        <v>1</v>
      </c>
    </row>
    <row r="26" ht="35.25" customHeight="1" outlineLevel="2">
      <c r="C26" t="str">
        <f>LINK!$C$1005</f>
        <v>Niveau 4</v>
      </c>
      <c r="D26">
        <f>VLOOKUP(C18,overview_of_services!$B$4:$I$52,8,FALSE)</f>
        <v>0</v>
      </c>
    </row>
    <row r="27" ht="6" customHeight="1" outlineLevel="3"/>
    <row r="28" ht="30.75" customHeight="1" outlineLevel="3">
      <c r="D28" t="str">
        <f>LINK!$C$1007</f>
        <v>Sources d'information</v>
      </c>
      <c r="E28" t="str">
        <v xml:space="preserve">  </v>
      </c>
      <c r="F28" t="str">
        <v xml:space="preserve">  </v>
      </c>
      <c r="G28" t="str">
        <v xml:space="preserve">  </v>
      </c>
      <c r="H28" t="str">
        <v xml:space="preserve">  </v>
      </c>
      <c r="I28" t="str">
        <v xml:space="preserve">  </v>
      </c>
      <c r="J28" t="str">
        <v xml:space="preserve">  </v>
      </c>
      <c r="K28" t="str">
        <v xml:space="preserve">  </v>
      </c>
    </row>
    <row r="29" ht="30.75" customHeight="1" outlineLevel="3">
      <c r="D29" t="str">
        <f>LINK!$C$1008</f>
        <v>Standard?</v>
      </c>
      <c r="E29" t="str">
        <v>EN 15232</v>
      </c>
    </row>
    <row r="30" ht="20.25" customHeight="1" outlineLevel="2"/>
    <row r="31" ht="17.25" customHeight="1" outlineLevel="1">
      <c r="C31" t="str">
        <f>LINK!$C$998</f>
        <v>code</v>
      </c>
      <c r="D31" t="str">
        <f>LINK!$C$999</f>
        <v>service</v>
      </c>
      <c r="E31">
        <f>VLOOKUP(C32,overview_of_services!$B$4:$O$52,9,FALSE)</f>
        <v>0</v>
      </c>
    </row>
    <row r="32" ht="36.75" customHeight="1" outlineLevel="1">
      <c r="B32" t="str">
        <v>►</v>
      </c>
      <c r="C32" t="str">
        <f>LINK!C277</f>
        <v>C-1c</v>
      </c>
      <c r="D32" t="str">
        <f>VLOOKUP(C32,overview_of_services!$B$4:$I$52,3,FALSE)</f>
        <v>Régulation de la température de l’eau glacée du réseau de distribution (en départ ou en retour)</v>
      </c>
      <c r="F32" t="str">
        <f>LINK!$C$1009</f>
        <v>Groupe de services</v>
      </c>
      <c r="G32" t="str">
        <f>VLOOKUP(C32,overview_of_services!$B$4:$I$52,2,FALSE)</f>
        <v>Régulation du refroidissement - côté utilisateur</v>
      </c>
      <c r="M32" t="str">
        <v>line</v>
      </c>
      <c r="N32">
        <f>ROW()</f>
        <v>32</v>
      </c>
    </row>
    <row r="33" ht="5.25" customHeight="1" outlineLevel="1"/>
    <row r="34" ht="20.25" customHeight="1" outlineLevel="2">
      <c r="C34" t="str">
        <f>LINK!$C$1000</f>
        <v>Niveaux de fonctionnalité</v>
      </c>
      <c r="E34" t="str">
        <f>LINK!$C$1006</f>
        <v>IMPACTS</v>
      </c>
    </row>
    <row r="35" ht="36.75" customHeight="1" outlineLevel="2">
      <c r="E35" t="str">
        <f>LINK!$C$966</f>
        <v>Efficacité énergétique</v>
      </c>
      <c r="F35" t="str">
        <f>LINK!$C$967</f>
        <v>Flexibilité énergétique et stockage de l’énergie</v>
      </c>
      <c r="G35" t="str">
        <f>LINK!$C$968</f>
        <v>Confort</v>
      </c>
      <c r="H35" t="str">
        <f>LINK!$C$969</f>
        <v>Caractère pratique</v>
      </c>
      <c r="I35" t="str">
        <f>LINK!$C$970</f>
        <v>Santé, bien-être et accessibilité</v>
      </c>
      <c r="J35" t="str">
        <f>LINK!$C$971</f>
        <v>Entretien et prédiction des pannes</v>
      </c>
      <c r="K35" t="str">
        <f>LINK!$C$972</f>
        <v>Information des occupants</v>
      </c>
    </row>
    <row r="36" ht="35.25" customHeight="1" outlineLevel="2">
      <c r="C36" t="str">
        <f>LINK!$C$1001</f>
        <v>Niveau 0</v>
      </c>
      <c r="D36" t="str">
        <f>VLOOKUP(C32,overview_of_services!$B$4:$I$52,4,FALSE)</f>
        <v>Régulation de température constante</v>
      </c>
      <c r="E36">
        <v>0</v>
      </c>
      <c r="F36">
        <v>0</v>
      </c>
      <c r="G36">
        <v>0</v>
      </c>
      <c r="H36">
        <v>0</v>
      </c>
      <c r="I36">
        <v>0</v>
      </c>
      <c r="J36">
        <v>0</v>
      </c>
      <c r="K36">
        <v>0</v>
      </c>
    </row>
    <row r="37" ht="35.25" customHeight="1" outlineLevel="2">
      <c r="C37" t="str">
        <f>LINK!$C$1002</f>
        <v>Niveau 1</v>
      </c>
      <c r="D37" t="str">
        <f>VLOOKUP(C32,overview_of_services!$B$4:$I$52,5,FALSE)</f>
        <v>Régulation compensée en fonction de la température extérieure</v>
      </c>
      <c r="E37">
        <v>1</v>
      </c>
      <c r="F37">
        <v>0</v>
      </c>
      <c r="G37">
        <v>1</v>
      </c>
      <c r="H37">
        <v>1</v>
      </c>
      <c r="I37">
        <v>0</v>
      </c>
      <c r="J37">
        <v>0</v>
      </c>
      <c r="K37">
        <v>0</v>
      </c>
    </row>
    <row r="38" ht="35.25" customHeight="1" outlineLevel="2">
      <c r="C38" t="str">
        <f>LINK!$C$1003</f>
        <v>Niveau 2</v>
      </c>
      <c r="D38" t="str">
        <f>VLOOKUP(C32,overview_of_services!$B$4:$I$52,6,FALSE)</f>
        <v>Régulation basée sur les besoins</v>
      </c>
      <c r="E38">
        <v>2</v>
      </c>
      <c r="F38">
        <v>0</v>
      </c>
      <c r="G38">
        <v>1</v>
      </c>
      <c r="H38">
        <v>1</v>
      </c>
      <c r="I38">
        <v>0</v>
      </c>
      <c r="J38">
        <v>0</v>
      </c>
      <c r="K38">
        <v>0</v>
      </c>
    </row>
    <row r="39" ht="35.25" customHeight="1" outlineLevel="2">
      <c r="C39" t="str">
        <f>LINK!$C$1004</f>
        <v>Niveau 3</v>
      </c>
      <c r="D39">
        <f>VLOOKUP(C32,overview_of_services!$B$4:$I$52,7,FALSE)</f>
        <v>0</v>
      </c>
      <c r="E39" t="str">
        <v xml:space="preserve"> -</v>
      </c>
      <c r="F39" t="str">
        <v xml:space="preserve"> -</v>
      </c>
      <c r="G39" t="str">
        <v xml:space="preserve"> -</v>
      </c>
      <c r="H39" t="str">
        <v xml:space="preserve"> -</v>
      </c>
      <c r="I39" t="str">
        <v xml:space="preserve"> -</v>
      </c>
      <c r="J39" t="str">
        <v xml:space="preserve"> -</v>
      </c>
      <c r="K39" t="str">
        <v xml:space="preserve"> -</v>
      </c>
    </row>
    <row r="40" ht="35.25" customHeight="1" outlineLevel="2">
      <c r="C40" t="str">
        <f>LINK!$C$1005</f>
        <v>Niveau 4</v>
      </c>
      <c r="D40">
        <f>VLOOKUP(C32,overview_of_services!$B$4:$I$52,8,FALSE)</f>
        <v>0</v>
      </c>
    </row>
    <row r="41" ht="6" customHeight="1" outlineLevel="3"/>
    <row r="42" ht="30.75" customHeight="1" outlineLevel="3">
      <c r="D42" t="str">
        <f>LINK!$C$1007</f>
        <v>Sources d'information</v>
      </c>
      <c r="E42" t="str">
        <v xml:space="preserve">  </v>
      </c>
      <c r="F42" t="str">
        <v xml:space="preserve">  </v>
      </c>
      <c r="G42" t="str">
        <v xml:space="preserve">  </v>
      </c>
      <c r="H42" t="str">
        <v xml:space="preserve">  </v>
      </c>
      <c r="I42" t="str">
        <v xml:space="preserve">  </v>
      </c>
      <c r="J42" t="str">
        <v xml:space="preserve">  </v>
      </c>
      <c r="K42" t="str">
        <v xml:space="preserve">  </v>
      </c>
    </row>
    <row r="43" ht="30.75" customHeight="1" outlineLevel="3">
      <c r="D43" t="str">
        <f>LINK!$C$1008</f>
        <v>Standard?</v>
      </c>
      <c r="E43" t="str">
        <v>EN 15232</v>
      </c>
    </row>
    <row r="44" ht="20.25" customHeight="1" outlineLevel="2"/>
    <row r="45" ht="17.25" customHeight="1" outlineLevel="1">
      <c r="C45" t="str">
        <f>LINK!$C$998</f>
        <v>code</v>
      </c>
      <c r="D45" t="str">
        <f>LINK!$C$999</f>
        <v>service</v>
      </c>
      <c r="E45">
        <f>VLOOKUP(C46,overview_of_services!$B$4:$O$52,9,FALSE)</f>
        <v>0</v>
      </c>
    </row>
    <row r="46" ht="36.75" customHeight="1" outlineLevel="1">
      <c r="B46" t="str">
        <v>►</v>
      </c>
      <c r="C46" t="str">
        <f>LINK!C278</f>
        <v>C-1d</v>
      </c>
      <c r="D46" t="str">
        <f>VLOOKUP(C46,overview_of_services!$B$4:$I$52,3,FALSE)</f>
        <v>Commande des pompes de distribution dans les réseaux</v>
      </c>
      <c r="F46" t="str">
        <f>LINK!$C$1009</f>
        <v>Groupe de services</v>
      </c>
      <c r="G46" t="str">
        <f>VLOOKUP(C46,overview_of_services!$B$4:$I$52,2,FALSE)</f>
        <v>Régulation du refroidissement - côté utilisateur</v>
      </c>
      <c r="M46" t="str">
        <v>line</v>
      </c>
      <c r="N46">
        <f>ROW()</f>
        <v>46</v>
      </c>
    </row>
    <row r="47" ht="5.25" customHeight="1" outlineLevel="1"/>
    <row r="48" ht="20.25" customHeight="1" outlineLevel="2">
      <c r="C48" t="str">
        <f>LINK!$C$1000</f>
        <v>Niveaux de fonctionnalité</v>
      </c>
      <c r="E48" t="str">
        <f>LINK!$C$1006</f>
        <v>IMPACTS</v>
      </c>
    </row>
    <row r="49" ht="36.75" customHeight="1" outlineLevel="2">
      <c r="E49" t="str">
        <f>LINK!$C$966</f>
        <v>Efficacité énergétique</v>
      </c>
      <c r="F49" t="str">
        <f>LINK!$C$967</f>
        <v>Flexibilité énergétique et stockage de l’énergie</v>
      </c>
      <c r="G49" t="str">
        <f>LINK!$C$968</f>
        <v>Confort</v>
      </c>
      <c r="H49" t="str">
        <f>LINK!$C$969</f>
        <v>Caractère pratique</v>
      </c>
      <c r="I49" t="str">
        <f>LINK!$C$970</f>
        <v>Santé, bien-être et accessibilité</v>
      </c>
      <c r="J49" t="str">
        <f>LINK!$C$971</f>
        <v>Entretien et prédiction des pannes</v>
      </c>
      <c r="K49" t="str">
        <f>LINK!$C$972</f>
        <v>Information des occupants</v>
      </c>
    </row>
    <row r="50" ht="35.25" customHeight="1" outlineLevel="2">
      <c r="C50" t="str">
        <f>LINK!$C$1001</f>
        <v>Niveau 0</v>
      </c>
      <c r="D50" t="str">
        <f>VLOOKUP(C46,overview_of_services!$B$4:$I$52,4,FALSE)</f>
        <v>Aucune régulation automatique</v>
      </c>
      <c r="E50">
        <v>0</v>
      </c>
      <c r="F50">
        <v>0</v>
      </c>
      <c r="G50">
        <v>0</v>
      </c>
      <c r="H50">
        <v>0</v>
      </c>
      <c r="I50">
        <v>0</v>
      </c>
      <c r="J50">
        <v>0</v>
      </c>
      <c r="K50">
        <v>0</v>
      </c>
    </row>
    <row r="51" ht="35.25" customHeight="1" outlineLevel="2">
      <c r="C51" t="str">
        <f>LINK!$C$1002</f>
        <v>Niveau 1</v>
      </c>
      <c r="D51" t="str">
        <f>VLOOKUP(C46,overview_of_services!$B$4:$I$52,5,FALSE)</f>
        <v>Commande automatique de mise en marche/arrêt</v>
      </c>
      <c r="E51">
        <v>1</v>
      </c>
      <c r="F51">
        <v>0</v>
      </c>
      <c r="G51">
        <v>0</v>
      </c>
      <c r="H51">
        <v>0</v>
      </c>
      <c r="I51">
        <v>0</v>
      </c>
      <c r="J51">
        <v>0</v>
      </c>
      <c r="K51">
        <v>0</v>
      </c>
    </row>
    <row r="52" ht="35.25" customHeight="1" outlineLevel="2">
      <c r="C52" t="str">
        <f>LINK!$C$1003</f>
        <v>Niveau 2</v>
      </c>
      <c r="D52" t="str">
        <f>VLOOKUP(C46,overview_of_services!$B$4:$I$52,6,FALSE)</f>
        <v>Commande multi-vitesse</v>
      </c>
      <c r="E52">
        <v>2</v>
      </c>
      <c r="F52">
        <v>0</v>
      </c>
      <c r="G52">
        <v>0</v>
      </c>
      <c r="H52">
        <v>0</v>
      </c>
      <c r="I52">
        <v>0</v>
      </c>
      <c r="J52">
        <v>0</v>
      </c>
      <c r="K52">
        <v>0</v>
      </c>
    </row>
    <row r="53" ht="35.25" customHeight="1" outlineLevel="2">
      <c r="C53" t="str">
        <f>LINK!$C$1004</f>
        <v>Niveau 3</v>
      </c>
      <c r="D53" t="str">
        <f>VLOOKUP(C46,overview_of_services!$B$4:$I$52,7,FALSE)</f>
        <v>Commande des pompes à vitesse variable (régulation intégrée aux pompes)</v>
      </c>
      <c r="E53">
        <v>2</v>
      </c>
      <c r="F53">
        <v>0</v>
      </c>
      <c r="G53">
        <v>0</v>
      </c>
      <c r="H53">
        <v>0</v>
      </c>
      <c r="I53">
        <v>0</v>
      </c>
      <c r="J53">
        <v>0</v>
      </c>
      <c r="K53">
        <v>0</v>
      </c>
    </row>
    <row r="54" ht="35.25" customHeight="1" outlineLevel="2">
      <c r="C54" t="str">
        <f>LINK!$C$1005</f>
        <v>Niveau 4</v>
      </c>
      <c r="D54" t="str">
        <f>VLOOKUP(C46,overview_of_services!$B$4:$I$52,8,FALSE)</f>
        <v>Commande des pompes à vitesse variable (signal de demande externe)</v>
      </c>
      <c r="E54">
        <v>2</v>
      </c>
      <c r="F54">
        <v>0</v>
      </c>
      <c r="G54">
        <v>0</v>
      </c>
      <c r="H54">
        <v>0</v>
      </c>
      <c r="I54">
        <v>0</v>
      </c>
      <c r="J54">
        <v>0</v>
      </c>
      <c r="K54">
        <v>0</v>
      </c>
    </row>
    <row r="55" ht="6" customHeight="1" outlineLevel="3"/>
    <row r="56" ht="30.75" customHeight="1" outlineLevel="3">
      <c r="D56" t="str">
        <f>LINK!$C$1007</f>
        <v>Sources d'information</v>
      </c>
      <c r="E56" t="str">
        <v xml:space="preserve">  </v>
      </c>
      <c r="F56" t="str">
        <v xml:space="preserve">  </v>
      </c>
      <c r="G56" t="str">
        <v xml:space="preserve">  </v>
      </c>
      <c r="H56" t="str">
        <v xml:space="preserve">  </v>
      </c>
      <c r="I56" t="str">
        <v xml:space="preserve">  </v>
      </c>
      <c r="J56" t="str">
        <v xml:space="preserve">  </v>
      </c>
      <c r="K56" t="str">
        <v xml:space="preserve">  </v>
      </c>
    </row>
    <row r="57" ht="30.75" customHeight="1" outlineLevel="3">
      <c r="D57" t="str">
        <f>LINK!$C$1008</f>
        <v>Standard?</v>
      </c>
      <c r="E57" t="str">
        <v>EN 15232</v>
      </c>
    </row>
    <row r="58" ht="20.25" customHeight="1" outlineLevel="2"/>
    <row r="59" ht="5.25" customHeight="1" outlineLevel="1"/>
    <row r="60" hidden="1" ht="20.25" customHeight="1" outlineLevel="2">
      <c r="C60" t="str">
        <v>Functionality levels</v>
      </c>
      <c r="E60" t="str">
        <v>IMPACTS</v>
      </c>
    </row>
    <row r="61" hidden="1" ht="36.75" customHeight="1" outlineLevel="2">
      <c r="E61" t="str">
        <v>Energy savings on site</v>
      </c>
      <c r="F61" t="str">
        <v>Flexibility for the grid and storage</v>
      </c>
      <c r="G61" t="str">
        <v>Comfort</v>
      </c>
      <c r="H61" t="str">
        <v>Convenience</v>
      </c>
      <c r="I61" t="str">
        <v>Wellbeing and health</v>
      </c>
      <c r="J61" t="str">
        <v>maintenance &amp; fault prediction</v>
      </c>
      <c r="K61" t="str">
        <v>information to occupants</v>
      </c>
    </row>
    <row r="62" hidden="1" ht="35.25" customHeight="1" outlineLevel="2">
      <c r="C62" t="str">
        <v>level 0</v>
      </c>
      <c r="D62" t="e">
        <f>VLOOKUP(#REF!,overview_of_services!$B$4:$I$52,4,FALSE)</f>
        <v>#REF!</v>
      </c>
      <c r="E62">
        <v>0</v>
      </c>
      <c r="F62">
        <v>0</v>
      </c>
      <c r="G62">
        <v>0</v>
      </c>
      <c r="H62">
        <v>0</v>
      </c>
      <c r="I62">
        <v>0</v>
      </c>
      <c r="J62">
        <v>0</v>
      </c>
      <c r="K62">
        <v>0</v>
      </c>
    </row>
    <row r="63" hidden="1" ht="35.25" customHeight="1" outlineLevel="2">
      <c r="C63" t="str">
        <v>level 1</v>
      </c>
      <c r="D63" t="e">
        <f>VLOOKUP(#REF!,overview_of_services!$B$4:$I$52,5,FALSE)</f>
        <v>#REF!</v>
      </c>
      <c r="E63" t="str">
        <v>+</v>
      </c>
      <c r="F63">
        <v>0</v>
      </c>
      <c r="G63" t="str">
        <v>+</v>
      </c>
      <c r="H63" t="str">
        <v>+</v>
      </c>
      <c r="I63">
        <v>0</v>
      </c>
      <c r="J63">
        <v>0</v>
      </c>
      <c r="K63">
        <v>0</v>
      </c>
    </row>
    <row r="64" hidden="1" ht="35.25" customHeight="1" outlineLevel="2">
      <c r="C64" t="str">
        <v>level 2</v>
      </c>
      <c r="D64" t="e">
        <f>VLOOKUP(#REF!,overview_of_services!$B$4:$I$52,6,FALSE)</f>
        <v>#REF!</v>
      </c>
      <c r="E64" t="str">
        <v>++</v>
      </c>
      <c r="F64">
        <v>0</v>
      </c>
      <c r="G64" t="str">
        <v>+</v>
      </c>
      <c r="H64" t="str">
        <v>+</v>
      </c>
      <c r="I64">
        <v>0</v>
      </c>
      <c r="J64">
        <v>0</v>
      </c>
      <c r="K64">
        <v>0</v>
      </c>
    </row>
    <row r="65" hidden="1" ht="35.25" customHeight="1" outlineLevel="2">
      <c r="C65" t="str">
        <v>level 3</v>
      </c>
      <c r="D65" t="e">
        <f>VLOOKUP(#REF!,overview_of_services!$B$4:$I$52,7,FALSE)</f>
        <v>#REF!</v>
      </c>
      <c r="E65" t="str">
        <v>+++</v>
      </c>
      <c r="F65">
        <v>0</v>
      </c>
      <c r="G65" t="str">
        <v>+</v>
      </c>
      <c r="H65" t="str">
        <v>+</v>
      </c>
      <c r="I65">
        <v>0</v>
      </c>
      <c r="J65">
        <v>0</v>
      </c>
      <c r="K65">
        <v>0</v>
      </c>
    </row>
    <row r="66" hidden="1" ht="35.25" customHeight="1" outlineLevel="2">
      <c r="C66" t="str">
        <v>level 4</v>
      </c>
      <c r="D66" t="e">
        <f>VLOOKUP(#REF!,overview_of_services!$B$4:$I$52,8,FALSE)</f>
        <v>#REF!</v>
      </c>
    </row>
    <row r="67" hidden="1" ht="6" customHeight="1" outlineLevel="3"/>
    <row r="68" hidden="1" ht="30.75" customHeight="1" outlineLevel="3">
      <c r="D68" t="str">
        <v>Information sources</v>
      </c>
      <c r="E68" t="str">
        <v xml:space="preserve">  </v>
      </c>
      <c r="F68" t="str">
        <v xml:space="preserve">  </v>
      </c>
      <c r="G68" t="str">
        <v xml:space="preserve">  </v>
      </c>
      <c r="H68" t="str">
        <v xml:space="preserve">  </v>
      </c>
      <c r="I68" t="str">
        <v xml:space="preserve">  </v>
      </c>
      <c r="J68" t="str">
        <v xml:space="preserve">  </v>
      </c>
      <c r="K68" t="str">
        <v xml:space="preserve">  </v>
      </c>
    </row>
    <row r="69" hidden="1" ht="30.75" customHeight="1" outlineLevel="3">
      <c r="D69" t="str">
        <v>Standard?</v>
      </c>
      <c r="E69" t="str">
        <v>EN 15232</v>
      </c>
    </row>
    <row r="70" hidden="1" ht="20.25" customHeight="1" outlineLevel="2"/>
    <row r="71" ht="17.25" customHeight="1" outlineLevel="1">
      <c r="C71" t="str">
        <f>LINK!$C$998</f>
        <v>code</v>
      </c>
      <c r="D71" t="str">
        <f>LINK!$C$999</f>
        <v>service</v>
      </c>
      <c r="E71">
        <f>VLOOKUP(C72,overview_of_services!$B$4:$O$52,9,FALSE)</f>
        <v>0</v>
      </c>
    </row>
    <row r="72" ht="36.75" customHeight="1" outlineLevel="1">
      <c r="B72" t="str">
        <v>►</v>
      </c>
      <c r="C72" t="str">
        <f>LINK!C279</f>
        <v>C-1f</v>
      </c>
      <c r="D72" t="str">
        <f>VLOOKUP(C72,overview_of_services!$B$4:$I$52,3,FALSE)</f>
        <v>Asservissement entre la régulation du chauffage et celle du refroidissement (pour éviter de chauffer et refroidir simultanément la même pièce)</v>
      </c>
      <c r="F72" t="str">
        <f>LINK!$C$1009</f>
        <v>Groupe de services</v>
      </c>
      <c r="G72" t="str">
        <f>VLOOKUP(C72,overview_of_services!$B$4:$I$52,2,FALSE)</f>
        <v>Régulation du refroidissement - côté utilisateur</v>
      </c>
      <c r="M72" t="str">
        <v>line</v>
      </c>
      <c r="N72">
        <f>ROW()</f>
        <v>72</v>
      </c>
    </row>
    <row r="73" ht="5.25" customHeight="1" outlineLevel="1"/>
    <row r="74" ht="20.25" customHeight="1" outlineLevel="2">
      <c r="C74" t="str">
        <f>LINK!$C$1000</f>
        <v>Niveaux de fonctionnalité</v>
      </c>
      <c r="E74" t="str">
        <f>LINK!$C$1006</f>
        <v>IMPACTS</v>
      </c>
    </row>
    <row r="75" ht="36.75" customHeight="1" outlineLevel="2">
      <c r="E75" t="str">
        <f>LINK!$C$966</f>
        <v>Efficacité énergétique</v>
      </c>
      <c r="F75" t="str">
        <f>LINK!$C$967</f>
        <v>Flexibilité énergétique et stockage de l’énergie</v>
      </c>
      <c r="G75" t="str">
        <f>LINK!$C$968</f>
        <v>Confort</v>
      </c>
      <c r="H75" t="str">
        <f>LINK!$C$969</f>
        <v>Caractère pratique</v>
      </c>
      <c r="I75" t="str">
        <f>LINK!$C$970</f>
        <v>Santé, bien-être et accessibilité</v>
      </c>
      <c r="J75" t="str">
        <f>LINK!$C$971</f>
        <v>Entretien et prédiction des pannes</v>
      </c>
      <c r="K75" t="str">
        <f>LINK!$C$972</f>
        <v>Information des occupants</v>
      </c>
    </row>
    <row r="76" ht="35.25" customHeight="1" outlineLevel="2">
      <c r="C76" t="str">
        <f>LINK!$C$1001</f>
        <v>Niveau 0</v>
      </c>
      <c r="D76" t="str">
        <f>VLOOKUP(C72,overview_of_services!$B$4:$I$52,4,FALSE)</f>
        <v>Aucun asservissement</v>
      </c>
      <c r="E76">
        <v>0</v>
      </c>
      <c r="F76">
        <v>0</v>
      </c>
      <c r="G76">
        <v>0</v>
      </c>
      <c r="H76">
        <v>0</v>
      </c>
      <c r="I76">
        <v>0</v>
      </c>
      <c r="J76">
        <v>0</v>
      </c>
      <c r="K76">
        <v>0</v>
      </c>
    </row>
    <row r="77" ht="65.45" customHeight="1" outlineLevel="2">
      <c r="C77" t="str">
        <f>LINK!$C$1002</f>
        <v>Niveau 1</v>
      </c>
      <c r="D77" t="str">
        <f>VLOOKUP(C72,overview_of_services!$B$4:$I$52,5,FALSE)</f>
        <v>Asservissement partiel (minimisant la possibilité d'un chauffage et d'un refroidissement simultanés, par exemple en définissant un point de consigne variable)</v>
      </c>
      <c r="E77">
        <v>2</v>
      </c>
      <c r="F77">
        <v>0</v>
      </c>
      <c r="G77">
        <v>0</v>
      </c>
      <c r="H77">
        <v>0</v>
      </c>
      <c r="I77">
        <v>0</v>
      </c>
      <c r="J77">
        <v>0</v>
      </c>
      <c r="K77">
        <v>0</v>
      </c>
    </row>
    <row r="78" ht="65.45" customHeight="1" outlineLevel="2">
      <c r="C78" t="str">
        <f>LINK!$C$1003</f>
        <v>Niveau 2</v>
      </c>
      <c r="D78" t="str">
        <f>VLOOKUP(C72,overview_of_services!$B$4:$I$52,6,FALSE)</f>
        <v>Asservissement total : La fonction de régulation permet de garantir qu'il n'y aura aucun chauffage et refroidissement simultanés</v>
      </c>
      <c r="E78">
        <v>3</v>
      </c>
      <c r="F78">
        <v>0</v>
      </c>
      <c r="G78">
        <v>0</v>
      </c>
      <c r="H78">
        <v>0</v>
      </c>
      <c r="I78">
        <v>0</v>
      </c>
      <c r="J78">
        <v>0</v>
      </c>
      <c r="K78">
        <v>0</v>
      </c>
    </row>
    <row r="79" ht="35.25" customHeight="1" outlineLevel="2">
      <c r="C79" t="str">
        <f>LINK!$C$1004</f>
        <v>Niveau 3</v>
      </c>
      <c r="D79">
        <f>VLOOKUP(C72,overview_of_services!$B$4:$I$52,7,FALSE)</f>
        <v>0</v>
      </c>
      <c r="E79" t="str">
        <v xml:space="preserve"> -</v>
      </c>
      <c r="F79" t="str">
        <v xml:space="preserve"> -</v>
      </c>
      <c r="G79" t="str">
        <v xml:space="preserve"> -</v>
      </c>
      <c r="H79" t="str">
        <v xml:space="preserve"> -</v>
      </c>
      <c r="I79" t="str">
        <v xml:space="preserve"> -</v>
      </c>
      <c r="J79" t="str">
        <v xml:space="preserve"> -</v>
      </c>
      <c r="K79" t="str">
        <v xml:space="preserve"> -</v>
      </c>
    </row>
    <row r="80" ht="35.25" customHeight="1" outlineLevel="2">
      <c r="C80" t="str">
        <f>LINK!$C$1005</f>
        <v>Niveau 4</v>
      </c>
      <c r="D80">
        <f>VLOOKUP(C72,overview_of_services!$B$4:$I$52,8,FALSE)</f>
        <v>0</v>
      </c>
    </row>
    <row r="81" ht="6" customHeight="1" outlineLevel="3"/>
    <row r="82" ht="30.75" customHeight="1" outlineLevel="3">
      <c r="D82" t="str">
        <f>LINK!$C$1007</f>
        <v>Sources d'information</v>
      </c>
      <c r="E82" t="str">
        <v xml:space="preserve">  </v>
      </c>
      <c r="F82" t="str">
        <v xml:space="preserve">  </v>
      </c>
      <c r="G82" t="str">
        <v xml:space="preserve">  </v>
      </c>
      <c r="H82" t="str">
        <v xml:space="preserve">  </v>
      </c>
      <c r="I82" t="str">
        <v xml:space="preserve">  </v>
      </c>
      <c r="J82" t="str">
        <v xml:space="preserve">  </v>
      </c>
      <c r="K82" t="str">
        <v xml:space="preserve">  </v>
      </c>
    </row>
    <row r="83" ht="30.75" customHeight="1" outlineLevel="3">
      <c r="D83" t="str">
        <f>LINK!$C$1008</f>
        <v>Standard?</v>
      </c>
      <c r="E83" t="str">
        <v>EN 15232</v>
      </c>
    </row>
    <row r="84" ht="20.25" customHeight="1" outlineLevel="2"/>
    <row r="85" ht="17.25" customHeight="1" outlineLevel="1">
      <c r="C85" t="str">
        <f>LINK!$C$998</f>
        <v>code</v>
      </c>
      <c r="D85" t="str">
        <f>LINK!$C$999</f>
        <v>service</v>
      </c>
      <c r="E85">
        <f>VLOOKUP(C86,overview_of_services!$B$4:$O$52,9,FALSE)</f>
        <v>0</v>
      </c>
    </row>
    <row r="86" ht="36.75" customHeight="1" outlineLevel="1">
      <c r="B86" t="str">
        <v>►</v>
      </c>
      <c r="C86" t="str">
        <f>LINK!C280</f>
        <v>C-1g</v>
      </c>
      <c r="D86" t="str">
        <f>VLOOKUP(C86,overview_of_services!$B$4:$I$52,3,FALSE)</f>
        <v>Régulation du stockage d'énergie thermique</v>
      </c>
      <c r="F86" t="str">
        <f>LINK!$C$1009</f>
        <v>Groupe de services</v>
      </c>
      <c r="G86" t="str">
        <f>VLOOKUP(C86,overview_of_services!$B$4:$I$52,2,FALSE)</f>
        <v>Régulation du refroidissement - côté utilisateur</v>
      </c>
      <c r="M86" t="str">
        <v>line</v>
      </c>
      <c r="N86">
        <f>ROW()</f>
        <v>86</v>
      </c>
    </row>
    <row r="87" ht="5.25" customHeight="1" outlineLevel="1"/>
    <row r="88" ht="20.25" customHeight="1" outlineLevel="2">
      <c r="C88" t="str">
        <f>LINK!$C$1000</f>
        <v>Niveaux de fonctionnalité</v>
      </c>
      <c r="E88" t="str">
        <f>LINK!$C$1006</f>
        <v>IMPACTS</v>
      </c>
    </row>
    <row r="89" ht="36.75" customHeight="1" outlineLevel="2">
      <c r="E89" t="str">
        <f>LINK!$C$966</f>
        <v>Efficacité énergétique</v>
      </c>
      <c r="F89" t="str">
        <f>LINK!$C$967</f>
        <v>Flexibilité énergétique et stockage de l’énergie</v>
      </c>
      <c r="G89" t="str">
        <f>LINK!$C$968</f>
        <v>Confort</v>
      </c>
      <c r="H89" t="str">
        <f>LINK!$C$969</f>
        <v>Caractère pratique</v>
      </c>
      <c r="I89" t="str">
        <f>LINK!$C$970</f>
        <v>Santé, bien-être et accessibilité</v>
      </c>
      <c r="J89" t="str">
        <f>LINK!$C$971</f>
        <v>Entretien et prédiction des pannes</v>
      </c>
      <c r="K89" t="str">
        <f>LINK!$C$972</f>
        <v>Information des occupants</v>
      </c>
    </row>
    <row r="90" ht="35.25" customHeight="1" outlineLevel="2">
      <c r="C90" t="str">
        <f>LINK!$C$1001</f>
        <v>Niveau 0</v>
      </c>
      <c r="D90" t="str">
        <f>VLOOKUP(C86,overview_of_services!$B$4:$I$52,4,FALSE)</f>
        <v>Stockage continu</v>
      </c>
      <c r="E90">
        <v>0</v>
      </c>
      <c r="F90">
        <v>0</v>
      </c>
      <c r="G90">
        <v>0</v>
      </c>
      <c r="H90">
        <v>0</v>
      </c>
      <c r="I90">
        <v>0</v>
      </c>
      <c r="J90">
        <v>0</v>
      </c>
      <c r="K90">
        <v>0</v>
      </c>
    </row>
    <row r="91" ht="35.25" customHeight="1" outlineLevel="2">
      <c r="C91" t="str">
        <f>LINK!$C$1002</f>
        <v>Niveau 1</v>
      </c>
      <c r="D91" t="str">
        <f>VLOOKUP(C86,overview_of_services!$B$4:$I$52,5,FALSE)</f>
        <v>Stockage géré par plage horaire</v>
      </c>
      <c r="E91">
        <v>1</v>
      </c>
      <c r="F91">
        <v>0</v>
      </c>
      <c r="G91">
        <v>0</v>
      </c>
      <c r="H91">
        <v>0</v>
      </c>
      <c r="I91">
        <v>0</v>
      </c>
      <c r="J91">
        <v>0</v>
      </c>
      <c r="K91">
        <v>0</v>
      </c>
    </row>
    <row r="92" ht="35.25" customHeight="1" outlineLevel="2">
      <c r="C92" t="str">
        <f>LINK!$C$1003</f>
        <v>Niveau 2</v>
      </c>
      <c r="D92" t="str">
        <f>VLOOKUP(C86,overview_of_services!$B$4:$I$52,6,FALSE)</f>
        <v>Stockage géré selon des prévisions de consommation</v>
      </c>
      <c r="E92">
        <v>2</v>
      </c>
      <c r="F92">
        <v>1</v>
      </c>
      <c r="G92">
        <v>0</v>
      </c>
      <c r="H92">
        <v>0</v>
      </c>
      <c r="I92">
        <v>0</v>
      </c>
      <c r="J92">
        <v>0</v>
      </c>
      <c r="K92">
        <v>0</v>
      </c>
    </row>
    <row r="93" ht="35.25" customHeight="1" outlineLevel="2">
      <c r="C93" t="str">
        <f>LINK!$C$1004</f>
        <v>Niveau 3</v>
      </c>
      <c r="D93" t="str">
        <f>VLOOKUP(C86,overview_of_services!$B$4:$I$52,7,FALSE)</f>
        <v>Pilotage possible selon les ordres reçus du réseau (par exemple, effacements)</v>
      </c>
      <c r="E93">
        <v>2</v>
      </c>
      <c r="F93">
        <v>2</v>
      </c>
      <c r="G93">
        <v>0</v>
      </c>
      <c r="H93">
        <v>0</v>
      </c>
      <c r="I93">
        <v>0</v>
      </c>
      <c r="J93">
        <v>0</v>
      </c>
      <c r="K93">
        <v>0</v>
      </c>
    </row>
    <row r="94" ht="35.25" customHeight="1" outlineLevel="2">
      <c r="C94" t="str">
        <f>LINK!$C$1005</f>
        <v>Niveau 4</v>
      </c>
      <c r="D94">
        <f>VLOOKUP(C86,overview_of_services!$B$4:$I$52,8,FALSE)</f>
        <v>0</v>
      </c>
    </row>
    <row r="95" ht="6" customHeight="1" outlineLevel="3"/>
    <row r="96" ht="30.75" customHeight="1" outlineLevel="3">
      <c r="D96" t="str">
        <f>LINK!$C$1007</f>
        <v>Sources d'information</v>
      </c>
      <c r="E96" t="str">
        <v xml:space="preserve">  </v>
      </c>
      <c r="F96" t="str">
        <v xml:space="preserve">  </v>
      </c>
      <c r="G96" t="str">
        <v xml:space="preserve">  </v>
      </c>
      <c r="H96" t="str">
        <v xml:space="preserve">  </v>
      </c>
      <c r="I96" t="str">
        <v xml:space="preserve">  </v>
      </c>
      <c r="J96" t="str">
        <v xml:space="preserve">  </v>
      </c>
      <c r="K96" t="str">
        <v xml:space="preserve">  </v>
      </c>
    </row>
    <row r="97" ht="30.75" customHeight="1" outlineLevel="3">
      <c r="D97" t="str">
        <f>LINK!$C$1008</f>
        <v>Standard?</v>
      </c>
      <c r="E97" t="str">
        <v>EN 15232</v>
      </c>
    </row>
    <row r="98" ht="20.25" customHeight="1" outlineLevel="2"/>
    <row r="99" ht="20.25" customHeight="1" outlineLevel="2"/>
    <row r="100" ht="17.25" customHeight="1" outlineLevel="1">
      <c r="C100" t="str">
        <f>LINK!$C$998</f>
        <v>code</v>
      </c>
      <c r="D100" t="str">
        <f>LINK!$C$999</f>
        <v>service</v>
      </c>
      <c r="E100">
        <f>VLOOKUP(C101,overview_of_services!$B$4:$O$52,9,FALSE)</f>
        <v>1</v>
      </c>
    </row>
    <row r="101" ht="36.75" customHeight="1" outlineLevel="1">
      <c r="B101" t="str">
        <v>►</v>
      </c>
      <c r="C101" t="str">
        <f>LINK!C281</f>
        <v>C-2a</v>
      </c>
      <c r="D101" t="str">
        <f>VLOOKUP(C101,overview_of_services!$B$4:$I$52,3,FALSE)</f>
        <v>Régulation du générateur pour le refroidissement</v>
      </c>
      <c r="F101" t="str">
        <f>LINK!$C$1009</f>
        <v>Groupe de services</v>
      </c>
      <c r="G101" t="str">
        <f>VLOOKUP(C101,overview_of_services!$B$4:$I$52,2,FALSE)</f>
        <v>Régulation des installations de production de froid</v>
      </c>
      <c r="M101" t="str">
        <v>line</v>
      </c>
      <c r="N101">
        <f>ROW()</f>
        <v>101</v>
      </c>
    </row>
    <row r="102" ht="5.25" customHeight="1" outlineLevel="1"/>
    <row r="103" ht="20.25" customHeight="1" outlineLevel="2">
      <c r="C103" t="str">
        <f>LINK!$C$1000</f>
        <v>Niveaux de fonctionnalité</v>
      </c>
      <c r="E103" t="str">
        <f>LINK!$C$1006</f>
        <v>IMPACTS</v>
      </c>
    </row>
    <row r="104" ht="36.75" customHeight="1" outlineLevel="2">
      <c r="E104" t="str">
        <f>LINK!$C$966</f>
        <v>Efficacité énergétique</v>
      </c>
      <c r="F104" t="str">
        <f>LINK!$C$967</f>
        <v>Flexibilité énergétique et stockage de l’énergie</v>
      </c>
      <c r="G104" t="str">
        <f>LINK!$C$968</f>
        <v>Confort</v>
      </c>
      <c r="H104" t="str">
        <f>LINK!$C$969</f>
        <v>Caractère pratique</v>
      </c>
      <c r="I104" t="str">
        <f>LINK!$C$970</f>
        <v>Santé, bien-être et accessibilité</v>
      </c>
      <c r="J104" t="str">
        <f>LINK!$C$971</f>
        <v>Entretien et prédiction des pannes</v>
      </c>
      <c r="K104" t="str">
        <f>LINK!$C$972</f>
        <v>Information des occupants</v>
      </c>
    </row>
    <row r="105" ht="35.25" customHeight="1" outlineLevel="2">
      <c r="C105" t="str">
        <f>LINK!$C$1001</f>
        <v>Niveau 0</v>
      </c>
      <c r="D105" t="str">
        <f>VLOOKUP(C101,overview_of_services!$B$4:$I$52,4,FALSE)</f>
        <v>Commande de mise en marche/arrêt du générateur de froid</v>
      </c>
      <c r="E105">
        <v>0</v>
      </c>
      <c r="F105">
        <v>0</v>
      </c>
      <c r="G105">
        <v>0</v>
      </c>
      <c r="H105">
        <v>0</v>
      </c>
      <c r="I105">
        <v>0</v>
      </c>
      <c r="J105">
        <v>0</v>
      </c>
      <c r="K105">
        <v>0</v>
      </c>
    </row>
    <row r="106" ht="35.25" customHeight="1" outlineLevel="2">
      <c r="C106" t="str">
        <f>LINK!$C$1002</f>
        <v>Niveau 1</v>
      </c>
      <c r="D106" t="str">
        <f>VLOOKUP(C101,overview_of_services!$B$4:$I$52,5,FALSE)</f>
        <v>Régulation multi-niveaux de la capacité des générateurs de froid en fonction de la charge ou de la demande (par exemple marche/arrêt de plusieurs compresseurs)</v>
      </c>
      <c r="E106">
        <v>1</v>
      </c>
      <c r="F106">
        <v>1</v>
      </c>
      <c r="G106">
        <v>1</v>
      </c>
      <c r="H106">
        <v>0</v>
      </c>
      <c r="I106">
        <v>0</v>
      </c>
      <c r="J106">
        <v>0</v>
      </c>
      <c r="K106">
        <v>0</v>
      </c>
    </row>
    <row r="107" ht="35.25" customHeight="1" outlineLevel="2">
      <c r="C107" t="str">
        <f>LINK!$C$1003</f>
        <v>Niveau 2</v>
      </c>
      <c r="D107" t="str">
        <f>VLOOKUP(C101,overview_of_services!$B$4:$I$52,6,FALSE)</f>
        <v>Régulation variable de la capacité des générateurs de froid en fonction de la charge ou de la demande (par exemple contournement des gaz chauds, régulation de fréquence de l'onduleur)</v>
      </c>
      <c r="E107">
        <v>2</v>
      </c>
      <c r="F107">
        <v>1</v>
      </c>
      <c r="G107">
        <v>2</v>
      </c>
      <c r="H107">
        <v>0</v>
      </c>
      <c r="I107">
        <v>0</v>
      </c>
      <c r="J107">
        <v>0</v>
      </c>
      <c r="K107">
        <v>0</v>
      </c>
    </row>
    <row r="108" ht="35.25" customHeight="1" outlineLevel="2">
      <c r="C108" t="str">
        <f>LINK!$C$1004</f>
        <v>Niveau 3</v>
      </c>
      <c r="D108" t="str">
        <f>VLOOKUP(C101,overview_of_services!$B$4:$I$52,7,FALSE)</f>
        <v>Régulation variable de la capacité des générateurs de froid en fonction de la charge ou de la demande ET selon les ordres reçus du réseau</v>
      </c>
      <c r="E108">
        <v>2</v>
      </c>
      <c r="F108">
        <v>3</v>
      </c>
      <c r="G108">
        <v>2</v>
      </c>
      <c r="H108">
        <v>0</v>
      </c>
      <c r="I108">
        <v>0</v>
      </c>
      <c r="J108">
        <v>0</v>
      </c>
      <c r="K108">
        <v>0</v>
      </c>
    </row>
    <row r="109" ht="35.25" customHeight="1" outlineLevel="2">
      <c r="C109" t="str">
        <f>LINK!$C$1005</f>
        <v>Niveau 4</v>
      </c>
      <c r="D109">
        <f>VLOOKUP(C101,overview_of_services!$B$4:$I$52,8,FALSE)</f>
        <v>0</v>
      </c>
    </row>
    <row r="110" ht="6" customHeight="1" outlineLevel="3"/>
    <row r="111" ht="30.75" customHeight="1" outlineLevel="3">
      <c r="D111" t="str">
        <f>LINK!$C$1007</f>
        <v>Sources d'information</v>
      </c>
      <c r="E111" t="str">
        <v xml:space="preserve">  </v>
      </c>
      <c r="F111" t="str">
        <v xml:space="preserve">  </v>
      </c>
      <c r="G111" t="str">
        <v xml:space="preserve">  </v>
      </c>
      <c r="H111" t="str">
        <v xml:space="preserve">  </v>
      </c>
      <c r="I111" t="str">
        <v xml:space="preserve">  </v>
      </c>
      <c r="J111" t="str">
        <v xml:space="preserve">  </v>
      </c>
      <c r="K111" t="str">
        <v xml:space="preserve">  </v>
      </c>
    </row>
    <row r="112" ht="30.75" customHeight="1" outlineLevel="3">
      <c r="D112" t="str">
        <f>LINK!$C$1008</f>
        <v>Standard?</v>
      </c>
      <c r="E112" t="str">
        <v>EN 15232</v>
      </c>
    </row>
    <row r="113" ht="20.25" customHeight="1" outlineLevel="2"/>
    <row r="114" ht="17.25" customHeight="1" outlineLevel="1">
      <c r="C114" t="str">
        <f>LINK!$C$998</f>
        <v>code</v>
      </c>
      <c r="D114" t="str">
        <f>LINK!$C$999</f>
        <v>service</v>
      </c>
      <c r="E114">
        <f>VLOOKUP(C115,overview_of_services!$B$4:$O$52,9,FALSE)</f>
        <v>0</v>
      </c>
    </row>
    <row r="115" ht="36.75" customHeight="1" outlineLevel="1">
      <c r="B115" t="str">
        <v>►</v>
      </c>
      <c r="C115" t="str">
        <f>LINK!C282</f>
        <v>C-2b</v>
      </c>
      <c r="D115" t="str">
        <f>VLOOKUP(C115,overview_of_services!$B$4:$I$52,3,FALSE)</f>
        <v>Régulation en cascade des différentes sources de production de froid</v>
      </c>
      <c r="F115" t="str">
        <f>LINK!$C$1009</f>
        <v>Groupe de services</v>
      </c>
      <c r="G115" t="str">
        <f>VLOOKUP(C115,overview_of_services!$B$4:$I$52,2,FALSE)</f>
        <v>Régulation des installations de production de froid</v>
      </c>
      <c r="M115" t="str">
        <v>line</v>
      </c>
      <c r="N115">
        <f>ROW()</f>
        <v>115</v>
      </c>
    </row>
    <row r="116" ht="5.25" customHeight="1" outlineLevel="1"/>
    <row r="117" ht="20.25" customHeight="1" outlineLevel="2">
      <c r="C117" t="str">
        <f>LINK!$C$1000</f>
        <v>Niveaux de fonctionnalité</v>
      </c>
      <c r="E117" t="str">
        <f>LINK!$C$1006</f>
        <v>IMPACTS</v>
      </c>
    </row>
    <row r="118" ht="36.75" customHeight="1" outlineLevel="2">
      <c r="E118" t="str">
        <f>LINK!$C$966</f>
        <v>Efficacité énergétique</v>
      </c>
      <c r="F118" t="str">
        <f>LINK!$C$967</f>
        <v>Flexibilité énergétique et stockage de l’énergie</v>
      </c>
      <c r="G118" t="str">
        <f>LINK!$C$968</f>
        <v>Confort</v>
      </c>
      <c r="H118" t="str">
        <f>LINK!$C$969</f>
        <v>Caractère pratique</v>
      </c>
      <c r="I118" t="str">
        <f>LINK!$C$970</f>
        <v>Santé, bien-être et accessibilité</v>
      </c>
      <c r="J118" t="str">
        <f>LINK!$C$971</f>
        <v>Entretien et prédiction des pannes</v>
      </c>
      <c r="K118" t="str">
        <f>LINK!$C$972</f>
        <v>Information des occupants</v>
      </c>
    </row>
    <row r="119" ht="21.75" customHeight="1" outlineLevel="2">
      <c r="C119" t="str">
        <f>LINK!$C$1001</f>
        <v>Niveau 0</v>
      </c>
      <c r="D119" t="str">
        <f>VLOOKUP(C115,overview_of_services!$B$4:$I$52,4,FALSE)</f>
        <v>Priorités uniquement basées sur le temps de fonctionnement</v>
      </c>
      <c r="E119">
        <v>0</v>
      </c>
      <c r="F119">
        <v>0</v>
      </c>
      <c r="G119">
        <v>0</v>
      </c>
      <c r="H119">
        <v>0</v>
      </c>
      <c r="I119">
        <v>0</v>
      </c>
      <c r="J119">
        <v>0</v>
      </c>
      <c r="K119">
        <v>0</v>
      </c>
    </row>
    <row r="120" ht="51" customHeight="1" outlineLevel="2">
      <c r="C120" t="str">
        <f>LINK!$C$1002</f>
        <v>Niveau 1</v>
      </c>
      <c r="D120" t="str">
        <f>VLOOKUP(C115,overview_of_services!$B$4:$I$52,5,FALSE)</f>
        <v>Ordre de priorité fixe uniquement basé sur les charges : par exemple en fonction des caractéristiques des générateurs, par exemple un refroidisseur à absorption par rapport à un refroidisseur centrifuge</v>
      </c>
      <c r="E120">
        <v>1</v>
      </c>
      <c r="F120">
        <v>0</v>
      </c>
      <c r="G120">
        <v>0</v>
      </c>
      <c r="H120">
        <v>0</v>
      </c>
      <c r="I120">
        <v>0</v>
      </c>
      <c r="J120">
        <v>0</v>
      </c>
      <c r="K120">
        <v>0</v>
      </c>
    </row>
    <row r="121" ht="80.1" customHeight="1" outlineLevel="2">
      <c r="C121" t="str">
        <f>LINK!$C$1003</f>
        <v>Niveau 2</v>
      </c>
      <c r="D121" t="str">
        <f>VLOOKUP(C115,overview_of_services!$B$4:$I$52,6,FALSE)</f>
        <v>Priorités dynamiques basées sur le rendement et les caractéristiques des générateurs (par exemple, possibilité de refroidissement naturel)</v>
      </c>
      <c r="E121">
        <v>2</v>
      </c>
      <c r="F121">
        <v>1</v>
      </c>
      <c r="G121">
        <v>0</v>
      </c>
      <c r="H121">
        <v>0</v>
      </c>
      <c r="I121">
        <v>0</v>
      </c>
      <c r="J121">
        <v>0</v>
      </c>
      <c r="K121">
        <v>0</v>
      </c>
    </row>
    <row r="122" ht="54.6" customHeight="1" outlineLevel="2">
      <c r="C122" t="str">
        <f>LINK!$C$1004</f>
        <v>Niveau 3</v>
      </c>
      <c r="D122" t="str">
        <f>VLOOKUP(C115,overview_of_services!$B$4:$I$52,7,FALSE)</f>
        <v>Ordre de priorité basé sur les prédictions de charges : l'ordre est par exemple basé sur le coefficient de performance (COP) et la puissance disponible d'un appareil, ainsi que sur la puissance nécessaire prévue</v>
      </c>
      <c r="E122">
        <v>3</v>
      </c>
      <c r="F122">
        <v>2</v>
      </c>
      <c r="G122">
        <v>0</v>
      </c>
      <c r="H122">
        <v>0</v>
      </c>
      <c r="I122">
        <v>0</v>
      </c>
      <c r="J122">
        <v>0</v>
      </c>
      <c r="K122">
        <v>0</v>
      </c>
    </row>
    <row r="123" ht="35.25" customHeight="1" outlineLevel="2">
      <c r="C123" t="str">
        <f>LINK!$C$1005</f>
        <v>Niveau 4</v>
      </c>
      <c r="D123" t="str">
        <f>VLOOKUP(C115,overview_of_services!$B$4:$I$52,8,FALSE)</f>
        <v>Régulation selon priorités calculées dynamiquement ET selon les ordres reçus du réseau</v>
      </c>
      <c r="E123">
        <v>3</v>
      </c>
      <c r="F123">
        <v>3</v>
      </c>
      <c r="G123">
        <v>0</v>
      </c>
      <c r="H123">
        <v>0</v>
      </c>
      <c r="I123">
        <v>0</v>
      </c>
      <c r="J123">
        <v>0</v>
      </c>
      <c r="K123">
        <v>0</v>
      </c>
    </row>
    <row r="124" ht="6" customHeight="1" outlineLevel="3"/>
    <row r="125" ht="30.75" customHeight="1" outlineLevel="3">
      <c r="D125" t="str">
        <f>LINK!$C$1007</f>
        <v>Sources d'information</v>
      </c>
      <c r="E125" t="str">
        <v xml:space="preserve">  </v>
      </c>
      <c r="F125" t="str">
        <v xml:space="preserve">  </v>
      </c>
      <c r="G125" t="str">
        <v xml:space="preserve">  </v>
      </c>
      <c r="H125" t="str">
        <v xml:space="preserve">  </v>
      </c>
      <c r="I125" t="str">
        <v xml:space="preserve">  </v>
      </c>
      <c r="J125" t="str">
        <v xml:space="preserve">  </v>
      </c>
      <c r="K125" t="str">
        <v xml:space="preserve">  </v>
      </c>
    </row>
    <row r="126" ht="30.75" customHeight="1" outlineLevel="3">
      <c r="D126" t="str">
        <f>LINK!$C$1008</f>
        <v>Standard?</v>
      </c>
      <c r="E126" t="str">
        <v>EN 15232</v>
      </c>
    </row>
    <row r="127" ht="20.25" customHeight="1" outlineLevel="2"/>
    <row r="128" ht="17.25" customHeight="1" outlineLevel="1">
      <c r="C128" t="str">
        <f>LINK!$C$998</f>
        <v>code</v>
      </c>
      <c r="D128" t="str">
        <f>LINK!$C$999</f>
        <v>service</v>
      </c>
      <c r="E128">
        <f>VLOOKUP(C129,overview_of_services!$B$4:$O$52,9,FALSE)</f>
        <v>1</v>
      </c>
    </row>
    <row r="129" ht="36.75" customHeight="1" outlineLevel="1">
      <c r="B129" t="str">
        <v>►</v>
      </c>
      <c r="C129" t="str">
        <f>LINK!C283</f>
        <v>C-3</v>
      </c>
      <c r="D129" t="str">
        <f>VLOOKUP(C129,overview_of_services!$B$4:$I$52,3,FALSE)</f>
        <v>Remontée d'informations sur la performance du système de refroidissement</v>
      </c>
      <c r="F129" t="str">
        <f>LINK!$C$1009</f>
        <v>Groupe de services</v>
      </c>
      <c r="G129" t="str">
        <f>VLOOKUP(C129,overview_of_services!$B$4:$I$52,2,FALSE)</f>
        <v>Information aux occupants et au gestionnaire du bâtiment</v>
      </c>
      <c r="M129" t="str">
        <v>line</v>
      </c>
      <c r="N129">
        <f>ROW()</f>
        <v>129</v>
      </c>
    </row>
    <row r="130" ht="5.25" customHeight="1" outlineLevel="1"/>
    <row r="131" ht="20.25" customHeight="1" outlineLevel="2">
      <c r="C131" t="str">
        <f>LINK!$C$1000</f>
        <v>Niveaux de fonctionnalité</v>
      </c>
      <c r="E131" t="str">
        <f>LINK!$C$1006</f>
        <v>IMPACTS</v>
      </c>
    </row>
    <row r="132" ht="36.75" customHeight="1" outlineLevel="2">
      <c r="E132" t="str">
        <f>LINK!$C$966</f>
        <v>Efficacité énergétique</v>
      </c>
      <c r="F132" t="str">
        <f>LINK!$C$967</f>
        <v>Flexibilité énergétique et stockage de l’énergie</v>
      </c>
      <c r="G132" t="str">
        <f>LINK!$C$968</f>
        <v>Confort</v>
      </c>
      <c r="H132" t="str">
        <f>LINK!$C$969</f>
        <v>Caractère pratique</v>
      </c>
      <c r="I132" t="str">
        <f>LINK!$C$970</f>
        <v>Santé, bien-être et accessibilité</v>
      </c>
      <c r="J132" t="str">
        <f>LINK!$C$971</f>
        <v>Entretien et prédiction des pannes</v>
      </c>
      <c r="K132" t="str">
        <f>LINK!$C$972</f>
        <v>Information des occupants</v>
      </c>
    </row>
    <row r="133" ht="35.25" customHeight="1" outlineLevel="2">
      <c r="C133" t="str">
        <f>LINK!$C$1001</f>
        <v>Niveau 0</v>
      </c>
      <c r="D133" t="str">
        <f>VLOOKUP(C129,overview_of_services!$B$4:$I$52,4,FALSE)</f>
        <v>Aucune</v>
      </c>
      <c r="E133">
        <v>0</v>
      </c>
      <c r="F133">
        <v>0</v>
      </c>
      <c r="G133">
        <v>0</v>
      </c>
      <c r="H133">
        <v>0</v>
      </c>
      <c r="I133">
        <v>0</v>
      </c>
      <c r="J133">
        <v>0</v>
      </c>
      <c r="K133">
        <v>0</v>
      </c>
    </row>
    <row r="134" ht="35.25" customHeight="1" outlineLevel="2">
      <c r="C134" t="str">
        <f>LINK!$C$1002</f>
        <v>Niveau 1</v>
      </c>
      <c r="D134" t="str">
        <f>VLOOKUP(C129,overview_of_services!$B$4:$I$52,5,FALSE)</f>
        <v>Remontée centralisée ou déportée d'indicateurs temps réel de performance (température, sous-comptage)</v>
      </c>
      <c r="E134">
        <v>1</v>
      </c>
      <c r="F134">
        <v>0</v>
      </c>
      <c r="G134">
        <v>0</v>
      </c>
      <c r="H134">
        <v>0</v>
      </c>
      <c r="I134">
        <v>0</v>
      </c>
      <c r="J134">
        <v>1</v>
      </c>
      <c r="K134">
        <v>1</v>
      </c>
    </row>
    <row r="135" ht="35.25" customHeight="1" outlineLevel="2">
      <c r="C135" t="str">
        <f>LINK!$C$1003</f>
        <v>Niveau 2</v>
      </c>
      <c r="D135" t="str">
        <f>VLOOKUP(C129,overview_of_services!$B$4:$I$52,6,FALSE)</f>
        <v>Remontée centralisée ou déportée d'indicateurs temps réel de performance et des données historisées</v>
      </c>
      <c r="E135">
        <v>1</v>
      </c>
      <c r="F135">
        <v>0</v>
      </c>
      <c r="G135">
        <v>0</v>
      </c>
      <c r="H135">
        <v>0</v>
      </c>
      <c r="I135">
        <v>0</v>
      </c>
      <c r="J135">
        <v>1</v>
      </c>
      <c r="K135">
        <v>2</v>
      </c>
    </row>
    <row r="136" ht="35.25" customHeight="1" outlineLevel="2">
      <c r="C136" t="str">
        <f>LINK!$C$1004</f>
        <v>Niveau 3</v>
      </c>
      <c r="D136" t="str">
        <f>VLOOKUP(C129,overview_of_services!$B$4:$I$52,7,FALSE)</f>
        <v>Remontée centralisée ou déportée d'indicateurs temps réel incluant prévisions et comparaisons</v>
      </c>
      <c r="E136">
        <v>1</v>
      </c>
      <c r="F136">
        <v>0</v>
      </c>
      <c r="G136">
        <v>0</v>
      </c>
      <c r="H136">
        <v>0</v>
      </c>
      <c r="I136">
        <v>0</v>
      </c>
      <c r="J136">
        <v>1</v>
      </c>
      <c r="K136">
        <v>3</v>
      </c>
    </row>
    <row r="137" ht="51.6" customHeight="1" outlineLevel="2">
      <c r="C137" t="str">
        <f>LINK!$C$1005</f>
        <v>Niveau 4</v>
      </c>
      <c r="D137" t="str">
        <f>VLOOKUP(C129,overview_of_services!$B$4:$I$52,8,FALSE)</f>
        <v>Remontée centralisée ou déportée d'indicateurs incluant prévisions, comparaisons, identification de dérives et gestion prévisionnelle</v>
      </c>
      <c r="E137">
        <v>1</v>
      </c>
      <c r="F137">
        <v>0</v>
      </c>
      <c r="G137">
        <v>0</v>
      </c>
      <c r="H137">
        <v>1</v>
      </c>
      <c r="I137">
        <v>0</v>
      </c>
      <c r="J137">
        <v>3</v>
      </c>
      <c r="K137">
        <v>3</v>
      </c>
    </row>
    <row r="138" ht="30.95" customHeight="1" outlineLevel="3"/>
    <row r="139" ht="30.75" customHeight="1" outlineLevel="3">
      <c r="D139" t="str">
        <f>LINK!$C$1007</f>
        <v>Sources d'information</v>
      </c>
      <c r="E139" t="str">
        <v xml:space="preserve">  </v>
      </c>
      <c r="F139" t="str">
        <v xml:space="preserve">  </v>
      </c>
      <c r="G139" t="str">
        <v xml:space="preserve">  </v>
      </c>
      <c r="H139" t="str">
        <v xml:space="preserve">  </v>
      </c>
      <c r="I139" t="str">
        <v xml:space="preserve">  </v>
      </c>
      <c r="J139" t="str">
        <v xml:space="preserve">  </v>
      </c>
      <c r="K139" t="str">
        <v xml:space="preserve">  </v>
      </c>
    </row>
    <row r="140" ht="30.75" customHeight="1" outlineLevel="3">
      <c r="D140" t="str">
        <f>LINK!$C$1008</f>
        <v>Standard?</v>
      </c>
    </row>
    <row r="141" ht="15.75" customHeight="1" outlineLevel="2"/>
    <row r="142" ht="15.75" customHeight="1" outlineLevel="1">
      <c r="C142" t="str">
        <f>LINK!$C$998</f>
        <v>code</v>
      </c>
      <c r="D142" t="str">
        <f>LINK!$C$999</f>
        <v>service</v>
      </c>
      <c r="E142">
        <f>VLOOKUP(C143,overview_of_services!$B$4:$O$52,9,FALSE)</f>
        <v>1</v>
      </c>
    </row>
    <row r="143" ht="16.5" customHeight="1" outlineLevel="1">
      <c r="C143" t="str">
        <f>LINK!C284</f>
        <v>C-4</v>
      </c>
      <c r="D143" t="str">
        <f>VLOOKUP(C143,overview_of_services!$B$4:$I$52,3,FALSE)</f>
        <v>Flexibilité et intéraction avec le réseau</v>
      </c>
      <c r="F143" t="str">
        <f>LINK!$C$1009</f>
        <v>Groupe de services</v>
      </c>
      <c r="G143" t="str">
        <f>VLOOKUP(C143,overview_of_services!$B$4:$I$52,2,FALSE)</f>
        <v>Flexibilité et intéraction avec le réseau</v>
      </c>
      <c r="M143" t="str">
        <v>line</v>
      </c>
      <c r="N143">
        <f>ROW()</f>
        <v>143</v>
      </c>
    </row>
    <row r="144" outlineLevel="1"/>
    <row r="145" ht="14.449999999999998" customHeight="1" outlineLevel="1">
      <c r="C145" t="str">
        <f>LINK!$C$1000</f>
        <v>Niveaux de fonctionnalité</v>
      </c>
      <c r="E145" t="str">
        <f>LINK!$C$1006</f>
        <v>IMPACTS</v>
      </c>
    </row>
    <row r="146" ht="60.75" customHeight="1" outlineLevel="1">
      <c r="E146" t="str">
        <f>LINK!$C$966</f>
        <v>Efficacité énergétique</v>
      </c>
      <c r="F146" t="str">
        <f>LINK!$C$967</f>
        <v>Flexibilité énergétique et stockage de l’énergie</v>
      </c>
      <c r="G146" t="str">
        <f>LINK!$C$968</f>
        <v>Confort</v>
      </c>
      <c r="H146" t="str">
        <f>LINK!$C$969</f>
        <v>Caractère pratique</v>
      </c>
      <c r="I146" t="str">
        <f>LINK!$C$970</f>
        <v>Santé, bien-être et accessibilité</v>
      </c>
      <c r="J146" t="str">
        <f>LINK!$C$971</f>
        <v>Entretien et prédiction des pannes</v>
      </c>
      <c r="K146" t="str">
        <f>LINK!$C$972</f>
        <v>Information des occupants</v>
      </c>
    </row>
    <row r="147" ht="21.75" customHeight="1" outlineLevel="1">
      <c r="C147" t="str">
        <f>LINK!$C$1001</f>
        <v>Niveau 0</v>
      </c>
      <c r="D147" t="str">
        <f>VLOOKUP(C143,overview_of_services!$B$4:$I$52,4,FALSE)</f>
        <v>Aucune régulation automatique</v>
      </c>
      <c r="E147">
        <v>0</v>
      </c>
      <c r="F147">
        <v>0</v>
      </c>
      <c r="G147">
        <v>0</v>
      </c>
      <c r="H147">
        <v>0</v>
      </c>
      <c r="I147">
        <v>0</v>
      </c>
      <c r="J147">
        <v>0</v>
      </c>
      <c r="K147">
        <v>0</v>
      </c>
    </row>
    <row r="148" ht="30" customHeight="1" outlineLevel="1">
      <c r="C148" t="str">
        <f>LINK!$C$1002</f>
        <v>Niveau 1</v>
      </c>
      <c r="D148" t="str">
        <f>VLOOKUP(C143,overview_of_services!$B$4:$I$52,5,FALSE)</f>
        <v>Programmation des plages de fonctionnement du système de refroidissement</v>
      </c>
      <c r="E148">
        <v>1</v>
      </c>
      <c r="F148">
        <v>0</v>
      </c>
      <c r="G148">
        <v>1</v>
      </c>
      <c r="H148">
        <v>1</v>
      </c>
      <c r="I148">
        <v>0</v>
      </c>
      <c r="J148">
        <v>0</v>
      </c>
      <c r="K148">
        <v>0</v>
      </c>
    </row>
    <row r="149" ht="21" customHeight="1" outlineLevel="1">
      <c r="C149" t="str">
        <f>LINK!$C$1003</f>
        <v>Niveau 2</v>
      </c>
      <c r="D149" t="str">
        <f>VLOOKUP(C143,overview_of_services!$B$4:$I$52,6,FALSE)</f>
        <v>Pilotage par auto-apprentissage du système de refroidissement</v>
      </c>
      <c r="E149">
        <v>2</v>
      </c>
      <c r="F149">
        <v>1</v>
      </c>
      <c r="G149">
        <v>2</v>
      </c>
      <c r="H149">
        <v>2</v>
      </c>
      <c r="I149">
        <v>0</v>
      </c>
      <c r="J149">
        <v>0</v>
      </c>
      <c r="K149">
        <v>0</v>
      </c>
    </row>
    <row r="150" ht="30" customHeight="1" outlineLevel="1">
      <c r="C150" t="str">
        <f>LINK!$C$1004</f>
        <v>Niveau 3</v>
      </c>
      <c r="D150" t="str">
        <f>VLOOKUP(C143,overview_of_services!$B$4:$I$52,7,FALSE)</f>
        <v>Pilotage du système de refroidissement en fonction d'ordres reçus de la part du réseau</v>
      </c>
      <c r="E150">
        <v>2</v>
      </c>
      <c r="F150">
        <v>3</v>
      </c>
      <c r="G150">
        <v>2</v>
      </c>
      <c r="H150">
        <v>3</v>
      </c>
      <c r="I150">
        <v>0</v>
      </c>
      <c r="J150">
        <v>0</v>
      </c>
      <c r="K150">
        <v>0</v>
      </c>
    </row>
    <row r="151" ht="30.75" customHeight="1" outlineLevel="1">
      <c r="C151" t="str">
        <f>LINK!$C$1005</f>
        <v>Niveau 4</v>
      </c>
      <c r="D151" t="str">
        <f>VLOOKUP(C143,overview_of_services!$B$4:$I$52,8,FALSE)</f>
        <v>Pilotage optimisé du système de refroidissement selon des prévisions locales et des ordres de la part du réseau</v>
      </c>
      <c r="E151">
        <v>2</v>
      </c>
      <c r="F151">
        <v>3</v>
      </c>
      <c r="G151">
        <v>3</v>
      </c>
      <c r="H151">
        <v>3</v>
      </c>
      <c r="I151">
        <v>1</v>
      </c>
      <c r="J151">
        <v>0</v>
      </c>
      <c r="K151">
        <v>0</v>
      </c>
    </row>
    <row r="152" ht="15.75" customHeight="1" outlineLevel="1"/>
    <row r="153" ht="15.75" customHeight="1" outlineLevel="2">
      <c r="D153" t="str">
        <f>LINK!$C$1007</f>
        <v>Sources d'information</v>
      </c>
      <c r="E153" t="str">
        <v xml:space="preserve"> </v>
      </c>
      <c r="F153" t="str">
        <v xml:space="preserve"> </v>
      </c>
      <c r="G153" t="str">
        <v xml:space="preserve"> </v>
      </c>
      <c r="H153" t="str">
        <v xml:space="preserve"> </v>
      </c>
      <c r="I153" t="str">
        <v xml:space="preserve"> </v>
      </c>
      <c r="J153" t="str">
        <v xml:space="preserve"> </v>
      </c>
      <c r="K153" t="str">
        <v xml:space="preserve"> </v>
      </c>
    </row>
    <row r="154" ht="15.75" customHeight="1" outlineLevel="2">
      <c r="D154" t="str">
        <f>LINK!$C$1008</f>
        <v>Standard?</v>
      </c>
    </row>
    <row r="155" ht="15.75" customHeight="1" outlineLevel="1"/>
    <row r="156" ht="15.75" customHeight="1">
      <c r="C156" t="str">
        <f>LINK!$C$998</f>
        <v>code</v>
      </c>
      <c r="D156" t="str">
        <f>LINK!$C$999</f>
        <v>service</v>
      </c>
      <c r="E156">
        <f>VLOOKUP(C157,overview_of_services!$B$4:$O$111,9,FALSE)</f>
        <v>0</v>
      </c>
    </row>
    <row r="157" ht="16.5" customHeight="1">
      <c r="C157" t="str">
        <f>LINK!C905</f>
        <v>C-E1</v>
      </c>
      <c r="D157" t="str">
        <f>VLOOKUP(C157,overview_of_services!$B$4:$I$111,3,FALSE)</f>
        <v>Service à potentiel d'intelligence défini par l'utilisateur 11</v>
      </c>
      <c r="F157" t="str">
        <f>LINK!$C$1009</f>
        <v>Groupe de services</v>
      </c>
      <c r="G157" t="str">
        <f>VLOOKUP(C157,overview_of_services!$B$4:$I$111,2,FALSE)</f>
        <v>Groupe de services définis par l'utilisateur 11</v>
      </c>
      <c r="M157" t="str">
        <v>line</v>
      </c>
      <c r="N157">
        <f>ROW()</f>
        <v>157</v>
      </c>
    </row>
    <row r="158"/>
    <row r="159" ht="14.449999999999998" customHeight="1">
      <c r="C159" t="str">
        <f>LINK!$C$1000</f>
        <v>Niveaux de fonctionnalité</v>
      </c>
      <c r="E159" t="str">
        <f>LINK!$C$1006</f>
        <v>IMPACTS</v>
      </c>
    </row>
    <row r="160" ht="60.75" customHeight="1">
      <c r="E160" t="str">
        <f>LINK!$C$966</f>
        <v>Efficacité énergétique</v>
      </c>
      <c r="F160" t="str">
        <f>LINK!$C$967</f>
        <v>Flexibilité énergétique et stockage de l’énergie</v>
      </c>
      <c r="G160" t="str">
        <f>LINK!$C$968</f>
        <v>Confort</v>
      </c>
      <c r="H160" t="str">
        <f>LINK!$C$969</f>
        <v>Caractère pratique</v>
      </c>
      <c r="I160" t="str">
        <f>LINK!$C$970</f>
        <v>Santé, bien-être et accessibilité</v>
      </c>
      <c r="J160" t="str">
        <f>LINK!$C$971</f>
        <v>Entretien et prédiction des pannes</v>
      </c>
      <c r="K160" t="str">
        <f>LINK!$C$972</f>
        <v>Information des occupants</v>
      </c>
    </row>
    <row r="161" ht="15.75" customHeight="1">
      <c r="C161" t="str">
        <f>LINK!$C$1001</f>
        <v>Niveau 0</v>
      </c>
      <c r="D161" t="str">
        <f>VLOOKUP(C157,overview_of_services!$B$4:$I$111,4,FALSE)</f>
        <v>Niveau défini par l'utilisateur 1-0</v>
      </c>
      <c r="E161">
        <v>0</v>
      </c>
      <c r="F161">
        <v>0</v>
      </c>
      <c r="G161">
        <v>0</v>
      </c>
      <c r="H161">
        <v>0</v>
      </c>
      <c r="I161">
        <v>0</v>
      </c>
      <c r="J161">
        <v>0</v>
      </c>
      <c r="K161">
        <v>0</v>
      </c>
    </row>
    <row r="162">
      <c r="C162" t="str">
        <f>LINK!$C$1002</f>
        <v>Niveau 1</v>
      </c>
      <c r="D162" t="str">
        <f>VLOOKUP(C157,overview_of_services!$B$4:$I$111,5,FALSE)</f>
        <v>Niveau défini par l'utilisateur 1-1</v>
      </c>
      <c r="E162">
        <v>0</v>
      </c>
      <c r="F162">
        <v>0</v>
      </c>
      <c r="G162">
        <v>0</v>
      </c>
      <c r="H162">
        <v>0</v>
      </c>
      <c r="I162">
        <v>0</v>
      </c>
      <c r="J162">
        <v>0</v>
      </c>
      <c r="K162">
        <v>0</v>
      </c>
    </row>
    <row r="163">
      <c r="C163" t="str">
        <f>LINK!$C$1003</f>
        <v>Niveau 2</v>
      </c>
      <c r="D163" t="str">
        <f>VLOOKUP(C157,overview_of_services!$B$4:$I$111,6,FALSE)</f>
        <v>Niveau défini par l'utilisateur 1-2</v>
      </c>
      <c r="E163">
        <v>0</v>
      </c>
      <c r="F163">
        <v>0</v>
      </c>
      <c r="G163">
        <v>0</v>
      </c>
      <c r="H163">
        <v>0</v>
      </c>
      <c r="I163">
        <v>0</v>
      </c>
      <c r="J163">
        <v>0</v>
      </c>
      <c r="K163">
        <v>0</v>
      </c>
    </row>
    <row r="164">
      <c r="C164" t="str">
        <f>LINK!$C$1004</f>
        <v>Niveau 3</v>
      </c>
      <c r="D164" t="str">
        <f>VLOOKUP(C157,overview_of_services!$B$4:$I$111,7,FALSE)</f>
        <v>Niveau défini par l'utilisateur 1-3</v>
      </c>
      <c r="E164">
        <v>0</v>
      </c>
      <c r="F164">
        <v>0</v>
      </c>
      <c r="G164">
        <v>0</v>
      </c>
      <c r="H164">
        <v>0</v>
      </c>
      <c r="I164">
        <v>0</v>
      </c>
      <c r="J164">
        <v>0</v>
      </c>
      <c r="K164">
        <v>0</v>
      </c>
    </row>
    <row r="165">
      <c r="C165" t="str">
        <f>LINK!$C$1005</f>
        <v>Niveau 4</v>
      </c>
      <c r="D165" t="str">
        <f>VLOOKUP(C157,overview_of_services!$B$4:$I$111,8,FALSE)</f>
        <v>Niveau défini par l'utilisateur 1-4</v>
      </c>
      <c r="E165">
        <v>0</v>
      </c>
      <c r="F165">
        <v>0</v>
      </c>
      <c r="G165">
        <v>0</v>
      </c>
      <c r="H165">
        <v>0</v>
      </c>
      <c r="I165">
        <v>0</v>
      </c>
      <c r="J165">
        <v>0</v>
      </c>
      <c r="K165">
        <v>0</v>
      </c>
    </row>
    <row r="166" ht="15.75" customHeight="1"/>
    <row r="167" ht="15.75" customHeight="1">
      <c r="D167" t="str">
        <f>LINK!$C$1007</f>
        <v>Sources d'information</v>
      </c>
      <c r="E167" t="str">
        <v xml:space="preserve"> </v>
      </c>
      <c r="F167" t="str">
        <v xml:space="preserve"> </v>
      </c>
      <c r="G167" t="str">
        <v xml:space="preserve"> </v>
      </c>
      <c r="H167" t="str">
        <v xml:space="preserve"> </v>
      </c>
      <c r="I167" t="str">
        <v xml:space="preserve"> </v>
      </c>
      <c r="J167" t="str">
        <v xml:space="preserve"> </v>
      </c>
      <c r="K167" t="str">
        <v xml:space="preserve"> </v>
      </c>
    </row>
    <row r="168" ht="15.75" customHeight="1">
      <c r="D168" t="str">
        <f>LINK!$C$1008</f>
        <v>Standard?</v>
      </c>
    </row>
    <row r="169" ht="15.75" customHeight="1"/>
    <row r="170" ht="15.75" customHeight="1">
      <c r="C170" t="str">
        <f>LINK!$C$998</f>
        <v>code</v>
      </c>
      <c r="D170" t="str">
        <f>LINK!$C$999</f>
        <v>service</v>
      </c>
      <c r="E170">
        <f>VLOOKUP(C171,overview_of_services!$B$4:$O$111,9,FALSE)</f>
        <v>0</v>
      </c>
    </row>
    <row r="171" ht="16.5" customHeight="1">
      <c r="C171" t="str">
        <f>LINK!C906</f>
        <v>C-E2</v>
      </c>
      <c r="D171" t="str">
        <f>VLOOKUP(C171,overview_of_services!$B$4:$I$111,3,FALSE)</f>
        <v>Service à potentiel d'intelligence défini par l'utilisateur 12</v>
      </c>
      <c r="F171" t="str">
        <f>LINK!$C$1009</f>
        <v>Groupe de services</v>
      </c>
      <c r="G171" t="str">
        <f>VLOOKUP(C171,overview_of_services!$B$4:$I$111,2,FALSE)</f>
        <v>Groupe de services définis par l'utilisateur 12</v>
      </c>
      <c r="M171" t="str">
        <v>line</v>
      </c>
      <c r="N171">
        <f>ROW()</f>
        <v>171</v>
      </c>
    </row>
    <row r="172"/>
    <row r="173" ht="14.449999999999998" customHeight="1">
      <c r="C173" t="str">
        <f>LINK!$C$1000</f>
        <v>Niveaux de fonctionnalité</v>
      </c>
      <c r="E173" t="str">
        <f>LINK!$C$1006</f>
        <v>IMPACTS</v>
      </c>
    </row>
    <row r="174" ht="60.75" customHeight="1">
      <c r="E174" t="str">
        <f>LINK!$C$966</f>
        <v>Efficacité énergétique</v>
      </c>
      <c r="F174" t="str">
        <f>LINK!$C$967</f>
        <v>Flexibilité énergétique et stockage de l’énergie</v>
      </c>
      <c r="G174" t="str">
        <f>LINK!$C$968</f>
        <v>Confort</v>
      </c>
      <c r="H174" t="str">
        <f>LINK!$C$969</f>
        <v>Caractère pratique</v>
      </c>
      <c r="I174" t="str">
        <f>LINK!$C$970</f>
        <v>Santé, bien-être et accessibilité</v>
      </c>
      <c r="J174" t="str">
        <f>LINK!$C$971</f>
        <v>Entretien et prédiction des pannes</v>
      </c>
      <c r="K174" t="str">
        <f>LINK!$C$972</f>
        <v>Information des occupants</v>
      </c>
    </row>
    <row r="175" ht="15.75" customHeight="1">
      <c r="C175" t="str">
        <f>LINK!$C$1001</f>
        <v>Niveau 0</v>
      </c>
      <c r="D175" t="str">
        <f>VLOOKUP(C171,overview_of_services!$B$4:$I$111,4,FALSE)</f>
        <v>Niveau défini par l'utilisateur 1-0</v>
      </c>
      <c r="E175">
        <v>0</v>
      </c>
      <c r="F175">
        <v>0</v>
      </c>
      <c r="G175">
        <v>0</v>
      </c>
      <c r="H175">
        <v>0</v>
      </c>
      <c r="I175">
        <v>0</v>
      </c>
      <c r="J175">
        <v>0</v>
      </c>
      <c r="K175">
        <v>0</v>
      </c>
    </row>
    <row r="176">
      <c r="C176" t="str">
        <f>LINK!$C$1002</f>
        <v>Niveau 1</v>
      </c>
      <c r="D176" t="str">
        <f>VLOOKUP(C171,overview_of_services!$B$4:$I$111,5,FALSE)</f>
        <v>Niveau défini par l'utilisateur 1-1</v>
      </c>
      <c r="E176">
        <v>0</v>
      </c>
      <c r="F176">
        <v>0</v>
      </c>
      <c r="G176">
        <v>0</v>
      </c>
      <c r="H176">
        <v>0</v>
      </c>
      <c r="I176">
        <v>0</v>
      </c>
      <c r="J176">
        <v>0</v>
      </c>
      <c r="K176">
        <v>0</v>
      </c>
    </row>
    <row r="177">
      <c r="C177" t="str">
        <f>LINK!$C$1003</f>
        <v>Niveau 2</v>
      </c>
      <c r="D177" t="str">
        <f>VLOOKUP(C171,overview_of_services!$B$4:$I$111,6,FALSE)</f>
        <v>Niveau défini par l'utilisateur 1-2</v>
      </c>
      <c r="E177">
        <v>0</v>
      </c>
      <c r="F177">
        <v>0</v>
      </c>
      <c r="G177">
        <v>0</v>
      </c>
      <c r="H177">
        <v>0</v>
      </c>
      <c r="I177">
        <v>0</v>
      </c>
      <c r="J177">
        <v>0</v>
      </c>
      <c r="K177">
        <v>0</v>
      </c>
    </row>
    <row r="178">
      <c r="C178" t="str">
        <f>LINK!$C$1004</f>
        <v>Niveau 3</v>
      </c>
      <c r="D178" t="str">
        <f>VLOOKUP(C171,overview_of_services!$B$4:$I$111,7,FALSE)</f>
        <v>Niveau défini par l'utilisateur 1-3</v>
      </c>
      <c r="E178">
        <v>0</v>
      </c>
      <c r="F178">
        <v>0</v>
      </c>
      <c r="G178">
        <v>0</v>
      </c>
      <c r="H178">
        <v>0</v>
      </c>
      <c r="I178">
        <v>0</v>
      </c>
      <c r="J178">
        <v>0</v>
      </c>
      <c r="K178">
        <v>0</v>
      </c>
    </row>
    <row r="179">
      <c r="C179" t="str">
        <f>LINK!$C$1005</f>
        <v>Niveau 4</v>
      </c>
      <c r="D179" t="str">
        <f>VLOOKUP(C171,overview_of_services!$B$4:$I$111,8,FALSE)</f>
        <v>Niveau défini par l'utilisateur 1-4</v>
      </c>
      <c r="E179">
        <v>0</v>
      </c>
      <c r="F179">
        <v>0</v>
      </c>
      <c r="G179">
        <v>0</v>
      </c>
      <c r="H179">
        <v>0</v>
      </c>
      <c r="I179">
        <v>0</v>
      </c>
      <c r="J179">
        <v>0</v>
      </c>
      <c r="K179">
        <v>0</v>
      </c>
    </row>
    <row r="180" ht="15.75" customHeight="1"/>
    <row r="181" ht="15.75" customHeight="1">
      <c r="D181" t="str">
        <f>LINK!$C$1007</f>
        <v>Sources d'information</v>
      </c>
      <c r="E181" t="str">
        <v xml:space="preserve"> </v>
      </c>
      <c r="F181" t="str">
        <v xml:space="preserve"> </v>
      </c>
      <c r="G181" t="str">
        <v xml:space="preserve"> </v>
      </c>
      <c r="H181" t="str">
        <v xml:space="preserve"> </v>
      </c>
      <c r="I181" t="str">
        <v xml:space="preserve"> </v>
      </c>
      <c r="J181" t="str">
        <v xml:space="preserve"> </v>
      </c>
      <c r="K181" t="str">
        <v xml:space="preserve"> </v>
      </c>
    </row>
    <row r="182" ht="15.75" customHeight="1">
      <c r="D182" t="str">
        <f>LINK!$C$1008</f>
        <v>Standard?</v>
      </c>
    </row>
    <row r="183" ht="15.75" customHeight="1"/>
    <row r="184" ht="15.75" customHeight="1">
      <c r="C184" t="str">
        <f>LINK!$C$998</f>
        <v>code</v>
      </c>
      <c r="D184" t="str">
        <f>LINK!$C$999</f>
        <v>service</v>
      </c>
      <c r="E184">
        <f>VLOOKUP(C185,overview_of_services!$B$4:$O$111,9,FALSE)</f>
        <v>0</v>
      </c>
    </row>
    <row r="185" ht="16.5" customHeight="1">
      <c r="C185" t="str">
        <f>LINK!C907</f>
        <v>C-E3</v>
      </c>
      <c r="D185" t="str">
        <f>VLOOKUP(C185,overview_of_services!$B$4:$I$111,3,FALSE)</f>
        <v>Service à potentiel d'intelligence défini par l'utilisateur 13</v>
      </c>
      <c r="F185" t="str">
        <f>LINK!$C$1009</f>
        <v>Groupe de services</v>
      </c>
      <c r="G185" t="str">
        <f>VLOOKUP(C185,overview_of_services!$B$4:$I$111,2,FALSE)</f>
        <v>Groupe de services définis par l'utilisateur 13</v>
      </c>
      <c r="M185" t="str">
        <v>line</v>
      </c>
      <c r="N185">
        <f>ROW()</f>
        <v>185</v>
      </c>
    </row>
    <row r="186"/>
    <row r="187" ht="14.449999999999998" customHeight="1">
      <c r="C187" t="str">
        <f>LINK!$C$1000</f>
        <v>Niveaux de fonctionnalité</v>
      </c>
      <c r="E187" t="str">
        <f>LINK!$C$1006</f>
        <v>IMPACTS</v>
      </c>
    </row>
    <row r="188" ht="60.75" customHeight="1">
      <c r="E188" t="str">
        <f>LINK!$C$966</f>
        <v>Efficacité énergétique</v>
      </c>
      <c r="F188" t="str">
        <f>LINK!$C$967</f>
        <v>Flexibilité énergétique et stockage de l’énergie</v>
      </c>
      <c r="G188" t="str">
        <f>LINK!$C$968</f>
        <v>Confort</v>
      </c>
      <c r="H188" t="str">
        <f>LINK!$C$969</f>
        <v>Caractère pratique</v>
      </c>
      <c r="I188" t="str">
        <f>LINK!$C$970</f>
        <v>Santé, bien-être et accessibilité</v>
      </c>
      <c r="J188" t="str">
        <f>LINK!$C$971</f>
        <v>Entretien et prédiction des pannes</v>
      </c>
      <c r="K188" t="str">
        <f>LINK!$C$972</f>
        <v>Information des occupants</v>
      </c>
    </row>
    <row r="189" ht="15.75" customHeight="1">
      <c r="C189" t="str">
        <f>LINK!$C$1001</f>
        <v>Niveau 0</v>
      </c>
      <c r="D189" t="str">
        <f>VLOOKUP(C185,overview_of_services!$B$4:$I$111,4,FALSE)</f>
        <v>Niveau défini par l'utilisateur 1-0</v>
      </c>
      <c r="E189">
        <v>0</v>
      </c>
      <c r="F189">
        <v>0</v>
      </c>
      <c r="G189">
        <v>0</v>
      </c>
      <c r="H189">
        <v>0</v>
      </c>
      <c r="I189">
        <v>0</v>
      </c>
      <c r="J189">
        <v>0</v>
      </c>
      <c r="K189">
        <v>0</v>
      </c>
    </row>
    <row r="190">
      <c r="C190" t="str">
        <f>LINK!$C$1002</f>
        <v>Niveau 1</v>
      </c>
      <c r="D190" t="str">
        <f>VLOOKUP(C185,overview_of_services!$B$4:$I$111,5,FALSE)</f>
        <v>Niveau défini par l'utilisateur 1-1</v>
      </c>
      <c r="E190">
        <v>0</v>
      </c>
      <c r="F190">
        <v>0</v>
      </c>
      <c r="G190">
        <v>0</v>
      </c>
      <c r="H190">
        <v>0</v>
      </c>
      <c r="I190">
        <v>0</v>
      </c>
      <c r="J190">
        <v>0</v>
      </c>
      <c r="K190">
        <v>0</v>
      </c>
    </row>
    <row r="191">
      <c r="C191" t="str">
        <f>LINK!$C$1003</f>
        <v>Niveau 2</v>
      </c>
      <c r="D191" t="str">
        <f>VLOOKUP(C185,overview_of_services!$B$4:$I$111,6,FALSE)</f>
        <v>Niveau défini par l'utilisateur 1-2</v>
      </c>
      <c r="E191">
        <v>0</v>
      </c>
      <c r="F191">
        <v>0</v>
      </c>
      <c r="G191">
        <v>0</v>
      </c>
      <c r="H191">
        <v>0</v>
      </c>
      <c r="I191">
        <v>0</v>
      </c>
      <c r="J191">
        <v>0</v>
      </c>
      <c r="K191">
        <v>0</v>
      </c>
    </row>
    <row r="192">
      <c r="C192" t="str">
        <f>LINK!$C$1004</f>
        <v>Niveau 3</v>
      </c>
      <c r="D192" t="str">
        <f>VLOOKUP(C185,overview_of_services!$B$4:$I$111,7,FALSE)</f>
        <v>Niveau défini par l'utilisateur 1-3</v>
      </c>
      <c r="E192">
        <v>0</v>
      </c>
      <c r="F192">
        <v>0</v>
      </c>
      <c r="G192">
        <v>0</v>
      </c>
      <c r="H192">
        <v>0</v>
      </c>
      <c r="I192">
        <v>0</v>
      </c>
      <c r="J192">
        <v>0</v>
      </c>
      <c r="K192">
        <v>0</v>
      </c>
    </row>
    <row r="193">
      <c r="C193" t="str">
        <f>LINK!$C$1005</f>
        <v>Niveau 4</v>
      </c>
      <c r="D193" t="str">
        <f>VLOOKUP(C185,overview_of_services!$B$4:$I$111,8,FALSE)</f>
        <v>Niveau défini par l'utilisateur 1-4</v>
      </c>
      <c r="E193">
        <v>0</v>
      </c>
      <c r="F193">
        <v>0</v>
      </c>
      <c r="G193">
        <v>0</v>
      </c>
      <c r="H193">
        <v>0</v>
      </c>
      <c r="I193">
        <v>0</v>
      </c>
      <c r="J193">
        <v>0</v>
      </c>
      <c r="K193">
        <v>0</v>
      </c>
    </row>
    <row r="194" ht="15.75" customHeight="1"/>
    <row r="195" ht="15.75" customHeight="1">
      <c r="D195" t="str">
        <f>LINK!$C$1007</f>
        <v>Sources d'information</v>
      </c>
      <c r="E195" t="str">
        <v xml:space="preserve"> </v>
      </c>
      <c r="F195" t="str">
        <v xml:space="preserve"> </v>
      </c>
      <c r="G195" t="str">
        <v xml:space="preserve"> </v>
      </c>
      <c r="H195" t="str">
        <v xml:space="preserve"> </v>
      </c>
      <c r="I195" t="str">
        <v xml:space="preserve"> </v>
      </c>
      <c r="J195" t="str">
        <v xml:space="preserve"> </v>
      </c>
      <c r="K195" t="str">
        <v xml:space="preserve"> </v>
      </c>
    </row>
    <row r="196" ht="15.75" customHeight="1">
      <c r="D196" t="str">
        <f>LINK!$C$1008</f>
        <v>Standard?</v>
      </c>
    </row>
    <row r="197" ht="15.75" customHeight="1"/>
    <row r="198" ht="15.75" customHeight="1">
      <c r="C198" t="str">
        <f>LINK!$C$998</f>
        <v>code</v>
      </c>
      <c r="D198" t="str">
        <f>LINK!$C$999</f>
        <v>service</v>
      </c>
      <c r="E198">
        <f>VLOOKUP(C199,overview_of_services!$B$4:$O$111,9,FALSE)</f>
        <v>0</v>
      </c>
    </row>
    <row r="199" ht="16.5" customHeight="1">
      <c r="C199" t="str">
        <f>LINK!C908</f>
        <v>C-E4</v>
      </c>
      <c r="D199" t="str">
        <f>VLOOKUP(C199,overview_of_services!$B$4:$I$111,3,FALSE)</f>
        <v>Service à potentiel d'intelligence défini par l'utilisateur 14</v>
      </c>
      <c r="F199" t="str">
        <f>LINK!$C$1009</f>
        <v>Groupe de services</v>
      </c>
      <c r="G199" t="str">
        <f>VLOOKUP(C199,overview_of_services!$B$4:$I$111,2,FALSE)</f>
        <v>Groupe de services définis par l'utilisateur 14</v>
      </c>
      <c r="M199" t="str">
        <v>line</v>
      </c>
      <c r="N199">
        <f>ROW()</f>
        <v>199</v>
      </c>
    </row>
    <row r="200"/>
    <row r="201" ht="14.449999999999998" customHeight="1">
      <c r="C201" t="str">
        <f>LINK!$C$1000</f>
        <v>Niveaux de fonctionnalité</v>
      </c>
      <c r="E201" t="str">
        <f>LINK!$C$1006</f>
        <v>IMPACTS</v>
      </c>
    </row>
    <row r="202" ht="60.75" customHeight="1">
      <c r="E202" t="str">
        <f>LINK!$C$966</f>
        <v>Efficacité énergétique</v>
      </c>
      <c r="F202" t="str">
        <f>LINK!$C$967</f>
        <v>Flexibilité énergétique et stockage de l’énergie</v>
      </c>
      <c r="G202" t="str">
        <f>LINK!$C$968</f>
        <v>Confort</v>
      </c>
      <c r="H202" t="str">
        <f>LINK!$C$969</f>
        <v>Caractère pratique</v>
      </c>
      <c r="I202" t="str">
        <f>LINK!$C$970</f>
        <v>Santé, bien-être et accessibilité</v>
      </c>
      <c r="J202" t="str">
        <f>LINK!$C$971</f>
        <v>Entretien et prédiction des pannes</v>
      </c>
      <c r="K202" t="str">
        <f>LINK!$C$972</f>
        <v>Information des occupants</v>
      </c>
    </row>
    <row r="203" ht="15.75" customHeight="1">
      <c r="C203" t="str">
        <f>LINK!$C$1001</f>
        <v>Niveau 0</v>
      </c>
      <c r="D203" t="str">
        <f>VLOOKUP(C199,overview_of_services!$B$4:$I$111,4,FALSE)</f>
        <v>Niveau défini par l'utilisateur 1-0</v>
      </c>
      <c r="E203">
        <v>0</v>
      </c>
      <c r="F203">
        <v>0</v>
      </c>
      <c r="G203">
        <v>0</v>
      </c>
      <c r="H203">
        <v>0</v>
      </c>
      <c r="I203">
        <v>0</v>
      </c>
      <c r="J203">
        <v>0</v>
      </c>
      <c r="K203">
        <v>0</v>
      </c>
    </row>
    <row r="204">
      <c r="C204" t="str">
        <f>LINK!$C$1002</f>
        <v>Niveau 1</v>
      </c>
      <c r="D204" t="str">
        <f>VLOOKUP(C199,overview_of_services!$B$4:$I$111,5,FALSE)</f>
        <v>Niveau défini par l'utilisateur 1-1</v>
      </c>
      <c r="E204">
        <v>0</v>
      </c>
      <c r="F204">
        <v>0</v>
      </c>
      <c r="G204">
        <v>0</v>
      </c>
      <c r="H204">
        <v>0</v>
      </c>
      <c r="I204">
        <v>0</v>
      </c>
      <c r="J204">
        <v>0</v>
      </c>
      <c r="K204">
        <v>0</v>
      </c>
    </row>
    <row r="205">
      <c r="C205" t="str">
        <f>LINK!$C$1003</f>
        <v>Niveau 2</v>
      </c>
      <c r="D205" t="str">
        <f>VLOOKUP(C199,overview_of_services!$B$4:$I$111,6,FALSE)</f>
        <v>Niveau défini par l'utilisateur 1-2</v>
      </c>
      <c r="E205">
        <v>0</v>
      </c>
      <c r="F205">
        <v>0</v>
      </c>
      <c r="G205">
        <v>0</v>
      </c>
      <c r="H205">
        <v>0</v>
      </c>
      <c r="I205">
        <v>0</v>
      </c>
      <c r="J205">
        <v>0</v>
      </c>
      <c r="K205">
        <v>0</v>
      </c>
    </row>
    <row r="206">
      <c r="C206" t="str">
        <f>LINK!$C$1004</f>
        <v>Niveau 3</v>
      </c>
      <c r="D206" t="str">
        <f>VLOOKUP(C199,overview_of_services!$B$4:$I$111,7,FALSE)</f>
        <v>Niveau défini par l'utilisateur 1-3</v>
      </c>
      <c r="E206">
        <v>0</v>
      </c>
      <c r="F206">
        <v>0</v>
      </c>
      <c r="G206">
        <v>0</v>
      </c>
      <c r="H206">
        <v>0</v>
      </c>
      <c r="I206">
        <v>0</v>
      </c>
      <c r="J206">
        <v>0</v>
      </c>
      <c r="K206">
        <v>0</v>
      </c>
    </row>
    <row r="207">
      <c r="C207" t="str">
        <f>LINK!$C$1005</f>
        <v>Niveau 4</v>
      </c>
      <c r="D207" t="str">
        <f>VLOOKUP(C199,overview_of_services!$B$4:$I$111,8,FALSE)</f>
        <v>Niveau défini par l'utilisateur 1-4</v>
      </c>
      <c r="E207">
        <v>0</v>
      </c>
      <c r="F207">
        <v>0</v>
      </c>
      <c r="G207">
        <v>0</v>
      </c>
      <c r="H207">
        <v>0</v>
      </c>
      <c r="I207">
        <v>0</v>
      </c>
      <c r="J207">
        <v>0</v>
      </c>
      <c r="K207">
        <v>0</v>
      </c>
    </row>
    <row r="208" ht="15.75" customHeight="1"/>
    <row r="209" ht="15.75" customHeight="1">
      <c r="D209" t="str">
        <f>LINK!$C$1007</f>
        <v>Sources d'information</v>
      </c>
      <c r="E209" t="str">
        <v xml:space="preserve"> </v>
      </c>
      <c r="F209" t="str">
        <v xml:space="preserve"> </v>
      </c>
      <c r="G209" t="str">
        <v xml:space="preserve"> </v>
      </c>
      <c r="H209" t="str">
        <v xml:space="preserve"> </v>
      </c>
      <c r="I209" t="str">
        <v xml:space="preserve"> </v>
      </c>
      <c r="J209" t="str">
        <v xml:space="preserve"> </v>
      </c>
      <c r="K209" t="str">
        <v xml:space="preserve"> </v>
      </c>
    </row>
    <row r="210" ht="15.75" customHeight="1">
      <c r="D210" t="str">
        <f>LINK!$C$1008</f>
        <v>Standard?</v>
      </c>
    </row>
    <row r="211" ht="15.75" customHeight="1"/>
    <row r="212" ht="15.75" customHeight="1">
      <c r="C212" t="str">
        <f>LINK!$C$998</f>
        <v>code</v>
      </c>
      <c r="D212" t="str">
        <f>LINK!$C$999</f>
        <v>service</v>
      </c>
      <c r="E212">
        <f>VLOOKUP(C213,overview_of_services!$B$4:$O$111,9,FALSE)</f>
        <v>0</v>
      </c>
    </row>
    <row r="213" ht="16.5" customHeight="1">
      <c r="C213" t="str">
        <f>LINK!C909</f>
        <v>C-E5</v>
      </c>
      <c r="D213" t="str">
        <f>VLOOKUP(C213,overview_of_services!$B$4:$I$111,3,FALSE)</f>
        <v>Service à potentiel d'intelligence défini par l'utilisateur 15</v>
      </c>
      <c r="F213" t="str">
        <f>LINK!$C$1009</f>
        <v>Groupe de services</v>
      </c>
      <c r="G213" t="str">
        <f>VLOOKUP(C213,overview_of_services!$B$4:$I$111,2,FALSE)</f>
        <v>Groupe de services définis par l'utilisateur 15</v>
      </c>
      <c r="M213" t="str">
        <v>line</v>
      </c>
      <c r="N213">
        <f>ROW()</f>
        <v>213</v>
      </c>
    </row>
    <row r="214"/>
    <row r="215" ht="14.449999999999998" customHeight="1">
      <c r="C215" t="str">
        <f>LINK!$C$1000</f>
        <v>Niveaux de fonctionnalité</v>
      </c>
      <c r="E215" t="str">
        <f>LINK!$C$1006</f>
        <v>IMPACTS</v>
      </c>
    </row>
    <row r="216" ht="60.75" customHeight="1">
      <c r="E216" t="str">
        <f>LINK!$C$966</f>
        <v>Efficacité énergétique</v>
      </c>
      <c r="F216" t="str">
        <f>LINK!$C$967</f>
        <v>Flexibilité énergétique et stockage de l’énergie</v>
      </c>
      <c r="G216" t="str">
        <f>LINK!$C$968</f>
        <v>Confort</v>
      </c>
      <c r="H216" t="str">
        <f>LINK!$C$969</f>
        <v>Caractère pratique</v>
      </c>
      <c r="I216" t="str">
        <f>LINK!$C$970</f>
        <v>Santé, bien-être et accessibilité</v>
      </c>
      <c r="J216" t="str">
        <f>LINK!$C$971</f>
        <v>Entretien et prédiction des pannes</v>
      </c>
      <c r="K216" t="str">
        <f>LINK!$C$972</f>
        <v>Information des occupants</v>
      </c>
    </row>
    <row r="217" ht="15.75" customHeight="1">
      <c r="C217" t="str">
        <f>LINK!$C$1001</f>
        <v>Niveau 0</v>
      </c>
      <c r="D217" t="str">
        <f>VLOOKUP(C213,overview_of_services!$B$4:$I$111,4,FALSE)</f>
        <v>Niveau défini par l'utilisateur 1-0</v>
      </c>
      <c r="E217">
        <v>0</v>
      </c>
      <c r="F217">
        <v>0</v>
      </c>
      <c r="G217">
        <v>0</v>
      </c>
      <c r="H217">
        <v>0</v>
      </c>
      <c r="I217">
        <v>0</v>
      </c>
      <c r="J217">
        <v>0</v>
      </c>
      <c r="K217">
        <v>0</v>
      </c>
    </row>
    <row r="218">
      <c r="C218" t="str">
        <f>LINK!$C$1002</f>
        <v>Niveau 1</v>
      </c>
      <c r="D218" t="str">
        <f>VLOOKUP(C213,overview_of_services!$B$4:$I$111,5,FALSE)</f>
        <v>Niveau défini par l'utilisateur 1-1</v>
      </c>
      <c r="E218">
        <v>0</v>
      </c>
      <c r="F218">
        <v>0</v>
      </c>
      <c r="G218">
        <v>0</v>
      </c>
      <c r="H218">
        <v>0</v>
      </c>
      <c r="I218">
        <v>0</v>
      </c>
      <c r="J218">
        <v>0</v>
      </c>
      <c r="K218">
        <v>0</v>
      </c>
    </row>
    <row r="219">
      <c r="C219" t="str">
        <f>LINK!$C$1003</f>
        <v>Niveau 2</v>
      </c>
      <c r="D219" t="str">
        <f>VLOOKUP(C213,overview_of_services!$B$4:$I$111,6,FALSE)</f>
        <v>Niveau défini par l'utilisateur 1-2</v>
      </c>
      <c r="E219">
        <v>0</v>
      </c>
      <c r="F219">
        <v>0</v>
      </c>
      <c r="G219">
        <v>0</v>
      </c>
      <c r="H219">
        <v>0</v>
      </c>
      <c r="I219">
        <v>0</v>
      </c>
      <c r="J219">
        <v>0</v>
      </c>
      <c r="K219">
        <v>0</v>
      </c>
    </row>
    <row r="220">
      <c r="C220" t="str">
        <f>LINK!$C$1004</f>
        <v>Niveau 3</v>
      </c>
      <c r="D220" t="str">
        <f>VLOOKUP(C213,overview_of_services!$B$4:$I$111,7,FALSE)</f>
        <v>Niveau défini par l'utilisateur 1-3</v>
      </c>
      <c r="E220">
        <v>0</v>
      </c>
      <c r="F220">
        <v>0</v>
      </c>
      <c r="G220">
        <v>0</v>
      </c>
      <c r="H220">
        <v>0</v>
      </c>
      <c r="I220">
        <v>0</v>
      </c>
      <c r="J220">
        <v>0</v>
      </c>
      <c r="K220">
        <v>0</v>
      </c>
    </row>
    <row r="221">
      <c r="C221" t="str">
        <f>LINK!$C$1005</f>
        <v>Niveau 4</v>
      </c>
      <c r="D221" t="str">
        <f>VLOOKUP(C213,overview_of_services!$B$4:$I$111,8,FALSE)</f>
        <v>Niveau défini par l'utilisateur 1-4</v>
      </c>
      <c r="E221">
        <v>0</v>
      </c>
      <c r="F221">
        <v>0</v>
      </c>
      <c r="G221">
        <v>0</v>
      </c>
      <c r="H221">
        <v>0</v>
      </c>
      <c r="I221">
        <v>0</v>
      </c>
      <c r="J221">
        <v>0</v>
      </c>
      <c r="K221">
        <v>0</v>
      </c>
    </row>
    <row r="222" ht="15.75" customHeight="1"/>
    <row r="223" ht="15.75" customHeight="1">
      <c r="D223" t="str">
        <f>LINK!$C$1007</f>
        <v>Sources d'information</v>
      </c>
      <c r="E223" t="str">
        <v xml:space="preserve"> </v>
      </c>
      <c r="F223" t="str">
        <v xml:space="preserve"> </v>
      </c>
      <c r="G223" t="str">
        <v xml:space="preserve"> </v>
      </c>
      <c r="H223" t="str">
        <v xml:space="preserve"> </v>
      </c>
      <c r="I223" t="str">
        <v xml:space="preserve"> </v>
      </c>
      <c r="J223" t="str">
        <v xml:space="preserve"> </v>
      </c>
      <c r="K223" t="str">
        <v xml:space="preserve"> </v>
      </c>
    </row>
    <row r="224" ht="15.75" customHeight="1">
      <c r="D224" t="str">
        <f>LINK!$C$1008</f>
        <v>Standard?</v>
      </c>
    </row>
  </sheetData>
  <mergeCells count="46">
    <mergeCell ref="G4:H4"/>
    <mergeCell ref="C6:D7"/>
    <mergeCell ref="E6:K6"/>
    <mergeCell ref="G18:H18"/>
    <mergeCell ref="C20:D21"/>
    <mergeCell ref="E20:K20"/>
    <mergeCell ref="G86:H86"/>
    <mergeCell ref="G32:H32"/>
    <mergeCell ref="C34:D35"/>
    <mergeCell ref="E34:K34"/>
    <mergeCell ref="G46:H46"/>
    <mergeCell ref="C48:D49"/>
    <mergeCell ref="E48:K48"/>
    <mergeCell ref="C60:D61"/>
    <mergeCell ref="E60:K60"/>
    <mergeCell ref="G72:H72"/>
    <mergeCell ref="C74:D75"/>
    <mergeCell ref="E74:K74"/>
    <mergeCell ref="C145:D146"/>
    <mergeCell ref="E145:K145"/>
    <mergeCell ref="C88:D89"/>
    <mergeCell ref="E88:K88"/>
    <mergeCell ref="G101:H101"/>
    <mergeCell ref="C103:D104"/>
    <mergeCell ref="E103:K103"/>
    <mergeCell ref="G115:H115"/>
    <mergeCell ref="C117:D118"/>
    <mergeCell ref="E117:K117"/>
    <mergeCell ref="C131:D132"/>
    <mergeCell ref="E131:K131"/>
    <mergeCell ref="G143:H143"/>
    <mergeCell ref="G157:H157"/>
    <mergeCell ref="C159:D160"/>
    <mergeCell ref="E159:K159"/>
    <mergeCell ref="G171:H171"/>
    <mergeCell ref="C173:D174"/>
    <mergeCell ref="E173:K173"/>
    <mergeCell ref="G213:H213"/>
    <mergeCell ref="C215:D216"/>
    <mergeCell ref="E215:K215"/>
    <mergeCell ref="G185:H185"/>
    <mergeCell ref="C187:D188"/>
    <mergeCell ref="E187:K187"/>
    <mergeCell ref="G199:H199"/>
    <mergeCell ref="C201:D202"/>
    <mergeCell ref="E201:K201"/>
  </mergeCells>
  <pageMargins left="0.7" right="0.7" top="0.75" bottom="0.75" header="0.3" footer="0.3"/>
  <ignoredErrors>
    <ignoredError numberStoredAsText="1" sqref="A1:O224"/>
  </ignoredErrors>
</worksheet>
</file>

<file path=xl/worksheets/sheet14.xml><?xml version="1.0" encoding="utf-8"?>
<worksheet xmlns="http://schemas.openxmlformats.org/spreadsheetml/2006/main" xmlns:r="http://schemas.openxmlformats.org/officeDocument/2006/relationships">
  <dimension ref="A1:O173"/>
  <sheetViews>
    <sheetView workbookViewId="0" rightToLeft="0"/>
  </sheetViews>
  <cols>
    <col min="1" max="1" customWidth="1" width="3.42578125"/>
    <col min="2" max="2" customWidth="1" width="5.42578125"/>
    <col min="3" max="3" customWidth="1" width="14.42578125"/>
    <col min="4" max="4" customWidth="1" width="60.42578125"/>
    <col min="5" max="5" customWidth="1" width="15.42578125"/>
    <col min="6" max="6" customWidth="1" width="15.42578125"/>
    <col min="7" max="7" customWidth="1" width="15.42578125"/>
    <col min="8" max="8" customWidth="1" width="15.42578125"/>
    <col min="9" max="9" customWidth="1" width="15.42578125"/>
    <col min="10" max="10" customWidth="1" width="15.42578125"/>
    <col min="11" max="11" customWidth="1" width="15.42578125"/>
    <col min="12" max="12" customWidth="1" width="9.42578125"/>
    <col min="13" max="13" customWidth="1" width="0" hidden="true" level="1" outlineLevel="1"/>
    <col min="14" max="14" customWidth="1" width="0"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LINK!C991</f>
        <v>Ventilation</v>
      </c>
    </row>
    <row r="2" ht="26.25" customHeight="1"/>
    <row r="3" ht="17.25" customHeight="1" outlineLevel="1">
      <c r="C3" t="str">
        <f>LINK!$C$998</f>
        <v>code</v>
      </c>
      <c r="D3" t="str">
        <f>LINK!$C$999</f>
        <v>service</v>
      </c>
      <c r="E3">
        <f>VLOOKUP(C4,overview_of_services!$B$4:$O$52,9,FALSE)</f>
        <v>1</v>
      </c>
    </row>
    <row r="4" ht="36.75" customHeight="1" outlineLevel="1">
      <c r="B4" t="str">
        <v>►</v>
      </c>
      <c r="C4" t="str">
        <f>LINK!C285</f>
        <v>V-1a</v>
      </c>
      <c r="D4" t="str">
        <f>VLOOKUP(C4,overview_of_services!$B$4:$I$52,3,FALSE)</f>
        <v>Régulation de l'alimentation en air au niveau de la pièce</v>
      </c>
      <c r="F4" t="str">
        <f>LINK!$C$1009</f>
        <v>Groupe de services</v>
      </c>
      <c r="G4" t="str">
        <f>VLOOKUP(C4,overview_of_services!$B$4:$I$52,2,FALSE)</f>
        <v>Régulation du flux d'air</v>
      </c>
      <c r="M4" t="str">
        <v>line</v>
      </c>
      <c r="N4">
        <f>ROW()</f>
        <v>4</v>
      </c>
    </row>
    <row r="5" ht="5.25" customHeight="1" outlineLevel="1"/>
    <row r="6" ht="20.25" customHeight="1" outlineLevel="2">
      <c r="C6" t="str">
        <f>LINK!$C$1000</f>
        <v>Niveaux de fonctionnalité</v>
      </c>
      <c r="E6" t="str">
        <f>LINK!$C$1006</f>
        <v>IMPACTS</v>
      </c>
    </row>
    <row r="7" ht="36.75" customHeight="1" outlineLevel="2">
      <c r="E7" t="str">
        <f>LINK!$C$966</f>
        <v>Efficacité énergétique</v>
      </c>
      <c r="F7" t="str">
        <f>LINK!$C$967</f>
        <v>Flexibilité énergétique et stockage de l’énergie</v>
      </c>
      <c r="G7" t="str">
        <f>LINK!$C$968</f>
        <v>Confort</v>
      </c>
      <c r="H7" t="str">
        <f>LINK!$C$969</f>
        <v>Caractère pratique</v>
      </c>
      <c r="I7" t="str">
        <f>LINK!$C$970</f>
        <v>Santé, bien-être et accessibilité</v>
      </c>
      <c r="J7" t="str">
        <f>LINK!$C$971</f>
        <v>Entretien et prédiction des pannes</v>
      </c>
      <c r="K7" t="str">
        <f>LINK!$C$972</f>
        <v>Information des occupants</v>
      </c>
    </row>
    <row r="8" ht="35.25" customHeight="1" outlineLevel="2">
      <c r="C8" t="str">
        <f>LINK!$C$1001</f>
        <v>Niveau 0</v>
      </c>
      <c r="D8" t="str">
        <f>VLOOKUP(C4,overview_of_services!$B$4:$I$52,4,FALSE)</f>
        <v>Pas de système de ventilation, ou commande manuelle</v>
      </c>
      <c r="E8">
        <v>0</v>
      </c>
      <c r="F8">
        <v>0</v>
      </c>
      <c r="G8">
        <v>0</v>
      </c>
      <c r="H8">
        <v>0</v>
      </c>
      <c r="I8">
        <v>0</v>
      </c>
      <c r="J8">
        <v>0</v>
      </c>
      <c r="K8">
        <v>0</v>
      </c>
    </row>
    <row r="9" ht="35.25" customHeight="1" outlineLevel="2">
      <c r="C9" t="str">
        <f>LINK!$C$1002</f>
        <v>Niveau 1</v>
      </c>
      <c r="D9" t="str">
        <f>VLOOKUP(C4,overview_of_services!$B$4:$I$52,5,FALSE)</f>
        <v>Régulation programmée</v>
      </c>
      <c r="E9">
        <v>1</v>
      </c>
      <c r="F9">
        <v>0</v>
      </c>
      <c r="G9">
        <v>1</v>
      </c>
      <c r="H9">
        <v>1</v>
      </c>
      <c r="I9">
        <v>1</v>
      </c>
      <c r="J9">
        <v>0</v>
      </c>
      <c r="K9">
        <v>0</v>
      </c>
    </row>
    <row r="10" ht="45" customHeight="1" outlineLevel="2">
      <c r="C10" t="str">
        <f>LINK!$C$1003</f>
        <v>Niveau 2</v>
      </c>
      <c r="D10" t="str">
        <f>VLOOKUP(C4,overview_of_services!$B$4:$I$52,6,FALSE)</f>
        <v>Régulation basée sur l’occupation</v>
      </c>
      <c r="E10">
        <v>1</v>
      </c>
      <c r="F10">
        <v>0</v>
      </c>
      <c r="G10">
        <v>2</v>
      </c>
      <c r="H10">
        <v>2</v>
      </c>
      <c r="I10">
        <v>2</v>
      </c>
      <c r="J10">
        <v>0</v>
      </c>
      <c r="K10">
        <v>0</v>
      </c>
    </row>
    <row r="11" ht="35.25" customHeight="1" outlineLevel="2">
      <c r="C11" t="str">
        <f>LINK!$C$1004</f>
        <v>Niveau 3</v>
      </c>
      <c r="D11" t="str">
        <f>VLOOKUP(C4,overview_of_services!$B$4:$I$52,7,FALSE)</f>
        <v>Régulation centralisée en fonction de données venant de capteurs de qualité de l'air (CO2, COV, humidité...)</v>
      </c>
      <c r="E11">
        <v>2</v>
      </c>
      <c r="F11">
        <v>0</v>
      </c>
      <c r="G11">
        <v>3</v>
      </c>
      <c r="H11">
        <v>3</v>
      </c>
      <c r="I11">
        <v>3</v>
      </c>
      <c r="J11">
        <v>0</v>
      </c>
      <c r="K11">
        <v>0</v>
      </c>
    </row>
    <row r="12" ht="35.25" customHeight="1" outlineLevel="2">
      <c r="C12" t="str">
        <f>LINK!$C$1005</f>
        <v>Niveau 4</v>
      </c>
      <c r="D12" t="str">
        <f>VLOOKUP(C4,overview_of_services!$B$4:$I$52,8,FALSE)</f>
        <v>Régulation par zones en fonction de données venant de capteurs de qualité de l'air (CO2, COV...) avec débit d’air régulé par registres</v>
      </c>
      <c r="E12">
        <v>3</v>
      </c>
      <c r="F12">
        <v>0</v>
      </c>
      <c r="G12">
        <v>3</v>
      </c>
      <c r="H12">
        <v>3</v>
      </c>
      <c r="I12">
        <v>3</v>
      </c>
      <c r="J12">
        <v>0</v>
      </c>
      <c r="K12">
        <v>0</v>
      </c>
    </row>
    <row r="13" ht="6" customHeight="1" outlineLevel="3"/>
    <row r="14" ht="30.75" customHeight="1" outlineLevel="3">
      <c r="D14" t="str">
        <f>LINK!$C$1007</f>
        <v>Sources d'information</v>
      </c>
      <c r="E14" t="str">
        <v xml:space="preserve">  </v>
      </c>
      <c r="F14" t="str">
        <v xml:space="preserve">  </v>
      </c>
      <c r="G14" t="str">
        <v xml:space="preserve">  </v>
      </c>
      <c r="H14" t="str">
        <v xml:space="preserve">  </v>
      </c>
      <c r="I14" t="str">
        <v xml:space="preserve">  </v>
      </c>
      <c r="J14" t="str">
        <v xml:space="preserve">  </v>
      </c>
      <c r="K14" t="str">
        <v xml:space="preserve">  </v>
      </c>
    </row>
    <row r="15" ht="30.75" customHeight="1" outlineLevel="3">
      <c r="D15" t="str">
        <f>LINK!$C$1008</f>
        <v>Standard?</v>
      </c>
      <c r="E15" t="str">
        <v>EN 15232</v>
      </c>
    </row>
    <row r="16" ht="20.25" customHeight="1" outlineLevel="2"/>
    <row r="17" ht="5.25" customHeight="1" outlineLevel="1"/>
    <row r="18" ht="20.25" customHeight="1" outlineLevel="2"/>
    <row r="19" ht="17.25" customHeight="1" outlineLevel="1">
      <c r="C19" t="str">
        <f>LINK!$C$998</f>
        <v>code</v>
      </c>
      <c r="D19" t="str">
        <f>LINK!$C$999</f>
        <v>service</v>
      </c>
      <c r="E19">
        <f>VLOOKUP(C20,overview_of_services!$B$4:$O$52,9,FALSE)</f>
        <v>0</v>
      </c>
    </row>
    <row r="20" ht="36.75" customHeight="1" outlineLevel="1">
      <c r="B20" t="str">
        <v>►</v>
      </c>
      <c r="C20" t="str">
        <f>LINK!C286</f>
        <v>V-1c</v>
      </c>
      <c r="D20" t="str">
        <f>VLOOKUP(C20,overview_of_services!$B$4:$I$52,3,FALSE)</f>
        <v>Régulation du débit d’air ou de la pression au niveau de la centrale de traitement d’air</v>
      </c>
      <c r="F20" t="str">
        <f>LINK!$C$1009</f>
        <v>Groupe de services</v>
      </c>
      <c r="G20" t="str">
        <f>VLOOKUP(C20,overview_of_services!$B$4:$I$52,2,FALSE)</f>
        <v>Régulation du flux d'air</v>
      </c>
      <c r="M20" t="str">
        <v>line</v>
      </c>
      <c r="N20">
        <f>ROW()</f>
        <v>20</v>
      </c>
    </row>
    <row r="21" ht="5.25" customHeight="1" outlineLevel="1"/>
    <row r="22" ht="20.25" customHeight="1" outlineLevel="2">
      <c r="C22" t="str">
        <f>LINK!$C$1000</f>
        <v>Niveaux de fonctionnalité</v>
      </c>
      <c r="E22" t="str">
        <f>LINK!$C$1006</f>
        <v>IMPACTS</v>
      </c>
    </row>
    <row r="23" ht="36.75" customHeight="1" outlineLevel="2">
      <c r="E23" t="str">
        <f>LINK!$C$966</f>
        <v>Efficacité énergétique</v>
      </c>
      <c r="F23" t="str">
        <f>LINK!$C$967</f>
        <v>Flexibilité énergétique et stockage de l’énergie</v>
      </c>
      <c r="G23" t="str">
        <f>LINK!$C$968</f>
        <v>Confort</v>
      </c>
      <c r="H23" t="str">
        <f>LINK!$C$969</f>
        <v>Caractère pratique</v>
      </c>
      <c r="I23" t="str">
        <f>LINK!$C$970</f>
        <v>Santé, bien-être et accessibilité</v>
      </c>
      <c r="J23" t="str">
        <f>LINK!$C$971</f>
        <v>Entretien et prédiction des pannes</v>
      </c>
      <c r="K23" t="str">
        <f>LINK!$C$972</f>
        <v>Information des occupants</v>
      </c>
    </row>
    <row r="24" ht="35.25" customHeight="1" outlineLevel="2">
      <c r="C24" t="str">
        <f>LINK!$C$1001</f>
        <v>Niveau 0</v>
      </c>
      <c r="D24" t="str">
        <f>VLOOKUP(C20,overview_of_services!$B$4:$I$52,4,FALSE)</f>
        <v>Aucune régulation automatique : fournit en continu un débit d'air pour une charge maximale pour toutes les pièces</v>
      </c>
      <c r="E24">
        <v>0</v>
      </c>
      <c r="F24">
        <v>0</v>
      </c>
      <c r="G24">
        <v>0</v>
      </c>
      <c r="H24">
        <v>0</v>
      </c>
      <c r="I24">
        <v>0</v>
      </c>
      <c r="J24">
        <v>0</v>
      </c>
      <c r="K24">
        <v>0</v>
      </c>
    </row>
    <row r="25" ht="35.25" customHeight="1" outlineLevel="2">
      <c r="C25" t="str">
        <f>LINK!$C$1002</f>
        <v>Niveau 1</v>
      </c>
      <c r="D25" t="str">
        <f>VLOOKUP(C20,overview_of_services!$B$4:$I$52,5,FALSE)</f>
        <v>Programmation des heures de mise en marche/arrêt : fournit en continu un débit d'air pour une charge maximale pour toutes les pièces au cours d'un temps d'occupation nominal</v>
      </c>
      <c r="E25">
        <v>1</v>
      </c>
      <c r="F25">
        <v>0</v>
      </c>
      <c r="G25">
        <v>0</v>
      </c>
      <c r="H25">
        <v>0</v>
      </c>
      <c r="I25">
        <v>0</v>
      </c>
      <c r="J25">
        <v>0</v>
      </c>
      <c r="K25">
        <v>0</v>
      </c>
    </row>
    <row r="26" ht="35.25" customHeight="1" outlineLevel="2">
      <c r="C26" t="str">
        <f>LINK!$C$1003</f>
        <v>Niveau 2</v>
      </c>
      <c r="D26" t="str">
        <f>VLOOKUP(C20,overview_of_services!$B$4:$I$52,6,FALSE)</f>
        <v>Régulation multi-niveau : pour diminuer les besoins en énergie auxiliaire du ventilateur</v>
      </c>
      <c r="E26">
        <v>2</v>
      </c>
      <c r="F26">
        <v>0</v>
      </c>
      <c r="G26">
        <v>0</v>
      </c>
      <c r="H26">
        <v>0</v>
      </c>
      <c r="I26">
        <v>0</v>
      </c>
      <c r="J26">
        <v>0</v>
      </c>
      <c r="K26">
        <v>0</v>
      </c>
    </row>
    <row r="27" ht="35.25" customHeight="1" outlineLevel="2">
      <c r="C27" t="str">
        <f>LINK!$C$1004</f>
        <v>Niveau 3</v>
      </c>
      <c r="D27" t="str">
        <f>VLOOKUP(C20,overview_of_services!$B$4:$I$52,7,FALSE)</f>
        <v>Régulation automatique du débit ou de la pression sans réinitialisation de la pression : charge en fonction des alimentations du débit d'air selon les besoins pour toutes les pièces communicantes</v>
      </c>
      <c r="E27">
        <v>3</v>
      </c>
      <c r="F27">
        <v>0</v>
      </c>
      <c r="G27">
        <v>0</v>
      </c>
      <c r="H27">
        <v>0</v>
      </c>
      <c r="I27">
        <v>0</v>
      </c>
      <c r="J27">
        <v>0</v>
      </c>
      <c r="K27">
        <v>0</v>
      </c>
    </row>
    <row r="28" ht="42.75" customHeight="1" outlineLevel="2">
      <c r="C28" t="str">
        <f>LINK!$C$1005</f>
        <v>Niveau 4</v>
      </c>
      <c r="D28" t="str">
        <f>VLOOKUP(C20,overview_of_services!$B$4:$I$52,8,FALSE)</f>
        <v>Régulation automatique du débit ou de la pression avec réinitialisation de la pression : charge en fonction des alimentations du débit d'air selon les besoins pour toutes les pièces communicantes (pour les systèmes à volume d'air variable avec VFD)</v>
      </c>
      <c r="E28">
        <v>3</v>
      </c>
      <c r="F28">
        <v>0</v>
      </c>
      <c r="G28">
        <v>0</v>
      </c>
      <c r="H28">
        <v>0</v>
      </c>
      <c r="I28">
        <v>0</v>
      </c>
      <c r="J28">
        <v>0</v>
      </c>
      <c r="K28">
        <v>0</v>
      </c>
    </row>
    <row r="29" ht="6" customHeight="1" outlineLevel="3"/>
    <row r="30" ht="30.75" customHeight="1" outlineLevel="3">
      <c r="D30" t="str">
        <f>LINK!$C$1007</f>
        <v>Sources d'information</v>
      </c>
      <c r="E30" t="str">
        <v xml:space="preserve">  </v>
      </c>
      <c r="F30" t="str">
        <v xml:space="preserve">  </v>
      </c>
      <c r="G30" t="str">
        <v xml:space="preserve">  </v>
      </c>
      <c r="H30" t="str">
        <v xml:space="preserve">  </v>
      </c>
      <c r="I30" t="str">
        <v xml:space="preserve">  </v>
      </c>
      <c r="J30" t="str">
        <v xml:space="preserve">  </v>
      </c>
      <c r="K30" t="str">
        <v xml:space="preserve">  </v>
      </c>
    </row>
    <row r="31" ht="30.75" customHeight="1" outlineLevel="3">
      <c r="D31" t="str">
        <f>LINK!$C$1008</f>
        <v>Standard?</v>
      </c>
      <c r="E31" t="str">
        <v>EN 15232</v>
      </c>
    </row>
    <row r="32" ht="20.25" customHeight="1" outlineLevel="2"/>
    <row r="33" ht="20.25" customHeight="1" outlineLevel="2"/>
    <row r="34" ht="5.25" customHeight="1" outlineLevel="1"/>
    <row r="35" ht="20.25" customHeight="1" outlineLevel="2"/>
    <row r="36" ht="17.25" customHeight="1" outlineLevel="1">
      <c r="C36" t="str">
        <f>LINK!$C$998</f>
        <v>code</v>
      </c>
      <c r="D36" t="str">
        <f>LINK!$C$999</f>
        <v>service</v>
      </c>
      <c r="E36">
        <f>VLOOKUP(C37,overview_of_services!$B$4:$O$52,9,FALSE)</f>
        <v>0</v>
      </c>
    </row>
    <row r="37" ht="36.75" customHeight="1" outlineLevel="1">
      <c r="B37" t="str">
        <v>►</v>
      </c>
      <c r="C37" t="str">
        <f>LINK!C287</f>
        <v>V-2c</v>
      </c>
      <c r="D37" t="str">
        <f>VLOOKUP(C37,overview_of_services!$B$4:$I$52,3,FALSE)</f>
        <v>Commande de récupération de chaleur : prévention des surchauffes</v>
      </c>
      <c r="F37" t="str">
        <f>LINK!$C$1009</f>
        <v>Groupe de services</v>
      </c>
      <c r="G37" t="str">
        <f>VLOOKUP(C37,overview_of_services!$B$4:$I$52,2,FALSE)</f>
        <v>Régulation de la température de l'air</v>
      </c>
      <c r="M37" t="str">
        <v>line</v>
      </c>
      <c r="N37">
        <f>ROW()</f>
        <v>37</v>
      </c>
    </row>
    <row r="38" ht="5.25" customHeight="1" outlineLevel="1"/>
    <row r="39" ht="20.25" customHeight="1" outlineLevel="2">
      <c r="C39" t="str">
        <f>LINK!$C$1000</f>
        <v>Niveaux de fonctionnalité</v>
      </c>
      <c r="E39" t="str">
        <f>LINK!$C$1006</f>
        <v>IMPACTS</v>
      </c>
    </row>
    <row r="40" ht="36.75" customHeight="1" outlineLevel="2">
      <c r="E40" t="str">
        <f>LINK!$C$966</f>
        <v>Efficacité énergétique</v>
      </c>
      <c r="F40" t="str">
        <f>LINK!$C$967</f>
        <v>Flexibilité énergétique et stockage de l’énergie</v>
      </c>
      <c r="G40" t="str">
        <f>LINK!$C$968</f>
        <v>Confort</v>
      </c>
      <c r="H40" t="str">
        <f>LINK!$C$969</f>
        <v>Caractère pratique</v>
      </c>
      <c r="I40" t="str">
        <f>LINK!$C$970</f>
        <v>Santé, bien-être et accessibilité</v>
      </c>
      <c r="J40" t="str">
        <f>LINK!$C$971</f>
        <v>Entretien et prédiction des pannes</v>
      </c>
      <c r="K40" t="str">
        <f>LINK!$C$972</f>
        <v>Information des occupants</v>
      </c>
    </row>
    <row r="41" ht="35.25" customHeight="1" outlineLevel="2">
      <c r="C41" t="str">
        <f>LINK!$C$1001</f>
        <v>Niveau 0</v>
      </c>
      <c r="D41" t="str">
        <f>VLOOKUP(C37,overview_of_services!$B$4:$I$52,4,FALSE)</f>
        <v>Sans régulation de surchauffe</v>
      </c>
      <c r="E41">
        <v>0</v>
      </c>
      <c r="F41">
        <v>0</v>
      </c>
      <c r="G41">
        <v>0</v>
      </c>
      <c r="H41">
        <v>0</v>
      </c>
      <c r="I41">
        <v>0</v>
      </c>
      <c r="J41">
        <v>0</v>
      </c>
      <c r="K41">
        <v>0</v>
      </c>
    </row>
    <row r="42" ht="35.25" customHeight="1" outlineLevel="2">
      <c r="C42" t="str">
        <f>LINK!$C$1002</f>
        <v>Niveau 1</v>
      </c>
      <c r="D42" t="str">
        <f>VLOOKUP(C37,overview_of_services!$B$4:$I$52,5,FALSE)</f>
        <v>Modulation ou bipasse de la récupération de chaleur selon des données venant de capteurs dans l'air extrait</v>
      </c>
      <c r="E42">
        <v>1</v>
      </c>
      <c r="F42">
        <v>0</v>
      </c>
      <c r="G42">
        <v>1</v>
      </c>
      <c r="H42">
        <v>1</v>
      </c>
      <c r="I42">
        <v>1</v>
      </c>
      <c r="J42">
        <v>0</v>
      </c>
      <c r="K42">
        <v>0</v>
      </c>
    </row>
    <row r="43" ht="35.25" customHeight="1" outlineLevel="2">
      <c r="C43" t="str">
        <f>LINK!$C$1003</f>
        <v>Niveau 2</v>
      </c>
      <c r="D43" t="str">
        <f>VLOOKUP(C37,overview_of_services!$B$4:$I$52,6,FALSE)</f>
        <v>Modulation ou bipasse de la récupération de chaleur selon des données venant de capteurs dans l'air extrait ou du contrôle prédictif</v>
      </c>
      <c r="E43">
        <v>2</v>
      </c>
      <c r="F43">
        <v>0</v>
      </c>
      <c r="G43">
        <v>2</v>
      </c>
      <c r="H43">
        <v>2</v>
      </c>
      <c r="I43">
        <v>2</v>
      </c>
      <c r="J43">
        <v>0</v>
      </c>
      <c r="K43">
        <v>0</v>
      </c>
    </row>
    <row r="44" ht="35.25" customHeight="1" outlineLevel="2">
      <c r="C44" t="str">
        <f>LINK!$C$1004</f>
        <v>Niveau 3</v>
      </c>
      <c r="D44">
        <f>VLOOKUP(C37,overview_of_services!$B$4:$I$52,7,FALSE)</f>
        <v>0</v>
      </c>
      <c r="E44" t="str">
        <v xml:space="preserve"> -</v>
      </c>
      <c r="F44" t="str">
        <v xml:space="preserve"> -</v>
      </c>
      <c r="G44" t="str">
        <v xml:space="preserve"> -</v>
      </c>
      <c r="H44" t="str">
        <v xml:space="preserve"> -</v>
      </c>
      <c r="I44" t="str">
        <v xml:space="preserve"> -</v>
      </c>
      <c r="J44" t="str">
        <v xml:space="preserve"> -</v>
      </c>
      <c r="K44" t="str">
        <v xml:space="preserve"> -</v>
      </c>
    </row>
    <row r="45" ht="35.25" customHeight="1" outlineLevel="2">
      <c r="C45" t="str">
        <f>LINK!$C$1005</f>
        <v>Niveau 4</v>
      </c>
      <c r="D45">
        <f>VLOOKUP(C37,overview_of_services!$B$4:$I$52,8,FALSE)</f>
        <v>0</v>
      </c>
    </row>
    <row r="46" ht="6" customHeight="1" outlineLevel="3"/>
    <row r="47" ht="30.75" customHeight="1" outlineLevel="3">
      <c r="D47" t="str">
        <f>LINK!$C$1007</f>
        <v>Sources d'information</v>
      </c>
      <c r="E47" t="str">
        <v xml:space="preserve">  </v>
      </c>
      <c r="F47" t="str">
        <v xml:space="preserve">  </v>
      </c>
      <c r="G47" t="str">
        <v xml:space="preserve">  </v>
      </c>
      <c r="H47" t="str">
        <v xml:space="preserve">  </v>
      </c>
      <c r="I47" t="str">
        <v xml:space="preserve">  </v>
      </c>
      <c r="J47" t="str">
        <v xml:space="preserve">  </v>
      </c>
      <c r="K47" t="str">
        <v xml:space="preserve">  </v>
      </c>
    </row>
    <row r="48" ht="30.75" customHeight="1" outlineLevel="3">
      <c r="D48" t="str">
        <f>LINK!$C$1008</f>
        <v>Standard?</v>
      </c>
      <c r="E48" t="str">
        <v>EN 15232</v>
      </c>
    </row>
    <row r="49" ht="20.25" customHeight="1" outlineLevel="2"/>
    <row r="50" ht="17.25" customHeight="1" outlineLevel="1">
      <c r="C50" t="str">
        <f>LINK!$C$998</f>
        <v>code</v>
      </c>
      <c r="D50" t="str">
        <f>LINK!$C$999</f>
        <v>service</v>
      </c>
      <c r="E50">
        <f>VLOOKUP(C51,overview_of_services!$B$4:$O$52,9,FALSE)</f>
        <v>0</v>
      </c>
    </row>
    <row r="51" ht="36.75" customHeight="1" outlineLevel="1">
      <c r="B51" t="str">
        <v>►</v>
      </c>
      <c r="C51" t="str">
        <f>LINK!C288</f>
        <v>V-2d</v>
      </c>
      <c r="D51" t="str">
        <f>VLOOKUP(C51,overview_of_services!$B$4:$I$52,3,FALSE)</f>
        <v>Régulation de la température de l'air ambiant au niveau de l'unité de traitement de l'air</v>
      </c>
      <c r="F51" t="str">
        <f>LINK!$C$1009</f>
        <v>Groupe de services</v>
      </c>
      <c r="G51" t="str">
        <f>VLOOKUP(C51,overview_of_services!$B$4:$I$52,2,FALSE)</f>
        <v>Régulation de la température de l'air</v>
      </c>
      <c r="M51" t="str">
        <v>line</v>
      </c>
      <c r="N51">
        <f>ROW()</f>
        <v>51</v>
      </c>
    </row>
    <row r="52" ht="5.25" customHeight="1" outlineLevel="1"/>
    <row r="53" ht="20.25" customHeight="1" outlineLevel="2">
      <c r="C53" t="str">
        <f>LINK!$C$1000</f>
        <v>Niveaux de fonctionnalité</v>
      </c>
      <c r="E53" t="str">
        <f>LINK!$C$1006</f>
        <v>IMPACTS</v>
      </c>
    </row>
    <row r="54" ht="36.75" customHeight="1" outlineLevel="2">
      <c r="E54" t="str">
        <f>LINK!$C$966</f>
        <v>Efficacité énergétique</v>
      </c>
      <c r="F54" t="str">
        <f>LINK!$C$967</f>
        <v>Flexibilité énergétique et stockage de l’énergie</v>
      </c>
      <c r="G54" t="str">
        <f>LINK!$C$968</f>
        <v>Confort</v>
      </c>
      <c r="H54" t="str">
        <f>LINK!$C$969</f>
        <v>Caractère pratique</v>
      </c>
      <c r="I54" t="str">
        <f>LINK!$C$970</f>
        <v>Santé, bien-être et accessibilité</v>
      </c>
      <c r="J54" t="str">
        <f>LINK!$C$971</f>
        <v>Entretien et prédiction des pannes</v>
      </c>
      <c r="K54" t="str">
        <f>LINK!$C$972</f>
        <v>Information des occupants</v>
      </c>
    </row>
    <row r="55" ht="35.25" customHeight="1" outlineLevel="2">
      <c r="C55" t="str">
        <f>LINK!$C$1001</f>
        <v>Niveau 0</v>
      </c>
      <c r="D55" t="str">
        <f>VLOOKUP(C51,overview_of_services!$B$4:$I$52,4,FALSE)</f>
        <v>Aucune régulation automatique</v>
      </c>
      <c r="E55">
        <v>0</v>
      </c>
      <c r="F55">
        <v>0</v>
      </c>
      <c r="G55">
        <v>0</v>
      </c>
      <c r="H55">
        <v>0</v>
      </c>
      <c r="I55">
        <v>0</v>
      </c>
      <c r="J55">
        <v>0</v>
      </c>
      <c r="K55">
        <v>0</v>
      </c>
    </row>
    <row r="56" ht="41.25" customHeight="1" outlineLevel="2">
      <c r="C56" t="str">
        <f>LINK!$C$1002</f>
        <v>Niveau 1</v>
      </c>
      <c r="D56" t="str">
        <f>VLOOKUP(C51,overview_of_services!$B$4:$I$52,5,FALSE)</f>
        <v>Point de consigne constant : une boucle de régulation permet de réguler la température de l'air introduit, le point de consigne est constant et ne peut être modifié que par une action manuelle</v>
      </c>
      <c r="E56">
        <v>1</v>
      </c>
      <c r="F56">
        <v>0</v>
      </c>
      <c r="G56">
        <v>1</v>
      </c>
      <c r="H56">
        <v>1</v>
      </c>
      <c r="I56">
        <v>0</v>
      </c>
      <c r="J56">
        <v>0</v>
      </c>
      <c r="K56">
        <v>0</v>
      </c>
    </row>
    <row r="57" ht="35.25" customHeight="1" outlineLevel="2">
      <c r="C57" t="str">
        <f>LINK!$C$1003</f>
        <v>Niveau 2</v>
      </c>
      <c r="D57" t="str">
        <f>VLOOKUP(C51,overview_of_services!$B$4:$I$52,6,FALSE)</f>
        <v>Point de consigne variable avec compensation de la température extérieure</v>
      </c>
      <c r="E57">
        <v>2</v>
      </c>
      <c r="F57">
        <v>0</v>
      </c>
      <c r="G57">
        <v>2</v>
      </c>
      <c r="H57">
        <v>1</v>
      </c>
      <c r="I57">
        <v>0</v>
      </c>
      <c r="J57">
        <v>0</v>
      </c>
      <c r="K57">
        <v>0</v>
      </c>
    </row>
    <row r="58" ht="42.75" customHeight="1" outlineLevel="2">
      <c r="C58" t="str">
        <f>LINK!$C$1004</f>
        <v>Niveau 3</v>
      </c>
      <c r="D58" t="str">
        <f>VLOOKUP(C51,overview_of_services!$B$4:$I$52,7,FALSE)</f>
        <v>Point de consigne variable avec compensation en fonction de la charge : une boucle de régulation permet de réguler la température de l'air introduit. Le point de consigne est défini comme une fonction des charges dans la pièce</v>
      </c>
      <c r="E58">
        <v>3</v>
      </c>
      <c r="F58">
        <v>0</v>
      </c>
      <c r="G58">
        <v>2</v>
      </c>
      <c r="H58">
        <v>1</v>
      </c>
      <c r="I58">
        <v>0</v>
      </c>
      <c r="J58">
        <v>0</v>
      </c>
      <c r="K58">
        <v>0</v>
      </c>
    </row>
    <row r="59" ht="35.25" customHeight="1" outlineLevel="2">
      <c r="C59" t="str">
        <f>LINK!$C$1005</f>
        <v>Niveau 4</v>
      </c>
      <c r="D59">
        <f>VLOOKUP(C51,overview_of_services!$B$4:$I$52,8,FALSE)</f>
        <v>0</v>
      </c>
    </row>
    <row r="60" ht="6" customHeight="1" outlineLevel="3"/>
    <row r="61" ht="30.75" customHeight="1" outlineLevel="3">
      <c r="D61" t="str">
        <f>LINK!$C$1007</f>
        <v>Sources d'information</v>
      </c>
      <c r="E61" t="str">
        <v xml:space="preserve">  </v>
      </c>
      <c r="F61" t="str">
        <v xml:space="preserve">  </v>
      </c>
      <c r="G61" t="str">
        <v xml:space="preserve">  </v>
      </c>
      <c r="H61" t="str">
        <v xml:space="preserve">  </v>
      </c>
      <c r="I61" t="str">
        <v xml:space="preserve">  </v>
      </c>
      <c r="J61" t="str">
        <v xml:space="preserve">  </v>
      </c>
      <c r="K61" t="str">
        <v xml:space="preserve">  </v>
      </c>
    </row>
    <row r="62" ht="30.75" customHeight="1" outlineLevel="3">
      <c r="D62" t="str">
        <f>LINK!$C$1008</f>
        <v>Standard?</v>
      </c>
      <c r="E62" t="str">
        <v>EN 15232</v>
      </c>
    </row>
    <row r="63" ht="20.25" customHeight="1" outlineLevel="2"/>
    <row r="64" ht="17.25" customHeight="1" outlineLevel="1">
      <c r="C64" t="str">
        <f>LINK!$C$998</f>
        <v>code</v>
      </c>
      <c r="D64" t="str">
        <f>LINK!$C$999</f>
        <v>service</v>
      </c>
      <c r="E64">
        <f>VLOOKUP(C65,overview_of_services!$B$4:$O$52,9,FALSE)</f>
        <v>0</v>
      </c>
    </row>
    <row r="65" ht="36.75" customHeight="1" outlineLevel="1">
      <c r="B65" t="str">
        <v>►</v>
      </c>
      <c r="C65" t="str">
        <f>LINK!C289</f>
        <v>V-3</v>
      </c>
      <c r="D65" t="str">
        <f>VLOOKUP(C65,overview_of_services!$B$4:$I$52,3,FALSE)</f>
        <v>Refroidissement mécanique naturel</v>
      </c>
      <c r="F65" t="str">
        <f>LINK!$C$1009</f>
        <v>Groupe de services</v>
      </c>
      <c r="G65" t="str">
        <f>VLOOKUP(C65,overview_of_services!$B$4:$I$52,2,FALSE)</f>
        <v>Refroidissement naturel</v>
      </c>
      <c r="M65" t="str">
        <v>line</v>
      </c>
      <c r="N65">
        <f>ROW()</f>
        <v>65</v>
      </c>
    </row>
    <row r="66" ht="5.25" customHeight="1" outlineLevel="1"/>
    <row r="67" ht="20.25" customHeight="1" outlineLevel="2">
      <c r="C67" t="str">
        <f>LINK!$C$1000</f>
        <v>Niveaux de fonctionnalité</v>
      </c>
      <c r="E67" t="str">
        <f>LINK!$C$1006</f>
        <v>IMPACTS</v>
      </c>
    </row>
    <row r="68" ht="36.75" customHeight="1" outlineLevel="2">
      <c r="E68" t="str">
        <f>LINK!$C$966</f>
        <v>Efficacité énergétique</v>
      </c>
      <c r="F68" t="str">
        <f>LINK!$C$967</f>
        <v>Flexibilité énergétique et stockage de l’énergie</v>
      </c>
      <c r="G68" t="str">
        <f>LINK!$C$968</f>
        <v>Confort</v>
      </c>
      <c r="H68" t="str">
        <f>LINK!$C$969</f>
        <v>Caractère pratique</v>
      </c>
      <c r="I68" t="str">
        <f>LINK!$C$970</f>
        <v>Santé, bien-être et accessibilité</v>
      </c>
      <c r="J68" t="str">
        <f>LINK!$C$971</f>
        <v>Entretien et prédiction des pannes</v>
      </c>
      <c r="K68" t="str">
        <f>LINK!$C$972</f>
        <v>Information des occupants</v>
      </c>
    </row>
    <row r="69" ht="35.25" customHeight="1" outlineLevel="2">
      <c r="C69" t="str">
        <f>LINK!$C$1001</f>
        <v>Niveau 0</v>
      </c>
      <c r="D69" t="str">
        <f>VLOOKUP(C65,overview_of_services!$B$4:$I$52,4,FALSE)</f>
        <v>Aucune régulation automatique</v>
      </c>
      <c r="E69">
        <v>0</v>
      </c>
      <c r="F69">
        <v>0</v>
      </c>
      <c r="G69">
        <v>0</v>
      </c>
      <c r="H69">
        <v>0</v>
      </c>
      <c r="I69">
        <v>0</v>
      </c>
      <c r="J69">
        <v>0</v>
      </c>
      <c r="K69">
        <v>0</v>
      </c>
    </row>
    <row r="70" ht="48.6" customHeight="1" outlineLevel="2">
      <c r="C70" t="str">
        <f>LINK!$C$1002</f>
        <v>Niveau 1</v>
      </c>
      <c r="D70" t="str">
        <f>VLOOKUP(C65,overview_of_services!$B$4:$I$52,5,FALSE)</f>
        <v>Refroidissement nocturne</v>
      </c>
      <c r="E70">
        <v>1</v>
      </c>
      <c r="F70">
        <v>0</v>
      </c>
      <c r="G70">
        <v>3</v>
      </c>
      <c r="H70">
        <v>2</v>
      </c>
      <c r="I70">
        <v>1</v>
      </c>
      <c r="J70">
        <v>0</v>
      </c>
      <c r="K70">
        <v>0</v>
      </c>
    </row>
    <row r="71" ht="48.6" customHeight="1" outlineLevel="2">
      <c r="C71" t="str">
        <f>LINK!$C$1003</f>
        <v>Niveau 2</v>
      </c>
      <c r="D71" t="str">
        <f>VLOOKUP(C65,overview_of_services!$B$4:$I$52,6,FALSE)</f>
        <v>Refroidissement naturel : les quantités d'air sont modulées au cours de toutes les périodes afin de réduire le plus possible la quantité de refroidissement mécanique.</v>
      </c>
      <c r="E71">
        <v>2</v>
      </c>
      <c r="F71">
        <v>0</v>
      </c>
      <c r="G71">
        <v>3</v>
      </c>
      <c r="H71">
        <v>2</v>
      </c>
      <c r="I71">
        <v>1</v>
      </c>
      <c r="J71">
        <v>0</v>
      </c>
      <c r="K71">
        <v>0</v>
      </c>
    </row>
    <row r="72" ht="56.1" customHeight="1" outlineLevel="2">
      <c r="C72" t="str">
        <f>LINK!$C$1004</f>
        <v>Niveau 3</v>
      </c>
      <c r="D72" t="str">
        <f>VLOOKUP(C65,overview_of_services!$B$4:$I$52,7,FALSE)</f>
        <v>Régulation directe H,x : les quantités d'air extérieur et d'air de recirculation sont modulées au cours de toutes les périodes afin de réduire le plus possible la quantité de refroidissement mécanique. Un calcul est réalisé sur la base des températures et de l'humidité (enthalpie)</v>
      </c>
      <c r="E72">
        <v>3</v>
      </c>
      <c r="F72">
        <v>0</v>
      </c>
      <c r="G72">
        <v>3</v>
      </c>
      <c r="H72">
        <v>2</v>
      </c>
      <c r="I72">
        <v>1</v>
      </c>
      <c r="J72">
        <v>0</v>
      </c>
      <c r="K72">
        <v>0</v>
      </c>
    </row>
    <row r="73" ht="35.25" customHeight="1" outlineLevel="2">
      <c r="C73" t="str">
        <f>LINK!$C$1005</f>
        <v>Niveau 4</v>
      </c>
      <c r="D73">
        <f>VLOOKUP(C65,overview_of_services!$B$4:$I$52,8,FALSE)</f>
        <v>0</v>
      </c>
    </row>
    <row r="74" ht="6" customHeight="1" outlineLevel="3"/>
    <row r="75" ht="30.75" customHeight="1" outlineLevel="3">
      <c r="D75" t="str">
        <f>LINK!$C$1007</f>
        <v>Sources d'information</v>
      </c>
      <c r="E75" t="str">
        <v xml:space="preserve">  </v>
      </c>
      <c r="F75" t="str">
        <v xml:space="preserve">  </v>
      </c>
      <c r="G75" t="str">
        <v xml:space="preserve">  </v>
      </c>
      <c r="H75" t="str">
        <v xml:space="preserve">  </v>
      </c>
      <c r="I75" t="str">
        <v xml:space="preserve">  </v>
      </c>
      <c r="J75" t="str">
        <v xml:space="preserve">  </v>
      </c>
      <c r="K75" t="str">
        <v xml:space="preserve">  </v>
      </c>
    </row>
    <row r="76" ht="30.75" customHeight="1" outlineLevel="3">
      <c r="D76" t="str">
        <f>LINK!$C$1008</f>
        <v>Standard?</v>
      </c>
      <c r="E76" t="str">
        <v>EN 15232</v>
      </c>
    </row>
    <row r="77" ht="20.25" customHeight="1" outlineLevel="2"/>
    <row r="78" ht="5.25" customHeight="1" outlineLevel="1"/>
    <row r="79" hidden="1" ht="20.25" customHeight="1" outlineLevel="2">
      <c r="C79" t="str">
        <v>Functionality levels</v>
      </c>
      <c r="E79" t="str">
        <v>IMPACTS</v>
      </c>
    </row>
    <row r="80" hidden="1" ht="36.75" customHeight="1" outlineLevel="2">
      <c r="E80" t="str">
        <v>Energy savings on site</v>
      </c>
      <c r="F80" t="str">
        <v>Flexibility for the grid and storage</v>
      </c>
      <c r="G80" t="str">
        <v>Comfort</v>
      </c>
      <c r="H80" t="str">
        <v>Convenience</v>
      </c>
      <c r="I80" t="str">
        <v>Wellbeing and health</v>
      </c>
      <c r="J80" t="str">
        <v>maintenance &amp; fault prediction</v>
      </c>
      <c r="K80" t="str">
        <v>information to occupants</v>
      </c>
    </row>
    <row r="81" hidden="1" ht="35.25" customHeight="1" outlineLevel="2">
      <c r="C81" t="str">
        <v>level 0</v>
      </c>
      <c r="D81" t="e">
        <f>VLOOKUP(#REF!,overview_of_services!$B$4:$I$52,4,FALSE)</f>
        <v>#REF!</v>
      </c>
      <c r="E81">
        <v>0</v>
      </c>
      <c r="F81">
        <v>0</v>
      </c>
      <c r="G81">
        <v>0</v>
      </c>
      <c r="H81">
        <v>0</v>
      </c>
      <c r="I81">
        <v>0</v>
      </c>
      <c r="J81">
        <v>0</v>
      </c>
      <c r="K81">
        <v>0</v>
      </c>
    </row>
    <row r="82" hidden="1" ht="35.25" customHeight="1" outlineLevel="2">
      <c r="C82" t="str">
        <v>level 1</v>
      </c>
      <c r="D82" t="e">
        <f>VLOOKUP(#REF!,overview_of_services!$B$4:$I$52,5,FALSE)</f>
        <v>#REF!</v>
      </c>
      <c r="E82">
        <v>0</v>
      </c>
      <c r="F82">
        <v>0</v>
      </c>
      <c r="G82" t="str">
        <v>++</v>
      </c>
      <c r="H82" t="str">
        <v>+</v>
      </c>
      <c r="I82" t="str">
        <v>+</v>
      </c>
      <c r="J82">
        <v>0</v>
      </c>
      <c r="K82">
        <v>0</v>
      </c>
    </row>
    <row r="83" hidden="1" ht="35.25" customHeight="1" outlineLevel="2">
      <c r="C83" t="str">
        <v>level 2</v>
      </c>
      <c r="D83" t="e">
        <f>VLOOKUP(#REF!,overview_of_services!$B$4:$I$52,6,FALSE)</f>
        <v>#REF!</v>
      </c>
      <c r="E83">
        <v>0</v>
      </c>
      <c r="F83">
        <v>0</v>
      </c>
      <c r="G83" t="str">
        <v>++</v>
      </c>
      <c r="H83" t="str">
        <v>+</v>
      </c>
      <c r="I83" t="str">
        <v>+</v>
      </c>
      <c r="J83">
        <v>0</v>
      </c>
      <c r="K83">
        <v>0</v>
      </c>
    </row>
    <row r="84" hidden="1" ht="35.25" customHeight="1" outlineLevel="2">
      <c r="C84" t="str">
        <v>level 3</v>
      </c>
      <c r="D84" t="e">
        <f>VLOOKUP(#REF!,overview_of_services!$B$4:$I$52,7,FALSE)</f>
        <v>#REF!</v>
      </c>
      <c r="E84" t="str">
        <v>+++</v>
      </c>
      <c r="F84">
        <v>0</v>
      </c>
      <c r="G84" t="str">
        <v>++</v>
      </c>
      <c r="H84" t="str">
        <v>++</v>
      </c>
      <c r="I84" t="str">
        <v>+</v>
      </c>
      <c r="J84">
        <v>0</v>
      </c>
      <c r="K84">
        <v>0</v>
      </c>
    </row>
    <row r="85" hidden="1" ht="35.25" customHeight="1" outlineLevel="2">
      <c r="C85" t="str">
        <v>level 4</v>
      </c>
      <c r="D85" t="e">
        <f>VLOOKUP(#REF!,overview_of_services!$B$4:$I$52,8,FALSE)</f>
        <v>#REF!</v>
      </c>
    </row>
    <row r="86" hidden="1" ht="6" customHeight="1" outlineLevel="3"/>
    <row r="87" hidden="1" ht="30.75" customHeight="1" outlineLevel="3">
      <c r="D87" t="str">
        <v>Information sources</v>
      </c>
      <c r="E87" t="str">
        <v xml:space="preserve">  </v>
      </c>
      <c r="F87" t="str">
        <v xml:space="preserve">  </v>
      </c>
      <c r="G87" t="str">
        <v xml:space="preserve">  </v>
      </c>
      <c r="H87" t="str">
        <v xml:space="preserve">  </v>
      </c>
      <c r="I87" t="str">
        <v xml:space="preserve">  </v>
      </c>
      <c r="J87" t="str">
        <v xml:space="preserve">  </v>
      </c>
      <c r="K87" t="str">
        <v xml:space="preserve">  </v>
      </c>
    </row>
    <row r="88" hidden="1" ht="30.75" customHeight="1" outlineLevel="3">
      <c r="D88" t="str">
        <v>Standard?</v>
      </c>
    </row>
    <row r="89" ht="15.75" customHeight="1" outlineLevel="1"/>
    <row r="90" ht="17.25" customHeight="1" outlineLevel="1">
      <c r="C90" t="str">
        <f>LINK!$C$998</f>
        <v>code</v>
      </c>
      <c r="D90" t="str">
        <f>LINK!$C$999</f>
        <v>service</v>
      </c>
      <c r="E90">
        <f>VLOOKUP(C91,overview_of_services!$B$4:$O$52,9,FALSE)</f>
        <v>1</v>
      </c>
    </row>
    <row r="91" ht="36.75" customHeight="1" outlineLevel="1">
      <c r="B91" t="str">
        <v>►</v>
      </c>
      <c r="C91" t="str">
        <f>LINK!C290</f>
        <v>V-6</v>
      </c>
      <c r="D91" t="str">
        <f>VLOOKUP(C91,overview_of_services!$B$4:$I$52,3,FALSE)</f>
        <v>Remontée d'informations sur la qualité de l'air intérieur</v>
      </c>
      <c r="F91" t="str">
        <f>LINK!$C$1009</f>
        <v>Groupe de services</v>
      </c>
      <c r="G91" t="str">
        <f>VLOOKUP(C91,overview_of_services!$B$4:$I$52,2,FALSE)</f>
        <v>Remontée d'informations</v>
      </c>
      <c r="M91" t="str">
        <v>line</v>
      </c>
      <c r="N91">
        <f>ROW()</f>
        <v>91</v>
      </c>
    </row>
    <row r="92" ht="5.25" customHeight="1" outlineLevel="1"/>
    <row r="93" ht="20.25" customHeight="1" outlineLevel="2">
      <c r="C93" t="str">
        <f>LINK!$C$1000</f>
        <v>Niveaux de fonctionnalité</v>
      </c>
      <c r="E93" t="str">
        <f>LINK!$C$1006</f>
        <v>IMPACTS</v>
      </c>
    </row>
    <row r="94" ht="36.75" customHeight="1" outlineLevel="2">
      <c r="E94" t="str">
        <f>LINK!$C$966</f>
        <v>Efficacité énergétique</v>
      </c>
      <c r="F94" t="str">
        <f>LINK!$C$967</f>
        <v>Flexibilité énergétique et stockage de l’énergie</v>
      </c>
      <c r="G94" t="str">
        <f>LINK!$C$968</f>
        <v>Confort</v>
      </c>
      <c r="H94" t="str">
        <f>LINK!$C$969</f>
        <v>Caractère pratique</v>
      </c>
      <c r="I94" t="str">
        <f>LINK!$C$970</f>
        <v>Santé, bien-être et accessibilité</v>
      </c>
      <c r="J94" t="str">
        <f>LINK!$C$971</f>
        <v>Entretien et prédiction des pannes</v>
      </c>
      <c r="K94" t="str">
        <f>LINK!$C$972</f>
        <v>Information des occupants</v>
      </c>
    </row>
    <row r="95" ht="35.25" customHeight="1" outlineLevel="2">
      <c r="C95" t="str">
        <f>LINK!$C$1001</f>
        <v>Niveau 0</v>
      </c>
      <c r="D95" t="str">
        <f>VLOOKUP(C91,overview_of_services!$B$4:$I$52,4,FALSE)</f>
        <v>Aucune</v>
      </c>
      <c r="E95">
        <v>0</v>
      </c>
      <c r="F95">
        <v>0</v>
      </c>
      <c r="G95">
        <v>0</v>
      </c>
      <c r="H95">
        <v>0</v>
      </c>
      <c r="I95">
        <v>0</v>
      </c>
      <c r="J95">
        <v>0</v>
      </c>
      <c r="K95">
        <v>0</v>
      </c>
    </row>
    <row r="96" ht="35.25" customHeight="1" outlineLevel="2">
      <c r="C96" t="str">
        <f>LINK!$C$1002</f>
        <v>Niveau 1</v>
      </c>
      <c r="D96" t="str">
        <f>VLOOKUP(C91,overview_of_services!$B$4:$I$52,5,FALSE)</f>
        <v>Capteurs de qualité de l'air (ex. CO2) et suivi autonome en temps réel</v>
      </c>
      <c r="E96">
        <v>0</v>
      </c>
      <c r="F96">
        <v>0</v>
      </c>
      <c r="G96">
        <v>0</v>
      </c>
      <c r="H96">
        <v>0</v>
      </c>
      <c r="I96">
        <v>2</v>
      </c>
      <c r="J96">
        <v>1</v>
      </c>
      <c r="K96">
        <v>1</v>
      </c>
    </row>
    <row r="97" ht="35.25" customHeight="1" outlineLevel="2">
      <c r="C97" t="str">
        <f>LINK!$C$1003</f>
        <v>Niveau 2</v>
      </c>
      <c r="D97" t="str">
        <f>VLOOKUP(C91,overview_of_services!$B$4:$I$52,6,FALSE)</f>
        <v>Suivi en temps réel et données historisées sur la qualité de l'air intérieur mise à disposition des occupants</v>
      </c>
      <c r="E97">
        <v>0</v>
      </c>
      <c r="F97">
        <v>0</v>
      </c>
      <c r="G97">
        <v>0</v>
      </c>
      <c r="H97">
        <v>0</v>
      </c>
      <c r="I97">
        <v>3</v>
      </c>
      <c r="J97">
        <v>1</v>
      </c>
      <c r="K97">
        <v>2</v>
      </c>
    </row>
    <row r="98" ht="46.5" customHeight="1" outlineLevel="2">
      <c r="C98" t="str">
        <f>LINK!$C$1004</f>
        <v>Niveau 3</v>
      </c>
      <c r="D98" t="str">
        <f>VLOOKUP(C91,overview_of_services!$B$4:$I$52,7,FALSE)</f>
        <v>Suivi en temps réel et données historisées sur la qualité de l'air intérieur mise à disposition des occupants + alarme sur les besoins de maintenance ou les actions des occupants (ex: ouverture de fenêtre)</v>
      </c>
      <c r="E98">
        <v>0</v>
      </c>
      <c r="F98">
        <v>0</v>
      </c>
      <c r="G98">
        <v>0</v>
      </c>
      <c r="H98">
        <v>0</v>
      </c>
      <c r="I98">
        <v>3</v>
      </c>
      <c r="J98">
        <v>2</v>
      </c>
      <c r="K98">
        <v>3</v>
      </c>
    </row>
    <row r="99" ht="54.6" customHeight="1" outlineLevel="2">
      <c r="C99" t="str">
        <f>LINK!$C$1005</f>
        <v>Niveau 4</v>
      </c>
      <c r="D99">
        <f>VLOOKUP(C91,overview_of_services!$B$4:$I$52,8,FALSE)</f>
        <v>0</v>
      </c>
    </row>
    <row r="100" ht="6" customHeight="1" outlineLevel="3"/>
    <row r="101" ht="30.75" customHeight="1" outlineLevel="3">
      <c r="D101" t="str">
        <f>LINK!$C$1007</f>
        <v>Sources d'information</v>
      </c>
      <c r="E101" t="str">
        <v xml:space="preserve">  </v>
      </c>
      <c r="F101" t="str">
        <v xml:space="preserve">  </v>
      </c>
      <c r="G101" t="str">
        <v xml:space="preserve">  </v>
      </c>
      <c r="H101" t="str">
        <v xml:space="preserve">  </v>
      </c>
      <c r="I101" t="str">
        <v xml:space="preserve">  </v>
      </c>
      <c r="J101" t="str">
        <v xml:space="preserve">  </v>
      </c>
      <c r="K101" t="str">
        <v xml:space="preserve">  </v>
      </c>
    </row>
    <row r="102" ht="30.75" customHeight="1" outlineLevel="3">
      <c r="D102" t="str">
        <f>LINK!$C$1008</f>
        <v>Standard?</v>
      </c>
    </row>
    <row r="103" outlineLevel="2"/>
    <row r="104" ht="15.75" customHeight="1" outlineLevel="1"/>
    <row r="105" ht="15.75" customHeight="1">
      <c r="C105" t="str">
        <f>LINK!$C$998</f>
        <v>code</v>
      </c>
      <c r="D105" t="str">
        <f>LINK!$C$999</f>
        <v>service</v>
      </c>
      <c r="E105">
        <f>VLOOKUP(C106,overview_of_services!$B$4:$O$111,9,FALSE)</f>
        <v>0</v>
      </c>
    </row>
    <row r="106" ht="16.5" customHeight="1">
      <c r="C106" t="str">
        <f>LINK!C910</f>
        <v>V-E1</v>
      </c>
      <c r="D106" t="str">
        <f>VLOOKUP(C106,overview_of_services!$B$4:$I$111,3,FALSE)</f>
        <v>Service à potentiel d'intelligence défini par l'utilisateur 16</v>
      </c>
      <c r="F106" t="str">
        <f>LINK!$C$1009</f>
        <v>Groupe de services</v>
      </c>
      <c r="G106" t="str">
        <f>VLOOKUP(C106,overview_of_services!$B$4:$I$111,2,FALSE)</f>
        <v>Groupe de services définis par l'utilisateur 16</v>
      </c>
      <c r="M106" t="str">
        <v>line</v>
      </c>
      <c r="N106">
        <f>ROW()</f>
        <v>106</v>
      </c>
    </row>
    <row r="107"/>
    <row r="108" ht="14.449999999999998" customHeight="1">
      <c r="C108" t="str">
        <f>LINK!$C$1000</f>
        <v>Niveaux de fonctionnalité</v>
      </c>
      <c r="E108" t="str">
        <f>LINK!$C$1006</f>
        <v>IMPACTS</v>
      </c>
    </row>
    <row r="109" ht="60.75" customHeight="1">
      <c r="E109" t="str">
        <f>LINK!$C$966</f>
        <v>Efficacité énergétique</v>
      </c>
      <c r="F109" t="str">
        <f>LINK!$C$967</f>
        <v>Flexibilité énergétique et stockage de l’énergie</v>
      </c>
      <c r="G109" t="str">
        <f>LINK!$C$968</f>
        <v>Confort</v>
      </c>
      <c r="H109" t="str">
        <f>LINK!$C$969</f>
        <v>Caractère pratique</v>
      </c>
      <c r="I109" t="str">
        <f>LINK!$C$970</f>
        <v>Santé, bien-être et accessibilité</v>
      </c>
      <c r="J109" t="str">
        <f>LINK!$C$971</f>
        <v>Entretien et prédiction des pannes</v>
      </c>
      <c r="K109" t="str">
        <f>LINK!$C$972</f>
        <v>Information des occupants</v>
      </c>
    </row>
    <row r="110" ht="15.75" customHeight="1">
      <c r="C110" t="str">
        <f>LINK!$C$1001</f>
        <v>Niveau 0</v>
      </c>
      <c r="D110" t="str">
        <f>VLOOKUP(C106,overview_of_services!$B$4:$I$111,4,FALSE)</f>
        <v>Niveau défini par l'utilisateur 1-0</v>
      </c>
      <c r="E110">
        <v>0</v>
      </c>
      <c r="F110">
        <v>0</v>
      </c>
      <c r="G110">
        <v>0</v>
      </c>
      <c r="H110">
        <v>0</v>
      </c>
      <c r="I110">
        <v>0</v>
      </c>
      <c r="J110">
        <v>0</v>
      </c>
      <c r="K110">
        <v>0</v>
      </c>
    </row>
    <row r="111">
      <c r="C111" t="str">
        <f>LINK!$C$1002</f>
        <v>Niveau 1</v>
      </c>
      <c r="D111" t="str">
        <f>VLOOKUP(C106,overview_of_services!$B$4:$I$111,5,FALSE)</f>
        <v>Niveau défini par l'utilisateur 1-1</v>
      </c>
      <c r="E111">
        <v>0</v>
      </c>
      <c r="F111">
        <v>0</v>
      </c>
      <c r="G111">
        <v>0</v>
      </c>
      <c r="H111">
        <v>0</v>
      </c>
      <c r="I111">
        <v>0</v>
      </c>
      <c r="J111">
        <v>0</v>
      </c>
      <c r="K111">
        <v>0</v>
      </c>
    </row>
    <row r="112">
      <c r="C112" t="str">
        <f>LINK!$C$1003</f>
        <v>Niveau 2</v>
      </c>
      <c r="D112" t="str">
        <f>VLOOKUP(C106,overview_of_services!$B$4:$I$111,6,FALSE)</f>
        <v>Niveau défini par l'utilisateur 1-2</v>
      </c>
      <c r="E112">
        <v>0</v>
      </c>
      <c r="F112">
        <v>0</v>
      </c>
      <c r="G112">
        <v>0</v>
      </c>
      <c r="H112">
        <v>0</v>
      </c>
      <c r="I112">
        <v>0</v>
      </c>
      <c r="J112">
        <v>0</v>
      </c>
      <c r="K112">
        <v>0</v>
      </c>
    </row>
    <row r="113">
      <c r="C113" t="str">
        <f>LINK!$C$1004</f>
        <v>Niveau 3</v>
      </c>
      <c r="D113" t="str">
        <f>VLOOKUP(C106,overview_of_services!$B$4:$I$111,7,FALSE)</f>
        <v>Niveau défini par l'utilisateur 1-3</v>
      </c>
      <c r="E113">
        <v>0</v>
      </c>
      <c r="F113">
        <v>0</v>
      </c>
      <c r="G113">
        <v>0</v>
      </c>
      <c r="H113">
        <v>0</v>
      </c>
      <c r="I113">
        <v>0</v>
      </c>
      <c r="J113">
        <v>0</v>
      </c>
      <c r="K113">
        <v>0</v>
      </c>
    </row>
    <row r="114">
      <c r="C114" t="str">
        <f>LINK!$C$1005</f>
        <v>Niveau 4</v>
      </c>
      <c r="D114" t="str">
        <f>VLOOKUP(C106,overview_of_services!$B$4:$I$111,8,FALSE)</f>
        <v>Niveau défini par l'utilisateur 1-4</v>
      </c>
      <c r="E114">
        <v>0</v>
      </c>
      <c r="F114">
        <v>0</v>
      </c>
      <c r="G114">
        <v>0</v>
      </c>
      <c r="H114">
        <v>0</v>
      </c>
      <c r="I114">
        <v>0</v>
      </c>
      <c r="J114">
        <v>0</v>
      </c>
      <c r="K114">
        <v>0</v>
      </c>
    </row>
    <row r="115" ht="15.75" customHeight="1"/>
    <row r="116" ht="15.75" customHeight="1">
      <c r="D116" t="str">
        <f>LINK!$C$1007</f>
        <v>Sources d'information</v>
      </c>
      <c r="E116" t="str">
        <v xml:space="preserve"> </v>
      </c>
      <c r="F116" t="str">
        <v xml:space="preserve"> </v>
      </c>
      <c r="G116" t="str">
        <v xml:space="preserve"> </v>
      </c>
      <c r="H116" t="str">
        <v xml:space="preserve"> </v>
      </c>
      <c r="I116" t="str">
        <v xml:space="preserve"> </v>
      </c>
      <c r="J116" t="str">
        <v xml:space="preserve"> </v>
      </c>
      <c r="K116" t="str">
        <v xml:space="preserve"> </v>
      </c>
    </row>
    <row r="117" ht="15.75" customHeight="1">
      <c r="D117" t="str">
        <f>LINK!$C$1008</f>
        <v>Standard?</v>
      </c>
    </row>
    <row r="118" ht="15.75" customHeight="1"/>
    <row r="119" ht="15.75" customHeight="1">
      <c r="C119" t="str">
        <f>LINK!$C$998</f>
        <v>code</v>
      </c>
      <c r="D119" t="str">
        <f>LINK!$C$999</f>
        <v>service</v>
      </c>
      <c r="E119">
        <f>VLOOKUP(C120,overview_of_services!$B$4:$O$111,9,FALSE)</f>
        <v>0</v>
      </c>
    </row>
    <row r="120" ht="16.5" customHeight="1">
      <c r="C120" t="str">
        <f>LINK!C911</f>
        <v>V-E2</v>
      </c>
      <c r="D120" t="str">
        <f>VLOOKUP(C120,overview_of_services!$B$4:$I$111,3,FALSE)</f>
        <v>Service à potentiel d'intelligence défini par l'utilisateur 17</v>
      </c>
      <c r="F120" t="str">
        <f>LINK!$C$1009</f>
        <v>Groupe de services</v>
      </c>
      <c r="G120" t="str">
        <f>VLOOKUP(C120,overview_of_services!$B$4:$I$111,2,FALSE)</f>
        <v>Groupe de services définis par l'utilisateur 17</v>
      </c>
      <c r="M120" t="str">
        <v>line</v>
      </c>
      <c r="N120">
        <f>ROW()</f>
        <v>120</v>
      </c>
    </row>
    <row r="121"/>
    <row r="122" ht="14.449999999999998" customHeight="1">
      <c r="C122" t="str">
        <f>LINK!$C$1000</f>
        <v>Niveaux de fonctionnalité</v>
      </c>
      <c r="E122" t="str">
        <f>LINK!$C$1006</f>
        <v>IMPACTS</v>
      </c>
    </row>
    <row r="123" ht="60.75" customHeight="1">
      <c r="E123" t="str">
        <f>LINK!$C$966</f>
        <v>Efficacité énergétique</v>
      </c>
      <c r="F123" t="str">
        <f>LINK!$C$967</f>
        <v>Flexibilité énergétique et stockage de l’énergie</v>
      </c>
      <c r="G123" t="str">
        <f>LINK!$C$968</f>
        <v>Confort</v>
      </c>
      <c r="H123" t="str">
        <f>LINK!$C$969</f>
        <v>Caractère pratique</v>
      </c>
      <c r="I123" t="str">
        <f>LINK!$C$970</f>
        <v>Santé, bien-être et accessibilité</v>
      </c>
      <c r="J123" t="str">
        <f>LINK!$C$971</f>
        <v>Entretien et prédiction des pannes</v>
      </c>
      <c r="K123" t="str">
        <f>LINK!$C$972</f>
        <v>Information des occupants</v>
      </c>
    </row>
    <row r="124" ht="15.75" customHeight="1">
      <c r="C124" t="str">
        <f>LINK!$C$1001</f>
        <v>Niveau 0</v>
      </c>
      <c r="D124" t="str">
        <f>VLOOKUP(C120,overview_of_services!$B$4:$I$111,4,FALSE)</f>
        <v>Niveau défini par l'utilisateur 1-0</v>
      </c>
      <c r="E124">
        <v>0</v>
      </c>
      <c r="F124">
        <v>0</v>
      </c>
      <c r="G124">
        <v>0</v>
      </c>
      <c r="H124">
        <v>0</v>
      </c>
      <c r="I124">
        <v>0</v>
      </c>
      <c r="J124">
        <v>0</v>
      </c>
      <c r="K124">
        <v>0</v>
      </c>
    </row>
    <row r="125">
      <c r="C125" t="str">
        <f>LINK!$C$1002</f>
        <v>Niveau 1</v>
      </c>
      <c r="D125" t="str">
        <f>VLOOKUP(C120,overview_of_services!$B$4:$I$111,5,FALSE)</f>
        <v>Niveau défini par l'utilisateur 1-1</v>
      </c>
      <c r="E125">
        <v>0</v>
      </c>
      <c r="F125">
        <v>0</v>
      </c>
      <c r="G125">
        <v>0</v>
      </c>
      <c r="H125">
        <v>0</v>
      </c>
      <c r="I125">
        <v>0</v>
      </c>
      <c r="J125">
        <v>0</v>
      </c>
      <c r="K125">
        <v>0</v>
      </c>
    </row>
    <row r="126">
      <c r="C126" t="str">
        <f>LINK!$C$1003</f>
        <v>Niveau 2</v>
      </c>
      <c r="D126" t="str">
        <f>VLOOKUP(C120,overview_of_services!$B$4:$I$111,6,FALSE)</f>
        <v>Niveau défini par l'utilisateur 1-2</v>
      </c>
      <c r="E126">
        <v>0</v>
      </c>
      <c r="F126">
        <v>0</v>
      </c>
      <c r="G126">
        <v>0</v>
      </c>
      <c r="H126">
        <v>0</v>
      </c>
      <c r="I126">
        <v>0</v>
      </c>
      <c r="J126">
        <v>0</v>
      </c>
      <c r="K126">
        <v>0</v>
      </c>
    </row>
    <row r="127">
      <c r="C127" t="str">
        <f>LINK!$C$1004</f>
        <v>Niveau 3</v>
      </c>
      <c r="D127" t="str">
        <f>VLOOKUP(C120,overview_of_services!$B$4:$I$111,7,FALSE)</f>
        <v>Niveau défini par l'utilisateur 1-3</v>
      </c>
      <c r="E127">
        <v>0</v>
      </c>
      <c r="F127">
        <v>0</v>
      </c>
      <c r="G127">
        <v>0</v>
      </c>
      <c r="H127">
        <v>0</v>
      </c>
      <c r="I127">
        <v>0</v>
      </c>
      <c r="J127">
        <v>0</v>
      </c>
      <c r="K127">
        <v>0</v>
      </c>
    </row>
    <row r="128">
      <c r="C128" t="str">
        <f>LINK!$C$1005</f>
        <v>Niveau 4</v>
      </c>
      <c r="D128" t="str">
        <f>VLOOKUP(C120,overview_of_services!$B$4:$I$111,8,FALSE)</f>
        <v>Niveau défini par l'utilisateur 1-4</v>
      </c>
      <c r="E128">
        <v>0</v>
      </c>
      <c r="F128">
        <v>0</v>
      </c>
      <c r="G128">
        <v>0</v>
      </c>
      <c r="H128">
        <v>0</v>
      </c>
      <c r="I128">
        <v>0</v>
      </c>
      <c r="J128">
        <v>0</v>
      </c>
      <c r="K128">
        <v>0</v>
      </c>
    </row>
    <row r="129" ht="15.75" customHeight="1"/>
    <row r="130" ht="15.75" customHeight="1">
      <c r="D130" t="str">
        <f>LINK!$C$1007</f>
        <v>Sources d'information</v>
      </c>
      <c r="E130" t="str">
        <v xml:space="preserve"> </v>
      </c>
      <c r="F130" t="str">
        <v xml:space="preserve"> </v>
      </c>
      <c r="G130" t="str">
        <v xml:space="preserve"> </v>
      </c>
      <c r="H130" t="str">
        <v xml:space="preserve"> </v>
      </c>
      <c r="I130" t="str">
        <v xml:space="preserve"> </v>
      </c>
      <c r="J130" t="str">
        <v xml:space="preserve"> </v>
      </c>
      <c r="K130" t="str">
        <v xml:space="preserve"> </v>
      </c>
    </row>
    <row r="131" ht="15.75" customHeight="1">
      <c r="D131" t="str">
        <f>LINK!$C$1008</f>
        <v>Standard?</v>
      </c>
    </row>
    <row r="132" ht="15.75" customHeight="1"/>
    <row r="133" ht="15.75" customHeight="1">
      <c r="C133" t="str">
        <f>LINK!$C$998</f>
        <v>code</v>
      </c>
      <c r="D133" t="str">
        <f>LINK!$C$999</f>
        <v>service</v>
      </c>
      <c r="E133">
        <f>VLOOKUP(C134,overview_of_services!$B$4:$O$111,9,FALSE)</f>
        <v>0</v>
      </c>
    </row>
    <row r="134" ht="16.5" customHeight="1">
      <c r="C134" t="str">
        <f>LINK!C912</f>
        <v>V-E3</v>
      </c>
      <c r="D134" t="str">
        <f>VLOOKUP(C134,overview_of_services!$B$4:$I$111,3,FALSE)</f>
        <v>Service à potentiel d'intelligence défini par l'utilisateur 18</v>
      </c>
      <c r="F134" t="str">
        <f>LINK!$C$1009</f>
        <v>Groupe de services</v>
      </c>
      <c r="G134" t="str">
        <f>VLOOKUP(C134,overview_of_services!$B$4:$I$111,2,FALSE)</f>
        <v>Groupe de services définis par l'utilisateur 18</v>
      </c>
      <c r="M134" t="str">
        <v>line</v>
      </c>
      <c r="N134">
        <f>ROW()</f>
        <v>134</v>
      </c>
    </row>
    <row r="135"/>
    <row r="136" ht="14.449999999999998" customHeight="1">
      <c r="C136" t="str">
        <f>LINK!$C$1000</f>
        <v>Niveaux de fonctionnalité</v>
      </c>
      <c r="E136" t="str">
        <f>LINK!$C$1006</f>
        <v>IMPACTS</v>
      </c>
    </row>
    <row r="137" ht="60.75" customHeight="1">
      <c r="E137" t="str">
        <f>LINK!$C$966</f>
        <v>Efficacité énergétique</v>
      </c>
      <c r="F137" t="str">
        <f>LINK!$C$967</f>
        <v>Flexibilité énergétique et stockage de l’énergie</v>
      </c>
      <c r="G137" t="str">
        <f>LINK!$C$968</f>
        <v>Confort</v>
      </c>
      <c r="H137" t="str">
        <f>LINK!$C$969</f>
        <v>Caractère pratique</v>
      </c>
      <c r="I137" t="str">
        <f>LINK!$C$970</f>
        <v>Santé, bien-être et accessibilité</v>
      </c>
      <c r="J137" t="str">
        <f>LINK!$C$971</f>
        <v>Entretien et prédiction des pannes</v>
      </c>
      <c r="K137" t="str">
        <f>LINK!$C$972</f>
        <v>Information des occupants</v>
      </c>
    </row>
    <row r="138" ht="15.75" customHeight="1">
      <c r="C138" t="str">
        <f>LINK!$C$1001</f>
        <v>Niveau 0</v>
      </c>
      <c r="D138" t="str">
        <f>VLOOKUP(C134,overview_of_services!$B$4:$I$111,4,FALSE)</f>
        <v>Niveau défini par l'utilisateur 1-0</v>
      </c>
      <c r="E138">
        <v>0</v>
      </c>
      <c r="F138">
        <v>0</v>
      </c>
      <c r="G138">
        <v>0</v>
      </c>
      <c r="H138">
        <v>0</v>
      </c>
      <c r="I138">
        <v>0</v>
      </c>
      <c r="J138">
        <v>0</v>
      </c>
      <c r="K138">
        <v>0</v>
      </c>
    </row>
    <row r="139">
      <c r="C139" t="str">
        <f>LINK!$C$1002</f>
        <v>Niveau 1</v>
      </c>
      <c r="D139" t="str">
        <f>VLOOKUP(C134,overview_of_services!$B$4:$I$111,5,FALSE)</f>
        <v>Niveau défini par l'utilisateur 1-1</v>
      </c>
      <c r="E139">
        <v>0</v>
      </c>
      <c r="F139">
        <v>0</v>
      </c>
      <c r="G139">
        <v>0</v>
      </c>
      <c r="H139">
        <v>0</v>
      </c>
      <c r="I139">
        <v>0</v>
      </c>
      <c r="J139">
        <v>0</v>
      </c>
      <c r="K139">
        <v>0</v>
      </c>
    </row>
    <row r="140">
      <c r="C140" t="str">
        <f>LINK!$C$1003</f>
        <v>Niveau 2</v>
      </c>
      <c r="D140" t="str">
        <f>VLOOKUP(C134,overview_of_services!$B$4:$I$111,6,FALSE)</f>
        <v>Niveau défini par l'utilisateur 1-2</v>
      </c>
      <c r="E140">
        <v>0</v>
      </c>
      <c r="F140">
        <v>0</v>
      </c>
      <c r="G140">
        <v>0</v>
      </c>
      <c r="H140">
        <v>0</v>
      </c>
      <c r="I140">
        <v>0</v>
      </c>
      <c r="J140">
        <v>0</v>
      </c>
      <c r="K140">
        <v>0</v>
      </c>
    </row>
    <row r="141">
      <c r="C141" t="str">
        <f>LINK!$C$1004</f>
        <v>Niveau 3</v>
      </c>
      <c r="D141" t="str">
        <f>VLOOKUP(C134,overview_of_services!$B$4:$I$111,7,FALSE)</f>
        <v>Niveau défini par l'utilisateur 1-3</v>
      </c>
      <c r="E141">
        <v>0</v>
      </c>
      <c r="F141">
        <v>0</v>
      </c>
      <c r="G141">
        <v>0</v>
      </c>
      <c r="H141">
        <v>0</v>
      </c>
      <c r="I141">
        <v>0</v>
      </c>
      <c r="J141">
        <v>0</v>
      </c>
      <c r="K141">
        <v>0</v>
      </c>
    </row>
    <row r="142">
      <c r="C142" t="str">
        <f>LINK!$C$1005</f>
        <v>Niveau 4</v>
      </c>
      <c r="D142" t="str">
        <f>VLOOKUP(C134,overview_of_services!$B$4:$I$111,8,FALSE)</f>
        <v>Niveau défini par l'utilisateur 1-4</v>
      </c>
      <c r="E142">
        <v>0</v>
      </c>
      <c r="F142">
        <v>0</v>
      </c>
      <c r="G142">
        <v>0</v>
      </c>
      <c r="H142">
        <v>0</v>
      </c>
      <c r="I142">
        <v>0</v>
      </c>
      <c r="J142">
        <v>0</v>
      </c>
      <c r="K142">
        <v>0</v>
      </c>
    </row>
    <row r="143" ht="15.75" customHeight="1"/>
    <row r="144" ht="15.75" customHeight="1">
      <c r="D144" t="str">
        <f>LINK!$C$1007</f>
        <v>Sources d'information</v>
      </c>
      <c r="E144" t="str">
        <v xml:space="preserve"> </v>
      </c>
      <c r="F144" t="str">
        <v xml:space="preserve"> </v>
      </c>
      <c r="G144" t="str">
        <v xml:space="preserve"> </v>
      </c>
      <c r="H144" t="str">
        <v xml:space="preserve"> </v>
      </c>
      <c r="I144" t="str">
        <v xml:space="preserve"> </v>
      </c>
      <c r="J144" t="str">
        <v xml:space="preserve"> </v>
      </c>
      <c r="K144" t="str">
        <v xml:space="preserve"> </v>
      </c>
    </row>
    <row r="145" ht="15.75" customHeight="1">
      <c r="D145" t="str">
        <f>LINK!$C$1008</f>
        <v>Standard?</v>
      </c>
    </row>
    <row r="146" ht="15.75" customHeight="1"/>
    <row r="147" ht="15.75" customHeight="1">
      <c r="C147" t="str">
        <f>LINK!$C$998</f>
        <v>code</v>
      </c>
      <c r="D147" t="str">
        <f>LINK!$C$999</f>
        <v>service</v>
      </c>
      <c r="E147">
        <f>VLOOKUP(C148,overview_of_services!$B$4:$O$111,9,FALSE)</f>
        <v>0</v>
      </c>
    </row>
    <row r="148" ht="16.5" customHeight="1">
      <c r="C148" t="str">
        <f>LINK!C913</f>
        <v>V-E4</v>
      </c>
      <c r="D148" t="str">
        <f>VLOOKUP(C148,overview_of_services!$B$4:$I$111,3,FALSE)</f>
        <v>Service à potentiel d'intelligence défini par l'utilisateur 19</v>
      </c>
      <c r="F148" t="str">
        <f>LINK!$C$1009</f>
        <v>Groupe de services</v>
      </c>
      <c r="G148" t="str">
        <f>VLOOKUP(C148,overview_of_services!$B$4:$I$111,2,FALSE)</f>
        <v>Groupe de services définis par l'utilisateur 19</v>
      </c>
      <c r="M148" t="str">
        <v>line</v>
      </c>
      <c r="N148">
        <f>ROW()</f>
        <v>148</v>
      </c>
    </row>
    <row r="149"/>
    <row r="150" ht="14.449999999999998" customHeight="1">
      <c r="C150" t="str">
        <f>LINK!$C$1000</f>
        <v>Niveaux de fonctionnalité</v>
      </c>
      <c r="E150" t="str">
        <f>LINK!$C$1006</f>
        <v>IMPACTS</v>
      </c>
    </row>
    <row r="151" ht="60.75" customHeight="1">
      <c r="E151" t="str">
        <f>LINK!$C$966</f>
        <v>Efficacité énergétique</v>
      </c>
      <c r="F151" t="str">
        <f>LINK!$C$967</f>
        <v>Flexibilité énergétique et stockage de l’énergie</v>
      </c>
      <c r="G151" t="str">
        <f>LINK!$C$968</f>
        <v>Confort</v>
      </c>
      <c r="H151" t="str">
        <f>LINK!$C$969</f>
        <v>Caractère pratique</v>
      </c>
      <c r="I151" t="str">
        <f>LINK!$C$970</f>
        <v>Santé, bien-être et accessibilité</v>
      </c>
      <c r="J151" t="str">
        <f>LINK!$C$971</f>
        <v>Entretien et prédiction des pannes</v>
      </c>
      <c r="K151" t="str">
        <f>LINK!$C$972</f>
        <v>Information des occupants</v>
      </c>
    </row>
    <row r="152" ht="15.75" customHeight="1">
      <c r="C152" t="str">
        <f>LINK!$C$1001</f>
        <v>Niveau 0</v>
      </c>
      <c r="D152" t="str">
        <f>VLOOKUP(C148,overview_of_services!$B$4:$I$111,4,FALSE)</f>
        <v>Niveau défini par l'utilisateur 1-0</v>
      </c>
      <c r="E152">
        <v>0</v>
      </c>
      <c r="F152">
        <v>0</v>
      </c>
      <c r="G152">
        <v>0</v>
      </c>
      <c r="H152">
        <v>0</v>
      </c>
      <c r="I152">
        <v>0</v>
      </c>
      <c r="J152">
        <v>0</v>
      </c>
      <c r="K152">
        <v>0</v>
      </c>
    </row>
    <row r="153">
      <c r="C153" t="str">
        <f>LINK!$C$1002</f>
        <v>Niveau 1</v>
      </c>
      <c r="D153" t="str">
        <f>VLOOKUP(C148,overview_of_services!$B$4:$I$111,5,FALSE)</f>
        <v>Niveau défini par l'utilisateur 1-1</v>
      </c>
      <c r="E153">
        <v>0</v>
      </c>
      <c r="F153">
        <v>0</v>
      </c>
      <c r="G153">
        <v>0</v>
      </c>
      <c r="H153">
        <v>0</v>
      </c>
      <c r="I153">
        <v>0</v>
      </c>
      <c r="J153">
        <v>0</v>
      </c>
      <c r="K153">
        <v>0</v>
      </c>
    </row>
    <row r="154">
      <c r="C154" t="str">
        <f>LINK!$C$1003</f>
        <v>Niveau 2</v>
      </c>
      <c r="D154" t="str">
        <f>VLOOKUP(C148,overview_of_services!$B$4:$I$111,6,FALSE)</f>
        <v>Niveau défini par l'utilisateur 1-2</v>
      </c>
      <c r="E154">
        <v>0</v>
      </c>
      <c r="F154">
        <v>0</v>
      </c>
      <c r="G154">
        <v>0</v>
      </c>
      <c r="H154">
        <v>0</v>
      </c>
      <c r="I154">
        <v>0</v>
      </c>
      <c r="J154">
        <v>0</v>
      </c>
      <c r="K154">
        <v>0</v>
      </c>
    </row>
    <row r="155">
      <c r="C155" t="str">
        <f>LINK!$C$1004</f>
        <v>Niveau 3</v>
      </c>
      <c r="D155" t="str">
        <f>VLOOKUP(C148,overview_of_services!$B$4:$I$111,7,FALSE)</f>
        <v>Niveau défini par l'utilisateur 1-3</v>
      </c>
      <c r="E155">
        <v>0</v>
      </c>
      <c r="F155">
        <v>0</v>
      </c>
      <c r="G155">
        <v>0</v>
      </c>
      <c r="H155">
        <v>0</v>
      </c>
      <c r="I155">
        <v>0</v>
      </c>
      <c r="J155">
        <v>0</v>
      </c>
      <c r="K155">
        <v>0</v>
      </c>
    </row>
    <row r="156">
      <c r="C156" t="str">
        <f>LINK!$C$1005</f>
        <v>Niveau 4</v>
      </c>
      <c r="D156" t="str">
        <f>VLOOKUP(C148,overview_of_services!$B$4:$I$111,8,FALSE)</f>
        <v>Niveau défini par l'utilisateur 1-4</v>
      </c>
      <c r="E156">
        <v>0</v>
      </c>
      <c r="F156">
        <v>0</v>
      </c>
      <c r="G156">
        <v>0</v>
      </c>
      <c r="H156">
        <v>0</v>
      </c>
      <c r="I156">
        <v>0</v>
      </c>
      <c r="J156">
        <v>0</v>
      </c>
      <c r="K156">
        <v>0</v>
      </c>
    </row>
    <row r="157" ht="15.75" customHeight="1"/>
    <row r="158" ht="15.75" customHeight="1">
      <c r="D158" t="str">
        <f>LINK!$C$1007</f>
        <v>Sources d'information</v>
      </c>
      <c r="E158" t="str">
        <v xml:space="preserve"> </v>
      </c>
      <c r="F158" t="str">
        <v xml:space="preserve"> </v>
      </c>
      <c r="G158" t="str">
        <v xml:space="preserve"> </v>
      </c>
      <c r="H158" t="str">
        <v xml:space="preserve"> </v>
      </c>
      <c r="I158" t="str">
        <v xml:space="preserve"> </v>
      </c>
      <c r="J158" t="str">
        <v xml:space="preserve"> </v>
      </c>
      <c r="K158" t="str">
        <v xml:space="preserve"> </v>
      </c>
    </row>
    <row r="159" ht="15.75" customHeight="1">
      <c r="D159" t="str">
        <f>LINK!$C$1008</f>
        <v>Standard?</v>
      </c>
    </row>
    <row r="160" ht="15.75" customHeight="1"/>
    <row r="161" ht="15.75" customHeight="1">
      <c r="C161" t="str">
        <f>LINK!$C$998</f>
        <v>code</v>
      </c>
      <c r="D161" t="str">
        <f>LINK!$C$999</f>
        <v>service</v>
      </c>
      <c r="E161">
        <f>VLOOKUP(C162,overview_of_services!$B$4:$O$111,9,FALSE)</f>
        <v>0</v>
      </c>
    </row>
    <row r="162" ht="16.5" customHeight="1">
      <c r="C162" t="str">
        <f>LINK!C914</f>
        <v>V-E5</v>
      </c>
      <c r="D162" t="str">
        <f>VLOOKUP(C162,overview_of_services!$B$4:$I$111,3,FALSE)</f>
        <v>Service à potentiel d'intelligence défini par l'utilisateur 20</v>
      </c>
      <c r="F162" t="str">
        <f>LINK!$C$1009</f>
        <v>Groupe de services</v>
      </c>
      <c r="G162" t="str">
        <f>VLOOKUP(C162,overview_of_services!$B$4:$I$111,2,FALSE)</f>
        <v>Groupe de services définis par l'utilisateur 20</v>
      </c>
      <c r="M162" t="str">
        <v>line</v>
      </c>
      <c r="N162">
        <f>ROW()</f>
        <v>162</v>
      </c>
    </row>
    <row r="163"/>
    <row r="164" ht="14.449999999999998" customHeight="1">
      <c r="C164" t="str">
        <f>LINK!$C$1000</f>
        <v>Niveaux de fonctionnalité</v>
      </c>
      <c r="E164" t="str">
        <f>LINK!$C$1006</f>
        <v>IMPACTS</v>
      </c>
    </row>
    <row r="165" ht="60.75" customHeight="1">
      <c r="E165" t="str">
        <f>LINK!$C$966</f>
        <v>Efficacité énergétique</v>
      </c>
      <c r="F165" t="str">
        <f>LINK!$C$967</f>
        <v>Flexibilité énergétique et stockage de l’énergie</v>
      </c>
      <c r="G165" t="str">
        <f>LINK!$C$968</f>
        <v>Confort</v>
      </c>
      <c r="H165" t="str">
        <f>LINK!$C$969</f>
        <v>Caractère pratique</v>
      </c>
      <c r="I165" t="str">
        <f>LINK!$C$970</f>
        <v>Santé, bien-être et accessibilité</v>
      </c>
      <c r="J165" t="str">
        <f>LINK!$C$971</f>
        <v>Entretien et prédiction des pannes</v>
      </c>
      <c r="K165" t="str">
        <f>LINK!$C$972</f>
        <v>Information des occupants</v>
      </c>
    </row>
    <row r="166" ht="15.75" customHeight="1">
      <c r="C166" t="str">
        <f>LINK!$C$1001</f>
        <v>Niveau 0</v>
      </c>
      <c r="D166" t="str">
        <f>VLOOKUP(C162,overview_of_services!$B$4:$I$111,4,FALSE)</f>
        <v>Niveau défini par l'utilisateur 1-0</v>
      </c>
      <c r="E166">
        <v>0</v>
      </c>
      <c r="F166">
        <v>0</v>
      </c>
      <c r="G166">
        <v>0</v>
      </c>
      <c r="H166">
        <v>0</v>
      </c>
      <c r="I166">
        <v>0</v>
      </c>
      <c r="J166">
        <v>0</v>
      </c>
      <c r="K166">
        <v>0</v>
      </c>
    </row>
    <row r="167">
      <c r="C167" t="str">
        <f>LINK!$C$1002</f>
        <v>Niveau 1</v>
      </c>
      <c r="D167" t="str">
        <f>VLOOKUP(C162,overview_of_services!$B$4:$I$111,5,FALSE)</f>
        <v>Niveau défini par l'utilisateur 1-1</v>
      </c>
      <c r="E167">
        <v>0</v>
      </c>
      <c r="F167">
        <v>0</v>
      </c>
      <c r="G167">
        <v>0</v>
      </c>
      <c r="H167">
        <v>0</v>
      </c>
      <c r="I167">
        <v>0</v>
      </c>
      <c r="J167">
        <v>0</v>
      </c>
      <c r="K167">
        <v>0</v>
      </c>
    </row>
    <row r="168">
      <c r="C168" t="str">
        <f>LINK!$C$1003</f>
        <v>Niveau 2</v>
      </c>
      <c r="D168" t="str">
        <f>VLOOKUP(C162,overview_of_services!$B$4:$I$111,6,FALSE)</f>
        <v>Niveau défini par l'utilisateur 1-2</v>
      </c>
      <c r="E168">
        <v>0</v>
      </c>
      <c r="F168">
        <v>0</v>
      </c>
      <c r="G168">
        <v>0</v>
      </c>
      <c r="H168">
        <v>0</v>
      </c>
      <c r="I168">
        <v>0</v>
      </c>
      <c r="J168">
        <v>0</v>
      </c>
      <c r="K168">
        <v>0</v>
      </c>
    </row>
    <row r="169">
      <c r="C169" t="str">
        <f>LINK!$C$1004</f>
        <v>Niveau 3</v>
      </c>
      <c r="D169" t="str">
        <f>VLOOKUP(C162,overview_of_services!$B$4:$I$111,7,FALSE)</f>
        <v>Niveau défini par l'utilisateur 1-3</v>
      </c>
      <c r="E169">
        <v>0</v>
      </c>
      <c r="F169">
        <v>0</v>
      </c>
      <c r="G169">
        <v>0</v>
      </c>
      <c r="H169">
        <v>0</v>
      </c>
      <c r="I169">
        <v>0</v>
      </c>
      <c r="J169">
        <v>0</v>
      </c>
      <c r="K169">
        <v>0</v>
      </c>
    </row>
    <row r="170">
      <c r="C170" t="str">
        <f>LINK!$C$1005</f>
        <v>Niveau 4</v>
      </c>
      <c r="D170" t="str">
        <f>VLOOKUP(C162,overview_of_services!$B$4:$I$111,8,FALSE)</f>
        <v>Niveau défini par l'utilisateur 1-4</v>
      </c>
      <c r="E170">
        <v>0</v>
      </c>
      <c r="F170">
        <v>0</v>
      </c>
      <c r="G170">
        <v>0</v>
      </c>
      <c r="H170">
        <v>0</v>
      </c>
      <c r="I170">
        <v>0</v>
      </c>
      <c r="J170">
        <v>0</v>
      </c>
      <c r="K170">
        <v>0</v>
      </c>
    </row>
    <row r="171" ht="15.75" customHeight="1"/>
    <row r="172" ht="15.75" customHeight="1">
      <c r="D172" t="str">
        <f>LINK!$C$1007</f>
        <v>Sources d'information</v>
      </c>
      <c r="E172" t="str">
        <v xml:space="preserve"> </v>
      </c>
      <c r="F172" t="str">
        <v xml:space="preserve"> </v>
      </c>
      <c r="G172" t="str">
        <v xml:space="preserve"> </v>
      </c>
      <c r="H172" t="str">
        <v xml:space="preserve"> </v>
      </c>
      <c r="I172" t="str">
        <v xml:space="preserve"> </v>
      </c>
      <c r="J172" t="str">
        <v xml:space="preserve"> </v>
      </c>
      <c r="K172" t="str">
        <v xml:space="preserve"> </v>
      </c>
    </row>
    <row r="173" ht="15.75" customHeight="1">
      <c r="D173" t="str">
        <f>LINK!$C$1008</f>
        <v>Standard?</v>
      </c>
    </row>
  </sheetData>
  <mergeCells count="35">
    <mergeCell ref="C39:D40"/>
    <mergeCell ref="E39:K39"/>
    <mergeCell ref="G4:H4"/>
    <mergeCell ref="C6:D7"/>
    <mergeCell ref="E6:K6"/>
    <mergeCell ref="G20:H20"/>
    <mergeCell ref="C22:D23"/>
    <mergeCell ref="E22:K22"/>
    <mergeCell ref="G37:H37"/>
    <mergeCell ref="G51:H51"/>
    <mergeCell ref="C53:D54"/>
    <mergeCell ref="E53:K53"/>
    <mergeCell ref="G65:H65"/>
    <mergeCell ref="C67:D68"/>
    <mergeCell ref="E67:K67"/>
    <mergeCell ref="C79:D80"/>
    <mergeCell ref="E79:K79"/>
    <mergeCell ref="G91:H91"/>
    <mergeCell ref="C93:D94"/>
    <mergeCell ref="E93:K93"/>
    <mergeCell ref="G106:H106"/>
    <mergeCell ref="C108:D109"/>
    <mergeCell ref="E108:K108"/>
    <mergeCell ref="G120:H120"/>
    <mergeCell ref="C122:D123"/>
    <mergeCell ref="E122:K122"/>
    <mergeCell ref="G162:H162"/>
    <mergeCell ref="C164:D165"/>
    <mergeCell ref="E164:K164"/>
    <mergeCell ref="G134:H134"/>
    <mergeCell ref="C136:D137"/>
    <mergeCell ref="E136:K136"/>
    <mergeCell ref="G148:H148"/>
    <mergeCell ref="C150:D151"/>
    <mergeCell ref="E150:K150"/>
  </mergeCells>
  <pageMargins left="0.7" right="0.7" top="0.75" bottom="0.75" header="0.3" footer="0.3"/>
  <ignoredErrors>
    <ignoredError numberStoredAsText="1" sqref="A1:O173"/>
  </ignoredErrors>
</worksheet>
</file>

<file path=xl/worksheets/sheet15.xml><?xml version="1.0" encoding="utf-8"?>
<worksheet xmlns="http://schemas.openxmlformats.org/spreadsheetml/2006/main" xmlns:r="http://schemas.openxmlformats.org/officeDocument/2006/relationships">
  <dimension ref="A1:O102"/>
  <sheetViews>
    <sheetView workbookViewId="0" rightToLeft="0"/>
  </sheetViews>
  <cols>
    <col min="1" max="1" customWidth="1" width="3.42578125"/>
    <col min="2" max="2" customWidth="1" width="5.42578125"/>
    <col min="3" max="3" customWidth="1" width="14.42578125"/>
    <col min="4" max="4" customWidth="1" width="60.42578125"/>
    <col min="5" max="5" customWidth="1" width="16.42578125"/>
    <col min="6" max="6" customWidth="1" width="16.42578125"/>
    <col min="7" max="7" customWidth="1" width="16.42578125"/>
    <col min="8" max="8" customWidth="1" width="16.42578125"/>
    <col min="9" max="9" customWidth="1" width="16.42578125"/>
    <col min="10" max="10" customWidth="1" width="16.42578125"/>
    <col min="11" max="11" customWidth="1" width="16.42578125"/>
    <col min="12" max="12" customWidth="1" width="9.42578125"/>
    <col min="13" max="13" customWidth="1" width="0" hidden="true" level="1" outlineLevel="1"/>
    <col min="14" max="14" customWidth="1" width="0"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LINK!C992</f>
        <v>Eclairage</v>
      </c>
    </row>
    <row r="2" ht="26.25" customHeight="1"/>
    <row r="3" ht="17.25" customHeight="1" outlineLevel="1">
      <c r="C3" t="str">
        <f>LINK!$C$998</f>
        <v>code</v>
      </c>
      <c r="D3" t="str">
        <f>LINK!$C$999</f>
        <v>service</v>
      </c>
      <c r="E3">
        <f>VLOOKUP(C4,overview_of_services!$B$4:$O$52,9,FALSE)</f>
        <v>1</v>
      </c>
    </row>
    <row r="4" ht="36.75" customHeight="1" outlineLevel="1">
      <c r="B4" t="str">
        <v>►</v>
      </c>
      <c r="C4" t="str">
        <f>LINK!C291</f>
        <v>L-1a</v>
      </c>
      <c r="D4" t="str">
        <f>VLOOKUP(C4,overview_of_services!$B$4:$I$52,3,FALSE)</f>
        <v>Commande basée sur l’occupation</v>
      </c>
      <c r="F4" t="str">
        <f>LINK!$C$1009</f>
        <v>Groupe de services</v>
      </c>
      <c r="G4" t="str">
        <f>VLOOKUP(C4,overview_of_services!$B$4:$I$52,2,FALSE)</f>
        <v>Commande de l'éclairage artificiel</v>
      </c>
      <c r="M4" t="str">
        <v>line</v>
      </c>
      <c r="N4">
        <f>ROW()</f>
        <v>4</v>
      </c>
    </row>
    <row r="5" ht="5.25" customHeight="1" outlineLevel="1"/>
    <row r="6" ht="20.25" customHeight="1" outlineLevel="2">
      <c r="C6" t="str">
        <f>LINK!$C$1000</f>
        <v>Niveaux de fonctionnalité</v>
      </c>
      <c r="E6" t="str">
        <f>LINK!$C$1006</f>
        <v>IMPACTS</v>
      </c>
    </row>
    <row r="7" ht="36.75" customHeight="1" outlineLevel="2">
      <c r="E7" t="str">
        <f>LINK!$C$966</f>
        <v>Efficacité énergétique</v>
      </c>
      <c r="F7" t="str">
        <f>LINK!$C$967</f>
        <v>Flexibilité énergétique et stockage de l’énergie</v>
      </c>
      <c r="G7" t="str">
        <f>LINK!$C$968</f>
        <v>Confort</v>
      </c>
      <c r="H7" t="str">
        <f>LINK!$C$969</f>
        <v>Caractère pratique</v>
      </c>
      <c r="I7" t="str">
        <f>LINK!$C$970</f>
        <v>Santé, bien-être et accessibilité</v>
      </c>
      <c r="J7" t="str">
        <f>LINK!$C$971</f>
        <v>Entretien et prédiction des pannes</v>
      </c>
      <c r="K7" t="str">
        <f>LINK!$C$972</f>
        <v>Information des occupants</v>
      </c>
    </row>
    <row r="8" ht="35.25" customHeight="1" outlineLevel="2">
      <c r="C8" t="str">
        <f>LINK!$C$1001</f>
        <v>Niveau 0</v>
      </c>
      <c r="D8" t="str">
        <f>VLOOKUP(C4,overview_of_services!$B$4:$I$52,4,FALSE)</f>
        <v>Interrupteur manuel de mise en marche/arrêt</v>
      </c>
      <c r="E8" s="3">
        <v>0</v>
      </c>
      <c r="F8" s="3">
        <v>0</v>
      </c>
      <c r="G8" s="3">
        <v>0</v>
      </c>
      <c r="H8" s="3">
        <v>0</v>
      </c>
      <c r="I8" s="3">
        <v>0</v>
      </c>
      <c r="J8" s="3">
        <v>0</v>
      </c>
      <c r="K8" s="3">
        <v>0</v>
      </c>
    </row>
    <row r="9" ht="35.25" customHeight="1" outlineLevel="2">
      <c r="C9" t="str">
        <f>LINK!$C$1002</f>
        <v>Niveau 1</v>
      </c>
      <c r="D9" t="str">
        <f>VLOOKUP(C4,overview_of_services!$B$4:$I$52,5,FALSE)</f>
        <v>Interrupteur manuel de mise en marche/arrêt + signal supplémentaire d'extinction</v>
      </c>
      <c r="E9" s="3">
        <v>1</v>
      </c>
      <c r="F9" s="3">
        <v>0</v>
      </c>
      <c r="G9" s="3">
        <v>1</v>
      </c>
      <c r="H9" s="3">
        <v>1</v>
      </c>
      <c r="I9" s="3">
        <v>0</v>
      </c>
      <c r="J9" s="3">
        <v>0</v>
      </c>
      <c r="K9" s="3">
        <v>0</v>
      </c>
    </row>
    <row r="10" ht="35.25" customHeight="1" outlineLevel="2">
      <c r="C10" t="str">
        <f>LINK!$C$1003</f>
        <v>Niveau 2</v>
      </c>
      <c r="D10" t="str">
        <f>VLOOKUP(C4,overview_of_services!$B$4:$I$52,6,FALSE)</f>
        <v>Détection automatique. Mise en marche automatique/Arrêt avec modulation par variateur</v>
      </c>
      <c r="E10" s="3">
        <v>2</v>
      </c>
      <c r="F10" s="3">
        <v>0</v>
      </c>
      <c r="G10" s="3">
        <v>2</v>
      </c>
      <c r="H10" s="3">
        <v>2</v>
      </c>
      <c r="I10" s="3">
        <v>0</v>
      </c>
      <c r="J10" s="3">
        <v>0</v>
      </c>
      <c r="K10" s="3">
        <v>0</v>
      </c>
    </row>
    <row r="11" ht="35.25" customHeight="1" outlineLevel="2">
      <c r="C11" t="str">
        <f>LINK!$C$1004</f>
        <v>Niveau 3</v>
      </c>
      <c r="D11" t="str">
        <f>VLOOKUP(C4,overview_of_services!$B$4:$I$52,7,FALSE)</f>
        <v>Détection automatique: Mise en marche manuelle/Mise en marche partiellement automatique/Arrêt du variateur</v>
      </c>
      <c r="E11" s="3">
        <v>3</v>
      </c>
      <c r="F11" s="3">
        <v>0</v>
      </c>
      <c r="G11" s="3">
        <v>2</v>
      </c>
      <c r="H11" s="3">
        <v>2</v>
      </c>
      <c r="I11" s="3">
        <v>0</v>
      </c>
      <c r="J11" s="3">
        <v>0</v>
      </c>
      <c r="K11" s="3">
        <v>0</v>
      </c>
    </row>
    <row r="12" ht="35.25" customHeight="1" outlineLevel="2">
      <c r="C12" t="str">
        <f>LINK!$C$1005</f>
        <v>Niveau 4</v>
      </c>
      <c r="D12">
        <f>VLOOKUP(C4,overview_of_services!$B$4:$I$52,8,FALSE)</f>
        <v>0</v>
      </c>
    </row>
    <row r="13" ht="6" customHeight="1" outlineLevel="3"/>
    <row r="14" ht="30.75" customHeight="1" outlineLevel="3">
      <c r="D14" t="str">
        <f>LINK!$C$1007</f>
        <v>Sources d'information</v>
      </c>
      <c r="E14" t="str">
        <v xml:space="preserve">  </v>
      </c>
      <c r="F14" t="str">
        <v xml:space="preserve">  </v>
      </c>
      <c r="G14" t="str">
        <v xml:space="preserve">  </v>
      </c>
      <c r="H14" t="str">
        <v xml:space="preserve">  </v>
      </c>
      <c r="I14" t="str">
        <v xml:space="preserve">  </v>
      </c>
      <c r="J14" t="str">
        <v xml:space="preserve">  </v>
      </c>
      <c r="K14" t="str">
        <v xml:space="preserve">  </v>
      </c>
    </row>
    <row r="15" ht="30.75" customHeight="1" outlineLevel="3">
      <c r="D15" t="str">
        <f>LINK!$C$1008</f>
        <v>Standard?</v>
      </c>
      <c r="E15" t="str">
        <v>EN 15232</v>
      </c>
    </row>
    <row r="16" ht="20.25" customHeight="1" outlineLevel="2"/>
    <row r="17" ht="5.25" customHeight="1" outlineLevel="1"/>
    <row r="18" ht="20.25" customHeight="1" outlineLevel="2"/>
    <row r="19" ht="17.25" customHeight="1" outlineLevel="1">
      <c r="C19" t="str">
        <f>LINK!$C$998</f>
        <v>code</v>
      </c>
      <c r="D19" t="str">
        <f>LINK!$C$999</f>
        <v>service</v>
      </c>
      <c r="E19">
        <f>VLOOKUP(C20,overview_of_services!$B$4:$O$52,9,FALSE)</f>
        <v>0</v>
      </c>
    </row>
    <row r="20" ht="36.75" customHeight="1" outlineLevel="1">
      <c r="B20" t="str">
        <v>►</v>
      </c>
      <c r="C20" t="str">
        <f>LINK!C292</f>
        <v>L-2</v>
      </c>
      <c r="D20" t="str">
        <f>VLOOKUP(C20,overview_of_services!$B$4:$I$52,3,FALSE)</f>
        <v>Régulation de l'intensité lumineuse en fonction de la lumière naturelle</v>
      </c>
      <c r="F20" t="str">
        <f>LINK!$C$1009</f>
        <v>Groupe de services</v>
      </c>
      <c r="G20" t="str">
        <f>VLOOKUP(C20,overview_of_services!$B$4:$I$52,2,FALSE)</f>
        <v>Régulation de l'intensité lumineuse en fonction de la lumière naturelle</v>
      </c>
      <c r="M20" t="str">
        <v>line</v>
      </c>
      <c r="N20">
        <f>ROW()</f>
        <v>20</v>
      </c>
    </row>
    <row r="21" ht="5.25" customHeight="1" outlineLevel="1"/>
    <row r="22" ht="20.25" customHeight="1" outlineLevel="2">
      <c r="C22" t="str">
        <f>LINK!$C$1000</f>
        <v>Niveaux de fonctionnalité</v>
      </c>
      <c r="E22" t="str">
        <f>LINK!$C$1006</f>
        <v>IMPACTS</v>
      </c>
    </row>
    <row r="23" ht="36.75" customHeight="1" outlineLevel="2">
      <c r="E23" t="str">
        <f>LINK!$C$966</f>
        <v>Efficacité énergétique</v>
      </c>
      <c r="F23" t="str">
        <f>LINK!$C$967</f>
        <v>Flexibilité énergétique et stockage de l’énergie</v>
      </c>
      <c r="G23" t="str">
        <f>LINK!$C$968</f>
        <v>Confort</v>
      </c>
      <c r="H23" t="str">
        <f>LINK!$C$969</f>
        <v>Caractère pratique</v>
      </c>
      <c r="I23" t="str">
        <f>LINK!$C$970</f>
        <v>Santé, bien-être et accessibilité</v>
      </c>
      <c r="J23" t="str">
        <f>LINK!$C$971</f>
        <v>Entretien et prédiction des pannes</v>
      </c>
      <c r="K23" t="str">
        <f>LINK!$C$972</f>
        <v>Information des occupants</v>
      </c>
    </row>
    <row r="24" ht="35.25" customHeight="1" outlineLevel="2">
      <c r="C24" t="str">
        <f>LINK!$C$1001</f>
        <v>Niveau 0</v>
      </c>
      <c r="D24" t="str">
        <f>VLOOKUP(C20,overview_of_services!$B$4:$I$52,4,FALSE)</f>
        <v>Manuelle centralisée</v>
      </c>
      <c r="E24" s="3">
        <v>0</v>
      </c>
      <c r="F24" s="3">
        <v>0</v>
      </c>
      <c r="G24" s="3">
        <v>0</v>
      </c>
      <c r="H24" s="3">
        <v>0</v>
      </c>
      <c r="I24" s="3">
        <v>0</v>
      </c>
      <c r="J24" s="3">
        <v>0</v>
      </c>
      <c r="K24" s="3">
        <v>0</v>
      </c>
    </row>
    <row r="25" ht="35.25" customHeight="1" outlineLevel="2">
      <c r="C25" t="str">
        <f>LINK!$C$1002</f>
        <v>Niveau 1</v>
      </c>
      <c r="D25" t="str">
        <f>VLOOKUP(C20,overview_of_services!$B$4:$I$52,5,FALSE)</f>
        <v>Manuelle (par pièce ou zone)</v>
      </c>
      <c r="E25" s="3">
        <v>1</v>
      </c>
      <c r="F25" s="3">
        <v>0</v>
      </c>
      <c r="G25" s="3">
        <v>1</v>
      </c>
      <c r="H25" s="3">
        <v>1</v>
      </c>
      <c r="I25" s="3">
        <v>0</v>
      </c>
      <c r="J25" s="3">
        <v>0</v>
      </c>
      <c r="K25" s="3">
        <v>0</v>
      </c>
    </row>
    <row r="26" ht="35.25" customHeight="1" outlineLevel="2">
      <c r="C26" t="str">
        <f>LINK!$C$1003</f>
        <v>Niveau 2</v>
      </c>
      <c r="D26" t="str">
        <f>VLOOKUP(C20,overview_of_services!$B$4:$I$52,6,FALSE)</f>
        <v>Commutation automatique</v>
      </c>
      <c r="E26" s="3">
        <v>2</v>
      </c>
      <c r="F26" s="3">
        <v>0</v>
      </c>
      <c r="G26" s="3">
        <v>1</v>
      </c>
      <c r="H26" s="3">
        <v>1</v>
      </c>
      <c r="I26" s="3">
        <v>1</v>
      </c>
      <c r="J26" s="3">
        <v>0</v>
      </c>
      <c r="K26" s="3">
        <v>0</v>
      </c>
    </row>
    <row r="27" ht="35.25" customHeight="1" outlineLevel="2">
      <c r="C27" t="str">
        <f>LINK!$C$1004</f>
        <v>Niveau 3</v>
      </c>
      <c r="D27" t="str">
        <f>VLOOKUP(C20,overview_of_services!$B$4:$I$52,7,FALSE)</f>
        <v>Modulation automatique</v>
      </c>
      <c r="E27" s="3">
        <v>3</v>
      </c>
      <c r="F27" s="3">
        <v>0</v>
      </c>
      <c r="G27" s="3">
        <v>2</v>
      </c>
      <c r="H27" s="3">
        <v>2</v>
      </c>
      <c r="I27" s="3">
        <v>2</v>
      </c>
      <c r="J27" s="3">
        <v>0</v>
      </c>
      <c r="K27" s="3">
        <v>0</v>
      </c>
    </row>
    <row r="28" ht="87.75" customHeight="1" outlineLevel="2">
      <c r="C28" t="str">
        <f>LINK!$C$1005</f>
        <v>Niveau 4</v>
      </c>
      <c r="D28" t="str">
        <f>VLOOKUP(C20,overview_of_services!$B$4:$I$52,8,FALSE)</f>
        <v>Modulation automatique intégrant du pilotage par scénario (par intervalle de temps, en fonction de la luminosité, de la température de la lumière, et possibilité d'adapter l’éclairage en fonction de l’utilisation des locaux, des besoins et applications)</v>
      </c>
      <c r="E28" s="3">
        <v>3</v>
      </c>
      <c r="F28" s="3">
        <v>0</v>
      </c>
      <c r="G28" s="3">
        <v>3</v>
      </c>
      <c r="H28" s="3">
        <v>3</v>
      </c>
      <c r="I28" s="3">
        <v>3</v>
      </c>
      <c r="J28" s="3">
        <v>0</v>
      </c>
      <c r="K28" s="3">
        <v>0</v>
      </c>
    </row>
    <row r="29" ht="6" customHeight="1" outlineLevel="3"/>
    <row r="30" ht="30.75" customHeight="1" outlineLevel="3">
      <c r="D30" t="str">
        <f>LINK!$C$1007</f>
        <v>Sources d'information</v>
      </c>
      <c r="E30" t="str">
        <v xml:space="preserve">  </v>
      </c>
      <c r="F30" t="str">
        <v xml:space="preserve">  </v>
      </c>
      <c r="G30" t="str">
        <v xml:space="preserve">  </v>
      </c>
      <c r="H30" t="str">
        <v xml:space="preserve">  </v>
      </c>
      <c r="I30" t="str">
        <v xml:space="preserve">  </v>
      </c>
      <c r="J30" t="str">
        <v xml:space="preserve">  </v>
      </c>
      <c r="K30" t="str">
        <v xml:space="preserve">  </v>
      </c>
    </row>
    <row r="31" ht="30.75" customHeight="1" outlineLevel="3">
      <c r="D31" t="str">
        <f>LINK!$C$1008</f>
        <v>Standard?</v>
      </c>
      <c r="E31" t="str">
        <v>EN 15193-1 and CEN-TR 16791</v>
      </c>
      <c r="F31" t="str">
        <v>CEN-TR 16791</v>
      </c>
      <c r="G31" t="str">
        <v>EN 12464-1</v>
      </c>
      <c r="H31" t="str">
        <v>CEN-TR 16791</v>
      </c>
      <c r="I31" t="str">
        <v>CEN-TR 16791</v>
      </c>
      <c r="J31" t="str">
        <v>CEN-TR 16791</v>
      </c>
      <c r="K31" t="str">
        <v>CEN-TR 16791</v>
      </c>
    </row>
    <row r="32" ht="20.25" customHeight="1" outlineLevel="2"/>
    <row r="33" ht="15.75" customHeight="1" outlineLevel="1"/>
    <row r="34" ht="15.75" customHeight="1">
      <c r="C34" t="str">
        <f>LINK!$C$998</f>
        <v>code</v>
      </c>
      <c r="D34" t="str">
        <f>LINK!$C$999</f>
        <v>service</v>
      </c>
      <c r="E34">
        <f>VLOOKUP(C35,overview_of_services!$B$4:$O$111,9,FALSE)</f>
        <v>0</v>
      </c>
    </row>
    <row r="35" ht="16.5" customHeight="1">
      <c r="C35" t="str">
        <f>LINK!C915</f>
        <v>L-E1</v>
      </c>
      <c r="D35" t="str">
        <f>VLOOKUP(C35,overview_of_services!$B$4:$I$111,3,FALSE)</f>
        <v>Service à potentiel d'intelligence défini par l'utilisateur 21</v>
      </c>
      <c r="F35" t="str">
        <f>LINK!$C$1009</f>
        <v>Groupe de services</v>
      </c>
      <c r="G35" t="str">
        <f>VLOOKUP(C35,overview_of_services!$B$4:$I$111,2,FALSE)</f>
        <v>Groupe de services définis par l'utilisateur 21</v>
      </c>
      <c r="M35" t="str">
        <v>line</v>
      </c>
      <c r="N35">
        <f>ROW()</f>
        <v>35</v>
      </c>
    </row>
    <row r="36"/>
    <row r="37" ht="14.449999999999998" customHeight="1">
      <c r="C37" t="str">
        <f>LINK!$C$1000</f>
        <v>Niveaux de fonctionnalité</v>
      </c>
      <c r="E37" t="str">
        <f>LINK!$C$1006</f>
        <v>IMPACTS</v>
      </c>
    </row>
    <row r="38" ht="60.75" customHeight="1">
      <c r="E38" t="str">
        <f>LINK!$C$966</f>
        <v>Efficacité énergétique</v>
      </c>
      <c r="F38" t="str">
        <f>LINK!$C$967</f>
        <v>Flexibilité énergétique et stockage de l’énergie</v>
      </c>
      <c r="G38" t="str">
        <f>LINK!$C$968</f>
        <v>Confort</v>
      </c>
      <c r="H38" t="str">
        <f>LINK!$C$969</f>
        <v>Caractère pratique</v>
      </c>
      <c r="I38" t="str">
        <f>LINK!$C$970</f>
        <v>Santé, bien-être et accessibilité</v>
      </c>
      <c r="J38" t="str">
        <f>LINK!$C$971</f>
        <v>Entretien et prédiction des pannes</v>
      </c>
      <c r="K38" t="str">
        <f>LINK!$C$972</f>
        <v>Information des occupants</v>
      </c>
    </row>
    <row r="39" ht="15.75" customHeight="1">
      <c r="C39" t="str">
        <f>LINK!$C$1001</f>
        <v>Niveau 0</v>
      </c>
      <c r="D39" t="str">
        <f>VLOOKUP(C35,overview_of_services!$B$4:$I$111,4,FALSE)</f>
        <v>Niveau défini par l'utilisateur 1-0</v>
      </c>
      <c r="E39">
        <v>0</v>
      </c>
      <c r="F39">
        <v>0</v>
      </c>
      <c r="G39">
        <v>0</v>
      </c>
      <c r="H39">
        <v>0</v>
      </c>
      <c r="I39">
        <v>0</v>
      </c>
      <c r="J39">
        <v>0</v>
      </c>
      <c r="K39">
        <v>0</v>
      </c>
    </row>
    <row r="40">
      <c r="C40" t="str">
        <f>LINK!$C$1002</f>
        <v>Niveau 1</v>
      </c>
      <c r="D40" t="str">
        <f>VLOOKUP(C35,overview_of_services!$B$4:$I$111,5,FALSE)</f>
        <v>Niveau défini par l'utilisateur 1-1</v>
      </c>
      <c r="E40">
        <v>0</v>
      </c>
      <c r="F40">
        <v>0</v>
      </c>
      <c r="G40">
        <v>0</v>
      </c>
      <c r="H40">
        <v>0</v>
      </c>
      <c r="I40">
        <v>0</v>
      </c>
      <c r="J40">
        <v>0</v>
      </c>
      <c r="K40">
        <v>0</v>
      </c>
    </row>
    <row r="41">
      <c r="C41" t="str">
        <f>LINK!$C$1003</f>
        <v>Niveau 2</v>
      </c>
      <c r="D41" t="str">
        <f>VLOOKUP(C35,overview_of_services!$B$4:$I$111,6,FALSE)</f>
        <v>Niveau défini par l'utilisateur 1-2</v>
      </c>
      <c r="E41">
        <v>0</v>
      </c>
      <c r="F41">
        <v>0</v>
      </c>
      <c r="G41">
        <v>0</v>
      </c>
      <c r="H41">
        <v>0</v>
      </c>
      <c r="I41">
        <v>0</v>
      </c>
      <c r="J41">
        <v>0</v>
      </c>
      <c r="K41">
        <v>0</v>
      </c>
    </row>
    <row r="42">
      <c r="C42" t="str">
        <f>LINK!$C$1004</f>
        <v>Niveau 3</v>
      </c>
      <c r="D42" t="str">
        <f>VLOOKUP(C35,overview_of_services!$B$4:$I$111,7,FALSE)</f>
        <v>Niveau défini par l'utilisateur 1-3</v>
      </c>
      <c r="E42">
        <v>0</v>
      </c>
      <c r="F42">
        <v>0</v>
      </c>
      <c r="G42">
        <v>0</v>
      </c>
      <c r="H42">
        <v>0</v>
      </c>
      <c r="I42">
        <v>0</v>
      </c>
      <c r="J42">
        <v>0</v>
      </c>
      <c r="K42">
        <v>0</v>
      </c>
    </row>
    <row r="43">
      <c r="C43" t="str">
        <f>LINK!$C$1005</f>
        <v>Niveau 4</v>
      </c>
      <c r="D43" t="str">
        <f>VLOOKUP(C35,overview_of_services!$B$4:$I$111,8,FALSE)</f>
        <v>Niveau défini par l'utilisateur 1-4</v>
      </c>
      <c r="E43">
        <v>0</v>
      </c>
      <c r="F43">
        <v>0</v>
      </c>
      <c r="G43">
        <v>0</v>
      </c>
      <c r="H43">
        <v>0</v>
      </c>
      <c r="I43">
        <v>0</v>
      </c>
      <c r="J43">
        <v>0</v>
      </c>
      <c r="K43">
        <v>0</v>
      </c>
    </row>
    <row r="44" ht="15.75" customHeight="1"/>
    <row r="45" ht="15.75" customHeight="1">
      <c r="D45" t="str">
        <f>LINK!$C$1007</f>
        <v>Sources d'information</v>
      </c>
      <c r="E45" t="str">
        <v xml:space="preserve"> </v>
      </c>
      <c r="F45" t="str">
        <v xml:space="preserve"> </v>
      </c>
      <c r="G45" t="str">
        <v xml:space="preserve"> </v>
      </c>
      <c r="H45" t="str">
        <v xml:space="preserve"> </v>
      </c>
      <c r="I45" t="str">
        <v xml:space="preserve"> </v>
      </c>
      <c r="J45" t="str">
        <v xml:space="preserve"> </v>
      </c>
      <c r="K45" t="str">
        <v xml:space="preserve"> </v>
      </c>
    </row>
    <row r="46" ht="15.75" customHeight="1">
      <c r="D46" t="str">
        <f>LINK!$C$1008</f>
        <v>Standard?</v>
      </c>
    </row>
    <row r="47" ht="15.75" customHeight="1"/>
    <row r="48" ht="15.75" customHeight="1">
      <c r="C48" t="str">
        <f>LINK!$C$998</f>
        <v>code</v>
      </c>
      <c r="D48" t="str">
        <f>LINK!$C$999</f>
        <v>service</v>
      </c>
      <c r="E48">
        <f>VLOOKUP(C49,overview_of_services!$B$4:$O$111,9,FALSE)</f>
        <v>0</v>
      </c>
    </row>
    <row r="49" ht="16.5" customHeight="1">
      <c r="C49" t="str">
        <f>LINK!C916</f>
        <v>L-E2</v>
      </c>
      <c r="D49" t="str">
        <f>VLOOKUP(C49,overview_of_services!$B$4:$I$111,3,FALSE)</f>
        <v>Service à potentiel d'intelligence défini par l'utilisateur 22</v>
      </c>
      <c r="F49" t="str">
        <f>LINK!$C$1009</f>
        <v>Groupe de services</v>
      </c>
      <c r="G49" t="str">
        <f>VLOOKUP(C49,overview_of_services!$B$4:$I$111,2,FALSE)</f>
        <v>Groupe de services définis par l'utilisateur 22</v>
      </c>
      <c r="M49" t="str">
        <v>line</v>
      </c>
      <c r="N49">
        <f>ROW()</f>
        <v>49</v>
      </c>
    </row>
    <row r="50"/>
    <row r="51" ht="14.449999999999998" customHeight="1">
      <c r="C51" t="str">
        <f>LINK!$C$1000</f>
        <v>Niveaux de fonctionnalité</v>
      </c>
      <c r="E51" t="str">
        <f>LINK!$C$1006</f>
        <v>IMPACTS</v>
      </c>
    </row>
    <row r="52" ht="60.75" customHeight="1">
      <c r="E52" t="str">
        <f>LINK!$C$966</f>
        <v>Efficacité énergétique</v>
      </c>
      <c r="F52" t="str">
        <f>LINK!$C$967</f>
        <v>Flexibilité énergétique et stockage de l’énergie</v>
      </c>
      <c r="G52" t="str">
        <f>LINK!$C$968</f>
        <v>Confort</v>
      </c>
      <c r="H52" t="str">
        <f>LINK!$C$969</f>
        <v>Caractère pratique</v>
      </c>
      <c r="I52" t="str">
        <f>LINK!$C$970</f>
        <v>Santé, bien-être et accessibilité</v>
      </c>
      <c r="J52" t="str">
        <f>LINK!$C$971</f>
        <v>Entretien et prédiction des pannes</v>
      </c>
      <c r="K52" t="str">
        <f>LINK!$C$972</f>
        <v>Information des occupants</v>
      </c>
    </row>
    <row r="53" ht="15.75" customHeight="1">
      <c r="C53" t="str">
        <f>LINK!$C$1001</f>
        <v>Niveau 0</v>
      </c>
      <c r="D53" t="str">
        <f>VLOOKUP(C49,overview_of_services!$B$4:$I$111,4,FALSE)</f>
        <v>Niveau défini par l'utilisateur 1-0</v>
      </c>
      <c r="E53">
        <v>0</v>
      </c>
      <c r="F53">
        <v>0</v>
      </c>
      <c r="G53">
        <v>0</v>
      </c>
      <c r="H53">
        <v>0</v>
      </c>
      <c r="I53">
        <v>0</v>
      </c>
      <c r="J53">
        <v>0</v>
      </c>
      <c r="K53">
        <v>0</v>
      </c>
    </row>
    <row r="54">
      <c r="C54" t="str">
        <f>LINK!$C$1002</f>
        <v>Niveau 1</v>
      </c>
      <c r="D54" t="str">
        <f>VLOOKUP(C49,overview_of_services!$B$4:$I$111,5,FALSE)</f>
        <v>Niveau défini par l'utilisateur 1-1</v>
      </c>
      <c r="E54">
        <v>0</v>
      </c>
      <c r="F54">
        <v>0</v>
      </c>
      <c r="G54">
        <v>0</v>
      </c>
      <c r="H54">
        <v>0</v>
      </c>
      <c r="I54">
        <v>0</v>
      </c>
      <c r="J54">
        <v>0</v>
      </c>
      <c r="K54">
        <v>0</v>
      </c>
    </row>
    <row r="55">
      <c r="C55" t="str">
        <f>LINK!$C$1003</f>
        <v>Niveau 2</v>
      </c>
      <c r="D55" t="str">
        <f>VLOOKUP(C49,overview_of_services!$B$4:$I$111,6,FALSE)</f>
        <v>Niveau défini par l'utilisateur 1-2</v>
      </c>
      <c r="E55">
        <v>0</v>
      </c>
      <c r="F55">
        <v>0</v>
      </c>
      <c r="G55">
        <v>0</v>
      </c>
      <c r="H55">
        <v>0</v>
      </c>
      <c r="I55">
        <v>0</v>
      </c>
      <c r="J55">
        <v>0</v>
      </c>
      <c r="K55">
        <v>0</v>
      </c>
    </row>
    <row r="56">
      <c r="C56" t="str">
        <f>LINK!$C$1004</f>
        <v>Niveau 3</v>
      </c>
      <c r="D56" t="str">
        <f>VLOOKUP(C49,overview_of_services!$B$4:$I$111,7,FALSE)</f>
        <v>Niveau défini par l'utilisateur 1-3</v>
      </c>
      <c r="E56">
        <v>0</v>
      </c>
      <c r="F56">
        <v>0</v>
      </c>
      <c r="G56">
        <v>0</v>
      </c>
      <c r="H56">
        <v>0</v>
      </c>
      <c r="I56">
        <v>0</v>
      </c>
      <c r="J56">
        <v>0</v>
      </c>
      <c r="K56">
        <v>0</v>
      </c>
    </row>
    <row r="57">
      <c r="C57" t="str">
        <f>LINK!$C$1005</f>
        <v>Niveau 4</v>
      </c>
      <c r="D57" t="str">
        <f>VLOOKUP(C49,overview_of_services!$B$4:$I$111,8,FALSE)</f>
        <v>Niveau défini par l'utilisateur 1-4</v>
      </c>
      <c r="E57">
        <v>0</v>
      </c>
      <c r="F57">
        <v>0</v>
      </c>
      <c r="G57">
        <v>0</v>
      </c>
      <c r="H57">
        <v>0</v>
      </c>
      <c r="I57">
        <v>0</v>
      </c>
      <c r="J57">
        <v>0</v>
      </c>
      <c r="K57">
        <v>0</v>
      </c>
    </row>
    <row r="58" ht="15.75" customHeight="1"/>
    <row r="59" ht="15.75" customHeight="1">
      <c r="D59" t="str">
        <f>LINK!$C$1007</f>
        <v>Sources d'information</v>
      </c>
      <c r="E59" t="str">
        <v xml:space="preserve"> </v>
      </c>
      <c r="F59" t="str">
        <v xml:space="preserve"> </v>
      </c>
      <c r="G59" t="str">
        <v xml:space="preserve"> </v>
      </c>
      <c r="H59" t="str">
        <v xml:space="preserve"> </v>
      </c>
      <c r="I59" t="str">
        <v xml:space="preserve"> </v>
      </c>
      <c r="J59" t="str">
        <v xml:space="preserve"> </v>
      </c>
      <c r="K59" t="str">
        <v xml:space="preserve"> </v>
      </c>
    </row>
    <row r="60" ht="15.75" customHeight="1">
      <c r="D60" t="str">
        <f>LINK!$C$1008</f>
        <v>Standard?</v>
      </c>
    </row>
    <row r="61" ht="15.75" customHeight="1"/>
    <row r="62" ht="15.75" customHeight="1">
      <c r="C62" t="str">
        <f>LINK!$C$998</f>
        <v>code</v>
      </c>
      <c r="D62" t="str">
        <f>LINK!$C$999</f>
        <v>service</v>
      </c>
      <c r="E62">
        <f>VLOOKUP(C63,overview_of_services!$B$4:$O$111,9,FALSE)</f>
        <v>0</v>
      </c>
    </row>
    <row r="63" ht="16.5" customHeight="1">
      <c r="C63" t="str">
        <f>LINK!C917</f>
        <v>L-E3</v>
      </c>
      <c r="D63" t="str">
        <f>VLOOKUP(C63,overview_of_services!$B$4:$I$111,3,FALSE)</f>
        <v>Service à potentiel d'intelligence défini par l'utilisateur 23</v>
      </c>
      <c r="F63" t="str">
        <f>LINK!$C$1009</f>
        <v>Groupe de services</v>
      </c>
      <c r="G63" t="str">
        <f>VLOOKUP(C63,overview_of_services!$B$4:$I$111,2,FALSE)</f>
        <v>Groupe de services définis par l'utilisateur 23</v>
      </c>
      <c r="M63" t="str">
        <v>line</v>
      </c>
      <c r="N63">
        <f>ROW()</f>
        <v>63</v>
      </c>
    </row>
    <row r="64"/>
    <row r="65" ht="14.449999999999998" customHeight="1">
      <c r="C65" t="str">
        <f>LINK!$C$1000</f>
        <v>Niveaux de fonctionnalité</v>
      </c>
      <c r="E65" t="str">
        <f>LINK!$C$1006</f>
        <v>IMPACTS</v>
      </c>
    </row>
    <row r="66" ht="60.75" customHeight="1">
      <c r="E66" t="str">
        <f>LINK!$C$966</f>
        <v>Efficacité énergétique</v>
      </c>
      <c r="F66" t="str">
        <f>LINK!$C$967</f>
        <v>Flexibilité énergétique et stockage de l’énergie</v>
      </c>
      <c r="G66" t="str">
        <f>LINK!$C$968</f>
        <v>Confort</v>
      </c>
      <c r="H66" t="str">
        <f>LINK!$C$969</f>
        <v>Caractère pratique</v>
      </c>
      <c r="I66" t="str">
        <f>LINK!$C$970</f>
        <v>Santé, bien-être et accessibilité</v>
      </c>
      <c r="J66" t="str">
        <f>LINK!$C$971</f>
        <v>Entretien et prédiction des pannes</v>
      </c>
      <c r="K66" t="str">
        <f>LINK!$C$972</f>
        <v>Information des occupants</v>
      </c>
    </row>
    <row r="67" ht="15.75" customHeight="1">
      <c r="C67" t="str">
        <f>LINK!$C$1001</f>
        <v>Niveau 0</v>
      </c>
      <c r="D67" t="str">
        <f>VLOOKUP(C63,overview_of_services!$B$4:$I$111,4,FALSE)</f>
        <v>Niveau défini par l'utilisateur 1-0</v>
      </c>
      <c r="E67">
        <v>0</v>
      </c>
      <c r="F67">
        <v>0</v>
      </c>
      <c r="G67">
        <v>0</v>
      </c>
      <c r="H67">
        <v>0</v>
      </c>
      <c r="I67">
        <v>0</v>
      </c>
      <c r="J67">
        <v>0</v>
      </c>
      <c r="K67">
        <v>0</v>
      </c>
    </row>
    <row r="68">
      <c r="C68" t="str">
        <f>LINK!$C$1002</f>
        <v>Niveau 1</v>
      </c>
      <c r="D68" t="str">
        <f>VLOOKUP(C63,overview_of_services!$B$4:$I$111,5,FALSE)</f>
        <v>Niveau défini par l'utilisateur 1-1</v>
      </c>
      <c r="E68">
        <v>0</v>
      </c>
      <c r="F68">
        <v>0</v>
      </c>
      <c r="G68">
        <v>0</v>
      </c>
      <c r="H68">
        <v>0</v>
      </c>
      <c r="I68">
        <v>0</v>
      </c>
      <c r="J68">
        <v>0</v>
      </c>
      <c r="K68">
        <v>0</v>
      </c>
    </row>
    <row r="69">
      <c r="C69" t="str">
        <f>LINK!$C$1003</f>
        <v>Niveau 2</v>
      </c>
      <c r="D69" t="str">
        <f>VLOOKUP(C63,overview_of_services!$B$4:$I$111,6,FALSE)</f>
        <v>Niveau défini par l'utilisateur 1-2</v>
      </c>
      <c r="E69">
        <v>0</v>
      </c>
      <c r="F69">
        <v>0</v>
      </c>
      <c r="G69">
        <v>0</v>
      </c>
      <c r="H69">
        <v>0</v>
      </c>
      <c r="I69">
        <v>0</v>
      </c>
      <c r="J69">
        <v>0</v>
      </c>
      <c r="K69">
        <v>0</v>
      </c>
    </row>
    <row r="70">
      <c r="C70" t="str">
        <f>LINK!$C$1004</f>
        <v>Niveau 3</v>
      </c>
      <c r="D70" t="str">
        <f>VLOOKUP(C63,overview_of_services!$B$4:$I$111,7,FALSE)</f>
        <v>Niveau défini par l'utilisateur 1-3</v>
      </c>
      <c r="E70">
        <v>0</v>
      </c>
      <c r="F70">
        <v>0</v>
      </c>
      <c r="G70">
        <v>0</v>
      </c>
      <c r="H70">
        <v>0</v>
      </c>
      <c r="I70">
        <v>0</v>
      </c>
      <c r="J70">
        <v>0</v>
      </c>
      <c r="K70">
        <v>0</v>
      </c>
    </row>
    <row r="71">
      <c r="C71" t="str">
        <f>LINK!$C$1005</f>
        <v>Niveau 4</v>
      </c>
      <c r="D71" t="str">
        <f>VLOOKUP(C63,overview_of_services!$B$4:$I$111,8,FALSE)</f>
        <v>Niveau défini par l'utilisateur 1-4</v>
      </c>
      <c r="E71">
        <v>0</v>
      </c>
      <c r="F71">
        <v>0</v>
      </c>
      <c r="G71">
        <v>0</v>
      </c>
      <c r="H71">
        <v>0</v>
      </c>
      <c r="I71">
        <v>0</v>
      </c>
      <c r="J71">
        <v>0</v>
      </c>
      <c r="K71">
        <v>0</v>
      </c>
    </row>
    <row r="72" ht="15.75" customHeight="1"/>
    <row r="73" ht="15.75" customHeight="1">
      <c r="D73" t="str">
        <f>LINK!$C$1007</f>
        <v>Sources d'information</v>
      </c>
      <c r="E73" t="str">
        <v xml:space="preserve"> </v>
      </c>
      <c r="F73" t="str">
        <v xml:space="preserve"> </v>
      </c>
      <c r="G73" t="str">
        <v xml:space="preserve"> </v>
      </c>
      <c r="H73" t="str">
        <v xml:space="preserve"> </v>
      </c>
      <c r="I73" t="str">
        <v xml:space="preserve"> </v>
      </c>
      <c r="J73" t="str">
        <v xml:space="preserve"> </v>
      </c>
      <c r="K73" t="str">
        <v xml:space="preserve"> </v>
      </c>
    </row>
    <row r="74" ht="15.75" customHeight="1">
      <c r="D74" t="str">
        <f>LINK!$C$1008</f>
        <v>Standard?</v>
      </c>
    </row>
    <row r="75" ht="15.75" customHeight="1"/>
    <row r="76" ht="15.75" customHeight="1">
      <c r="C76" t="str">
        <f>LINK!$C$998</f>
        <v>code</v>
      </c>
      <c r="D76" t="str">
        <f>LINK!$C$999</f>
        <v>service</v>
      </c>
      <c r="E76">
        <f>VLOOKUP(C77,overview_of_services!$B$4:$O$111,9,FALSE)</f>
        <v>0</v>
      </c>
    </row>
    <row r="77" ht="16.5" customHeight="1">
      <c r="C77" t="str">
        <f>LINK!C918</f>
        <v>L-E4</v>
      </c>
      <c r="D77" t="str">
        <f>VLOOKUP(C77,overview_of_services!$B$4:$I$111,3,FALSE)</f>
        <v>Service à potentiel d'intelligence défini par l'utilisateur 24</v>
      </c>
      <c r="F77" t="str">
        <f>LINK!$C$1009</f>
        <v>Groupe de services</v>
      </c>
      <c r="G77" t="str">
        <f>VLOOKUP(C77,overview_of_services!$B$4:$I$111,2,FALSE)</f>
        <v>Groupe de services définis par l'utilisateur 24</v>
      </c>
      <c r="M77" t="str">
        <v>line</v>
      </c>
      <c r="N77">
        <f>ROW()</f>
        <v>77</v>
      </c>
    </row>
    <row r="78"/>
    <row r="79" ht="14.449999999999998" customHeight="1">
      <c r="C79" t="str">
        <f>LINK!$C$1000</f>
        <v>Niveaux de fonctionnalité</v>
      </c>
      <c r="E79" t="str">
        <f>LINK!$C$1006</f>
        <v>IMPACTS</v>
      </c>
    </row>
    <row r="80" ht="60.75" customHeight="1">
      <c r="E80" t="str">
        <f>LINK!$C$966</f>
        <v>Efficacité énergétique</v>
      </c>
      <c r="F80" t="str">
        <f>LINK!$C$967</f>
        <v>Flexibilité énergétique et stockage de l’énergie</v>
      </c>
      <c r="G80" t="str">
        <f>LINK!$C$968</f>
        <v>Confort</v>
      </c>
      <c r="H80" t="str">
        <f>LINK!$C$969</f>
        <v>Caractère pratique</v>
      </c>
      <c r="I80" t="str">
        <f>LINK!$C$970</f>
        <v>Santé, bien-être et accessibilité</v>
      </c>
      <c r="J80" t="str">
        <f>LINK!$C$971</f>
        <v>Entretien et prédiction des pannes</v>
      </c>
      <c r="K80" t="str">
        <f>LINK!$C$972</f>
        <v>Information des occupants</v>
      </c>
    </row>
    <row r="81" ht="15.75" customHeight="1">
      <c r="C81" t="str">
        <f>LINK!$C$1001</f>
        <v>Niveau 0</v>
      </c>
      <c r="D81" t="str">
        <f>VLOOKUP(C77,overview_of_services!$B$4:$I$111,4,FALSE)</f>
        <v>Niveau défini par l'utilisateur 1-0</v>
      </c>
      <c r="E81">
        <v>0</v>
      </c>
      <c r="F81">
        <v>0</v>
      </c>
      <c r="G81">
        <v>0</v>
      </c>
      <c r="H81">
        <v>0</v>
      </c>
      <c r="I81">
        <v>0</v>
      </c>
      <c r="J81">
        <v>0</v>
      </c>
      <c r="K81">
        <v>0</v>
      </c>
    </row>
    <row r="82">
      <c r="C82" t="str">
        <f>LINK!$C$1002</f>
        <v>Niveau 1</v>
      </c>
      <c r="D82" t="str">
        <f>VLOOKUP(C77,overview_of_services!$B$4:$I$111,5,FALSE)</f>
        <v>Niveau défini par l'utilisateur 1-1</v>
      </c>
      <c r="E82">
        <v>0</v>
      </c>
      <c r="F82">
        <v>0</v>
      </c>
      <c r="G82">
        <v>0</v>
      </c>
      <c r="H82">
        <v>0</v>
      </c>
      <c r="I82">
        <v>0</v>
      </c>
      <c r="J82">
        <v>0</v>
      </c>
      <c r="K82">
        <v>0</v>
      </c>
    </row>
    <row r="83">
      <c r="C83" t="str">
        <f>LINK!$C$1003</f>
        <v>Niveau 2</v>
      </c>
      <c r="D83" t="str">
        <f>VLOOKUP(C77,overview_of_services!$B$4:$I$111,6,FALSE)</f>
        <v>Niveau défini par l'utilisateur 1-2</v>
      </c>
      <c r="E83">
        <v>0</v>
      </c>
      <c r="F83">
        <v>0</v>
      </c>
      <c r="G83">
        <v>0</v>
      </c>
      <c r="H83">
        <v>0</v>
      </c>
      <c r="I83">
        <v>0</v>
      </c>
      <c r="J83">
        <v>0</v>
      </c>
      <c r="K83">
        <v>0</v>
      </c>
    </row>
    <row r="84">
      <c r="C84" t="str">
        <f>LINK!$C$1004</f>
        <v>Niveau 3</v>
      </c>
      <c r="D84" t="str">
        <f>VLOOKUP(C77,overview_of_services!$B$4:$I$111,7,FALSE)</f>
        <v>Niveau défini par l'utilisateur 1-3</v>
      </c>
      <c r="E84">
        <v>0</v>
      </c>
      <c r="F84">
        <v>0</v>
      </c>
      <c r="G84">
        <v>0</v>
      </c>
      <c r="H84">
        <v>0</v>
      </c>
      <c r="I84">
        <v>0</v>
      </c>
      <c r="J84">
        <v>0</v>
      </c>
      <c r="K84">
        <v>0</v>
      </c>
    </row>
    <row r="85">
      <c r="C85" t="str">
        <f>LINK!$C$1005</f>
        <v>Niveau 4</v>
      </c>
      <c r="D85" t="str">
        <f>VLOOKUP(C77,overview_of_services!$B$4:$I$111,8,FALSE)</f>
        <v>Niveau défini par l'utilisateur 1-4</v>
      </c>
      <c r="E85">
        <v>0</v>
      </c>
      <c r="F85">
        <v>0</v>
      </c>
      <c r="G85">
        <v>0</v>
      </c>
      <c r="H85">
        <v>0</v>
      </c>
      <c r="I85">
        <v>0</v>
      </c>
      <c r="J85">
        <v>0</v>
      </c>
      <c r="K85">
        <v>0</v>
      </c>
    </row>
    <row r="86" ht="15.75" customHeight="1"/>
    <row r="87" ht="15.75" customHeight="1">
      <c r="D87" t="str">
        <f>LINK!$C$1007</f>
        <v>Sources d'information</v>
      </c>
      <c r="E87" t="str">
        <v xml:space="preserve"> </v>
      </c>
      <c r="F87" t="str">
        <v xml:space="preserve"> </v>
      </c>
      <c r="G87" t="str">
        <v xml:space="preserve"> </v>
      </c>
      <c r="H87" t="str">
        <v xml:space="preserve"> </v>
      </c>
      <c r="I87" t="str">
        <v xml:space="preserve"> </v>
      </c>
      <c r="J87" t="str">
        <v xml:space="preserve"> </v>
      </c>
      <c r="K87" t="str">
        <v xml:space="preserve"> </v>
      </c>
    </row>
    <row r="88" ht="15.75" customHeight="1">
      <c r="D88" t="str">
        <f>LINK!$C$1008</f>
        <v>Standard?</v>
      </c>
    </row>
    <row r="89" ht="15.75" customHeight="1"/>
    <row r="90" ht="15.75" customHeight="1">
      <c r="C90" t="str">
        <f>LINK!$C$998</f>
        <v>code</v>
      </c>
      <c r="D90" t="str">
        <f>LINK!$C$999</f>
        <v>service</v>
      </c>
      <c r="E90">
        <f>VLOOKUP(C91,overview_of_services!$B$4:$O$111,9,FALSE)</f>
        <v>0</v>
      </c>
    </row>
    <row r="91" ht="16.5" customHeight="1">
      <c r="C91" t="str">
        <f>LINK!C919</f>
        <v>L-E5</v>
      </c>
      <c r="D91" t="str">
        <f>VLOOKUP(C91,overview_of_services!$B$4:$I$111,3,FALSE)</f>
        <v>Service à potentiel d'intelligence défini par l'utilisateur 25</v>
      </c>
      <c r="F91" t="str">
        <f>LINK!$C$1009</f>
        <v>Groupe de services</v>
      </c>
      <c r="G91" t="str">
        <f>VLOOKUP(C91,overview_of_services!$B$4:$I$111,2,FALSE)</f>
        <v>Groupe de services définis par l'utilisateur 25</v>
      </c>
      <c r="M91" t="str">
        <v>line</v>
      </c>
      <c r="N91">
        <f>ROW()</f>
        <v>91</v>
      </c>
    </row>
    <row r="92"/>
    <row r="93" ht="14.449999999999998" customHeight="1">
      <c r="C93" t="str">
        <f>LINK!$C$1000</f>
        <v>Niveaux de fonctionnalité</v>
      </c>
      <c r="E93" t="str">
        <f>LINK!$C$1006</f>
        <v>IMPACTS</v>
      </c>
    </row>
    <row r="94" ht="60.75" customHeight="1">
      <c r="E94" t="str">
        <f>LINK!$C$966</f>
        <v>Efficacité énergétique</v>
      </c>
      <c r="F94" t="str">
        <f>LINK!$C$967</f>
        <v>Flexibilité énergétique et stockage de l’énergie</v>
      </c>
      <c r="G94" t="str">
        <f>LINK!$C$968</f>
        <v>Confort</v>
      </c>
      <c r="H94" t="str">
        <f>LINK!$C$969</f>
        <v>Caractère pratique</v>
      </c>
      <c r="I94" t="str">
        <f>LINK!$C$970</f>
        <v>Santé, bien-être et accessibilité</v>
      </c>
      <c r="J94" t="str">
        <f>LINK!$C$971</f>
        <v>Entretien et prédiction des pannes</v>
      </c>
      <c r="K94" t="str">
        <f>LINK!$C$972</f>
        <v>Information des occupants</v>
      </c>
    </row>
    <row r="95" ht="15.75" customHeight="1">
      <c r="C95" t="str">
        <f>LINK!$C$1001</f>
        <v>Niveau 0</v>
      </c>
      <c r="D95" t="str">
        <f>VLOOKUP(C91,overview_of_services!$B$4:$I$111,4,FALSE)</f>
        <v>Niveau défini par l'utilisateur 1-0</v>
      </c>
      <c r="E95">
        <v>0</v>
      </c>
      <c r="F95">
        <v>0</v>
      </c>
      <c r="G95">
        <v>0</v>
      </c>
      <c r="H95">
        <v>0</v>
      </c>
      <c r="I95">
        <v>0</v>
      </c>
      <c r="J95">
        <v>0</v>
      </c>
      <c r="K95">
        <v>0</v>
      </c>
    </row>
    <row r="96">
      <c r="C96" t="str">
        <f>LINK!$C$1002</f>
        <v>Niveau 1</v>
      </c>
      <c r="D96" t="str">
        <f>VLOOKUP(C91,overview_of_services!$B$4:$I$111,5,FALSE)</f>
        <v>Niveau défini par l'utilisateur 1-1</v>
      </c>
      <c r="E96">
        <v>0</v>
      </c>
      <c r="F96">
        <v>0</v>
      </c>
      <c r="G96">
        <v>0</v>
      </c>
      <c r="H96">
        <v>0</v>
      </c>
      <c r="I96">
        <v>0</v>
      </c>
      <c r="J96">
        <v>0</v>
      </c>
      <c r="K96">
        <v>0</v>
      </c>
    </row>
    <row r="97">
      <c r="C97" t="str">
        <f>LINK!$C$1003</f>
        <v>Niveau 2</v>
      </c>
      <c r="D97" t="str">
        <f>VLOOKUP(C91,overview_of_services!$B$4:$I$111,6,FALSE)</f>
        <v>Niveau défini par l'utilisateur 1-2</v>
      </c>
      <c r="E97">
        <v>0</v>
      </c>
      <c r="F97">
        <v>0</v>
      </c>
      <c r="G97">
        <v>0</v>
      </c>
      <c r="H97">
        <v>0</v>
      </c>
      <c r="I97">
        <v>0</v>
      </c>
      <c r="J97">
        <v>0</v>
      </c>
      <c r="K97">
        <v>0</v>
      </c>
    </row>
    <row r="98">
      <c r="C98" t="str">
        <f>LINK!$C$1004</f>
        <v>Niveau 3</v>
      </c>
      <c r="D98" t="str">
        <f>VLOOKUP(C91,overview_of_services!$B$4:$I$111,7,FALSE)</f>
        <v>Niveau défini par l'utilisateur 1-3</v>
      </c>
      <c r="E98">
        <v>0</v>
      </c>
      <c r="F98">
        <v>0</v>
      </c>
      <c r="G98">
        <v>0</v>
      </c>
      <c r="H98">
        <v>0</v>
      </c>
      <c r="I98">
        <v>0</v>
      </c>
      <c r="J98">
        <v>0</v>
      </c>
      <c r="K98">
        <v>0</v>
      </c>
    </row>
    <row r="99">
      <c r="C99" t="str">
        <f>LINK!$C$1005</f>
        <v>Niveau 4</v>
      </c>
      <c r="D99" t="str">
        <f>VLOOKUP(C91,overview_of_services!$B$4:$I$111,8,FALSE)</f>
        <v>Niveau défini par l'utilisateur 1-4</v>
      </c>
      <c r="E99">
        <v>0</v>
      </c>
      <c r="F99">
        <v>0</v>
      </c>
      <c r="G99">
        <v>0</v>
      </c>
      <c r="H99">
        <v>0</v>
      </c>
      <c r="I99">
        <v>0</v>
      </c>
      <c r="J99">
        <v>0</v>
      </c>
      <c r="K99">
        <v>0</v>
      </c>
    </row>
    <row r="100" ht="15.75" customHeight="1"/>
    <row r="101" ht="15.75" customHeight="1">
      <c r="D101" t="str">
        <f>LINK!$C$1007</f>
        <v>Sources d'information</v>
      </c>
      <c r="E101" t="str">
        <v xml:space="preserve"> </v>
      </c>
      <c r="F101" t="str">
        <v xml:space="preserve"> </v>
      </c>
      <c r="G101" t="str">
        <v xml:space="preserve"> </v>
      </c>
      <c r="H101" t="str">
        <v xml:space="preserve"> </v>
      </c>
      <c r="I101" t="str">
        <v xml:space="preserve"> </v>
      </c>
      <c r="J101" t="str">
        <v xml:space="preserve"> </v>
      </c>
      <c r="K101" t="str">
        <v xml:space="preserve"> </v>
      </c>
    </row>
    <row r="102" ht="15.75" customHeight="1">
      <c r="D102" t="str">
        <f>LINK!$C$1008</f>
        <v>Standard?</v>
      </c>
    </row>
  </sheetData>
  <mergeCells count="21">
    <mergeCell ref="C22:D23"/>
    <mergeCell ref="E22:K22"/>
    <mergeCell ref="G4:H4"/>
    <mergeCell ref="C6:D7"/>
    <mergeCell ref="E6:K6"/>
    <mergeCell ref="G20:H20"/>
    <mergeCell ref="G35:H35"/>
    <mergeCell ref="C37:D38"/>
    <mergeCell ref="E37:K37"/>
    <mergeCell ref="G49:H49"/>
    <mergeCell ref="C51:D52"/>
    <mergeCell ref="E51:K51"/>
    <mergeCell ref="G91:H91"/>
    <mergeCell ref="C93:D94"/>
    <mergeCell ref="E93:K93"/>
    <mergeCell ref="G63:H63"/>
    <mergeCell ref="C65:D66"/>
    <mergeCell ref="E65:K65"/>
    <mergeCell ref="G77:H77"/>
    <mergeCell ref="C79:D80"/>
    <mergeCell ref="E79:K79"/>
  </mergeCells>
  <pageMargins left="0.7" right="0.7" top="0.75" bottom="0.75" header="0.3" footer="0.3"/>
  <ignoredErrors>
    <ignoredError numberStoredAsText="1" sqref="A1:O102"/>
  </ignoredErrors>
</worksheet>
</file>

<file path=xl/worksheets/sheet16.xml><?xml version="1.0" encoding="utf-8"?>
<worksheet xmlns="http://schemas.openxmlformats.org/spreadsheetml/2006/main" xmlns:r="http://schemas.openxmlformats.org/officeDocument/2006/relationships">
  <dimension ref="A1:O116"/>
  <sheetViews>
    <sheetView workbookViewId="0" rightToLeft="0"/>
  </sheetViews>
  <cols>
    <col min="1" max="1" customWidth="1" width="3.42578125"/>
    <col min="2" max="2" customWidth="1" width="5.42578125"/>
    <col min="3" max="3" customWidth="1" width="14.42578125"/>
    <col min="4" max="4" customWidth="1" width="60.42578125"/>
    <col min="5" max="5" customWidth="1" width="20"/>
    <col min="6" max="6" customWidth="1" width="20"/>
    <col min="7" max="7" customWidth="1" width="20"/>
    <col min="8" max="8" customWidth="1" width="20"/>
    <col min="9" max="9" customWidth="1" width="20"/>
    <col min="10" max="10" customWidth="1" width="20"/>
    <col min="11" max="11" customWidth="1" width="20"/>
    <col min="12" max="12" customWidth="1" width="9.42578125"/>
    <col min="13" max="13" customWidth="1" width="0" hidden="true" level="1" outlineLevel="1"/>
    <col min="14" max="14" customWidth="1" width="0"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LINK!C993</f>
        <v>Enveloppe dynamique du bâtiment</v>
      </c>
    </row>
    <row r="2" ht="26.25" customHeight="1"/>
    <row r="3" ht="17.25" customHeight="1" outlineLevel="1">
      <c r="C3" t="str">
        <f>LINK!$C$998</f>
        <v>code</v>
      </c>
      <c r="D3" t="str">
        <f>LINK!$C$999</f>
        <v>service</v>
      </c>
      <c r="E3">
        <f>VLOOKUP(C4,overview_of_services!$B$4:$O$52,9,FALSE)</f>
        <v>1</v>
      </c>
    </row>
    <row r="4" ht="36.75" customHeight="1" outlineLevel="1">
      <c r="B4" t="str">
        <v>►</v>
      </c>
      <c r="C4" t="str">
        <f>LINK!C293</f>
        <v>DE-1</v>
      </c>
      <c r="D4" t="str">
        <f>VLOOKUP(C4,overview_of_services!$B$4:$I$52,3,FALSE)</f>
        <v>Commande de la protection solaire des fenêtres</v>
      </c>
      <c r="F4" t="str">
        <f>LINK!$C$1009</f>
        <v>Groupe de services</v>
      </c>
      <c r="G4" t="str">
        <f>VLOOKUP(C4,overview_of_services!$B$4:$I$52,2,FALSE)</f>
        <v>Commande des fenêtres</v>
      </c>
      <c r="M4" t="str">
        <v>line</v>
      </c>
      <c r="N4">
        <f>ROW()</f>
        <v>4</v>
      </c>
    </row>
    <row r="5" ht="5.25" customHeight="1" outlineLevel="1"/>
    <row r="6" ht="20.25" customHeight="1" outlineLevel="2">
      <c r="C6" t="str">
        <f>LINK!$C$1000</f>
        <v>Niveaux de fonctionnalité</v>
      </c>
      <c r="E6" t="str">
        <f>LINK!$C$1006</f>
        <v>IMPACTS</v>
      </c>
    </row>
    <row r="7" ht="36.75" customHeight="1" outlineLevel="2">
      <c r="E7" t="str">
        <f>LINK!$C$966</f>
        <v>Efficacité énergétique</v>
      </c>
      <c r="F7" t="str">
        <f>LINK!$C$967</f>
        <v>Flexibilité énergétique et stockage de l’énergie</v>
      </c>
      <c r="G7" t="str">
        <f>LINK!$C$968</f>
        <v>Confort</v>
      </c>
      <c r="H7" t="str">
        <f>LINK!$C$969</f>
        <v>Caractère pratique</v>
      </c>
      <c r="I7" t="str">
        <f>LINK!$C$970</f>
        <v>Santé, bien-être et accessibilité</v>
      </c>
      <c r="J7" t="str">
        <f>LINK!$C$971</f>
        <v>Entretien et prédiction des pannes</v>
      </c>
      <c r="K7" t="str">
        <f>LINK!$C$972</f>
        <v>Information des occupants</v>
      </c>
    </row>
    <row r="8" ht="35.25" customHeight="1" outlineLevel="2">
      <c r="C8" t="str">
        <f>LINK!$C$1001</f>
        <v>Niveau 0</v>
      </c>
      <c r="D8" t="str">
        <f>VLOOKUP(C4,overview_of_services!$B$4:$I$52,4,FALSE)</f>
        <v>Pas de protection solaire ou ouverture/fermeture manuelle</v>
      </c>
      <c r="E8" s="3">
        <v>0</v>
      </c>
      <c r="F8" s="3">
        <v>0</v>
      </c>
      <c r="G8" s="3">
        <v>0</v>
      </c>
      <c r="H8" s="3">
        <v>0</v>
      </c>
      <c r="I8" s="3">
        <v>0</v>
      </c>
      <c r="J8" s="3">
        <v>0</v>
      </c>
      <c r="K8" s="3">
        <v>0</v>
      </c>
    </row>
    <row r="9" ht="35.25" customHeight="1" outlineLevel="2">
      <c r="C9" t="str">
        <f>LINK!$C$1002</f>
        <v>Niveau 1</v>
      </c>
      <c r="D9" t="str">
        <f>VLOOKUP(C4,overview_of_services!$B$4:$I$52,5,FALSE)</f>
        <v>Motorisation des protections solaires commandée par interrupteur</v>
      </c>
      <c r="E9" s="3">
        <v>1</v>
      </c>
      <c r="F9" s="3">
        <v>0</v>
      </c>
      <c r="G9" s="3">
        <v>1</v>
      </c>
      <c r="H9" s="3">
        <v>1</v>
      </c>
      <c r="I9" s="3">
        <v>0</v>
      </c>
      <c r="J9" s="3">
        <v>0</v>
      </c>
      <c r="K9" s="3">
        <v>0</v>
      </c>
    </row>
    <row r="10" ht="35.25" customHeight="1" outlineLevel="2">
      <c r="C10" t="str">
        <f>LINK!$C$1003</f>
        <v>Niveau 2</v>
      </c>
      <c r="D10" t="str">
        <f>VLOOKUP(C4,overview_of_services!$B$4:$I$52,6,FALSE)</f>
        <v>Motorisation des protections solaires avec pilotage automatique en fonction de données mesurées</v>
      </c>
      <c r="E10" s="3">
        <v>2</v>
      </c>
      <c r="F10" s="3">
        <v>0</v>
      </c>
      <c r="G10" s="3">
        <v>1</v>
      </c>
      <c r="H10" s="3">
        <v>2</v>
      </c>
      <c r="I10" s="3">
        <v>1</v>
      </c>
      <c r="J10" s="3">
        <v>0</v>
      </c>
      <c r="K10" s="3">
        <v>0</v>
      </c>
    </row>
    <row r="11" ht="35.25" customHeight="1" outlineLevel="2">
      <c r="C11" t="str">
        <f>LINK!$C$1004</f>
        <v>Niveau 3</v>
      </c>
      <c r="D11" t="str">
        <f>VLOOKUP(C4,overview_of_services!$B$4:$I$52,7,FALSE)</f>
        <v>Régulation combinée de l'éclairage, des protections solaires et du système CVC</v>
      </c>
      <c r="E11" s="3">
        <v>3</v>
      </c>
      <c r="F11" s="3">
        <v>0</v>
      </c>
      <c r="G11" s="3">
        <v>2</v>
      </c>
      <c r="H11" s="3">
        <v>3</v>
      </c>
      <c r="I11" s="3">
        <v>2</v>
      </c>
      <c r="J11" s="3">
        <v>0</v>
      </c>
      <c r="K11" s="3">
        <v>0</v>
      </c>
    </row>
    <row r="12" ht="35.25" customHeight="1" outlineLevel="2">
      <c r="C12" t="str">
        <f>LINK!$C$1005</f>
        <v>Niveau 4</v>
      </c>
      <c r="D12" t="str">
        <f>VLOOKUP(C4,overview_of_services!$B$4:$I$52,8,FALSE)</f>
        <v>Contrôle prédictif des protections solaires (ex: en fonction de la météo)</v>
      </c>
      <c r="E12" s="3">
        <v>3</v>
      </c>
      <c r="F12" s="3">
        <v>0</v>
      </c>
      <c r="G12" s="3">
        <v>3</v>
      </c>
      <c r="H12" s="3">
        <v>3</v>
      </c>
      <c r="I12" s="3">
        <v>3</v>
      </c>
      <c r="J12" s="3">
        <v>0</v>
      </c>
      <c r="K12" s="3">
        <v>0</v>
      </c>
    </row>
    <row r="13" ht="6" customHeight="1" outlineLevel="3"/>
    <row r="14" ht="30.75" customHeight="1" outlineLevel="3">
      <c r="D14" t="str">
        <f>LINK!$C$1007</f>
        <v>Sources d'information</v>
      </c>
      <c r="E14" t="str">
        <v xml:space="preserve">  </v>
      </c>
      <c r="F14" t="str">
        <v xml:space="preserve">  </v>
      </c>
      <c r="G14" t="str">
        <v xml:space="preserve">  </v>
      </c>
      <c r="H14" t="str">
        <v xml:space="preserve">  </v>
      </c>
      <c r="I14" t="str">
        <v xml:space="preserve">  </v>
      </c>
      <c r="J14" t="str">
        <v xml:space="preserve">  </v>
      </c>
      <c r="K14" t="str">
        <v xml:space="preserve">  </v>
      </c>
    </row>
    <row r="15" ht="30.75" customHeight="1" outlineLevel="3">
      <c r="D15" t="str">
        <f>LINK!$C$1008</f>
        <v>Standard?</v>
      </c>
    </row>
    <row r="16" ht="20.25" customHeight="1" outlineLevel="2"/>
    <row r="17" ht="17.25" customHeight="1" outlineLevel="1">
      <c r="C17" t="str">
        <f>LINK!$C$998</f>
        <v>code</v>
      </c>
      <c r="D17" t="str">
        <f>LINK!$C$999</f>
        <v>service</v>
      </c>
      <c r="E17">
        <f>VLOOKUP(C18,overview_of_services!$B$4:$O$52,9,FALSE)</f>
        <v>0</v>
      </c>
    </row>
    <row r="18" ht="36.75" customHeight="1" outlineLevel="1">
      <c r="B18" t="str">
        <v>►</v>
      </c>
      <c r="C18" t="str">
        <f>LINK!C294</f>
        <v>DE-2</v>
      </c>
      <c r="D18" t="str">
        <f>VLOOKUP(C18,overview_of_services!$B$4:$I$52,3,FALSE)</f>
        <v>Commande d'ouverture/fermeture des fenêtres, combinée avec le système CVC</v>
      </c>
      <c r="F18" t="str">
        <f>LINK!$C$1009</f>
        <v>Groupe de services</v>
      </c>
      <c r="G18" t="str">
        <f>VLOOKUP(C18,overview_of_services!$B$4:$I$52,2,FALSE)</f>
        <v>Commande des fenêtres</v>
      </c>
      <c r="M18" t="str">
        <v>line</v>
      </c>
      <c r="N18">
        <f>ROW()</f>
        <v>18</v>
      </c>
    </row>
    <row r="19" ht="5.25" customHeight="1" outlineLevel="1"/>
    <row r="20" ht="20.25" customHeight="1" outlineLevel="2">
      <c r="C20" t="str">
        <f>LINK!$C$1000</f>
        <v>Niveaux de fonctionnalité</v>
      </c>
      <c r="E20" t="str">
        <f>LINK!$C$1006</f>
        <v>IMPACTS</v>
      </c>
    </row>
    <row r="21" ht="36.75" customHeight="1" outlineLevel="2">
      <c r="E21" t="str">
        <f>LINK!$C$966</f>
        <v>Efficacité énergétique</v>
      </c>
      <c r="F21" t="str">
        <f>LINK!$C$967</f>
        <v>Flexibilité énergétique et stockage de l’énergie</v>
      </c>
      <c r="G21" t="str">
        <f>LINK!$C$968</f>
        <v>Confort</v>
      </c>
      <c r="H21" t="str">
        <f>LINK!$C$969</f>
        <v>Caractère pratique</v>
      </c>
      <c r="I21" t="str">
        <f>LINK!$C$970</f>
        <v>Santé, bien-être et accessibilité</v>
      </c>
      <c r="J21" t="str">
        <f>LINK!$C$971</f>
        <v>Entretien et prédiction des pannes</v>
      </c>
      <c r="K21" t="str">
        <f>LINK!$C$972</f>
        <v>Information des occupants</v>
      </c>
    </row>
    <row r="22" ht="35.25" customHeight="1" outlineLevel="2">
      <c r="C22" t="str">
        <f>LINK!$C$1001</f>
        <v>Niveau 0</v>
      </c>
      <c r="D22" t="str">
        <f>VLOOKUP(C18,overview_of_services!$B$4:$I$52,4,FALSE)</f>
        <v>Ouverture/fermeture manuelle ou fenêtres fixes seulement</v>
      </c>
      <c r="E22" s="3">
        <v>0</v>
      </c>
      <c r="F22" s="3">
        <v>0</v>
      </c>
      <c r="G22" s="3">
        <v>0</v>
      </c>
      <c r="H22" s="3">
        <v>0</v>
      </c>
      <c r="I22" s="3">
        <v>0</v>
      </c>
      <c r="J22" s="3">
        <v>0</v>
      </c>
      <c r="K22" s="3">
        <v>0</v>
      </c>
    </row>
    <row r="23" ht="35.25" customHeight="1" outlineLevel="2">
      <c r="C23" t="str">
        <f>LINK!$C$1002</f>
        <v>Niveau 1</v>
      </c>
      <c r="D23" t="str">
        <f>VLOOKUP(C18,overview_of_services!$B$4:$I$52,5,FALSE)</f>
        <v>Capteur d'ouverture/fermeture pour extinction des systèmes de chauffage ou refroidissement</v>
      </c>
      <c r="E23" s="3">
        <v>2</v>
      </c>
      <c r="F23" s="3">
        <v>0</v>
      </c>
      <c r="G23" s="3">
        <v>1</v>
      </c>
      <c r="H23" s="3">
        <v>1</v>
      </c>
      <c r="I23" s="3">
        <v>0</v>
      </c>
      <c r="J23" s="3">
        <v>0</v>
      </c>
      <c r="K23" s="3">
        <v>0</v>
      </c>
    </row>
    <row r="24" ht="35.25" customHeight="1" outlineLevel="2">
      <c r="C24" t="str">
        <f>LINK!$C$1003</f>
        <v>Niveau 2</v>
      </c>
      <c r="D24" t="str">
        <f>VLOOKUP(C18,overview_of_services!$B$4:$I$52,6,FALSE)</f>
        <v>Niveau 1 + ouverture automatique des fenêtres en fonction de données mesurées par des capteurs dans la pièce</v>
      </c>
      <c r="E24" s="3">
        <v>2</v>
      </c>
      <c r="F24" s="3">
        <v>0</v>
      </c>
      <c r="G24" s="3">
        <v>2</v>
      </c>
      <c r="H24" s="3">
        <v>1</v>
      </c>
      <c r="I24" s="3">
        <v>1</v>
      </c>
      <c r="J24" s="3">
        <v>0</v>
      </c>
      <c r="K24" s="3">
        <v>0</v>
      </c>
    </row>
    <row r="25" ht="35.25" customHeight="1" outlineLevel="2">
      <c r="C25" t="str">
        <f>LINK!$C$1004</f>
        <v>Niveau 3</v>
      </c>
      <c r="D25" t="str">
        <f>VLOOKUP(C18,overview_of_services!$B$4:$I$52,7,FALSE)</f>
        <v>Niveau 2 + coordination centralisée des ouvrants (ex: pour contrôler le refroidissement naturel nocturne)</v>
      </c>
      <c r="E25" s="3">
        <v>2</v>
      </c>
      <c r="F25" s="3">
        <v>0</v>
      </c>
      <c r="G25" s="3">
        <v>2</v>
      </c>
      <c r="H25" s="3">
        <v>2</v>
      </c>
      <c r="I25" s="3">
        <v>1</v>
      </c>
      <c r="J25" s="3">
        <v>0</v>
      </c>
      <c r="K25" s="3">
        <v>0</v>
      </c>
    </row>
    <row r="26" ht="35.25" customHeight="1" outlineLevel="2">
      <c r="C26" t="str">
        <f>LINK!$C$1005</f>
        <v>Niveau 4</v>
      </c>
      <c r="D26">
        <f>VLOOKUP(C18,overview_of_services!$B$4:$I$52,8,FALSE)</f>
        <v>0</v>
      </c>
    </row>
    <row r="27" ht="6" customHeight="1" outlineLevel="3"/>
    <row r="28" ht="30.75" customHeight="1" outlineLevel="3">
      <c r="D28" t="str">
        <f>LINK!$C$1007</f>
        <v>Sources d'information</v>
      </c>
      <c r="E28" t="str">
        <v xml:space="preserve">  </v>
      </c>
      <c r="F28" t="str">
        <v xml:space="preserve">  </v>
      </c>
      <c r="G28" t="str">
        <v xml:space="preserve">  </v>
      </c>
      <c r="H28" t="str">
        <v xml:space="preserve">  </v>
      </c>
      <c r="I28" t="str">
        <v xml:space="preserve">  </v>
      </c>
      <c r="J28" t="str">
        <v xml:space="preserve">  </v>
      </c>
      <c r="K28" t="str">
        <v xml:space="preserve">  </v>
      </c>
    </row>
    <row r="29" ht="30.75" customHeight="1" outlineLevel="3">
      <c r="D29" t="str">
        <f>LINK!$C$1008</f>
        <v>Standard?</v>
      </c>
    </row>
    <row r="30" ht="20.25" customHeight="1" outlineLevel="2"/>
    <row r="31" ht="20.25" customHeight="1" outlineLevel="2"/>
    <row r="32" ht="20.25" customHeight="1" outlineLevel="2"/>
    <row r="33" ht="15.75" customHeight="1" outlineLevel="1">
      <c r="C33" t="str">
        <f>LINK!$C$998</f>
        <v>code</v>
      </c>
      <c r="D33" t="str">
        <f>LINK!$C$999</f>
        <v>service</v>
      </c>
      <c r="E33">
        <f>VLOOKUP(C34,overview_of_services!$B$4:$O$52,9,FALSE)</f>
        <v>1</v>
      </c>
    </row>
    <row r="34" ht="32.25" customHeight="1" outlineLevel="1">
      <c r="C34" t="str">
        <f>LINK!C295</f>
        <v>DE-4</v>
      </c>
      <c r="D34" t="str">
        <f>VLOOKUP(C34,overview_of_services!$B$4:$I$52,3,FALSE)</f>
        <v>Remontée d'informations sur les performances des systèmes d'enveloppe dynamique du bâtiment</v>
      </c>
      <c r="F34" t="str">
        <f>LINK!$C$1009</f>
        <v>Groupe de services</v>
      </c>
      <c r="G34" t="str">
        <f>VLOOKUP(C34,overview_of_services!$B$4:$I$52,2,FALSE)</f>
        <v>Remontée d'informations</v>
      </c>
      <c r="M34" t="str">
        <v>line</v>
      </c>
      <c r="N34">
        <f>ROW()</f>
        <v>34</v>
      </c>
    </row>
    <row r="35" ht="5.849999999999999" customHeight="1" outlineLevel="1"/>
    <row r="36" ht="14.449999999999998" customHeight="1" outlineLevel="1">
      <c r="C36" t="str">
        <f>LINK!$C$1000</f>
        <v>Niveaux de fonctionnalité</v>
      </c>
      <c r="E36" t="str">
        <f>LINK!$C$1006</f>
        <v>IMPACTS</v>
      </c>
    </row>
    <row r="37" ht="45.75" customHeight="1" outlineLevel="1">
      <c r="E37" t="str">
        <f>LINK!$C$966</f>
        <v>Efficacité énergétique</v>
      </c>
      <c r="F37" t="str">
        <f>LINK!$C$967</f>
        <v>Flexibilité énergétique et stockage de l’énergie</v>
      </c>
      <c r="G37" t="str">
        <f>LINK!$C$968</f>
        <v>Confort</v>
      </c>
      <c r="H37" t="str">
        <f>LINK!$C$969</f>
        <v>Caractère pratique</v>
      </c>
      <c r="I37" t="str">
        <f>LINK!$C$970</f>
        <v>Santé, bien-être et accessibilité</v>
      </c>
      <c r="J37" t="str">
        <f>LINK!$C$971</f>
        <v>Entretien et prédiction des pannes</v>
      </c>
      <c r="K37" t="str">
        <f>LINK!$C$972</f>
        <v>Information des occupants</v>
      </c>
    </row>
    <row r="38" ht="21.75" customHeight="1" outlineLevel="1">
      <c r="C38" t="str">
        <f>LINK!$C$1001</f>
        <v>Niveau 0</v>
      </c>
      <c r="D38" t="str">
        <f>VLOOKUP(C34,overview_of_services!$B$4:$I$52,4,FALSE)</f>
        <v>Pas de remontée d'information</v>
      </c>
      <c r="E38" s="3">
        <v>0</v>
      </c>
      <c r="F38" s="3">
        <v>0</v>
      </c>
      <c r="G38" s="3">
        <v>0</v>
      </c>
      <c r="H38" s="3">
        <v>0</v>
      </c>
      <c r="I38" s="3">
        <v>0</v>
      </c>
      <c r="J38" s="3">
        <v>0</v>
      </c>
      <c r="K38" s="3">
        <v>0</v>
      </c>
    </row>
    <row r="39" ht="21" customHeight="1" outlineLevel="1">
      <c r="C39" t="str">
        <f>LINK!$C$1002</f>
        <v>Niveau 1</v>
      </c>
      <c r="D39" t="str">
        <f>VLOOKUP(C34,overview_of_services!$B$4:$I$52,5,FALSE)</f>
        <v>Position de chaque produit et détection des défauts</v>
      </c>
      <c r="E39" s="3">
        <v>0</v>
      </c>
      <c r="F39" s="3">
        <v>0</v>
      </c>
      <c r="G39" s="3">
        <v>0</v>
      </c>
      <c r="H39" s="3">
        <v>0</v>
      </c>
      <c r="I39" s="3">
        <v>0</v>
      </c>
      <c r="J39" s="3">
        <v>1</v>
      </c>
      <c r="K39" s="3">
        <v>1</v>
      </c>
    </row>
    <row r="40" ht="30" customHeight="1" outlineLevel="1">
      <c r="C40" t="str">
        <f>LINK!$C$1003</f>
        <v>Niveau 2</v>
      </c>
      <c r="D40" t="str">
        <f>VLOOKUP(C34,overview_of_services!$B$4:$I$52,6,FALSE)</f>
        <v>Position de chaque produit, détection des défauts et maintenance prédictive</v>
      </c>
      <c r="E40" s="3">
        <v>0</v>
      </c>
      <c r="F40" s="3">
        <v>0</v>
      </c>
      <c r="G40" s="3">
        <v>0</v>
      </c>
      <c r="H40" s="3">
        <v>0</v>
      </c>
      <c r="I40" s="3">
        <v>0</v>
      </c>
      <c r="J40" s="3">
        <v>1</v>
      </c>
      <c r="K40" s="3">
        <v>2</v>
      </c>
    </row>
    <row r="41" ht="33.6" customHeight="1" outlineLevel="1">
      <c r="C41" t="str">
        <f>LINK!$C$1004</f>
        <v>Niveau 3</v>
      </c>
      <c r="D41" t="str">
        <f>VLOOKUP(C34,overview_of_services!$B$4:$I$52,7,FALSE)</f>
        <v>Position de chaque produit, détection des défauts, maintenance prédictive et données temps-réel (vent, luminosité, température)</v>
      </c>
      <c r="E41" s="3">
        <v>0</v>
      </c>
      <c r="F41" s="3">
        <v>0</v>
      </c>
      <c r="G41" s="3">
        <v>0</v>
      </c>
      <c r="H41" s="3">
        <v>0</v>
      </c>
      <c r="I41" s="3">
        <v>0</v>
      </c>
      <c r="J41" s="3">
        <v>1</v>
      </c>
      <c r="K41" s="3">
        <v>3</v>
      </c>
    </row>
    <row r="42" ht="37.5" customHeight="1" outlineLevel="1">
      <c r="C42" t="str">
        <f>LINK!$C$1005</f>
        <v>Niveau 4</v>
      </c>
      <c r="D42" t="str">
        <f>VLOOKUP(C34,overview_of_services!$B$4:$I$52,8,FALSE)</f>
        <v>Position de chaque produit, détection des défauts, maintenance prédictive, données temps-réel et historisées (vent, luminosité, température)</v>
      </c>
      <c r="E42" s="3">
        <v>0</v>
      </c>
      <c r="F42" s="3">
        <v>0</v>
      </c>
      <c r="G42" s="3">
        <v>0</v>
      </c>
      <c r="H42" s="3">
        <v>1</v>
      </c>
      <c r="I42" s="3">
        <v>0</v>
      </c>
      <c r="J42" s="3">
        <v>2</v>
      </c>
      <c r="K42" s="3">
        <v>3</v>
      </c>
    </row>
    <row r="43" ht="15.75" customHeight="1" outlineLevel="1"/>
    <row r="44" ht="15.75" customHeight="1" outlineLevel="2">
      <c r="D44" t="str">
        <f>LINK!$C$1007</f>
        <v>Sources d'information</v>
      </c>
      <c r="E44" t="str">
        <v xml:space="preserve">  </v>
      </c>
      <c r="F44" t="str">
        <v xml:space="preserve">  </v>
      </c>
      <c r="G44" t="str">
        <v xml:space="preserve">  </v>
      </c>
      <c r="H44" t="str">
        <v xml:space="preserve">  </v>
      </c>
      <c r="I44" t="str">
        <v xml:space="preserve">  </v>
      </c>
      <c r="J44" t="str">
        <v xml:space="preserve">  </v>
      </c>
      <c r="K44" t="str">
        <v xml:space="preserve">  </v>
      </c>
    </row>
    <row r="45" ht="15.75" customHeight="1" outlineLevel="2">
      <c r="D45" t="str">
        <f>LINK!$C$1008</f>
        <v>Standard?</v>
      </c>
    </row>
    <row r="46" outlineLevel="1"/>
    <row r="47" ht="15.75" customHeight="1" outlineLevel="1"/>
    <row r="48" ht="15.75" customHeight="1">
      <c r="C48" t="str">
        <f>LINK!$C$998</f>
        <v>code</v>
      </c>
      <c r="D48" t="str">
        <f>LINK!$C$999</f>
        <v>service</v>
      </c>
      <c r="E48">
        <f>VLOOKUP(C49,overview_of_services!$B$4:$O$111,9,FALSE)</f>
        <v>0</v>
      </c>
    </row>
    <row r="49" ht="16.5" customHeight="1">
      <c r="C49" t="str">
        <f>LINK!C920</f>
        <v>DE-E1</v>
      </c>
      <c r="D49" t="str">
        <f>VLOOKUP(C49,overview_of_services!$B$4:$I$111,3,FALSE)</f>
        <v>Service à potentiel d'intelligence défini par l'utilisateur 26</v>
      </c>
      <c r="F49" t="str">
        <f>LINK!$C$1009</f>
        <v>Groupe de services</v>
      </c>
      <c r="G49" t="str">
        <f>VLOOKUP(C49,overview_of_services!$B$4:$I$111,2,FALSE)</f>
        <v>Groupe de services définis par l'utilisateur 26</v>
      </c>
      <c r="M49" t="str">
        <v>line</v>
      </c>
      <c r="N49">
        <f>ROW()</f>
        <v>49</v>
      </c>
    </row>
    <row r="50"/>
    <row r="51" ht="14.449999999999998" customHeight="1">
      <c r="C51" t="str">
        <f>LINK!$C$1000</f>
        <v>Niveaux de fonctionnalité</v>
      </c>
      <c r="E51" t="str">
        <f>LINK!$C$1006</f>
        <v>IMPACTS</v>
      </c>
    </row>
    <row r="52" ht="45.75" customHeight="1">
      <c r="E52" t="str">
        <f>LINK!$C$966</f>
        <v>Efficacité énergétique</v>
      </c>
      <c r="F52" t="str">
        <f>LINK!$C$967</f>
        <v>Flexibilité énergétique et stockage de l’énergie</v>
      </c>
      <c r="G52" t="str">
        <f>LINK!$C$968</f>
        <v>Confort</v>
      </c>
      <c r="H52" t="str">
        <f>LINK!$C$969</f>
        <v>Caractère pratique</v>
      </c>
      <c r="I52" t="str">
        <f>LINK!$C$970</f>
        <v>Santé, bien-être et accessibilité</v>
      </c>
      <c r="J52" t="str">
        <f>LINK!$C$971</f>
        <v>Entretien et prédiction des pannes</v>
      </c>
      <c r="K52" t="str">
        <f>LINK!$C$972</f>
        <v>Information des occupants</v>
      </c>
    </row>
    <row r="53" ht="15.75" customHeight="1">
      <c r="C53" t="str">
        <f>LINK!$C$1001</f>
        <v>Niveau 0</v>
      </c>
      <c r="D53" t="str">
        <f>VLOOKUP(C49,overview_of_services!$B$4:$I$111,4,FALSE)</f>
        <v>Niveau défini par l'utilisateur 1-0</v>
      </c>
      <c r="E53">
        <v>0</v>
      </c>
      <c r="F53">
        <v>0</v>
      </c>
      <c r="G53">
        <v>0</v>
      </c>
      <c r="H53">
        <v>0</v>
      </c>
      <c r="I53">
        <v>0</v>
      </c>
      <c r="J53">
        <v>0</v>
      </c>
      <c r="K53">
        <v>0</v>
      </c>
    </row>
    <row r="54">
      <c r="C54" t="str">
        <f>LINK!$C$1002</f>
        <v>Niveau 1</v>
      </c>
      <c r="D54" t="str">
        <f>VLOOKUP(C49,overview_of_services!$B$4:$I$111,5,FALSE)</f>
        <v>Niveau défini par l'utilisateur 1-1</v>
      </c>
      <c r="E54">
        <v>0</v>
      </c>
      <c r="F54">
        <v>0</v>
      </c>
      <c r="G54">
        <v>0</v>
      </c>
      <c r="H54">
        <v>0</v>
      </c>
      <c r="I54">
        <v>0</v>
      </c>
      <c r="J54">
        <v>0</v>
      </c>
      <c r="K54">
        <v>0</v>
      </c>
    </row>
    <row r="55">
      <c r="C55" t="str">
        <f>LINK!$C$1003</f>
        <v>Niveau 2</v>
      </c>
      <c r="D55" t="str">
        <f>VLOOKUP(C49,overview_of_services!$B$4:$I$111,6,FALSE)</f>
        <v>Niveau défini par l'utilisateur 1-2</v>
      </c>
      <c r="E55">
        <v>0</v>
      </c>
      <c r="F55">
        <v>0</v>
      </c>
      <c r="G55">
        <v>0</v>
      </c>
      <c r="H55">
        <v>0</v>
      </c>
      <c r="I55">
        <v>0</v>
      </c>
      <c r="J55">
        <v>0</v>
      </c>
      <c r="K55">
        <v>0</v>
      </c>
    </row>
    <row r="56">
      <c r="C56" t="str">
        <f>LINK!$C$1004</f>
        <v>Niveau 3</v>
      </c>
      <c r="D56" t="str">
        <f>VLOOKUP(C49,overview_of_services!$B$4:$I$111,7,FALSE)</f>
        <v>Niveau défini par l'utilisateur 1-3</v>
      </c>
      <c r="E56">
        <v>0</v>
      </c>
      <c r="F56">
        <v>0</v>
      </c>
      <c r="G56">
        <v>0</v>
      </c>
      <c r="H56">
        <v>0</v>
      </c>
      <c r="I56">
        <v>0</v>
      </c>
      <c r="J56">
        <v>0</v>
      </c>
      <c r="K56">
        <v>0</v>
      </c>
    </row>
    <row r="57">
      <c r="C57" t="str">
        <f>LINK!$C$1005</f>
        <v>Niveau 4</v>
      </c>
      <c r="D57" t="str">
        <f>VLOOKUP(C49,overview_of_services!$B$4:$I$111,8,FALSE)</f>
        <v>Niveau défini par l'utilisateur 1-4</v>
      </c>
      <c r="E57">
        <v>0</v>
      </c>
      <c r="F57">
        <v>0</v>
      </c>
      <c r="G57">
        <v>0</v>
      </c>
      <c r="H57">
        <v>0</v>
      </c>
      <c r="I57">
        <v>0</v>
      </c>
      <c r="J57">
        <v>0</v>
      </c>
      <c r="K57">
        <v>0</v>
      </c>
    </row>
    <row r="58" ht="15.75" customHeight="1"/>
    <row r="59" ht="15.75" customHeight="1">
      <c r="D59" t="str">
        <f>LINK!$C$1007</f>
        <v>Sources d'information</v>
      </c>
      <c r="E59" t="str">
        <v xml:space="preserve"> </v>
      </c>
      <c r="F59" t="str">
        <v xml:space="preserve"> </v>
      </c>
      <c r="G59" t="str">
        <v xml:space="preserve"> </v>
      </c>
      <c r="H59" t="str">
        <v xml:space="preserve"> </v>
      </c>
      <c r="I59" t="str">
        <v xml:space="preserve"> </v>
      </c>
      <c r="J59" t="str">
        <v xml:space="preserve"> </v>
      </c>
      <c r="K59" t="str">
        <v xml:space="preserve"> </v>
      </c>
    </row>
    <row r="60" ht="15.75" customHeight="1">
      <c r="D60" t="str">
        <f>LINK!$C$1008</f>
        <v>Standard?</v>
      </c>
    </row>
    <row r="61" ht="15.75" customHeight="1"/>
    <row r="62" ht="15.75" customHeight="1">
      <c r="C62" t="str">
        <f>LINK!$C$998</f>
        <v>code</v>
      </c>
      <c r="D62" t="str">
        <f>LINK!$C$999</f>
        <v>service</v>
      </c>
      <c r="E62">
        <f>VLOOKUP(C63,overview_of_services!$B$4:$O$111,9,FALSE)</f>
        <v>0</v>
      </c>
    </row>
    <row r="63" ht="16.5" customHeight="1">
      <c r="C63" t="str">
        <f>LINK!C921</f>
        <v>DE-E2</v>
      </c>
      <c r="D63" t="str">
        <f>VLOOKUP(C63,overview_of_services!$B$4:$I$111,3,FALSE)</f>
        <v>Service à potentiel d'intelligence défini par l'utilisateur 27</v>
      </c>
      <c r="F63" t="str">
        <f>LINK!$C$1009</f>
        <v>Groupe de services</v>
      </c>
      <c r="G63" t="str">
        <f>VLOOKUP(C63,overview_of_services!$B$4:$I$111,2,FALSE)</f>
        <v>Groupe de services définis par l'utilisateur 27</v>
      </c>
      <c r="M63" t="str">
        <v>line</v>
      </c>
      <c r="N63">
        <f>ROW()</f>
        <v>63</v>
      </c>
    </row>
    <row r="64"/>
    <row r="65" ht="14.449999999999998" customHeight="1">
      <c r="C65" t="str">
        <f>LINK!$C$1000</f>
        <v>Niveaux de fonctionnalité</v>
      </c>
      <c r="E65" t="str">
        <f>LINK!$C$1006</f>
        <v>IMPACTS</v>
      </c>
    </row>
    <row r="66" ht="45.75" customHeight="1">
      <c r="E66" t="str">
        <f>LINK!$C$966</f>
        <v>Efficacité énergétique</v>
      </c>
      <c r="F66" t="str">
        <f>LINK!$C$967</f>
        <v>Flexibilité énergétique et stockage de l’énergie</v>
      </c>
      <c r="G66" t="str">
        <f>LINK!$C$968</f>
        <v>Confort</v>
      </c>
      <c r="H66" t="str">
        <f>LINK!$C$969</f>
        <v>Caractère pratique</v>
      </c>
      <c r="I66" t="str">
        <f>LINK!$C$970</f>
        <v>Santé, bien-être et accessibilité</v>
      </c>
      <c r="J66" t="str">
        <f>LINK!$C$971</f>
        <v>Entretien et prédiction des pannes</v>
      </c>
      <c r="K66" t="str">
        <f>LINK!$C$972</f>
        <v>Information des occupants</v>
      </c>
    </row>
    <row r="67" ht="15.75" customHeight="1">
      <c r="C67" t="str">
        <f>LINK!$C$1001</f>
        <v>Niveau 0</v>
      </c>
      <c r="D67" t="str">
        <f>VLOOKUP(C63,overview_of_services!$B$4:$I$111,4,FALSE)</f>
        <v>Niveau défini par l'utilisateur 1-0</v>
      </c>
      <c r="E67">
        <v>0</v>
      </c>
      <c r="F67">
        <v>0</v>
      </c>
      <c r="G67">
        <v>0</v>
      </c>
      <c r="H67">
        <v>0</v>
      </c>
      <c r="I67">
        <v>0</v>
      </c>
      <c r="J67">
        <v>0</v>
      </c>
      <c r="K67">
        <v>0</v>
      </c>
    </row>
    <row r="68">
      <c r="C68" t="str">
        <f>LINK!$C$1002</f>
        <v>Niveau 1</v>
      </c>
      <c r="D68" t="str">
        <f>VLOOKUP(C63,overview_of_services!$B$4:$I$111,5,FALSE)</f>
        <v>Niveau défini par l'utilisateur 1-1</v>
      </c>
      <c r="E68">
        <v>0</v>
      </c>
      <c r="F68">
        <v>0</v>
      </c>
      <c r="G68">
        <v>0</v>
      </c>
      <c r="H68">
        <v>0</v>
      </c>
      <c r="I68">
        <v>0</v>
      </c>
      <c r="J68">
        <v>0</v>
      </c>
      <c r="K68">
        <v>0</v>
      </c>
    </row>
    <row r="69">
      <c r="C69" t="str">
        <f>LINK!$C$1003</f>
        <v>Niveau 2</v>
      </c>
      <c r="D69" t="str">
        <f>VLOOKUP(C63,overview_of_services!$B$4:$I$111,6,FALSE)</f>
        <v>Niveau défini par l'utilisateur 1-2</v>
      </c>
      <c r="E69">
        <v>0</v>
      </c>
      <c r="F69">
        <v>0</v>
      </c>
      <c r="G69">
        <v>0</v>
      </c>
      <c r="H69">
        <v>0</v>
      </c>
      <c r="I69">
        <v>0</v>
      </c>
      <c r="J69">
        <v>0</v>
      </c>
      <c r="K69">
        <v>0</v>
      </c>
    </row>
    <row r="70">
      <c r="C70" t="str">
        <f>LINK!$C$1004</f>
        <v>Niveau 3</v>
      </c>
      <c r="D70" t="str">
        <f>VLOOKUP(C63,overview_of_services!$B$4:$I$111,7,FALSE)</f>
        <v>Niveau défini par l'utilisateur 1-3</v>
      </c>
      <c r="E70">
        <v>0</v>
      </c>
      <c r="F70">
        <v>0</v>
      </c>
      <c r="G70">
        <v>0</v>
      </c>
      <c r="H70">
        <v>0</v>
      </c>
      <c r="I70">
        <v>0</v>
      </c>
      <c r="J70">
        <v>0</v>
      </c>
      <c r="K70">
        <v>0</v>
      </c>
    </row>
    <row r="71">
      <c r="C71" t="str">
        <f>LINK!$C$1005</f>
        <v>Niveau 4</v>
      </c>
      <c r="D71" t="str">
        <f>VLOOKUP(C63,overview_of_services!$B$4:$I$111,8,FALSE)</f>
        <v>Niveau défini par l'utilisateur 1-4</v>
      </c>
      <c r="E71">
        <v>0</v>
      </c>
      <c r="F71">
        <v>0</v>
      </c>
      <c r="G71">
        <v>0</v>
      </c>
      <c r="H71">
        <v>0</v>
      </c>
      <c r="I71">
        <v>0</v>
      </c>
      <c r="J71">
        <v>0</v>
      </c>
      <c r="K71">
        <v>0</v>
      </c>
    </row>
    <row r="72" ht="15.75" customHeight="1"/>
    <row r="73" ht="15.75" customHeight="1">
      <c r="D73" t="str">
        <f>LINK!$C$1007</f>
        <v>Sources d'information</v>
      </c>
      <c r="E73" t="str">
        <v xml:space="preserve"> </v>
      </c>
      <c r="F73" t="str">
        <v xml:space="preserve"> </v>
      </c>
      <c r="G73" t="str">
        <v xml:space="preserve"> </v>
      </c>
      <c r="H73" t="str">
        <v xml:space="preserve"> </v>
      </c>
      <c r="I73" t="str">
        <v xml:space="preserve"> </v>
      </c>
      <c r="J73" t="str">
        <v xml:space="preserve"> </v>
      </c>
      <c r="K73" t="str">
        <v xml:space="preserve"> </v>
      </c>
    </row>
    <row r="74" ht="15.75" customHeight="1">
      <c r="D74" t="str">
        <f>LINK!$C$1008</f>
        <v>Standard?</v>
      </c>
    </row>
    <row r="75" ht="15.75" customHeight="1"/>
    <row r="76" ht="15.75" customHeight="1">
      <c r="C76" t="str">
        <f>LINK!$C$998</f>
        <v>code</v>
      </c>
      <c r="D76" t="str">
        <f>LINK!$C$999</f>
        <v>service</v>
      </c>
      <c r="E76">
        <f>VLOOKUP(C77,overview_of_services!$B$4:$O$111,9,FALSE)</f>
        <v>0</v>
      </c>
    </row>
    <row r="77" ht="16.5" customHeight="1">
      <c r="C77" t="str">
        <f>LINK!C922</f>
        <v>DE-E3</v>
      </c>
      <c r="D77" t="str">
        <f>VLOOKUP(C77,overview_of_services!$B$4:$I$111,3,FALSE)</f>
        <v>Service à potentiel d'intelligence défini par l'utilisateur 28</v>
      </c>
      <c r="F77" t="str">
        <f>LINK!$C$1009</f>
        <v>Groupe de services</v>
      </c>
      <c r="G77" t="str">
        <f>VLOOKUP(C77,overview_of_services!$B$4:$I$111,2,FALSE)</f>
        <v>Groupe de services définis par l'utilisateur 28</v>
      </c>
      <c r="M77" t="str">
        <v>line</v>
      </c>
      <c r="N77">
        <f>ROW()</f>
        <v>77</v>
      </c>
    </row>
    <row r="78"/>
    <row r="79" ht="14.449999999999998" customHeight="1">
      <c r="C79" t="str">
        <f>LINK!$C$1000</f>
        <v>Niveaux de fonctionnalité</v>
      </c>
      <c r="E79" t="str">
        <f>LINK!$C$1006</f>
        <v>IMPACTS</v>
      </c>
    </row>
    <row r="80" ht="45.75" customHeight="1">
      <c r="E80" t="str">
        <f>LINK!$C$966</f>
        <v>Efficacité énergétique</v>
      </c>
      <c r="F80" t="str">
        <f>LINK!$C$967</f>
        <v>Flexibilité énergétique et stockage de l’énergie</v>
      </c>
      <c r="G80" t="str">
        <f>LINK!$C$968</f>
        <v>Confort</v>
      </c>
      <c r="H80" t="str">
        <f>LINK!$C$969</f>
        <v>Caractère pratique</v>
      </c>
      <c r="I80" t="str">
        <f>LINK!$C$970</f>
        <v>Santé, bien-être et accessibilité</v>
      </c>
      <c r="J80" t="str">
        <f>LINK!$C$971</f>
        <v>Entretien et prédiction des pannes</v>
      </c>
      <c r="K80" t="str">
        <f>LINK!$C$972</f>
        <v>Information des occupants</v>
      </c>
    </row>
    <row r="81" ht="15.75" customHeight="1">
      <c r="C81" t="str">
        <f>LINK!$C$1001</f>
        <v>Niveau 0</v>
      </c>
      <c r="D81" t="str">
        <f>VLOOKUP(C77,overview_of_services!$B$4:$I$111,4,FALSE)</f>
        <v>Niveau défini par l'utilisateur 1-0</v>
      </c>
      <c r="E81">
        <v>0</v>
      </c>
      <c r="F81">
        <v>0</v>
      </c>
      <c r="G81">
        <v>0</v>
      </c>
      <c r="H81">
        <v>0</v>
      </c>
      <c r="I81">
        <v>0</v>
      </c>
      <c r="J81">
        <v>0</v>
      </c>
      <c r="K81">
        <v>0</v>
      </c>
    </row>
    <row r="82">
      <c r="C82" t="str">
        <f>LINK!$C$1002</f>
        <v>Niveau 1</v>
      </c>
      <c r="D82" t="str">
        <f>VLOOKUP(C77,overview_of_services!$B$4:$I$111,5,FALSE)</f>
        <v>Niveau défini par l'utilisateur 1-1</v>
      </c>
      <c r="E82">
        <v>0</v>
      </c>
      <c r="F82">
        <v>0</v>
      </c>
      <c r="G82">
        <v>0</v>
      </c>
      <c r="H82">
        <v>0</v>
      </c>
      <c r="I82">
        <v>0</v>
      </c>
      <c r="J82">
        <v>0</v>
      </c>
      <c r="K82">
        <v>0</v>
      </c>
    </row>
    <row r="83">
      <c r="C83" t="str">
        <f>LINK!$C$1003</f>
        <v>Niveau 2</v>
      </c>
      <c r="D83" t="str">
        <f>VLOOKUP(C77,overview_of_services!$B$4:$I$111,6,FALSE)</f>
        <v>Niveau défini par l'utilisateur 1-2</v>
      </c>
      <c r="E83">
        <v>0</v>
      </c>
      <c r="F83">
        <v>0</v>
      </c>
      <c r="G83">
        <v>0</v>
      </c>
      <c r="H83">
        <v>0</v>
      </c>
      <c r="I83">
        <v>0</v>
      </c>
      <c r="J83">
        <v>0</v>
      </c>
      <c r="K83">
        <v>0</v>
      </c>
    </row>
    <row r="84">
      <c r="C84" t="str">
        <f>LINK!$C$1004</f>
        <v>Niveau 3</v>
      </c>
      <c r="D84" t="str">
        <f>VLOOKUP(C77,overview_of_services!$B$4:$I$111,7,FALSE)</f>
        <v>Niveau défini par l'utilisateur 1-3</v>
      </c>
      <c r="E84">
        <v>0</v>
      </c>
      <c r="F84">
        <v>0</v>
      </c>
      <c r="G84">
        <v>0</v>
      </c>
      <c r="H84">
        <v>0</v>
      </c>
      <c r="I84">
        <v>0</v>
      </c>
      <c r="J84">
        <v>0</v>
      </c>
      <c r="K84">
        <v>0</v>
      </c>
    </row>
    <row r="85">
      <c r="C85" t="str">
        <f>LINK!$C$1005</f>
        <v>Niveau 4</v>
      </c>
      <c r="D85" t="str">
        <f>VLOOKUP(C77,overview_of_services!$B$4:$I$111,8,FALSE)</f>
        <v>Niveau défini par l'utilisateur 1-4</v>
      </c>
      <c r="E85">
        <v>0</v>
      </c>
      <c r="F85">
        <v>0</v>
      </c>
      <c r="G85">
        <v>0</v>
      </c>
      <c r="H85">
        <v>0</v>
      </c>
      <c r="I85">
        <v>0</v>
      </c>
      <c r="J85">
        <v>0</v>
      </c>
      <c r="K85">
        <v>0</v>
      </c>
    </row>
    <row r="86" ht="15.75" customHeight="1"/>
    <row r="87" ht="15.75" customHeight="1">
      <c r="D87" t="str">
        <f>LINK!$C$1007</f>
        <v>Sources d'information</v>
      </c>
      <c r="E87" t="str">
        <v xml:space="preserve"> </v>
      </c>
      <c r="F87" t="str">
        <v xml:space="preserve"> </v>
      </c>
      <c r="G87" t="str">
        <v xml:space="preserve"> </v>
      </c>
      <c r="H87" t="str">
        <v xml:space="preserve"> </v>
      </c>
      <c r="I87" t="str">
        <v xml:space="preserve"> </v>
      </c>
      <c r="J87" t="str">
        <v xml:space="preserve"> </v>
      </c>
      <c r="K87" t="str">
        <v xml:space="preserve"> </v>
      </c>
    </row>
    <row r="88" ht="15.75" customHeight="1">
      <c r="D88" t="str">
        <f>LINK!$C$1008</f>
        <v>Standard?</v>
      </c>
    </row>
    <row r="89" ht="15.75" customHeight="1"/>
    <row r="90" ht="15.75" customHeight="1">
      <c r="C90" t="str">
        <f>LINK!$C$998</f>
        <v>code</v>
      </c>
      <c r="D90" t="str">
        <f>LINK!$C$999</f>
        <v>service</v>
      </c>
      <c r="E90">
        <f>VLOOKUP(C91,overview_of_services!$B$4:$O$111,9,FALSE)</f>
        <v>0</v>
      </c>
    </row>
    <row r="91" ht="16.5" customHeight="1">
      <c r="C91" t="str">
        <f>LINK!C923</f>
        <v>DE-E4</v>
      </c>
      <c r="D91" t="str">
        <f>VLOOKUP(C91,overview_of_services!$B$4:$I$111,3,FALSE)</f>
        <v>Service à potentiel d'intelligence défini par l'utilisateur 29</v>
      </c>
      <c r="F91" t="str">
        <f>LINK!$C$1009</f>
        <v>Groupe de services</v>
      </c>
      <c r="G91" t="str">
        <f>VLOOKUP(C91,overview_of_services!$B$4:$I$111,2,FALSE)</f>
        <v>Groupe de services définis par l'utilisateur 29</v>
      </c>
      <c r="M91" t="str">
        <v>line</v>
      </c>
      <c r="N91">
        <f>ROW()</f>
        <v>91</v>
      </c>
    </row>
    <row r="92"/>
    <row r="93" ht="14.449999999999998" customHeight="1">
      <c r="C93" t="str">
        <f>LINK!$C$1000</f>
        <v>Niveaux de fonctionnalité</v>
      </c>
      <c r="E93" t="str">
        <f>LINK!$C$1006</f>
        <v>IMPACTS</v>
      </c>
    </row>
    <row r="94" ht="45.75" customHeight="1">
      <c r="E94" t="str">
        <f>LINK!$C$966</f>
        <v>Efficacité énergétique</v>
      </c>
      <c r="F94" t="str">
        <f>LINK!$C$967</f>
        <v>Flexibilité énergétique et stockage de l’énergie</v>
      </c>
      <c r="G94" t="str">
        <f>LINK!$C$968</f>
        <v>Confort</v>
      </c>
      <c r="H94" t="str">
        <f>LINK!$C$969</f>
        <v>Caractère pratique</v>
      </c>
      <c r="I94" t="str">
        <f>LINK!$C$970</f>
        <v>Santé, bien-être et accessibilité</v>
      </c>
      <c r="J94" t="str">
        <f>LINK!$C$971</f>
        <v>Entretien et prédiction des pannes</v>
      </c>
      <c r="K94" t="str">
        <f>LINK!$C$972</f>
        <v>Information des occupants</v>
      </c>
    </row>
    <row r="95" ht="15.75" customHeight="1">
      <c r="C95" t="str">
        <f>LINK!$C$1001</f>
        <v>Niveau 0</v>
      </c>
      <c r="D95" t="str">
        <f>VLOOKUP(C91,overview_of_services!$B$4:$I$111,4,FALSE)</f>
        <v>Niveau défini par l'utilisateur 1-0</v>
      </c>
      <c r="E95">
        <v>0</v>
      </c>
      <c r="F95">
        <v>0</v>
      </c>
      <c r="G95">
        <v>0</v>
      </c>
      <c r="H95">
        <v>0</v>
      </c>
      <c r="I95">
        <v>0</v>
      </c>
      <c r="J95">
        <v>0</v>
      </c>
      <c r="K95">
        <v>0</v>
      </c>
    </row>
    <row r="96">
      <c r="C96" t="str">
        <f>LINK!$C$1002</f>
        <v>Niveau 1</v>
      </c>
      <c r="D96" t="str">
        <f>VLOOKUP(C91,overview_of_services!$B$4:$I$111,5,FALSE)</f>
        <v>Niveau défini par l'utilisateur 1-1</v>
      </c>
      <c r="E96">
        <v>0</v>
      </c>
      <c r="F96">
        <v>0</v>
      </c>
      <c r="G96">
        <v>0</v>
      </c>
      <c r="H96">
        <v>0</v>
      </c>
      <c r="I96">
        <v>0</v>
      </c>
      <c r="J96">
        <v>0</v>
      </c>
      <c r="K96">
        <v>0</v>
      </c>
    </row>
    <row r="97">
      <c r="C97" t="str">
        <f>LINK!$C$1003</f>
        <v>Niveau 2</v>
      </c>
      <c r="D97" t="str">
        <f>VLOOKUP(C91,overview_of_services!$B$4:$I$111,6,FALSE)</f>
        <v>Niveau défini par l'utilisateur 1-2</v>
      </c>
      <c r="E97">
        <v>0</v>
      </c>
      <c r="F97">
        <v>0</v>
      </c>
      <c r="G97">
        <v>0</v>
      </c>
      <c r="H97">
        <v>0</v>
      </c>
      <c r="I97">
        <v>0</v>
      </c>
      <c r="J97">
        <v>0</v>
      </c>
      <c r="K97">
        <v>0</v>
      </c>
    </row>
    <row r="98">
      <c r="C98" t="str">
        <f>LINK!$C$1004</f>
        <v>Niveau 3</v>
      </c>
      <c r="D98" t="str">
        <f>VLOOKUP(C91,overview_of_services!$B$4:$I$111,7,FALSE)</f>
        <v>Niveau défini par l'utilisateur 1-3</v>
      </c>
      <c r="E98">
        <v>0</v>
      </c>
      <c r="F98">
        <v>0</v>
      </c>
      <c r="G98">
        <v>0</v>
      </c>
      <c r="H98">
        <v>0</v>
      </c>
      <c r="I98">
        <v>0</v>
      </c>
      <c r="J98">
        <v>0</v>
      </c>
      <c r="K98">
        <v>0</v>
      </c>
    </row>
    <row r="99">
      <c r="C99" t="str">
        <f>LINK!$C$1005</f>
        <v>Niveau 4</v>
      </c>
      <c r="D99" t="str">
        <f>VLOOKUP(C91,overview_of_services!$B$4:$I$111,8,FALSE)</f>
        <v>Niveau défini par l'utilisateur 1-4</v>
      </c>
      <c r="E99">
        <v>0</v>
      </c>
      <c r="F99">
        <v>0</v>
      </c>
      <c r="G99">
        <v>0</v>
      </c>
      <c r="H99">
        <v>0</v>
      </c>
      <c r="I99">
        <v>0</v>
      </c>
      <c r="J99">
        <v>0</v>
      </c>
      <c r="K99">
        <v>0</v>
      </c>
    </row>
    <row r="100" ht="15.75" customHeight="1"/>
    <row r="101" ht="15.75" customHeight="1">
      <c r="D101" t="str">
        <f>LINK!$C$1007</f>
        <v>Sources d'information</v>
      </c>
      <c r="E101" t="str">
        <v xml:space="preserve"> </v>
      </c>
      <c r="F101" t="str">
        <v xml:space="preserve"> </v>
      </c>
      <c r="G101" t="str">
        <v xml:space="preserve"> </v>
      </c>
      <c r="H101" t="str">
        <v xml:space="preserve"> </v>
      </c>
      <c r="I101" t="str">
        <v xml:space="preserve"> </v>
      </c>
      <c r="J101" t="str">
        <v xml:space="preserve"> </v>
      </c>
      <c r="K101" t="str">
        <v xml:space="preserve"> </v>
      </c>
    </row>
    <row r="102" ht="15.75" customHeight="1">
      <c r="D102" t="str">
        <f>LINK!$C$1008</f>
        <v>Standard?</v>
      </c>
    </row>
    <row r="103" ht="15.75" customHeight="1"/>
    <row r="104" ht="15.75" customHeight="1">
      <c r="C104" t="str">
        <f>LINK!$C$998</f>
        <v>code</v>
      </c>
      <c r="D104" t="str">
        <f>LINK!$C$999</f>
        <v>service</v>
      </c>
      <c r="E104">
        <f>VLOOKUP(C105,overview_of_services!$B$4:$O$111,9,FALSE)</f>
        <v>0</v>
      </c>
    </row>
    <row r="105" ht="16.5" customHeight="1">
      <c r="C105" t="str">
        <f>LINK!C924</f>
        <v>DE-E5</v>
      </c>
      <c r="D105" t="str">
        <f>VLOOKUP(C105,overview_of_services!$B$4:$I$111,3,FALSE)</f>
        <v>Service à potentiel d'intelligence défini par l'utilisateur 30</v>
      </c>
      <c r="F105" t="str">
        <f>LINK!$C$1009</f>
        <v>Groupe de services</v>
      </c>
      <c r="G105" t="str">
        <f>VLOOKUP(C105,overview_of_services!$B$4:$I$111,2,FALSE)</f>
        <v>Groupe de services définis par l'utilisateur 30</v>
      </c>
      <c r="M105" t="str">
        <v>line</v>
      </c>
      <c r="N105">
        <f>ROW()</f>
        <v>105</v>
      </c>
    </row>
    <row r="106"/>
    <row r="107" ht="14.449999999999998" customHeight="1">
      <c r="C107" t="str">
        <f>LINK!$C$1000</f>
        <v>Niveaux de fonctionnalité</v>
      </c>
      <c r="E107" t="str">
        <f>LINK!$C$1006</f>
        <v>IMPACTS</v>
      </c>
    </row>
    <row r="108" ht="45.75" customHeight="1">
      <c r="E108" t="str">
        <f>LINK!$C$966</f>
        <v>Efficacité énergétique</v>
      </c>
      <c r="F108" t="str">
        <f>LINK!$C$967</f>
        <v>Flexibilité énergétique et stockage de l’énergie</v>
      </c>
      <c r="G108" t="str">
        <f>LINK!$C$968</f>
        <v>Confort</v>
      </c>
      <c r="H108" t="str">
        <f>LINK!$C$969</f>
        <v>Caractère pratique</v>
      </c>
      <c r="I108" t="str">
        <f>LINK!$C$970</f>
        <v>Santé, bien-être et accessibilité</v>
      </c>
      <c r="J108" t="str">
        <f>LINK!$C$971</f>
        <v>Entretien et prédiction des pannes</v>
      </c>
      <c r="K108" t="str">
        <f>LINK!$C$972</f>
        <v>Information des occupants</v>
      </c>
    </row>
    <row r="109" ht="15.75" customHeight="1">
      <c r="C109" t="str">
        <f>LINK!$C$1001</f>
        <v>Niveau 0</v>
      </c>
      <c r="D109" t="str">
        <f>VLOOKUP(C105,overview_of_services!$B$4:$I$111,4,FALSE)</f>
        <v>Niveau défini par l'utilisateur 1-0</v>
      </c>
      <c r="E109">
        <v>0</v>
      </c>
      <c r="F109">
        <v>0</v>
      </c>
      <c r="G109">
        <v>0</v>
      </c>
      <c r="H109">
        <v>0</v>
      </c>
      <c r="I109">
        <v>0</v>
      </c>
      <c r="J109">
        <v>0</v>
      </c>
      <c r="K109">
        <v>0</v>
      </c>
    </row>
    <row r="110">
      <c r="C110" t="str">
        <f>LINK!$C$1002</f>
        <v>Niveau 1</v>
      </c>
      <c r="D110" t="str">
        <f>VLOOKUP(C105,overview_of_services!$B$4:$I$111,5,FALSE)</f>
        <v>Niveau défini par l'utilisateur 1-1</v>
      </c>
      <c r="E110">
        <v>0</v>
      </c>
      <c r="F110">
        <v>0</v>
      </c>
      <c r="G110">
        <v>0</v>
      </c>
      <c r="H110">
        <v>0</v>
      </c>
      <c r="I110">
        <v>0</v>
      </c>
      <c r="J110">
        <v>0</v>
      </c>
      <c r="K110">
        <v>0</v>
      </c>
    </row>
    <row r="111">
      <c r="C111" t="str">
        <f>LINK!$C$1003</f>
        <v>Niveau 2</v>
      </c>
      <c r="D111" t="str">
        <f>VLOOKUP(C105,overview_of_services!$B$4:$I$111,6,FALSE)</f>
        <v>Niveau défini par l'utilisateur 1-2</v>
      </c>
      <c r="E111">
        <v>0</v>
      </c>
      <c r="F111">
        <v>0</v>
      </c>
      <c r="G111">
        <v>0</v>
      </c>
      <c r="H111">
        <v>0</v>
      </c>
      <c r="I111">
        <v>0</v>
      </c>
      <c r="J111">
        <v>0</v>
      </c>
      <c r="K111">
        <v>0</v>
      </c>
    </row>
    <row r="112">
      <c r="C112" t="str">
        <f>LINK!$C$1004</f>
        <v>Niveau 3</v>
      </c>
      <c r="D112" t="str">
        <f>VLOOKUP(C105,overview_of_services!$B$4:$I$111,7,FALSE)</f>
        <v>Niveau défini par l'utilisateur 1-3</v>
      </c>
      <c r="E112">
        <v>0</v>
      </c>
      <c r="F112">
        <v>0</v>
      </c>
      <c r="G112">
        <v>0</v>
      </c>
      <c r="H112">
        <v>0</v>
      </c>
      <c r="I112">
        <v>0</v>
      </c>
      <c r="J112">
        <v>0</v>
      </c>
      <c r="K112">
        <v>0</v>
      </c>
    </row>
    <row r="113">
      <c r="C113" t="str">
        <f>LINK!$C$1005</f>
        <v>Niveau 4</v>
      </c>
      <c r="D113" t="str">
        <f>VLOOKUP(C105,overview_of_services!$B$4:$I$111,8,FALSE)</f>
        <v>Niveau défini par l'utilisateur 1-4</v>
      </c>
      <c r="E113">
        <v>0</v>
      </c>
      <c r="F113">
        <v>0</v>
      </c>
      <c r="G113">
        <v>0</v>
      </c>
      <c r="H113">
        <v>0</v>
      </c>
      <c r="I113">
        <v>0</v>
      </c>
      <c r="J113">
        <v>0</v>
      </c>
      <c r="K113">
        <v>0</v>
      </c>
    </row>
    <row r="114" ht="15.75" customHeight="1"/>
    <row r="115" ht="15.75" customHeight="1">
      <c r="D115" t="str">
        <f>LINK!$C$1007</f>
        <v>Sources d'information</v>
      </c>
      <c r="E115" t="str">
        <v xml:space="preserve"> </v>
      </c>
      <c r="F115" t="str">
        <v xml:space="preserve"> </v>
      </c>
      <c r="G115" t="str">
        <v xml:space="preserve"> </v>
      </c>
      <c r="H115" t="str">
        <v xml:space="preserve"> </v>
      </c>
      <c r="I115" t="str">
        <v xml:space="preserve"> </v>
      </c>
      <c r="J115" t="str">
        <v xml:space="preserve"> </v>
      </c>
      <c r="K115" t="str">
        <v xml:space="preserve"> </v>
      </c>
    </row>
    <row r="116" ht="15.75" customHeight="1">
      <c r="D116" t="str">
        <f>LINK!$C$1008</f>
        <v>Standard?</v>
      </c>
    </row>
  </sheetData>
  <mergeCells count="24">
    <mergeCell ref="G34:H34"/>
    <mergeCell ref="C36:D37"/>
    <mergeCell ref="E36:K36"/>
    <mergeCell ref="G4:H4"/>
    <mergeCell ref="C6:D7"/>
    <mergeCell ref="E6:K6"/>
    <mergeCell ref="G18:H18"/>
    <mergeCell ref="C20:D21"/>
    <mergeCell ref="E20:K20"/>
    <mergeCell ref="G49:H49"/>
    <mergeCell ref="C51:D52"/>
    <mergeCell ref="E51:K51"/>
    <mergeCell ref="G63:H63"/>
    <mergeCell ref="C65:D66"/>
    <mergeCell ref="E65:K65"/>
    <mergeCell ref="G105:H105"/>
    <mergeCell ref="C107:D108"/>
    <mergeCell ref="E107:K107"/>
    <mergeCell ref="G77:H77"/>
    <mergeCell ref="C79:D80"/>
    <mergeCell ref="E79:K79"/>
    <mergeCell ref="G91:H91"/>
    <mergeCell ref="C93:D94"/>
    <mergeCell ref="E93:K93"/>
  </mergeCells>
  <pageMargins left="0.7" right="0.7" top="0.75" bottom="0.75" header="0.3" footer="0.3"/>
  <ignoredErrors>
    <ignoredError numberStoredAsText="1" sqref="A1:O116"/>
  </ignoredErrors>
</worksheet>
</file>

<file path=xl/worksheets/sheet17.xml><?xml version="1.0" encoding="utf-8"?>
<worksheet xmlns="http://schemas.openxmlformats.org/spreadsheetml/2006/main" xmlns:r="http://schemas.openxmlformats.org/officeDocument/2006/relationships">
  <dimension ref="A1:O173"/>
  <sheetViews>
    <sheetView workbookViewId="0" rightToLeft="0"/>
  </sheetViews>
  <cols>
    <col min="1" max="1" customWidth="1" width="3.42578125"/>
    <col min="2" max="2" customWidth="1" width="5.42578125"/>
    <col min="3" max="3" customWidth="1" width="14.42578125"/>
    <col min="4" max="4" customWidth="1" width="60.42578125"/>
    <col min="5" max="5" customWidth="1" width="18.7109375"/>
    <col min="6" max="6" customWidth="1" width="18.7109375"/>
    <col min="7" max="7" customWidth="1" width="18.7109375"/>
    <col min="8" max="8" customWidth="1" width="18.7109375"/>
    <col min="9" max="9" customWidth="1" width="18.7109375"/>
    <col min="10" max="10" customWidth="1" width="18.7109375"/>
    <col min="11" max="11" customWidth="1" width="18.7109375"/>
    <col min="12" max="12" customWidth="1" width="9.42578125"/>
    <col min="13" max="13" customWidth="1" width="0" hidden="true" level="1" outlineLevel="1"/>
    <col min="14" max="14" customWidth="1" width="0"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LINK!C994</f>
        <v>Electricité</v>
      </c>
    </row>
    <row r="2" ht="26.25" customHeight="1"/>
    <row r="3" ht="5.25" customHeight="1" outlineLevel="1"/>
    <row r="4" ht="17.25" customHeight="1" outlineLevel="1">
      <c r="C4" t="str">
        <f>LINK!$C$998</f>
        <v>code</v>
      </c>
      <c r="D4" t="str">
        <f>LINK!$C$999</f>
        <v>service</v>
      </c>
      <c r="E4">
        <f>VLOOKUP(C5,overview_of_services!$B$4:$O$52,9,FALSE)</f>
        <v>1</v>
      </c>
    </row>
    <row r="5" ht="36.75" customHeight="1" outlineLevel="1">
      <c r="B5" t="str">
        <v>►</v>
      </c>
      <c r="C5" t="str">
        <f>LINK!C296</f>
        <v>E-2</v>
      </c>
      <c r="D5" t="str">
        <f>VLOOKUP(C5,overview_of_services!$B$4:$I$52,3,FALSE)</f>
        <v>Remontée d'informations sur la production locale d'électricté</v>
      </c>
      <c r="F5" t="str">
        <f>LINK!$C$1009</f>
        <v>Groupe de services</v>
      </c>
      <c r="G5" t="str">
        <f>VLOOKUP(C5,overview_of_services!$B$4:$I$52,2,FALSE)</f>
        <v>Remontée d'informations</v>
      </c>
      <c r="M5" t="str">
        <v>line</v>
      </c>
      <c r="N5">
        <f>ROW()</f>
        <v>5</v>
      </c>
    </row>
    <row r="6" ht="5.25" customHeight="1" outlineLevel="1"/>
    <row r="7" ht="20.25" customHeight="1" outlineLevel="2">
      <c r="C7" t="str">
        <f>LINK!$C$1000</f>
        <v>Niveaux de fonctionnalité</v>
      </c>
      <c r="E7" t="str">
        <f>LINK!$C$1006</f>
        <v>IMPACTS</v>
      </c>
    </row>
    <row r="8" ht="36.75" customHeight="1" outlineLevel="2">
      <c r="E8" t="str">
        <f>LINK!$C$966</f>
        <v>Efficacité énergétique</v>
      </c>
      <c r="F8" t="str">
        <f>LINK!$C$967</f>
        <v>Flexibilité énergétique et stockage de l’énergie</v>
      </c>
      <c r="G8" t="str">
        <f>LINK!$C$968</f>
        <v>Confort</v>
      </c>
      <c r="H8" t="str">
        <f>LINK!$C$969</f>
        <v>Caractère pratique</v>
      </c>
      <c r="I8" t="str">
        <f>LINK!$C$970</f>
        <v>Santé, bien-être et accessibilité</v>
      </c>
      <c r="J8" t="str">
        <f>LINK!$C$971</f>
        <v>Entretien et prédiction des pannes</v>
      </c>
      <c r="K8" t="str">
        <f>LINK!$C$972</f>
        <v>Information des occupants</v>
      </c>
    </row>
    <row r="9" ht="35.25" customHeight="1" outlineLevel="2">
      <c r="C9" t="str">
        <f>LINK!$C$1001</f>
        <v>Niveau 0</v>
      </c>
      <c r="D9" t="str">
        <f>VLOOKUP(C5,overview_of_services!$B$4:$I$52,4,FALSE)</f>
        <v>Aucun</v>
      </c>
      <c r="E9" s="3">
        <v>0</v>
      </c>
      <c r="F9" s="3">
        <v>0</v>
      </c>
      <c r="G9" s="3">
        <v>0</v>
      </c>
      <c r="H9" s="3">
        <v>0</v>
      </c>
      <c r="I9" s="3">
        <v>0</v>
      </c>
      <c r="J9" s="3">
        <v>0</v>
      </c>
      <c r="K9" s="3">
        <v>0</v>
      </c>
    </row>
    <row r="10" ht="35.25" customHeight="1" outlineLevel="2">
      <c r="C10" t="str">
        <f>LINK!$C$1002</f>
        <v>Niveau 1</v>
      </c>
      <c r="D10" t="str">
        <f>VLOOKUP(C5,overview_of_services!$B$4:$I$52,5,FALSE)</f>
        <v>Données sur la production actuelle disponibles</v>
      </c>
      <c r="E10" s="3">
        <v>1</v>
      </c>
      <c r="F10" s="3">
        <v>0</v>
      </c>
      <c r="G10" s="3">
        <v>0</v>
      </c>
      <c r="H10" s="3">
        <v>0</v>
      </c>
      <c r="I10" s="3">
        <v>0</v>
      </c>
      <c r="J10" s="3">
        <v>1</v>
      </c>
      <c r="K10" s="3">
        <v>1</v>
      </c>
    </row>
    <row r="11" ht="35.25" customHeight="1" outlineLevel="2">
      <c r="C11" t="str">
        <f>LINK!$C$1003</f>
        <v>Niveau 2</v>
      </c>
      <c r="D11" t="str">
        <f>VLOOKUP(C5,overview_of_services!$B$4:$I$52,6,FALSE)</f>
        <v>Valeurs réelles et données historisées</v>
      </c>
      <c r="E11" s="3">
        <v>1</v>
      </c>
      <c r="F11" s="3">
        <v>0</v>
      </c>
      <c r="G11" s="3">
        <v>0</v>
      </c>
      <c r="H11" s="3">
        <v>0</v>
      </c>
      <c r="I11" s="3">
        <v>0</v>
      </c>
      <c r="J11" s="3">
        <v>1</v>
      </c>
      <c r="K11" s="3">
        <v>2</v>
      </c>
    </row>
    <row r="12" ht="35.25" customHeight="1" outlineLevel="2">
      <c r="C12" t="str">
        <f>LINK!$C$1004</f>
        <v>Niveau 3</v>
      </c>
      <c r="D12" t="str">
        <f>VLOOKUP(C5,overview_of_services!$B$4:$I$52,7,FALSE)</f>
        <v>Evaluation de la performance incluant prévisions et/ou comparaisons</v>
      </c>
      <c r="E12" s="3">
        <v>1</v>
      </c>
      <c r="F12" s="3">
        <v>0</v>
      </c>
      <c r="G12" s="3">
        <v>0</v>
      </c>
      <c r="H12" s="3">
        <v>0</v>
      </c>
      <c r="I12" s="3">
        <v>0</v>
      </c>
      <c r="J12" s="3">
        <v>1</v>
      </c>
      <c r="K12" s="3">
        <v>3</v>
      </c>
    </row>
    <row r="13" ht="35.25" customHeight="1" outlineLevel="2">
      <c r="C13" t="str">
        <f>LINK!$C$1005</f>
        <v>Niveau 4</v>
      </c>
      <c r="D13" t="str">
        <f>VLOOKUP(C5,overview_of_services!$B$4:$I$52,8,FALSE)</f>
        <v>Evaluation de performance incluant prévisions et/ou comparaisons, identification de dérives et gestion prévisionnelle</v>
      </c>
      <c r="E13" s="3">
        <v>1</v>
      </c>
      <c r="F13" s="3">
        <v>0</v>
      </c>
      <c r="G13" s="3">
        <v>0</v>
      </c>
      <c r="H13" s="3">
        <v>1</v>
      </c>
      <c r="I13" s="3">
        <v>0</v>
      </c>
      <c r="J13" s="3">
        <v>2</v>
      </c>
      <c r="K13" s="3">
        <v>3</v>
      </c>
    </row>
    <row r="14" ht="6" customHeight="1" outlineLevel="3"/>
    <row r="15" ht="30.75" customHeight="1" outlineLevel="3">
      <c r="D15" t="str">
        <f>LINK!$C$1007</f>
        <v>Sources d'information</v>
      </c>
      <c r="E15" t="str">
        <v>IEC 61850-7-420</v>
      </c>
      <c r="F15" t="str">
        <v>IEC 61850-7-420</v>
      </c>
      <c r="G15" t="str">
        <v xml:space="preserve">  </v>
      </c>
      <c r="H15" t="str">
        <v xml:space="preserve">  </v>
      </c>
      <c r="I15" t="str">
        <v xml:space="preserve">  </v>
      </c>
      <c r="J15" t="str">
        <v xml:space="preserve">  </v>
      </c>
      <c r="K15" t="str">
        <v xml:space="preserve">  </v>
      </c>
    </row>
    <row r="16" ht="30.75" customHeight="1" outlineLevel="3">
      <c r="D16" t="str">
        <f>LINK!$C$1008</f>
        <v>Standard?</v>
      </c>
    </row>
    <row r="17" ht="20.25" customHeight="1" outlineLevel="2"/>
    <row r="18" ht="17.25" customHeight="1" outlineLevel="1">
      <c r="C18" t="str">
        <f>LINK!$C$998</f>
        <v>code</v>
      </c>
      <c r="D18" t="str">
        <f>LINK!$C$999</f>
        <v>service</v>
      </c>
      <c r="E18">
        <f>VLOOKUP(C19,overview_of_services!$B$4:$O$52,9,FALSE)</f>
        <v>1</v>
      </c>
    </row>
    <row r="19" ht="36.75" customHeight="1" outlineLevel="1">
      <c r="B19" t="str">
        <v>►</v>
      </c>
      <c r="C19" t="str">
        <f>LINK!C297</f>
        <v>E-3</v>
      </c>
      <c r="D19" t="str">
        <f>VLOOKUP(C19,overview_of_services!$B$4:$I$52,3,FALSE)</f>
        <v>Stockage de l'électricité (produite localement)</v>
      </c>
      <c r="F19" t="str">
        <f>LINK!$C$1009</f>
        <v>Groupe de services</v>
      </c>
      <c r="G19" t="str">
        <f>VLOOKUP(C19,overview_of_services!$B$4:$I$52,2,FALSE)</f>
        <v>Production d'électricité décentralisée - Stockage</v>
      </c>
      <c r="M19" t="str">
        <v>line</v>
      </c>
      <c r="N19">
        <f>ROW()</f>
        <v>19</v>
      </c>
    </row>
    <row r="20" ht="5.25" customHeight="1" outlineLevel="1"/>
    <row r="21" ht="20.25" customHeight="1" outlineLevel="2">
      <c r="C21" t="str">
        <f>LINK!$C$1000</f>
        <v>Niveaux de fonctionnalité</v>
      </c>
      <c r="E21" t="str">
        <f>LINK!$C$1006</f>
        <v>IMPACTS</v>
      </c>
    </row>
    <row r="22" ht="36.75" customHeight="1" outlineLevel="2">
      <c r="E22" t="str">
        <f>LINK!$C$966</f>
        <v>Efficacité énergétique</v>
      </c>
      <c r="F22" t="str">
        <f>LINK!$C$967</f>
        <v>Flexibilité énergétique et stockage de l’énergie</v>
      </c>
      <c r="G22" t="str">
        <f>LINK!$C$968</f>
        <v>Confort</v>
      </c>
      <c r="H22" t="str">
        <f>LINK!$C$969</f>
        <v>Caractère pratique</v>
      </c>
      <c r="I22" t="str">
        <f>LINK!$C$970</f>
        <v>Santé, bien-être et accessibilité</v>
      </c>
      <c r="J22" t="str">
        <f>LINK!$C$971</f>
        <v>Entretien et prédiction des pannes</v>
      </c>
      <c r="K22" t="str">
        <f>LINK!$C$972</f>
        <v>Information des occupants</v>
      </c>
    </row>
    <row r="23" ht="35.25" customHeight="1" outlineLevel="2">
      <c r="C23" t="str">
        <f>LINK!$C$1001</f>
        <v>Niveau 0</v>
      </c>
      <c r="D23" t="str">
        <f>VLOOKUP(C19,overview_of_services!$B$4:$I$52,4,FALSE)</f>
        <v>Aucun</v>
      </c>
      <c r="E23" s="3">
        <v>0</v>
      </c>
      <c r="F23" s="3">
        <v>0</v>
      </c>
      <c r="G23" s="3">
        <v>0</v>
      </c>
      <c r="H23" s="3">
        <v>0</v>
      </c>
      <c r="I23" s="3">
        <v>0</v>
      </c>
      <c r="J23" s="3">
        <v>0</v>
      </c>
      <c r="K23" s="3">
        <v>0</v>
      </c>
    </row>
    <row r="24" ht="35.25" customHeight="1" outlineLevel="2">
      <c r="C24" t="str">
        <f>LINK!$C$1002</f>
        <v>Niveau 1</v>
      </c>
      <c r="D24" t="str">
        <f>VLOOKUP(C19,overview_of_services!$B$4:$I$52,5,FALSE)</f>
        <v>Stockage d'électricité sur place (par exemple batterie)</v>
      </c>
      <c r="E24" s="3">
        <v>0</v>
      </c>
      <c r="F24" s="3">
        <v>1</v>
      </c>
      <c r="G24" s="3">
        <v>0</v>
      </c>
      <c r="H24" s="3">
        <v>2</v>
      </c>
      <c r="I24" s="3">
        <v>0</v>
      </c>
      <c r="J24" s="3">
        <v>0</v>
      </c>
      <c r="K24" s="3">
        <v>0</v>
      </c>
    </row>
    <row r="25" ht="35.25" customHeight="1" outlineLevel="2">
      <c r="C25" t="str">
        <f>LINK!$C$1003</f>
        <v>Niveau 2</v>
      </c>
      <c r="D25" t="str">
        <f>VLOOKUP(C19,overview_of_services!$B$4:$I$52,6,FALSE)</f>
        <v>Stockage d'énergie sur site (par exemple, batterie ou stockage thermique) avec régulation en fonction d'ordres reçus de la part du réseau</v>
      </c>
      <c r="E25" s="3">
        <v>0</v>
      </c>
      <c r="F25" s="3">
        <v>2</v>
      </c>
      <c r="G25" s="3">
        <v>0</v>
      </c>
      <c r="H25" s="3">
        <v>2</v>
      </c>
      <c r="I25" s="3">
        <v>0</v>
      </c>
      <c r="J25" s="3">
        <v>0</v>
      </c>
      <c r="K25" s="3">
        <v>0</v>
      </c>
    </row>
    <row r="26" ht="35.25" customHeight="1" outlineLevel="2">
      <c r="C26" t="str">
        <f>LINK!$C$1004</f>
        <v>Niveau 3</v>
      </c>
      <c r="D26" t="str">
        <f>VLOOKUP(C19,overview_of_services!$B$4:$I$52,7,FALSE)</f>
        <v>Stockage d'énergie sur site (par exemple, batterie ou stockage thermique) avec optimisation de l'utilisation de l'électricité produite localement</v>
      </c>
      <c r="E26" s="3">
        <v>0</v>
      </c>
      <c r="F26" s="3">
        <v>2</v>
      </c>
      <c r="G26" s="3">
        <v>0</v>
      </c>
      <c r="H26" s="3">
        <v>2</v>
      </c>
      <c r="I26" s="3">
        <v>0</v>
      </c>
      <c r="J26" s="3">
        <v>0</v>
      </c>
      <c r="K26" s="3">
        <v>0</v>
      </c>
    </row>
    <row r="27" ht="50.25" customHeight="1" outlineLevel="2">
      <c r="C27" t="str">
        <f>LINK!$C$1005</f>
        <v>Niveau 4</v>
      </c>
      <c r="D27" t="str">
        <f>VLOOKUP(C19,overview_of_services!$B$4:$I$52,8,FALSE)</f>
        <v>Stockage d'énergie sur site (par exemple, batterie ou stockage thermique) avec optimisation de l'utilisation de l'électricité produite localement et possibilité d'injection dans le réseau</v>
      </c>
      <c r="E27" s="3">
        <v>0</v>
      </c>
      <c r="F27" s="3">
        <v>3</v>
      </c>
      <c r="G27" s="3">
        <v>0</v>
      </c>
      <c r="H27" s="3">
        <v>2</v>
      </c>
      <c r="I27" s="3">
        <v>0</v>
      </c>
      <c r="J27" s="3">
        <v>0</v>
      </c>
      <c r="K27" s="3">
        <v>0</v>
      </c>
    </row>
    <row r="28" ht="6" customHeight="1" outlineLevel="3"/>
    <row r="29" ht="30.75" customHeight="1" outlineLevel="3">
      <c r="D29" t="str">
        <f>LINK!$C$1007</f>
        <v>Sources d'information</v>
      </c>
      <c r="E29" t="str">
        <v xml:space="preserve">  </v>
      </c>
      <c r="F29" t="str">
        <v xml:space="preserve">  </v>
      </c>
      <c r="G29" t="str">
        <v xml:space="preserve">  </v>
      </c>
      <c r="H29" t="str">
        <v xml:space="preserve">  </v>
      </c>
      <c r="I29" t="str">
        <v xml:space="preserve">  </v>
      </c>
      <c r="J29" t="str">
        <v xml:space="preserve">  </v>
      </c>
      <c r="K29" t="str">
        <v xml:space="preserve">  </v>
      </c>
    </row>
    <row r="30" ht="30.75" customHeight="1" outlineLevel="3">
      <c r="D30" t="str">
        <f>LINK!$C$1008</f>
        <v>Standard?</v>
      </c>
    </row>
    <row r="31" ht="20.25" customHeight="1" outlineLevel="2"/>
    <row r="32" ht="17.25" customHeight="1" outlineLevel="1">
      <c r="C32" t="str">
        <f>LINK!$C$998</f>
        <v>code</v>
      </c>
      <c r="D32" t="str">
        <f>LINK!$C$999</f>
        <v>service</v>
      </c>
      <c r="E32">
        <f>VLOOKUP(C33,overview_of_services!$B$4:$O$52,9,FALSE)</f>
        <v>0</v>
      </c>
    </row>
    <row r="33" ht="36.75" customHeight="1" outlineLevel="1">
      <c r="B33" t="str">
        <v>►</v>
      </c>
      <c r="C33" t="str">
        <f>LINK!C298</f>
        <v>E-4</v>
      </c>
      <c r="D33" t="str">
        <f>VLOOKUP(C33,overview_of_services!$B$4:$I$52,3,FALSE)</f>
        <v>Optimisation de l'autoconsommation de l'électricité produite localement</v>
      </c>
      <c r="F33" t="str">
        <f>LINK!$C$1009</f>
        <v>Groupe de services</v>
      </c>
      <c r="G33" t="str">
        <f>VLOOKUP(C33,overview_of_services!$B$4:$I$52,2,FALSE)</f>
        <v>Production d'électricité décentralisée - Optimisation</v>
      </c>
      <c r="M33" t="str">
        <v>line</v>
      </c>
      <c r="N33">
        <f>ROW()</f>
        <v>33</v>
      </c>
    </row>
    <row r="34" ht="5.25" customHeight="1" outlineLevel="1"/>
    <row r="35" ht="20.25" customHeight="1" outlineLevel="2">
      <c r="C35" t="str">
        <f>LINK!$C$1000</f>
        <v>Niveaux de fonctionnalité</v>
      </c>
      <c r="E35" t="str">
        <f>LINK!$C$1006</f>
        <v>IMPACTS</v>
      </c>
    </row>
    <row r="36" ht="36.75" customHeight="1" outlineLevel="2">
      <c r="E36" t="str">
        <f>LINK!$C$966</f>
        <v>Efficacité énergétique</v>
      </c>
      <c r="F36" t="str">
        <f>LINK!$C$967</f>
        <v>Flexibilité énergétique et stockage de l’énergie</v>
      </c>
      <c r="G36" t="str">
        <f>LINK!$C$968</f>
        <v>Confort</v>
      </c>
      <c r="H36" t="str">
        <f>LINK!$C$969</f>
        <v>Caractère pratique</v>
      </c>
      <c r="I36" t="str">
        <f>LINK!$C$970</f>
        <v>Santé, bien-être et accessibilité</v>
      </c>
      <c r="J36" t="str">
        <f>LINK!$C$971</f>
        <v>Entretien et prédiction des pannes</v>
      </c>
      <c r="K36" t="str">
        <f>LINK!$C$972</f>
        <v>Information des occupants</v>
      </c>
    </row>
    <row r="37" ht="35.25" customHeight="1" outlineLevel="2">
      <c r="C37" t="str">
        <f>LINK!$C$1001</f>
        <v>Niveau 0</v>
      </c>
      <c r="D37" t="str">
        <f>VLOOKUP(C33,overview_of_services!$B$4:$I$52,4,FALSE)</f>
        <v>Aucun</v>
      </c>
      <c r="E37" s="3">
        <v>0</v>
      </c>
      <c r="F37" s="3">
        <v>0</v>
      </c>
      <c r="G37" s="3">
        <v>0</v>
      </c>
      <c r="H37" s="3">
        <v>0</v>
      </c>
      <c r="I37" s="3">
        <v>0</v>
      </c>
      <c r="J37" s="3">
        <v>0</v>
      </c>
      <c r="K37" s="3">
        <v>0</v>
      </c>
    </row>
    <row r="38" ht="35.25" customHeight="1" outlineLevel="2">
      <c r="C38" t="str">
        <f>LINK!$C$1002</f>
        <v>Niveau 1</v>
      </c>
      <c r="D38" t="str">
        <f>VLOOKUP(C33,overview_of_services!$B$4:$I$52,5,FALSE)</f>
        <v>Programmation temporelle (prises, électroménager, etc.)</v>
      </c>
      <c r="E38" s="3">
        <v>0</v>
      </c>
      <c r="F38" s="3">
        <v>1</v>
      </c>
      <c r="G38" s="3">
        <v>0</v>
      </c>
      <c r="H38" s="3">
        <v>1</v>
      </c>
      <c r="I38" s="3">
        <v>0</v>
      </c>
      <c r="J38" s="3">
        <v>0</v>
      </c>
      <c r="K38" s="3">
        <v>0</v>
      </c>
    </row>
    <row r="39" ht="35.25" customHeight="1" outlineLevel="2">
      <c r="C39" t="str">
        <f>LINK!$C$1003</f>
        <v>Niveau 2</v>
      </c>
      <c r="D39" t="str">
        <f>VLOOKUP(C33,overview_of_services!$B$4:$I$52,6,FALSE)</f>
        <v>Gestion automatisée de la consommation d'électricité produite localement en fonction de la disponibilité temps-réel des énergies renouvelables</v>
      </c>
      <c r="E39" s="3">
        <v>0</v>
      </c>
      <c r="F39" s="3">
        <v>2</v>
      </c>
      <c r="G39" s="3">
        <v>0</v>
      </c>
      <c r="H39" s="3">
        <v>2</v>
      </c>
      <c r="I39" s="3">
        <v>0</v>
      </c>
      <c r="J39" s="3">
        <v>0</v>
      </c>
      <c r="K39" s="3">
        <v>0</v>
      </c>
    </row>
    <row r="40" ht="35.25" customHeight="1" outlineLevel="2">
      <c r="C40" t="str">
        <f>LINK!$C$1004</f>
        <v>Niveau 3</v>
      </c>
      <c r="D40" t="str">
        <f>VLOOKUP(C33,overview_of_services!$B$4:$I$52,7,FALSE)</f>
        <v>Gestion automatisée de la consommation d'électricité produite localement en fonction des prévisions de besoins d'énergie et de la disponibilité temps-réel des énergies renouvelables</v>
      </c>
      <c r="E40" s="3">
        <v>0</v>
      </c>
      <c r="F40" s="3">
        <v>3</v>
      </c>
      <c r="G40" s="3">
        <v>0</v>
      </c>
      <c r="H40" s="3">
        <v>2</v>
      </c>
      <c r="I40" s="3">
        <v>0</v>
      </c>
      <c r="J40" s="3">
        <v>0</v>
      </c>
      <c r="K40" s="3">
        <v>0</v>
      </c>
    </row>
    <row r="41" ht="35.25" customHeight="1" outlineLevel="2">
      <c r="C41" t="str">
        <f>LINK!$C$1005</f>
        <v>Niveau 4</v>
      </c>
      <c r="D41">
        <f>VLOOKUP(C33,overview_of_services!$B$4:$I$52,8,FALSE)</f>
        <v>0</v>
      </c>
    </row>
    <row r="42" ht="6" customHeight="1" outlineLevel="3"/>
    <row r="43" ht="30.75" customHeight="1" outlineLevel="3">
      <c r="D43" t="str">
        <f>LINK!$C$1007</f>
        <v>Sources d'information</v>
      </c>
    </row>
    <row r="44" ht="30.75" customHeight="1" outlineLevel="3">
      <c r="D44" t="str">
        <f>LINK!$C$1008</f>
        <v>Standard?</v>
      </c>
    </row>
    <row r="45" ht="20.25" customHeight="1" outlineLevel="2"/>
    <row r="46" ht="17.25" customHeight="1" outlineLevel="1">
      <c r="C46" t="str">
        <f>LINK!$C$998</f>
        <v>code</v>
      </c>
      <c r="D46" t="str">
        <f>LINK!$C$999</f>
        <v>service</v>
      </c>
      <c r="E46">
        <f>VLOOKUP(C47,overview_of_services!$B$4:$O$52,9,FALSE)</f>
        <v>0</v>
      </c>
    </row>
    <row r="47" ht="36.75" customHeight="1" outlineLevel="1">
      <c r="B47" t="str">
        <v>►</v>
      </c>
      <c r="C47" t="str">
        <f>LINK!C299</f>
        <v>E-5</v>
      </c>
      <c r="D47" t="str">
        <f>VLOOKUP(C47,overview_of_services!$B$4:$I$52,3,FALSE)</f>
        <v>Commande de la cogénération</v>
      </c>
      <c r="F47" t="str">
        <f>LINK!$C$1009</f>
        <v>Groupe de services</v>
      </c>
      <c r="G47" t="str">
        <f>VLOOKUP(C47,overview_of_services!$B$4:$I$52,2,FALSE)</f>
        <v>Production d'électricité décentralisée - Commande de la production</v>
      </c>
      <c r="M47" t="str">
        <v>line</v>
      </c>
      <c r="N47">
        <f>ROW()</f>
        <v>47</v>
      </c>
    </row>
    <row r="48" ht="5.25" customHeight="1" outlineLevel="1"/>
    <row r="49" ht="20.25" customHeight="1" outlineLevel="2">
      <c r="C49" t="str">
        <f>LINK!$C$1000</f>
        <v>Niveaux de fonctionnalité</v>
      </c>
      <c r="E49" t="str">
        <f>LINK!$C$1006</f>
        <v>IMPACTS</v>
      </c>
    </row>
    <row r="50" ht="42.75" customHeight="1" outlineLevel="2">
      <c r="E50" t="str">
        <f>LINK!$C$966</f>
        <v>Efficacité énergétique</v>
      </c>
      <c r="F50" t="str">
        <f>LINK!$C$967</f>
        <v>Flexibilité énergétique et stockage de l’énergie</v>
      </c>
      <c r="G50" t="str">
        <f>LINK!$C$968</f>
        <v>Confort</v>
      </c>
      <c r="H50" t="str">
        <f>LINK!$C$969</f>
        <v>Caractère pratique</v>
      </c>
      <c r="I50" t="str">
        <f>LINK!$C$970</f>
        <v>Santé, bien-être et accessibilité</v>
      </c>
      <c r="J50" t="str">
        <f>LINK!$C$971</f>
        <v>Entretien et prédiction des pannes</v>
      </c>
      <c r="K50" t="str">
        <f>LINK!$C$972</f>
        <v>Information des occupants</v>
      </c>
    </row>
    <row r="51" ht="30.75" customHeight="1" outlineLevel="2">
      <c r="C51" t="str">
        <f>LINK!$C$1001</f>
        <v>Niveau 0</v>
      </c>
      <c r="D51" t="str">
        <f>VLOOKUP(C47,overview_of_services!$B$4:$I$52,4,FALSE)</f>
        <v>Contrôle de la cogénération sur la base d'un fonctionnement programmé et/ou sur la base de la demande de chaleur</v>
      </c>
      <c r="E51" s="3">
        <v>0</v>
      </c>
      <c r="F51" s="3">
        <v>0</v>
      </c>
      <c r="G51" s="3">
        <v>0</v>
      </c>
      <c r="H51" s="3">
        <v>0</v>
      </c>
      <c r="I51" s="3">
        <v>0</v>
      </c>
      <c r="J51" s="3">
        <v>0</v>
      </c>
      <c r="K51" s="3">
        <v>0</v>
      </c>
    </row>
    <row r="52" ht="30" customHeight="1" outlineLevel="2">
      <c r="C52" t="str">
        <f>LINK!$C$1002</f>
        <v>Niveau 1</v>
      </c>
      <c r="D52" t="str">
        <f>VLOOKUP(C47,overview_of_services!$B$4:$I$52,5,FALSE)</f>
        <v>Fonctionnement de la cogénération en fonction de la disponibilité intermittente des sources d'énergie renouvelables</v>
      </c>
      <c r="E52" s="3">
        <v>1</v>
      </c>
      <c r="F52" s="3">
        <v>1</v>
      </c>
      <c r="G52" s="3">
        <v>0</v>
      </c>
      <c r="H52" s="3">
        <v>1</v>
      </c>
      <c r="I52" s="3">
        <v>0</v>
      </c>
      <c r="J52" s="3">
        <v>0</v>
      </c>
      <c r="K52" s="3">
        <v>0</v>
      </c>
    </row>
    <row r="53" ht="45.75" customHeight="1" outlineLevel="2">
      <c r="C53" t="str">
        <f>LINK!$C$1003</f>
        <v>Niveau 2</v>
      </c>
      <c r="D53" t="str">
        <f>VLOOKUP(C47,overview_of_services!$B$4:$I$52,6,FALSE)</f>
        <v>Fonctionnement de la cogénération en fonction de la disponibilité intermittente des sources d'énergie renouvelables et en fonction d'ordres reçus de la part du réseau; alimentation dynamique et contrôle optimisé pour favoriser l'autoconsommation des renouvelables</v>
      </c>
      <c r="E53" s="3">
        <v>2</v>
      </c>
      <c r="F53" s="3">
        <v>2</v>
      </c>
      <c r="G53" s="3">
        <v>0</v>
      </c>
      <c r="H53" s="3">
        <v>1</v>
      </c>
      <c r="I53" s="3">
        <v>0</v>
      </c>
      <c r="J53" s="3">
        <v>0</v>
      </c>
      <c r="K53" s="3">
        <v>0</v>
      </c>
    </row>
    <row r="54" ht="35.25" customHeight="1" outlineLevel="2">
      <c r="C54" t="str">
        <f>LINK!$C$1004</f>
        <v>Niveau 3</v>
      </c>
      <c r="D54">
        <f>VLOOKUP(C47,overview_of_services!$B$4:$I$52,7,FALSE)</f>
        <v>0</v>
      </c>
      <c r="E54" s="3" t="str">
        <v xml:space="preserve"> -</v>
      </c>
      <c r="F54" s="3" t="str">
        <v xml:space="preserve"> -</v>
      </c>
      <c r="G54" s="3" t="str">
        <v xml:space="preserve"> -</v>
      </c>
      <c r="H54" s="3" t="str">
        <v xml:space="preserve"> -</v>
      </c>
      <c r="I54" s="3" t="str">
        <v xml:space="preserve"> -</v>
      </c>
      <c r="J54" s="3" t="str">
        <v xml:space="preserve"> -</v>
      </c>
      <c r="K54" s="3" t="str">
        <v xml:space="preserve"> -</v>
      </c>
    </row>
    <row r="55" ht="35.25" customHeight="1" outlineLevel="2">
      <c r="C55" t="str">
        <f>LINK!$C$1005</f>
        <v>Niveau 4</v>
      </c>
      <c r="D55">
        <f>VLOOKUP(C47,overview_of_services!$B$4:$I$52,8,FALSE)</f>
        <v>0</v>
      </c>
    </row>
    <row r="56" ht="6" customHeight="1" outlineLevel="3"/>
    <row r="57" ht="30.75" customHeight="1" outlineLevel="3">
      <c r="D57" t="str">
        <f>LINK!$C$1007</f>
        <v>Sources d'information</v>
      </c>
    </row>
    <row r="58" ht="30.75" customHeight="1" outlineLevel="3">
      <c r="D58" t="str">
        <f>LINK!$C$1008</f>
        <v>Standard?</v>
      </c>
    </row>
    <row r="59" ht="15.75" customHeight="1" outlineLevel="2"/>
    <row r="60" ht="15.75" customHeight="1" outlineLevel="1">
      <c r="C60" t="str">
        <f>LINK!$C$998</f>
        <v>code</v>
      </c>
      <c r="D60" t="str">
        <f>LINK!$C$999</f>
        <v>service</v>
      </c>
      <c r="E60">
        <f>VLOOKUP(C61,overview_of_services!$B$4:$O$52,9,FALSE)</f>
        <v>0</v>
      </c>
    </row>
    <row r="61" ht="35.1" customHeight="1" outlineLevel="1">
      <c r="C61" t="str">
        <f>LINK!C300</f>
        <v>E-8</v>
      </c>
      <c r="D61" t="str">
        <f>VLOOKUP(C61,overview_of_services!$B$4:$I$52,3,FALSE)</f>
        <v>Soutien à l'opération du (micro)réseau</v>
      </c>
      <c r="F61" t="str">
        <f>LINK!$C$1009</f>
        <v>Groupe de services</v>
      </c>
      <c r="G61" t="str">
        <f>VLOOKUP(C61,overview_of_services!$B$4:$I$52,2,FALSE)</f>
        <v>Flexibilité de la demande - Stockage</v>
      </c>
      <c r="M61" t="str">
        <v>line</v>
      </c>
      <c r="N61">
        <f>ROW()</f>
        <v>61</v>
      </c>
    </row>
    <row r="62" ht="3.6" customHeight="1" outlineLevel="1"/>
    <row r="63" ht="14.449999999999998" customHeight="1" outlineLevel="2">
      <c r="C63" t="str">
        <f>LINK!$C$1000</f>
        <v>Niveaux de fonctionnalité</v>
      </c>
      <c r="E63" t="str">
        <f>LINK!$C$1006</f>
        <v>IMPACTS</v>
      </c>
    </row>
    <row r="64" ht="60.75" customHeight="1" outlineLevel="2">
      <c r="E64" t="str">
        <f>LINK!$C$966</f>
        <v>Efficacité énergétique</v>
      </c>
      <c r="F64" t="str">
        <f>LINK!$C$967</f>
        <v>Flexibilité énergétique et stockage de l’énergie</v>
      </c>
      <c r="G64" t="str">
        <f>LINK!$C$968</f>
        <v>Confort</v>
      </c>
      <c r="H64" t="str">
        <f>LINK!$C$969</f>
        <v>Caractère pratique</v>
      </c>
      <c r="I64" t="str">
        <f>LINK!$C$970</f>
        <v>Santé, bien-être et accessibilité</v>
      </c>
      <c r="J64" t="str">
        <f>LINK!$C$971</f>
        <v>Entretien et prédiction des pannes</v>
      </c>
      <c r="K64" t="str">
        <f>LINK!$C$972</f>
        <v>Information des occupants</v>
      </c>
    </row>
    <row r="65" ht="21.75" customHeight="1" outlineLevel="2">
      <c r="C65" t="str">
        <f>LINK!$C$1001</f>
        <v>Niveau 0</v>
      </c>
      <c r="D65" t="str">
        <f>VLOOKUP(C61,overview_of_services!$B$4:$I$52,4,FALSE)</f>
        <v>Aucun</v>
      </c>
      <c r="E65" s="3">
        <v>0</v>
      </c>
      <c r="F65" s="3">
        <v>0</v>
      </c>
      <c r="G65" s="3">
        <v>0</v>
      </c>
      <c r="H65" s="3">
        <v>0</v>
      </c>
      <c r="I65" s="3">
        <v>0</v>
      </c>
      <c r="J65" s="3">
        <v>0</v>
      </c>
      <c r="K65" s="3">
        <v>0</v>
      </c>
    </row>
    <row r="66" ht="34.5" customHeight="1" outlineLevel="2">
      <c r="C66" t="str">
        <f>LINK!$C$1002</f>
        <v>Niveau 1</v>
      </c>
      <c r="D66" t="str">
        <f>VLOOKUP(C61,overview_of_services!$B$4:$I$52,5,FALSE)</f>
        <v>Gestion automatisée de la consommation d'électricité (au niveau du bâtiment) en fonction des signaux du réseau</v>
      </c>
      <c r="E66" s="3">
        <v>0</v>
      </c>
      <c r="F66" s="3">
        <v>2</v>
      </c>
      <c r="G66" s="3">
        <v>0</v>
      </c>
      <c r="H66" s="3">
        <v>2</v>
      </c>
      <c r="I66" s="3">
        <v>0</v>
      </c>
      <c r="J66" s="3">
        <v>0</v>
      </c>
      <c r="K66" s="3">
        <v>0</v>
      </c>
    </row>
    <row r="67" ht="30" customHeight="1" outlineLevel="2">
      <c r="C67" t="str">
        <f>LINK!$C$1003</f>
        <v>Niveau 2</v>
      </c>
      <c r="D67" t="str">
        <f>VLOOKUP(C61,overview_of_services!$B$4:$I$52,6,FALSE)</f>
        <v>Gestion automatisée de la consommation d'électricité du bâtiment et de la fourniture d'électricité aux bâtiments voisins (micro-réseau) ou au réseau</v>
      </c>
      <c r="E67" s="3">
        <v>0</v>
      </c>
      <c r="F67" s="3">
        <v>2</v>
      </c>
      <c r="G67" s="3">
        <v>0</v>
      </c>
      <c r="H67" s="3">
        <v>2</v>
      </c>
      <c r="I67" s="3">
        <v>0</v>
      </c>
      <c r="J67" s="3">
        <v>0</v>
      </c>
      <c r="K67" s="3">
        <v>0</v>
      </c>
    </row>
    <row r="68" ht="27" customHeight="1" outlineLevel="2">
      <c r="C68" t="str">
        <f>LINK!$C$1004</f>
        <v>Niveau 3</v>
      </c>
      <c r="D68" t="str">
        <f>VLOOKUP(C61,overview_of_services!$B$4:$I$52,7,FALSE)</f>
        <v>Gestion automatisée de la consommation d'électricité du bâtiment et de la fourniture d'électricité, avec la possibilité de fonctionnement partiel hors-réseau (mode îlotage)</v>
      </c>
      <c r="E68" s="3">
        <v>0</v>
      </c>
      <c r="F68" s="3">
        <v>3</v>
      </c>
      <c r="G68" s="3">
        <v>0</v>
      </c>
      <c r="H68" s="3">
        <v>3</v>
      </c>
      <c r="I68" s="3">
        <v>0</v>
      </c>
      <c r="J68" s="3">
        <v>0</v>
      </c>
      <c r="K68" s="3">
        <v>0</v>
      </c>
    </row>
    <row r="69" ht="21" customHeight="1" outlineLevel="2">
      <c r="C69" t="str">
        <f>LINK!$C$1005</f>
        <v>Niveau 4</v>
      </c>
      <c r="D69">
        <f>VLOOKUP(C61,overview_of_services!$B$4:$I$52,8,FALSE)</f>
        <v>0</v>
      </c>
    </row>
    <row r="70" ht="15.949999999999998" customHeight="1" outlineLevel="2"/>
    <row r="71" ht="15.75" customHeight="1" outlineLevel="3">
      <c r="D71" t="str">
        <f>LINK!$C$1007</f>
        <v>Sources d'information</v>
      </c>
    </row>
    <row r="72" ht="15.75" customHeight="1" outlineLevel="3">
      <c r="D72" t="str">
        <f>LINK!$C$1008</f>
        <v>Standard?</v>
      </c>
      <c r="E72" t="str">
        <v>IEC TC 57</v>
      </c>
      <c r="F72" t="str">
        <v>IEC TC 57</v>
      </c>
      <c r="J72" t="str">
        <v>IEC TC 57</v>
      </c>
      <c r="K72" t="str">
        <v>IEC TC 57</v>
      </c>
    </row>
    <row r="73" outlineLevel="2"/>
    <row r="74" ht="15.949999999999998" customHeight="1" outlineLevel="3"/>
    <row r="75" ht="15.75" customHeight="1" outlineLevel="1">
      <c r="C75" t="str">
        <f>LINK!$C$998</f>
        <v>code</v>
      </c>
      <c r="D75" t="str">
        <f>LINK!$C$999</f>
        <v>service</v>
      </c>
      <c r="E75">
        <f>VLOOKUP(C76,overview_of_services!$B$4:$O$52,9,FALSE)</f>
        <v>1</v>
      </c>
    </row>
    <row r="76" ht="29.850000000000005" customHeight="1" outlineLevel="1">
      <c r="C76" t="str">
        <f>LINK!C301</f>
        <v>E-11</v>
      </c>
      <c r="D76" t="str">
        <f>VLOOKUP(C76,overview_of_services!$B$4:$I$52,3,FALSE)</f>
        <v>Remontée d'informations sur le stockage d'énergie</v>
      </c>
      <c r="F76" t="str">
        <f>LINK!$C$1009</f>
        <v>Groupe de services</v>
      </c>
      <c r="G76" t="str">
        <f>VLOOKUP(C76,overview_of_services!$B$4:$I$52,2,FALSE)</f>
        <v>Remontée d'informations</v>
      </c>
      <c r="M76" t="str">
        <v>line</v>
      </c>
      <c r="N76">
        <f>ROW()</f>
        <v>76</v>
      </c>
    </row>
    <row r="77" ht="3.6" customHeight="1" outlineLevel="1"/>
    <row r="78" ht="14.449999999999998" customHeight="1" outlineLevel="2">
      <c r="C78" t="str">
        <f>LINK!$C$1000</f>
        <v>Niveaux de fonctionnalité</v>
      </c>
      <c r="E78" t="str">
        <f>LINK!$C$1006</f>
        <v>IMPACTS</v>
      </c>
    </row>
    <row r="79" ht="60.75" customHeight="1" outlineLevel="2">
      <c r="E79" t="str">
        <f>LINK!$C$966</f>
        <v>Efficacité énergétique</v>
      </c>
      <c r="F79" t="str">
        <f>LINK!$C$967</f>
        <v>Flexibilité énergétique et stockage de l’énergie</v>
      </c>
      <c r="G79" t="str">
        <f>LINK!$C$968</f>
        <v>Confort</v>
      </c>
      <c r="H79" t="str">
        <f>LINK!$C$969</f>
        <v>Caractère pratique</v>
      </c>
      <c r="I79" t="str">
        <f>LINK!$C$970</f>
        <v>Santé, bien-être et accessibilité</v>
      </c>
      <c r="J79" t="str">
        <f>LINK!$C$971</f>
        <v>Entretien et prédiction des pannes</v>
      </c>
      <c r="K79" t="str">
        <f>LINK!$C$972</f>
        <v>Information des occupants</v>
      </c>
    </row>
    <row r="80" ht="21.75" customHeight="1" outlineLevel="2">
      <c r="C80" t="str">
        <f>LINK!$C$1001</f>
        <v>Niveau 0</v>
      </c>
      <c r="D80" t="str">
        <f>VLOOKUP(C76,overview_of_services!$B$4:$I$52,4,FALSE)</f>
        <v>Aucun</v>
      </c>
      <c r="E80" s="3">
        <v>0</v>
      </c>
      <c r="F80" s="3">
        <v>0</v>
      </c>
      <c r="G80" s="3">
        <v>0</v>
      </c>
      <c r="H80" s="3">
        <v>0</v>
      </c>
      <c r="I80" s="3">
        <v>0</v>
      </c>
      <c r="J80" s="3">
        <v>0</v>
      </c>
      <c r="K80" s="3">
        <v>0</v>
      </c>
    </row>
    <row r="81" ht="21" customHeight="1" outlineLevel="2">
      <c r="C81" t="str">
        <f>LINK!$C$1002</f>
        <v>Niveau 1</v>
      </c>
      <c r="D81" t="str">
        <f>VLOOKUP(C76,overview_of_services!$B$4:$I$52,5,FALSE)</f>
        <v>Information sur l'état de charge (SOC) disponible</v>
      </c>
      <c r="E81" s="3">
        <v>1</v>
      </c>
      <c r="F81" s="3">
        <v>0</v>
      </c>
      <c r="G81" s="3">
        <v>0</v>
      </c>
      <c r="H81" s="3">
        <v>0</v>
      </c>
      <c r="I81" s="3">
        <v>0</v>
      </c>
      <c r="J81" s="3">
        <v>1</v>
      </c>
      <c r="K81" s="3">
        <v>1</v>
      </c>
    </row>
    <row r="82" ht="21" customHeight="1" outlineLevel="2">
      <c r="C82" t="str">
        <f>LINK!$C$1003</f>
        <v>Niveau 2</v>
      </c>
      <c r="D82" t="str">
        <f>VLOOKUP(C76,overview_of_services!$B$4:$I$52,6,FALSE)</f>
        <v>Valeurs réelles et données historisées</v>
      </c>
      <c r="E82" s="3">
        <v>1</v>
      </c>
      <c r="F82" s="3">
        <v>0</v>
      </c>
      <c r="G82" s="3">
        <v>0</v>
      </c>
      <c r="H82" s="3">
        <v>0</v>
      </c>
      <c r="I82" s="3">
        <v>0</v>
      </c>
      <c r="J82" s="3">
        <v>1</v>
      </c>
      <c r="K82" s="3">
        <v>2</v>
      </c>
    </row>
    <row r="83" ht="30" customHeight="1" outlineLevel="2">
      <c r="C83" t="str">
        <f>LINK!$C$1004</f>
        <v>Niveau 3</v>
      </c>
      <c r="D83" t="str">
        <f>VLOOKUP(C76,overview_of_services!$B$4:$I$52,7,FALSE)</f>
        <v>Evaluation de la performance incluant prévisions et/ou comparaisons</v>
      </c>
      <c r="E83" s="3">
        <v>1</v>
      </c>
      <c r="F83" s="3">
        <v>0</v>
      </c>
      <c r="G83" s="3">
        <v>0</v>
      </c>
      <c r="H83" s="3">
        <v>0</v>
      </c>
      <c r="I83" s="3">
        <v>0</v>
      </c>
      <c r="J83" s="3">
        <v>1</v>
      </c>
      <c r="K83" s="3">
        <v>3</v>
      </c>
    </row>
    <row r="84" ht="30" customHeight="1" outlineLevel="2">
      <c r="C84" t="str">
        <f>LINK!$C$1005</f>
        <v>Niveau 4</v>
      </c>
      <c r="D84" t="str">
        <f>VLOOKUP(C76,overview_of_services!$B$4:$I$52,8,FALSE)</f>
        <v>Evaluation de performance incluant prévisions et/ou comparaisons, identification de dérives et gestion prévisionnelle</v>
      </c>
      <c r="E84" s="3">
        <v>1</v>
      </c>
      <c r="F84" s="3">
        <v>0</v>
      </c>
      <c r="G84" s="3">
        <v>0</v>
      </c>
      <c r="H84" s="3">
        <v>1</v>
      </c>
      <c r="I84" s="3">
        <v>0</v>
      </c>
      <c r="J84" s="3">
        <v>2</v>
      </c>
      <c r="K84" s="3">
        <v>3</v>
      </c>
    </row>
    <row r="85" ht="15.75" customHeight="1" outlineLevel="2"/>
    <row r="86" ht="15.75" customHeight="1" outlineLevel="3">
      <c r="D86" t="str">
        <f>LINK!$C$1007</f>
        <v>Sources d'information</v>
      </c>
    </row>
    <row r="87" ht="15.75" customHeight="1" outlineLevel="3">
      <c r="D87" t="str">
        <f>LINK!$C$1008</f>
        <v>Standard?</v>
      </c>
    </row>
    <row r="88" ht="15.75" customHeight="1" outlineLevel="2"/>
    <row r="89" ht="15.75" customHeight="1" outlineLevel="1">
      <c r="C89" t="str">
        <f>LINK!$C$998</f>
        <v>code</v>
      </c>
      <c r="D89" t="str">
        <f>LINK!$C$999</f>
        <v>service</v>
      </c>
      <c r="E89">
        <f>VLOOKUP(C90,overview_of_services!$B$4:$O$52,11,FALSE)</f>
        <v>0</v>
      </c>
    </row>
    <row r="90" ht="32.1" customHeight="1" outlineLevel="1">
      <c r="C90" t="str">
        <f>LINK!C302</f>
        <v>E-12</v>
      </c>
      <c r="D90" t="str">
        <f>VLOOKUP(C90,overview_of_services!$B$4:$I$52,3,FALSE)</f>
        <v>Remontée d'informations sur la consommation d'électricité</v>
      </c>
      <c r="F90" t="str">
        <f>LINK!$C$1009</f>
        <v>Groupe de services</v>
      </c>
      <c r="G90" t="str">
        <f>VLOOKUP(C90,overview_of_services!$B$4:$I$52,2,FALSE)</f>
        <v>Remontée d'informations</v>
      </c>
      <c r="M90" t="str">
        <v>line</v>
      </c>
      <c r="N90">
        <f>ROW()</f>
        <v>90</v>
      </c>
    </row>
    <row r="91" outlineLevel="1"/>
    <row r="92" ht="14.449999999999998" customHeight="1" outlineLevel="2">
      <c r="C92" t="str">
        <f>LINK!$C$1000</f>
        <v>Niveaux de fonctionnalité</v>
      </c>
      <c r="E92" t="str">
        <f>LINK!$C$1006</f>
        <v>IMPACTS</v>
      </c>
    </row>
    <row r="93" ht="60.75" customHeight="1" outlineLevel="2">
      <c r="E93" t="str">
        <f>LINK!$C$966</f>
        <v>Efficacité énergétique</v>
      </c>
      <c r="F93" t="str">
        <f>LINK!$C$967</f>
        <v>Flexibilité énergétique et stockage de l’énergie</v>
      </c>
      <c r="G93" t="str">
        <f>LINK!$C$968</f>
        <v>Confort</v>
      </c>
      <c r="H93" t="str">
        <f>LINK!$C$969</f>
        <v>Caractère pratique</v>
      </c>
      <c r="I93" t="str">
        <f>LINK!$C$970</f>
        <v>Santé, bien-être et accessibilité</v>
      </c>
      <c r="J93" t="str">
        <f>LINK!$C$971</f>
        <v>Entretien et prédiction des pannes</v>
      </c>
      <c r="K93" t="str">
        <f>LINK!$C$972</f>
        <v>Information des occupants</v>
      </c>
    </row>
    <row r="94" ht="21.75" customHeight="1" outlineLevel="2">
      <c r="C94" t="str">
        <f>LINK!$C$1001</f>
        <v>Niveau 0</v>
      </c>
      <c r="D94" t="str">
        <f>VLOOKUP(C90,overview_of_services!$B$4:$I$52,4,FALSE)</f>
        <v>Aucun</v>
      </c>
      <c r="E94" s="3">
        <v>0</v>
      </c>
      <c r="F94" s="3">
        <v>0</v>
      </c>
      <c r="G94" s="3">
        <v>0</v>
      </c>
      <c r="H94" s="3">
        <v>0</v>
      </c>
      <c r="I94" s="3">
        <v>0</v>
      </c>
      <c r="J94" s="3">
        <v>0</v>
      </c>
      <c r="K94" s="3">
        <v>0</v>
      </c>
    </row>
    <row r="95" ht="30" customHeight="1" outlineLevel="2">
      <c r="C95" t="str">
        <f>LINK!$C$1002</f>
        <v>Niveau 1</v>
      </c>
      <c r="D95" t="str">
        <f>VLOOKUP(C90,overview_of_services!$B$4:$I$52,5,FALSE)</f>
        <v>Retour d'informations sur la consommation actuelle d'électricité du bâtiment</v>
      </c>
      <c r="E95" s="3">
        <v>0</v>
      </c>
      <c r="F95" s="3">
        <v>0</v>
      </c>
      <c r="G95" s="3">
        <v>0</v>
      </c>
      <c r="H95" s="3">
        <v>0</v>
      </c>
      <c r="I95" s="3">
        <v>0</v>
      </c>
      <c r="J95" s="3">
        <v>0</v>
      </c>
      <c r="K95" s="3">
        <v>1</v>
      </c>
    </row>
    <row r="96" ht="30" customHeight="1" outlineLevel="2">
      <c r="C96" t="str">
        <f>LINK!$C$1003</f>
        <v>Niveau 2</v>
      </c>
      <c r="D96" t="str">
        <f>VLOOKUP(C90,overview_of_services!$B$4:$I$52,6,FALSE)</f>
        <v>Remontée d'informations en temps réel ou analyse comparative au niveau du bâtiment</v>
      </c>
      <c r="E96" s="3">
        <v>1</v>
      </c>
      <c r="F96" s="3">
        <v>0</v>
      </c>
      <c r="G96" s="3">
        <v>0</v>
      </c>
      <c r="H96" s="3">
        <v>0</v>
      </c>
      <c r="I96" s="3">
        <v>0</v>
      </c>
      <c r="J96" s="3">
        <v>0</v>
      </c>
      <c r="K96" s="3">
        <v>2</v>
      </c>
    </row>
    <row r="97" ht="30" customHeight="1" outlineLevel="2">
      <c r="C97" t="str">
        <f>LINK!$C$1004</f>
        <v>Niveau 3</v>
      </c>
      <c r="D97" t="str">
        <f>VLOOKUP(C90,overview_of_services!$B$4:$I$52,7,FALSE)</f>
        <v>Retour d'information en temps réel ou analyse comparative au niveau des appareils</v>
      </c>
      <c r="E97" s="3">
        <v>2</v>
      </c>
      <c r="F97" s="3">
        <v>0</v>
      </c>
      <c r="G97" s="3">
        <v>0</v>
      </c>
      <c r="H97" s="3">
        <v>0</v>
      </c>
      <c r="I97" s="3">
        <v>0</v>
      </c>
      <c r="J97" s="3">
        <v>1</v>
      </c>
      <c r="K97" s="3">
        <v>3</v>
      </c>
    </row>
    <row r="98" ht="33" customHeight="1" outlineLevel="2">
      <c r="C98" t="str">
        <f>LINK!$C$1005</f>
        <v>Niveau 4</v>
      </c>
      <c r="D98" t="str">
        <f>VLOOKUP(C90,overview_of_services!$B$4:$I$52,8,FALSE)</f>
        <v>Retour d'information en temps réel ou analyse comparative au niveau des appareils avec recommandations personnalisées automatisées</v>
      </c>
      <c r="E98" s="3">
        <v>3</v>
      </c>
      <c r="F98" s="3">
        <v>0</v>
      </c>
      <c r="G98" s="3">
        <v>0</v>
      </c>
      <c r="H98" s="3">
        <v>1</v>
      </c>
      <c r="I98" s="3">
        <v>0</v>
      </c>
      <c r="J98" s="3">
        <v>2</v>
      </c>
      <c r="K98" s="3">
        <v>3</v>
      </c>
    </row>
    <row r="99" ht="15.75" customHeight="1" outlineLevel="2"/>
    <row r="100" ht="15.75" customHeight="1" outlineLevel="3">
      <c r="D100" t="str">
        <f>LINK!$C$1007</f>
        <v>Sources d'information</v>
      </c>
    </row>
    <row r="101" ht="15.75" customHeight="1" outlineLevel="3">
      <c r="D101" t="str">
        <f>LINK!$C$1008</f>
        <v>Standard?</v>
      </c>
    </row>
    <row r="102" outlineLevel="2"/>
    <row r="103" outlineLevel="2"/>
    <row r="104" ht="15.75" customHeight="1" outlineLevel="1"/>
    <row r="105" ht="15.75" customHeight="1">
      <c r="C105" t="str">
        <f>LINK!$C$998</f>
        <v>code</v>
      </c>
      <c r="D105" t="str">
        <f>LINK!$C$999</f>
        <v>service</v>
      </c>
      <c r="E105">
        <f>VLOOKUP(C106,overview_of_services!$B$4:$O$111,9,FALSE)</f>
        <v>0</v>
      </c>
    </row>
    <row r="106" ht="16.5" customHeight="1">
      <c r="C106" t="str">
        <f>LINK!C925</f>
        <v>E-E1</v>
      </c>
      <c r="D106" t="str">
        <f>VLOOKUP(C106,overview_of_services!$B$4:$I$111,3,FALSE)</f>
        <v>Service à potentiel d'intelligence défini par l'utilisateur 31</v>
      </c>
      <c r="F106" t="str">
        <f>LINK!$C$1009</f>
        <v>Groupe de services</v>
      </c>
      <c r="G106" t="str">
        <f>VLOOKUP(C106,overview_of_services!$B$4:$I$111,2,FALSE)</f>
        <v>Groupe de services définis par l'utilisateur 31</v>
      </c>
      <c r="M106" t="str">
        <v>line</v>
      </c>
      <c r="N106">
        <f>ROW()</f>
        <v>106</v>
      </c>
    </row>
    <row r="107"/>
    <row r="108" ht="14.449999999999998" customHeight="1">
      <c r="C108" t="str">
        <f>LINK!$C$1000</f>
        <v>Niveaux de fonctionnalité</v>
      </c>
      <c r="E108" t="str">
        <f>LINK!$C$1006</f>
        <v>IMPACTS</v>
      </c>
    </row>
    <row r="109" ht="60.75" customHeight="1">
      <c r="E109" t="str">
        <f>LINK!$C$966</f>
        <v>Efficacité énergétique</v>
      </c>
      <c r="F109" t="str">
        <f>LINK!$C$967</f>
        <v>Flexibilité énergétique et stockage de l’énergie</v>
      </c>
      <c r="G109" t="str">
        <f>LINK!$C$968</f>
        <v>Confort</v>
      </c>
      <c r="H109" t="str">
        <f>LINK!$C$969</f>
        <v>Caractère pratique</v>
      </c>
      <c r="I109" t="str">
        <f>LINK!$C$970</f>
        <v>Santé, bien-être et accessibilité</v>
      </c>
      <c r="J109" t="str">
        <f>LINK!$C$971</f>
        <v>Entretien et prédiction des pannes</v>
      </c>
      <c r="K109" t="str">
        <f>LINK!$C$972</f>
        <v>Information des occupants</v>
      </c>
    </row>
    <row r="110" ht="15.75" customHeight="1">
      <c r="C110" t="str">
        <f>LINK!$C$1001</f>
        <v>Niveau 0</v>
      </c>
      <c r="D110" t="str">
        <f>VLOOKUP(C106,overview_of_services!$B$4:$I$111,4,FALSE)</f>
        <v>Niveau défini par l'utilisateur 1-0</v>
      </c>
      <c r="E110">
        <v>0</v>
      </c>
      <c r="F110">
        <v>0</v>
      </c>
      <c r="G110">
        <v>0</v>
      </c>
      <c r="H110">
        <v>0</v>
      </c>
      <c r="I110">
        <v>0</v>
      </c>
      <c r="J110">
        <v>0</v>
      </c>
      <c r="K110">
        <v>0</v>
      </c>
    </row>
    <row r="111">
      <c r="C111" t="str">
        <f>LINK!$C$1002</f>
        <v>Niveau 1</v>
      </c>
      <c r="D111" t="str">
        <f>VLOOKUP(C106,overview_of_services!$B$4:$I$111,5,FALSE)</f>
        <v>Niveau défini par l'utilisateur 1-1</v>
      </c>
      <c r="E111">
        <v>0</v>
      </c>
      <c r="F111">
        <v>0</v>
      </c>
      <c r="G111">
        <v>0</v>
      </c>
      <c r="H111">
        <v>0</v>
      </c>
      <c r="I111">
        <v>0</v>
      </c>
      <c r="J111">
        <v>0</v>
      </c>
      <c r="K111">
        <v>0</v>
      </c>
    </row>
    <row r="112">
      <c r="C112" t="str">
        <f>LINK!$C$1003</f>
        <v>Niveau 2</v>
      </c>
      <c r="D112" t="str">
        <f>VLOOKUP(C106,overview_of_services!$B$4:$I$111,6,FALSE)</f>
        <v>Niveau défini par l'utilisateur 1-2</v>
      </c>
      <c r="E112">
        <v>0</v>
      </c>
      <c r="F112">
        <v>0</v>
      </c>
      <c r="G112">
        <v>0</v>
      </c>
      <c r="H112">
        <v>0</v>
      </c>
      <c r="I112">
        <v>0</v>
      </c>
      <c r="J112">
        <v>0</v>
      </c>
      <c r="K112">
        <v>0</v>
      </c>
    </row>
    <row r="113">
      <c r="C113" t="str">
        <f>LINK!$C$1004</f>
        <v>Niveau 3</v>
      </c>
      <c r="D113" t="str">
        <f>VLOOKUP(C106,overview_of_services!$B$4:$I$111,7,FALSE)</f>
        <v>Niveau défini par l'utilisateur 1-3</v>
      </c>
      <c r="E113">
        <v>0</v>
      </c>
      <c r="F113">
        <v>0</v>
      </c>
      <c r="G113">
        <v>0</v>
      </c>
      <c r="H113">
        <v>0</v>
      </c>
      <c r="I113">
        <v>0</v>
      </c>
      <c r="J113">
        <v>0</v>
      </c>
      <c r="K113">
        <v>0</v>
      </c>
    </row>
    <row r="114">
      <c r="C114" t="str">
        <f>LINK!$C$1005</f>
        <v>Niveau 4</v>
      </c>
      <c r="D114" t="str">
        <f>VLOOKUP(C106,overview_of_services!$B$4:$I$111,8,FALSE)</f>
        <v>Niveau défini par l'utilisateur 1-4</v>
      </c>
      <c r="E114">
        <v>0</v>
      </c>
      <c r="F114">
        <v>0</v>
      </c>
      <c r="G114">
        <v>0</v>
      </c>
      <c r="H114">
        <v>0</v>
      </c>
      <c r="I114">
        <v>0</v>
      </c>
      <c r="J114">
        <v>0</v>
      </c>
      <c r="K114">
        <v>0</v>
      </c>
    </row>
    <row r="115" ht="15.75" customHeight="1"/>
    <row r="116" ht="15.75" customHeight="1">
      <c r="D116" t="str">
        <f>LINK!$C$1007</f>
        <v>Sources d'information</v>
      </c>
      <c r="E116" t="str">
        <v xml:space="preserve"> </v>
      </c>
      <c r="F116" t="str">
        <v xml:space="preserve"> </v>
      </c>
      <c r="G116" t="str">
        <v xml:space="preserve"> </v>
      </c>
      <c r="H116" t="str">
        <v xml:space="preserve"> </v>
      </c>
      <c r="I116" t="str">
        <v xml:space="preserve"> </v>
      </c>
      <c r="J116" t="str">
        <v xml:space="preserve"> </v>
      </c>
      <c r="K116" t="str">
        <v xml:space="preserve"> </v>
      </c>
    </row>
    <row r="117" ht="15.75" customHeight="1">
      <c r="D117" t="str">
        <f>LINK!$C$1008</f>
        <v>Standard?</v>
      </c>
    </row>
    <row r="118" ht="15.75" customHeight="1"/>
    <row r="119" ht="15.75" customHeight="1">
      <c r="C119" t="str">
        <f>LINK!$C$998</f>
        <v>code</v>
      </c>
      <c r="D119" t="str">
        <f>LINK!$C$999</f>
        <v>service</v>
      </c>
      <c r="E119">
        <f>VLOOKUP(C120,overview_of_services!$B$4:$O$111,9,FALSE)</f>
        <v>0</v>
      </c>
    </row>
    <row r="120" ht="16.5" customHeight="1">
      <c r="C120" t="str">
        <f>LINK!C926</f>
        <v>E-E2</v>
      </c>
      <c r="D120" t="str">
        <f>VLOOKUP(C120,overview_of_services!$B$4:$I$111,3,FALSE)</f>
        <v>Service à potentiel d'intelligence défini par l'utilisateur 32</v>
      </c>
      <c r="F120" t="str">
        <f>LINK!$C$1009</f>
        <v>Groupe de services</v>
      </c>
      <c r="G120" t="str">
        <f>VLOOKUP(C120,overview_of_services!$B$4:$I$111,2,FALSE)</f>
        <v>Groupe de services définis par l'utilisateur 32</v>
      </c>
      <c r="M120" t="str">
        <v>line</v>
      </c>
      <c r="N120">
        <f>ROW()</f>
        <v>120</v>
      </c>
    </row>
    <row r="121"/>
    <row r="122" ht="14.449999999999998" customHeight="1">
      <c r="C122" t="str">
        <f>LINK!$C$1000</f>
        <v>Niveaux de fonctionnalité</v>
      </c>
      <c r="E122" t="str">
        <f>LINK!$C$1006</f>
        <v>IMPACTS</v>
      </c>
    </row>
    <row r="123" ht="60.75" customHeight="1">
      <c r="E123" t="str">
        <f>LINK!$C$966</f>
        <v>Efficacité énergétique</v>
      </c>
      <c r="F123" t="str">
        <f>LINK!$C$967</f>
        <v>Flexibilité énergétique et stockage de l’énergie</v>
      </c>
      <c r="G123" t="str">
        <f>LINK!$C$968</f>
        <v>Confort</v>
      </c>
      <c r="H123" t="str">
        <f>LINK!$C$969</f>
        <v>Caractère pratique</v>
      </c>
      <c r="I123" t="str">
        <f>LINK!$C$970</f>
        <v>Santé, bien-être et accessibilité</v>
      </c>
      <c r="J123" t="str">
        <f>LINK!$C$971</f>
        <v>Entretien et prédiction des pannes</v>
      </c>
      <c r="K123" t="str">
        <f>LINK!$C$972</f>
        <v>Information des occupants</v>
      </c>
    </row>
    <row r="124" ht="15.75" customHeight="1">
      <c r="C124" t="str">
        <f>LINK!$C$1001</f>
        <v>Niveau 0</v>
      </c>
      <c r="D124" t="str">
        <f>VLOOKUP(C120,overview_of_services!$B$4:$I$111,4,FALSE)</f>
        <v>Niveau défini par l'utilisateur 1-0</v>
      </c>
      <c r="E124">
        <v>0</v>
      </c>
      <c r="F124">
        <v>0</v>
      </c>
      <c r="G124">
        <v>0</v>
      </c>
      <c r="H124">
        <v>0</v>
      </c>
      <c r="I124">
        <v>0</v>
      </c>
      <c r="J124">
        <v>0</v>
      </c>
      <c r="K124">
        <v>0</v>
      </c>
    </row>
    <row r="125">
      <c r="C125" t="str">
        <f>LINK!$C$1002</f>
        <v>Niveau 1</v>
      </c>
      <c r="D125" t="str">
        <f>VLOOKUP(C120,overview_of_services!$B$4:$I$111,5,FALSE)</f>
        <v>Niveau défini par l'utilisateur 1-1</v>
      </c>
      <c r="E125">
        <v>0</v>
      </c>
      <c r="F125">
        <v>0</v>
      </c>
      <c r="G125">
        <v>0</v>
      </c>
      <c r="H125">
        <v>0</v>
      </c>
      <c r="I125">
        <v>0</v>
      </c>
      <c r="J125">
        <v>0</v>
      </c>
      <c r="K125">
        <v>0</v>
      </c>
    </row>
    <row r="126">
      <c r="C126" t="str">
        <f>LINK!$C$1003</f>
        <v>Niveau 2</v>
      </c>
      <c r="D126" t="str">
        <f>VLOOKUP(C120,overview_of_services!$B$4:$I$111,6,FALSE)</f>
        <v>Niveau défini par l'utilisateur 1-2</v>
      </c>
      <c r="E126">
        <v>0</v>
      </c>
      <c r="F126">
        <v>0</v>
      </c>
      <c r="G126">
        <v>0</v>
      </c>
      <c r="H126">
        <v>0</v>
      </c>
      <c r="I126">
        <v>0</v>
      </c>
      <c r="J126">
        <v>0</v>
      </c>
      <c r="K126">
        <v>0</v>
      </c>
    </row>
    <row r="127">
      <c r="C127" t="str">
        <f>LINK!$C$1004</f>
        <v>Niveau 3</v>
      </c>
      <c r="D127" t="str">
        <f>VLOOKUP(C120,overview_of_services!$B$4:$I$111,7,FALSE)</f>
        <v>Niveau défini par l'utilisateur 1-3</v>
      </c>
      <c r="E127">
        <v>0</v>
      </c>
      <c r="F127">
        <v>0</v>
      </c>
      <c r="G127">
        <v>0</v>
      </c>
      <c r="H127">
        <v>0</v>
      </c>
      <c r="I127">
        <v>0</v>
      </c>
      <c r="J127">
        <v>0</v>
      </c>
      <c r="K127">
        <v>0</v>
      </c>
    </row>
    <row r="128">
      <c r="C128" t="str">
        <f>LINK!$C$1005</f>
        <v>Niveau 4</v>
      </c>
      <c r="D128" t="str">
        <f>VLOOKUP(C120,overview_of_services!$B$4:$I$111,8,FALSE)</f>
        <v>Niveau défini par l'utilisateur 1-4</v>
      </c>
      <c r="E128">
        <v>0</v>
      </c>
      <c r="F128">
        <v>0</v>
      </c>
      <c r="G128">
        <v>0</v>
      </c>
      <c r="H128">
        <v>0</v>
      </c>
      <c r="I128">
        <v>0</v>
      </c>
      <c r="J128">
        <v>0</v>
      </c>
      <c r="K128">
        <v>0</v>
      </c>
    </row>
    <row r="129" ht="15.75" customHeight="1"/>
    <row r="130" ht="15.75" customHeight="1">
      <c r="D130" t="str">
        <f>LINK!$C$1007</f>
        <v>Sources d'information</v>
      </c>
      <c r="E130" t="str">
        <v xml:space="preserve"> </v>
      </c>
      <c r="F130" t="str">
        <v xml:space="preserve"> </v>
      </c>
      <c r="G130" t="str">
        <v xml:space="preserve"> </v>
      </c>
      <c r="H130" t="str">
        <v xml:space="preserve"> </v>
      </c>
      <c r="I130" t="str">
        <v xml:space="preserve"> </v>
      </c>
      <c r="J130" t="str">
        <v xml:space="preserve"> </v>
      </c>
      <c r="K130" t="str">
        <v xml:space="preserve"> </v>
      </c>
    </row>
    <row r="131" ht="15.75" customHeight="1">
      <c r="D131" t="str">
        <f>LINK!$C$1008</f>
        <v>Standard?</v>
      </c>
    </row>
    <row r="132" ht="15.75" customHeight="1"/>
    <row r="133" ht="15.75" customHeight="1">
      <c r="C133" t="str">
        <f>LINK!$C$998</f>
        <v>code</v>
      </c>
      <c r="D133" t="str">
        <f>LINK!$C$999</f>
        <v>service</v>
      </c>
      <c r="E133">
        <f>VLOOKUP(C134,overview_of_services!$B$4:$O$111,9,FALSE)</f>
        <v>0</v>
      </c>
    </row>
    <row r="134" ht="16.5" customHeight="1">
      <c r="C134" t="str">
        <f>LINK!C927</f>
        <v>E-E3</v>
      </c>
      <c r="D134" t="str">
        <f>VLOOKUP(C134,overview_of_services!$B$4:$I$111,3,FALSE)</f>
        <v>Service à potentiel d'intelligence défini par l'utilisateur 33</v>
      </c>
      <c r="F134" t="str">
        <f>LINK!$C$1009</f>
        <v>Groupe de services</v>
      </c>
      <c r="G134" t="str">
        <f>VLOOKUP(C134,overview_of_services!$B$4:$I$111,2,FALSE)</f>
        <v>Groupe de services définis par l'utilisateur 33</v>
      </c>
      <c r="M134" t="str">
        <v>line</v>
      </c>
      <c r="N134">
        <f>ROW()</f>
        <v>134</v>
      </c>
    </row>
    <row r="135"/>
    <row r="136" ht="14.449999999999998" customHeight="1">
      <c r="C136" t="str">
        <f>LINK!$C$1000</f>
        <v>Niveaux de fonctionnalité</v>
      </c>
      <c r="E136" t="str">
        <f>LINK!$C$1006</f>
        <v>IMPACTS</v>
      </c>
    </row>
    <row r="137" ht="60.75" customHeight="1">
      <c r="E137" t="str">
        <f>LINK!$C$966</f>
        <v>Efficacité énergétique</v>
      </c>
      <c r="F137" t="str">
        <f>LINK!$C$967</f>
        <v>Flexibilité énergétique et stockage de l’énergie</v>
      </c>
      <c r="G137" t="str">
        <f>LINK!$C$968</f>
        <v>Confort</v>
      </c>
      <c r="H137" t="str">
        <f>LINK!$C$969</f>
        <v>Caractère pratique</v>
      </c>
      <c r="I137" t="str">
        <f>LINK!$C$970</f>
        <v>Santé, bien-être et accessibilité</v>
      </c>
      <c r="J137" t="str">
        <f>LINK!$C$971</f>
        <v>Entretien et prédiction des pannes</v>
      </c>
      <c r="K137" t="str">
        <f>LINK!$C$972</f>
        <v>Information des occupants</v>
      </c>
    </row>
    <row r="138" ht="15.75" customHeight="1">
      <c r="C138" t="str">
        <f>LINK!$C$1001</f>
        <v>Niveau 0</v>
      </c>
      <c r="D138" t="str">
        <f>VLOOKUP(C134,overview_of_services!$B$4:$I$111,4,FALSE)</f>
        <v>Niveau défini par l'utilisateur 1-0</v>
      </c>
      <c r="E138">
        <v>0</v>
      </c>
      <c r="F138">
        <v>0</v>
      </c>
      <c r="G138">
        <v>0</v>
      </c>
      <c r="H138">
        <v>0</v>
      </c>
      <c r="I138">
        <v>0</v>
      </c>
      <c r="J138">
        <v>0</v>
      </c>
      <c r="K138">
        <v>0</v>
      </c>
    </row>
    <row r="139">
      <c r="C139" t="str">
        <f>LINK!$C$1002</f>
        <v>Niveau 1</v>
      </c>
      <c r="D139" t="str">
        <f>VLOOKUP(C134,overview_of_services!$B$4:$I$111,5,FALSE)</f>
        <v>Niveau défini par l'utilisateur 1-1</v>
      </c>
      <c r="E139">
        <v>0</v>
      </c>
      <c r="F139">
        <v>0</v>
      </c>
      <c r="G139">
        <v>0</v>
      </c>
      <c r="H139">
        <v>0</v>
      </c>
      <c r="I139">
        <v>0</v>
      </c>
      <c r="J139">
        <v>0</v>
      </c>
      <c r="K139">
        <v>0</v>
      </c>
    </row>
    <row r="140">
      <c r="C140" t="str">
        <f>LINK!$C$1003</f>
        <v>Niveau 2</v>
      </c>
      <c r="D140" t="str">
        <f>VLOOKUP(C134,overview_of_services!$B$4:$I$111,6,FALSE)</f>
        <v>Niveau défini par l'utilisateur 1-2</v>
      </c>
      <c r="E140">
        <v>0</v>
      </c>
      <c r="F140">
        <v>0</v>
      </c>
      <c r="G140">
        <v>0</v>
      </c>
      <c r="H140">
        <v>0</v>
      </c>
      <c r="I140">
        <v>0</v>
      </c>
      <c r="J140">
        <v>0</v>
      </c>
      <c r="K140">
        <v>0</v>
      </c>
    </row>
    <row r="141">
      <c r="C141" t="str">
        <f>LINK!$C$1004</f>
        <v>Niveau 3</v>
      </c>
      <c r="D141" t="str">
        <f>VLOOKUP(C134,overview_of_services!$B$4:$I$111,7,FALSE)</f>
        <v>Niveau défini par l'utilisateur 1-3</v>
      </c>
      <c r="E141">
        <v>0</v>
      </c>
      <c r="F141">
        <v>0</v>
      </c>
      <c r="G141">
        <v>0</v>
      </c>
      <c r="H141">
        <v>0</v>
      </c>
      <c r="I141">
        <v>0</v>
      </c>
      <c r="J141">
        <v>0</v>
      </c>
      <c r="K141">
        <v>0</v>
      </c>
    </row>
    <row r="142">
      <c r="C142" t="str">
        <f>LINK!$C$1005</f>
        <v>Niveau 4</v>
      </c>
      <c r="D142" t="str">
        <f>VLOOKUP(C134,overview_of_services!$B$4:$I$111,8,FALSE)</f>
        <v>Niveau défini par l'utilisateur 1-4</v>
      </c>
      <c r="E142">
        <v>0</v>
      </c>
      <c r="F142">
        <v>0</v>
      </c>
      <c r="G142">
        <v>0</v>
      </c>
      <c r="H142">
        <v>0</v>
      </c>
      <c r="I142">
        <v>0</v>
      </c>
      <c r="J142">
        <v>0</v>
      </c>
      <c r="K142">
        <v>0</v>
      </c>
    </row>
    <row r="143" ht="15.75" customHeight="1"/>
    <row r="144" ht="15.75" customHeight="1">
      <c r="D144" t="str">
        <f>LINK!$C$1007</f>
        <v>Sources d'information</v>
      </c>
      <c r="E144" t="str">
        <v xml:space="preserve"> </v>
      </c>
      <c r="F144" t="str">
        <v xml:space="preserve"> </v>
      </c>
      <c r="G144" t="str">
        <v xml:space="preserve"> </v>
      </c>
      <c r="H144" t="str">
        <v xml:space="preserve"> </v>
      </c>
      <c r="I144" t="str">
        <v xml:space="preserve"> </v>
      </c>
      <c r="J144" t="str">
        <v xml:space="preserve"> </v>
      </c>
      <c r="K144" t="str">
        <v xml:space="preserve"> </v>
      </c>
    </row>
    <row r="145" ht="15.75" customHeight="1">
      <c r="D145" t="str">
        <f>LINK!$C$1008</f>
        <v>Standard?</v>
      </c>
    </row>
    <row r="146" ht="15.75" customHeight="1"/>
    <row r="147" ht="15.75" customHeight="1">
      <c r="C147" t="str">
        <f>LINK!$C$998</f>
        <v>code</v>
      </c>
      <c r="D147" t="str">
        <f>LINK!$C$999</f>
        <v>service</v>
      </c>
      <c r="E147">
        <f>VLOOKUP(C148,overview_of_services!$B$4:$O$111,9,FALSE)</f>
        <v>0</v>
      </c>
    </row>
    <row r="148" ht="16.5" customHeight="1">
      <c r="C148" t="str">
        <f>LINK!C928</f>
        <v>E-E4</v>
      </c>
      <c r="D148" t="str">
        <f>VLOOKUP(C148,overview_of_services!$B$4:$I$111,3,FALSE)</f>
        <v>Service à potentiel d'intelligence défini par l'utilisateur 34</v>
      </c>
      <c r="F148" t="str">
        <f>LINK!$C$1009</f>
        <v>Groupe de services</v>
      </c>
      <c r="G148" t="str">
        <f>VLOOKUP(C148,overview_of_services!$B$4:$I$111,2,FALSE)</f>
        <v>Groupe de services définis par l'utilisateur 34</v>
      </c>
      <c r="M148" t="str">
        <v>line</v>
      </c>
      <c r="N148">
        <f>ROW()</f>
        <v>148</v>
      </c>
    </row>
    <row r="149"/>
    <row r="150" ht="14.449999999999998" customHeight="1">
      <c r="C150" t="str">
        <f>LINK!$C$1000</f>
        <v>Niveaux de fonctionnalité</v>
      </c>
      <c r="E150" t="str">
        <f>LINK!$C$1006</f>
        <v>IMPACTS</v>
      </c>
    </row>
    <row r="151" ht="60.75" customHeight="1">
      <c r="E151" t="str">
        <f>LINK!$C$966</f>
        <v>Efficacité énergétique</v>
      </c>
      <c r="F151" t="str">
        <f>LINK!$C$967</f>
        <v>Flexibilité énergétique et stockage de l’énergie</v>
      </c>
      <c r="G151" t="str">
        <f>LINK!$C$968</f>
        <v>Confort</v>
      </c>
      <c r="H151" t="str">
        <f>LINK!$C$969</f>
        <v>Caractère pratique</v>
      </c>
      <c r="I151" t="str">
        <f>LINK!$C$970</f>
        <v>Santé, bien-être et accessibilité</v>
      </c>
      <c r="J151" t="str">
        <f>LINK!$C$971</f>
        <v>Entretien et prédiction des pannes</v>
      </c>
      <c r="K151" t="str">
        <f>LINK!$C$972</f>
        <v>Information des occupants</v>
      </c>
    </row>
    <row r="152" ht="15.75" customHeight="1">
      <c r="C152" t="str">
        <f>LINK!$C$1001</f>
        <v>Niveau 0</v>
      </c>
      <c r="D152" t="str">
        <f>VLOOKUP(C148,overview_of_services!$B$4:$I$111,4,FALSE)</f>
        <v>Niveau défini par l'utilisateur 1-0</v>
      </c>
      <c r="E152">
        <v>0</v>
      </c>
      <c r="F152">
        <v>0</v>
      </c>
      <c r="G152">
        <v>0</v>
      </c>
      <c r="H152">
        <v>0</v>
      </c>
      <c r="I152">
        <v>0</v>
      </c>
      <c r="J152">
        <v>0</v>
      </c>
      <c r="K152">
        <v>0</v>
      </c>
    </row>
    <row r="153">
      <c r="C153" t="str">
        <f>LINK!$C$1002</f>
        <v>Niveau 1</v>
      </c>
      <c r="D153" t="str">
        <f>VLOOKUP(C148,overview_of_services!$B$4:$I$111,5,FALSE)</f>
        <v>Niveau défini par l'utilisateur 1-1</v>
      </c>
      <c r="E153">
        <v>0</v>
      </c>
      <c r="F153">
        <v>0</v>
      </c>
      <c r="G153">
        <v>0</v>
      </c>
      <c r="H153">
        <v>0</v>
      </c>
      <c r="I153">
        <v>0</v>
      </c>
      <c r="J153">
        <v>0</v>
      </c>
      <c r="K153">
        <v>0</v>
      </c>
    </row>
    <row r="154">
      <c r="C154" t="str">
        <f>LINK!$C$1003</f>
        <v>Niveau 2</v>
      </c>
      <c r="D154" t="str">
        <f>VLOOKUP(C148,overview_of_services!$B$4:$I$111,6,FALSE)</f>
        <v>Niveau défini par l'utilisateur 1-2</v>
      </c>
      <c r="E154">
        <v>0</v>
      </c>
      <c r="F154">
        <v>0</v>
      </c>
      <c r="G154">
        <v>0</v>
      </c>
      <c r="H154">
        <v>0</v>
      </c>
      <c r="I154">
        <v>0</v>
      </c>
      <c r="J154">
        <v>0</v>
      </c>
      <c r="K154">
        <v>0</v>
      </c>
    </row>
    <row r="155">
      <c r="C155" t="str">
        <f>LINK!$C$1004</f>
        <v>Niveau 3</v>
      </c>
      <c r="D155" t="str">
        <f>VLOOKUP(C148,overview_of_services!$B$4:$I$111,7,FALSE)</f>
        <v>Niveau défini par l'utilisateur 1-3</v>
      </c>
      <c r="E155">
        <v>0</v>
      </c>
      <c r="F155">
        <v>0</v>
      </c>
      <c r="G155">
        <v>0</v>
      </c>
      <c r="H155">
        <v>0</v>
      </c>
      <c r="I155">
        <v>0</v>
      </c>
      <c r="J155">
        <v>0</v>
      </c>
      <c r="K155">
        <v>0</v>
      </c>
    </row>
    <row r="156">
      <c r="C156" t="str">
        <f>LINK!$C$1005</f>
        <v>Niveau 4</v>
      </c>
      <c r="D156" t="str">
        <f>VLOOKUP(C148,overview_of_services!$B$4:$I$111,8,FALSE)</f>
        <v>Niveau défini par l'utilisateur 1-4</v>
      </c>
      <c r="E156">
        <v>0</v>
      </c>
      <c r="F156">
        <v>0</v>
      </c>
      <c r="G156">
        <v>0</v>
      </c>
      <c r="H156">
        <v>0</v>
      </c>
      <c r="I156">
        <v>0</v>
      </c>
      <c r="J156">
        <v>0</v>
      </c>
      <c r="K156">
        <v>0</v>
      </c>
    </row>
    <row r="157" ht="15.75" customHeight="1"/>
    <row r="158" ht="15.75" customHeight="1">
      <c r="D158" t="str">
        <f>LINK!$C$1007</f>
        <v>Sources d'information</v>
      </c>
      <c r="E158" t="str">
        <v xml:space="preserve"> </v>
      </c>
      <c r="F158" t="str">
        <v xml:space="preserve"> </v>
      </c>
      <c r="G158" t="str">
        <v xml:space="preserve"> </v>
      </c>
      <c r="H158" t="str">
        <v xml:space="preserve"> </v>
      </c>
      <c r="I158" t="str">
        <v xml:space="preserve"> </v>
      </c>
      <c r="J158" t="str">
        <v xml:space="preserve"> </v>
      </c>
      <c r="K158" t="str">
        <v xml:space="preserve"> </v>
      </c>
    </row>
    <row r="159" ht="15.75" customHeight="1">
      <c r="D159" t="str">
        <f>LINK!$C$1008</f>
        <v>Standard?</v>
      </c>
    </row>
    <row r="160" ht="15.75" customHeight="1"/>
    <row r="161" ht="15.75" customHeight="1">
      <c r="C161" t="str">
        <f>LINK!$C$998</f>
        <v>code</v>
      </c>
      <c r="D161" t="str">
        <f>LINK!$C$999</f>
        <v>service</v>
      </c>
      <c r="E161">
        <f>VLOOKUP(C162,overview_of_services!$B$4:$O$111,9,FALSE)</f>
        <v>0</v>
      </c>
    </row>
    <row r="162" ht="16.5" customHeight="1">
      <c r="C162" t="str">
        <f>LINK!C929</f>
        <v>E-E5</v>
      </c>
      <c r="D162" t="str">
        <f>VLOOKUP(C162,overview_of_services!$B$4:$I$111,3,FALSE)</f>
        <v>Service à potentiel d'intelligence défini par l'utilisateur 35</v>
      </c>
      <c r="F162" t="str">
        <f>LINK!$C$1009</f>
        <v>Groupe de services</v>
      </c>
      <c r="G162" t="str">
        <f>VLOOKUP(C162,overview_of_services!$B$4:$I$111,2,FALSE)</f>
        <v>Groupe de services définis par l'utilisateur 35</v>
      </c>
      <c r="M162" t="str">
        <v>line</v>
      </c>
      <c r="N162">
        <f>ROW()</f>
        <v>162</v>
      </c>
    </row>
    <row r="163"/>
    <row r="164" ht="14.449999999999998" customHeight="1">
      <c r="C164" t="str">
        <f>LINK!$C$1000</f>
        <v>Niveaux de fonctionnalité</v>
      </c>
      <c r="E164" t="str">
        <f>LINK!$C$1006</f>
        <v>IMPACTS</v>
      </c>
    </row>
    <row r="165" ht="60.75" customHeight="1">
      <c r="E165" t="str">
        <f>LINK!$C$966</f>
        <v>Efficacité énergétique</v>
      </c>
      <c r="F165" t="str">
        <f>LINK!$C$967</f>
        <v>Flexibilité énergétique et stockage de l’énergie</v>
      </c>
      <c r="G165" t="str">
        <f>LINK!$C$968</f>
        <v>Confort</v>
      </c>
      <c r="H165" t="str">
        <f>LINK!$C$969</f>
        <v>Caractère pratique</v>
      </c>
      <c r="I165" t="str">
        <f>LINK!$C$970</f>
        <v>Santé, bien-être et accessibilité</v>
      </c>
      <c r="J165" t="str">
        <f>LINK!$C$971</f>
        <v>Entretien et prédiction des pannes</v>
      </c>
      <c r="K165" t="str">
        <f>LINK!$C$972</f>
        <v>Information des occupants</v>
      </c>
    </row>
    <row r="166" ht="15.75" customHeight="1">
      <c r="C166" t="str">
        <f>LINK!$C$1001</f>
        <v>Niveau 0</v>
      </c>
      <c r="D166" t="str">
        <f>VLOOKUP(C162,overview_of_services!$B$4:$I$111,4,FALSE)</f>
        <v>Niveau défini par l'utilisateur 1-0</v>
      </c>
      <c r="E166">
        <v>0</v>
      </c>
      <c r="F166">
        <v>0</v>
      </c>
      <c r="G166">
        <v>0</v>
      </c>
      <c r="H166">
        <v>0</v>
      </c>
      <c r="I166">
        <v>0</v>
      </c>
      <c r="J166">
        <v>0</v>
      </c>
      <c r="K166">
        <v>0</v>
      </c>
    </row>
    <row r="167">
      <c r="C167" t="str">
        <f>LINK!$C$1002</f>
        <v>Niveau 1</v>
      </c>
      <c r="D167" t="str">
        <f>VLOOKUP(C162,overview_of_services!$B$4:$I$111,5,FALSE)</f>
        <v>Niveau défini par l'utilisateur 1-1</v>
      </c>
      <c r="E167">
        <v>0</v>
      </c>
      <c r="F167">
        <v>0</v>
      </c>
      <c r="G167">
        <v>0</v>
      </c>
      <c r="H167">
        <v>0</v>
      </c>
      <c r="I167">
        <v>0</v>
      </c>
      <c r="J167">
        <v>0</v>
      </c>
      <c r="K167">
        <v>0</v>
      </c>
    </row>
    <row r="168">
      <c r="C168" t="str">
        <f>LINK!$C$1003</f>
        <v>Niveau 2</v>
      </c>
      <c r="D168" t="str">
        <f>VLOOKUP(C162,overview_of_services!$B$4:$I$111,6,FALSE)</f>
        <v>Niveau défini par l'utilisateur 1-2</v>
      </c>
      <c r="E168">
        <v>0</v>
      </c>
      <c r="F168">
        <v>0</v>
      </c>
      <c r="G168">
        <v>0</v>
      </c>
      <c r="H168">
        <v>0</v>
      </c>
      <c r="I168">
        <v>0</v>
      </c>
      <c r="J168">
        <v>0</v>
      </c>
      <c r="K168">
        <v>0</v>
      </c>
    </row>
    <row r="169">
      <c r="C169" t="str">
        <f>LINK!$C$1004</f>
        <v>Niveau 3</v>
      </c>
      <c r="D169" t="str">
        <f>VLOOKUP(C162,overview_of_services!$B$4:$I$111,7,FALSE)</f>
        <v>Niveau défini par l'utilisateur 1-3</v>
      </c>
      <c r="E169">
        <v>0</v>
      </c>
      <c r="F169">
        <v>0</v>
      </c>
      <c r="G169">
        <v>0</v>
      </c>
      <c r="H169">
        <v>0</v>
      </c>
      <c r="I169">
        <v>0</v>
      </c>
      <c r="J169">
        <v>0</v>
      </c>
      <c r="K169">
        <v>0</v>
      </c>
    </row>
    <row r="170">
      <c r="C170" t="str">
        <f>LINK!$C$1005</f>
        <v>Niveau 4</v>
      </c>
      <c r="D170" t="str">
        <f>VLOOKUP(C162,overview_of_services!$B$4:$I$111,8,FALSE)</f>
        <v>Niveau défini par l'utilisateur 1-4</v>
      </c>
      <c r="E170">
        <v>0</v>
      </c>
      <c r="F170">
        <v>0</v>
      </c>
      <c r="G170">
        <v>0</v>
      </c>
      <c r="H170">
        <v>0</v>
      </c>
      <c r="I170">
        <v>0</v>
      </c>
      <c r="J170">
        <v>0</v>
      </c>
      <c r="K170">
        <v>0</v>
      </c>
    </row>
    <row r="171" ht="15.75" customHeight="1"/>
    <row r="172" ht="15.75" customHeight="1">
      <c r="D172" t="str">
        <f>LINK!$C$1007</f>
        <v>Sources d'information</v>
      </c>
      <c r="E172" t="str">
        <v xml:space="preserve"> </v>
      </c>
      <c r="F172" t="str">
        <v xml:space="preserve"> </v>
      </c>
      <c r="G172" t="str">
        <v xml:space="preserve"> </v>
      </c>
      <c r="H172" t="str">
        <v xml:space="preserve"> </v>
      </c>
      <c r="I172" t="str">
        <v xml:space="preserve"> </v>
      </c>
      <c r="J172" t="str">
        <v xml:space="preserve"> </v>
      </c>
      <c r="K172" t="str">
        <v xml:space="preserve"> </v>
      </c>
    </row>
    <row r="173" ht="15.75" customHeight="1">
      <c r="D173" t="str">
        <f>LINK!$C$1008</f>
        <v>Standard?</v>
      </c>
    </row>
  </sheetData>
  <mergeCells count="36">
    <mergeCell ref="G5:H5"/>
    <mergeCell ref="C7:D8"/>
    <mergeCell ref="E7:K7"/>
    <mergeCell ref="G19:H19"/>
    <mergeCell ref="C21:D22"/>
    <mergeCell ref="E21:K21"/>
    <mergeCell ref="G76:H76"/>
    <mergeCell ref="G33:H33"/>
    <mergeCell ref="C35:D36"/>
    <mergeCell ref="E35:K35"/>
    <mergeCell ref="G47:H47"/>
    <mergeCell ref="C49:D50"/>
    <mergeCell ref="E49:K49"/>
    <mergeCell ref="G61:H61"/>
    <mergeCell ref="C63:D64"/>
    <mergeCell ref="E63:K63"/>
    <mergeCell ref="C78:D79"/>
    <mergeCell ref="E78:K78"/>
    <mergeCell ref="G90:H90"/>
    <mergeCell ref="C92:D93"/>
    <mergeCell ref="E92:K92"/>
    <mergeCell ref="G106:H106"/>
    <mergeCell ref="C108:D109"/>
    <mergeCell ref="E108:K108"/>
    <mergeCell ref="G120:H120"/>
    <mergeCell ref="C122:D123"/>
    <mergeCell ref="E122:K122"/>
    <mergeCell ref="G162:H162"/>
    <mergeCell ref="C164:D165"/>
    <mergeCell ref="E164:K164"/>
    <mergeCell ref="G134:H134"/>
    <mergeCell ref="C136:D137"/>
    <mergeCell ref="E136:K136"/>
    <mergeCell ref="G148:H148"/>
    <mergeCell ref="C150:D151"/>
    <mergeCell ref="E150:K150"/>
  </mergeCells>
  <pageMargins left="0.7" right="0.7" top="0.75" bottom="0.75" header="0.3" footer="0.3"/>
  <ignoredErrors>
    <ignoredError numberStoredAsText="1" sqref="A1:O173"/>
  </ignoredErrors>
</worksheet>
</file>

<file path=xl/worksheets/sheet18.xml><?xml version="1.0" encoding="utf-8"?>
<worksheet xmlns="http://schemas.openxmlformats.org/spreadsheetml/2006/main" xmlns:r="http://schemas.openxmlformats.org/officeDocument/2006/relationships">
  <dimension ref="A1:O114"/>
  <sheetViews>
    <sheetView workbookViewId="0" rightToLeft="0"/>
  </sheetViews>
  <cols>
    <col min="1" max="1" customWidth="1" width="3.42578125"/>
    <col min="2" max="2" customWidth="1" width="5.42578125"/>
    <col min="3" max="3" customWidth="1" width="14.42578125"/>
    <col min="4" max="4" customWidth="1" width="60.42578125"/>
    <col min="5" max="5" customWidth="1" width="20"/>
    <col min="6" max="6" customWidth="1" width="20"/>
    <col min="7" max="7" customWidth="1" width="20"/>
    <col min="8" max="8" customWidth="1" width="20"/>
    <col min="9" max="9" customWidth="1" width="20"/>
    <col min="10" max="10" customWidth="1" width="20"/>
    <col min="11" max="11" customWidth="1" width="20"/>
    <col min="12" max="12" customWidth="1" width="9.42578125"/>
    <col min="13" max="13" customWidth="1" width="0" hidden="true" level="1" outlineLevel="1"/>
    <col min="14" max="14" customWidth="1" width="0"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LINK!C995</f>
        <v>Recharge des véhicules électriques</v>
      </c>
    </row>
    <row r="2" ht="26.25" customHeight="1"/>
    <row r="3" ht="17.25" customHeight="1" outlineLevel="1">
      <c r="C3" t="str">
        <f>LINK!$C$998</f>
        <v>code</v>
      </c>
      <c r="D3" t="str">
        <f>LINK!$C$999</f>
        <v>service</v>
      </c>
      <c r="E3">
        <f>VLOOKUP(C4,overview_of_services!$B$4:$O$52,9,FALSE)</f>
        <v>1</v>
      </c>
    </row>
    <row r="4" ht="36.75" customHeight="1" outlineLevel="1">
      <c r="B4" t="str">
        <v>►</v>
      </c>
      <c r="C4" t="str">
        <f>LINK!C303</f>
        <v>EV-15</v>
      </c>
      <c r="D4" t="str">
        <f>VLOOKUP(C4,overview_of_services!$B$4:$I$52,3,FALSE)</f>
        <v>Capacité de charge des VE</v>
      </c>
      <c r="F4" t="str">
        <f>LINK!$C$1009</f>
        <v>Groupe de services</v>
      </c>
      <c r="G4" t="str">
        <f>VLOOKUP(C4,overview_of_services!$B$4:$I$52,2,FALSE)</f>
        <v>Recharge EV</v>
      </c>
      <c r="M4" t="str">
        <v>line</v>
      </c>
      <c r="N4">
        <f>ROW()</f>
        <v>4</v>
      </c>
    </row>
    <row r="5" ht="8.1" customHeight="1" outlineLevel="1"/>
    <row r="6" ht="20.25" customHeight="1" outlineLevel="2">
      <c r="C6" t="str">
        <f>LINK!$C$1000</f>
        <v>Niveaux de fonctionnalité</v>
      </c>
      <c r="E6" t="str">
        <f>LINK!$C$1006</f>
        <v>IMPACTS</v>
      </c>
    </row>
    <row r="7" ht="36.75" customHeight="1" outlineLevel="2">
      <c r="E7" t="str">
        <f>LINK!$C$966</f>
        <v>Efficacité énergétique</v>
      </c>
      <c r="F7" t="str">
        <f>LINK!$C$967</f>
        <v>Flexibilité énergétique et stockage de l’énergie</v>
      </c>
      <c r="G7" t="str">
        <f>LINK!$C$968</f>
        <v>Confort</v>
      </c>
      <c r="H7" t="str">
        <f>LINK!$C$969</f>
        <v>Caractère pratique</v>
      </c>
      <c r="I7" t="str">
        <f>LINK!$C$970</f>
        <v>Santé, bien-être et accessibilité</v>
      </c>
      <c r="J7" t="str">
        <f>LINK!$C$971</f>
        <v>Entretien et prédiction des pannes</v>
      </c>
      <c r="K7" t="str">
        <f>LINK!$C$972</f>
        <v>Information des occupants</v>
      </c>
    </row>
    <row r="8" ht="35.25" customHeight="1" outlineLevel="2">
      <c r="C8" t="str">
        <f>LINK!$C$1001</f>
        <v>Niveau 0</v>
      </c>
      <c r="D8" t="str">
        <f>VLOOKUP(C4,overview_of_services!$B$4:$I$52,4,FALSE)</f>
        <v>Non présente</v>
      </c>
      <c r="E8" s="3">
        <v>0</v>
      </c>
      <c r="F8" s="3">
        <v>0</v>
      </c>
      <c r="G8" s="3">
        <v>0</v>
      </c>
      <c r="H8" s="3">
        <v>0</v>
      </c>
      <c r="I8" s="3">
        <v>0</v>
      </c>
      <c r="J8" s="3">
        <v>0</v>
      </c>
      <c r="K8" s="3">
        <v>0</v>
      </c>
    </row>
    <row r="9" ht="35.25" customHeight="1" outlineLevel="2">
      <c r="C9" t="str">
        <f>LINK!$C$1002</f>
        <v>Niveau 1</v>
      </c>
      <c r="D9" t="str">
        <f>VLOOKUP(C4,overview_of_services!$B$4:$I$52,5,FALSE)</f>
        <v>Borne de recharge ou simple prise électrique disponible</v>
      </c>
      <c r="E9" s="3">
        <v>0</v>
      </c>
      <c r="F9" s="3">
        <v>0</v>
      </c>
      <c r="G9" s="3">
        <v>0</v>
      </c>
      <c r="H9" s="3">
        <v>1</v>
      </c>
      <c r="I9" s="3">
        <v>0</v>
      </c>
      <c r="J9" s="3">
        <v>0</v>
      </c>
      <c r="K9" s="3">
        <v>0</v>
      </c>
    </row>
    <row r="10" ht="35.25" customHeight="1" outlineLevel="2">
      <c r="C10" t="str">
        <f>LINK!$C$1003</f>
        <v>Niveau 2</v>
      </c>
      <c r="D10" t="str">
        <f>VLOOKUP(C4,overview_of_services!$B$4:$I$52,6,FALSE)</f>
        <v>Entre 0% et 9% des places de parking ont une borne de recharge</v>
      </c>
      <c r="E10" s="3">
        <v>0</v>
      </c>
      <c r="F10" s="3">
        <v>0</v>
      </c>
      <c r="G10" s="3">
        <v>0</v>
      </c>
      <c r="H10" s="3">
        <v>2</v>
      </c>
      <c r="I10" s="3">
        <v>0</v>
      </c>
      <c r="J10" s="3">
        <v>0</v>
      </c>
      <c r="K10" s="3">
        <v>0</v>
      </c>
    </row>
    <row r="11" ht="35.25" customHeight="1" outlineLevel="2">
      <c r="C11" t="str">
        <f>LINK!$C$1004</f>
        <v>Niveau 3</v>
      </c>
      <c r="D11" t="str">
        <f>VLOOKUP(C4,overview_of_services!$B$4:$I$52,7,FALSE)</f>
        <v>Entre 10% et 50% des places de parking ont une borne de recharge</v>
      </c>
      <c r="E11" s="3">
        <v>0</v>
      </c>
      <c r="F11" s="3">
        <v>0</v>
      </c>
      <c r="G11" s="3">
        <v>0</v>
      </c>
      <c r="H11" s="3">
        <v>3</v>
      </c>
      <c r="I11" s="3">
        <v>0</v>
      </c>
      <c r="J11" s="3">
        <v>0</v>
      </c>
      <c r="K11" s="3">
        <v>0</v>
      </c>
    </row>
    <row r="12" ht="35.25" customHeight="1" outlineLevel="2">
      <c r="C12" t="str">
        <f>LINK!$C$1005</f>
        <v>Niveau 4</v>
      </c>
      <c r="D12" t="str">
        <f>VLOOKUP(C4,overview_of_services!$B$4:$I$52,8,FALSE)</f>
        <v>Plus de 50% des places de parking ont une borne de recharge</v>
      </c>
      <c r="E12" s="3">
        <v>0</v>
      </c>
      <c r="F12" s="3">
        <v>0</v>
      </c>
      <c r="G12" s="3">
        <v>0</v>
      </c>
      <c r="H12" s="3">
        <v>3</v>
      </c>
      <c r="I12" s="3">
        <v>0</v>
      </c>
      <c r="J12" s="3">
        <v>0</v>
      </c>
      <c r="K12" s="3">
        <v>0</v>
      </c>
    </row>
    <row r="13" ht="6" customHeight="1" outlineLevel="3"/>
    <row r="14" ht="15.75" customHeight="1">
      <c r="D14" t="str">
        <f>LINK!$C$1007</f>
        <v>Sources d'information</v>
      </c>
      <c r="E14" t="str">
        <v xml:space="preserve"> </v>
      </c>
      <c r="F14" t="str">
        <v xml:space="preserve"> </v>
      </c>
      <c r="G14" t="str">
        <v xml:space="preserve"> </v>
      </c>
      <c r="H14" t="str">
        <v xml:space="preserve"> </v>
      </c>
      <c r="I14" t="str">
        <v xml:space="preserve"> </v>
      </c>
      <c r="J14" t="str">
        <v xml:space="preserve"> </v>
      </c>
      <c r="K14" t="str">
        <v xml:space="preserve"> </v>
      </c>
    </row>
    <row r="15" ht="15.75" customHeight="1">
      <c r="D15" t="str">
        <f>LINK!$C$1008</f>
        <v>Standard?</v>
      </c>
    </row>
    <row r="16" ht="15.75" customHeight="1" outlineLevel="1"/>
    <row r="17" ht="17.25" customHeight="1" outlineLevel="1">
      <c r="C17" t="str">
        <f>LINK!$C$998</f>
        <v>code</v>
      </c>
      <c r="D17" t="str">
        <f>LINK!$C$999</f>
        <v>service</v>
      </c>
      <c r="E17">
        <f>VLOOKUP(C18,overview_of_services!$B$4:$O$52,9,FALSE)</f>
        <v>1</v>
      </c>
    </row>
    <row r="18" ht="36.75" customHeight="1" outlineLevel="1">
      <c r="B18" t="str">
        <v>►</v>
      </c>
      <c r="C18" t="str">
        <f>LINK!C304</f>
        <v>EV-16</v>
      </c>
      <c r="D18" t="str">
        <f>VLOOKUP(C18,overview_of_services!$B$4:$I$52,3,FALSE)</f>
        <v>Capacité de charge des VE, équilibrage réseau</v>
      </c>
      <c r="F18" t="str">
        <f>LINK!$C$1009</f>
        <v>Groupe de services</v>
      </c>
      <c r="G18" t="str">
        <f>VLOOKUP(C18,overview_of_services!$B$4:$I$52,2,FALSE)</f>
        <v>Recharge EV - réseau</v>
      </c>
      <c r="M18" t="str">
        <v>line</v>
      </c>
      <c r="N18">
        <f>ROW()</f>
        <v>18</v>
      </c>
    </row>
    <row r="19" ht="5.25" customHeight="1" outlineLevel="1"/>
    <row r="20" ht="20.25" customHeight="1" outlineLevel="2">
      <c r="C20" t="str">
        <f>LINK!$C$1000</f>
        <v>Niveaux de fonctionnalité</v>
      </c>
      <c r="E20" t="str">
        <f>LINK!$C$1006</f>
        <v>IMPACTS</v>
      </c>
    </row>
    <row r="21" ht="36.75" customHeight="1" outlineLevel="2">
      <c r="E21" t="str">
        <f>LINK!$C$966</f>
        <v>Efficacité énergétique</v>
      </c>
      <c r="F21" t="str">
        <f>LINK!$C$967</f>
        <v>Flexibilité énergétique et stockage de l’énergie</v>
      </c>
      <c r="G21" t="str">
        <f>LINK!$C$968</f>
        <v>Confort</v>
      </c>
      <c r="H21" t="str">
        <f>LINK!$C$969</f>
        <v>Caractère pratique</v>
      </c>
      <c r="I21" t="str">
        <f>LINK!$C$970</f>
        <v>Santé, bien-être et accessibilité</v>
      </c>
      <c r="J21" t="str">
        <f>LINK!$C$971</f>
        <v>Entretien et prédiction des pannes</v>
      </c>
      <c r="K21" t="str">
        <f>LINK!$C$972</f>
        <v>Information des occupants</v>
      </c>
    </row>
    <row r="22" ht="35.25" customHeight="1" outlineLevel="2">
      <c r="C22" t="str">
        <f>LINK!$C$1001</f>
        <v>Niveau 0</v>
      </c>
      <c r="D22" t="str">
        <f>VLOOKUP(C18,overview_of_services!$B$4:$I$52,4,FALSE)</f>
        <v>Non présente (charge non contrôlée)</v>
      </c>
      <c r="E22" s="3">
        <v>0</v>
      </c>
      <c r="F22" s="3">
        <v>-2</v>
      </c>
      <c r="G22" s="3">
        <v>0</v>
      </c>
      <c r="H22" s="3">
        <v>0</v>
      </c>
      <c r="I22" s="3">
        <v>0</v>
      </c>
      <c r="J22" s="3">
        <v>0</v>
      </c>
      <c r="K22" s="3">
        <v>0</v>
      </c>
    </row>
    <row r="23" ht="35.25" customHeight="1" outlineLevel="2">
      <c r="C23" t="str">
        <f>LINK!$C$1002</f>
        <v>Niveau 1</v>
      </c>
      <c r="D23" t="str">
        <f>VLOOKUP(C18,overview_of_services!$B$4:$I$52,5,FALSE)</f>
        <v>Contrôle unidirectionnel de la charge (ex. intégrant heure souhaitée de départ et optimisation en fonction des ordres reçus de la part du réseau)</v>
      </c>
      <c r="E23" s="3">
        <v>0</v>
      </c>
      <c r="F23" s="3">
        <v>1</v>
      </c>
      <c r="G23" s="3">
        <v>0</v>
      </c>
      <c r="H23" s="3">
        <v>2</v>
      </c>
      <c r="I23" s="3">
        <v>0</v>
      </c>
      <c r="J23" s="3">
        <v>0</v>
      </c>
      <c r="K23" s="3">
        <v>0</v>
      </c>
    </row>
    <row r="24" ht="35.25" customHeight="1" outlineLevel="2">
      <c r="C24" t="str">
        <f>LINK!$C$1003</f>
        <v>Niveau 2</v>
      </c>
      <c r="D24" t="str">
        <f>VLOOKUP(C18,overview_of_services!$B$4:$I$52,6,FALSE)</f>
        <v>Charge bidirectionnelle (ex. intégrant heure souhaitée de départ et optimisation en fonction des ordres reçus de la part du réseau)</v>
      </c>
      <c r="E24" s="3">
        <v>0</v>
      </c>
      <c r="F24" s="3">
        <v>3</v>
      </c>
      <c r="G24" s="3">
        <v>0</v>
      </c>
      <c r="H24" s="3">
        <v>2</v>
      </c>
      <c r="I24" s="3">
        <v>0</v>
      </c>
      <c r="J24" s="3">
        <v>0</v>
      </c>
      <c r="K24" s="3">
        <v>0</v>
      </c>
    </row>
    <row r="25" ht="21" customHeight="1" outlineLevel="2">
      <c r="C25" t="str">
        <f>LINK!$C$1004</f>
        <v>Niveau 3</v>
      </c>
      <c r="D25">
        <f>VLOOKUP(C18,overview_of_services!$B$4:$I$52,7,FALSE)</f>
        <v>0</v>
      </c>
    </row>
    <row r="26" ht="21" customHeight="1" outlineLevel="2">
      <c r="C26" t="str">
        <f>LINK!$C$1005</f>
        <v>Niveau 4</v>
      </c>
      <c r="D26">
        <f>VLOOKUP(C18,overview_of_services!$B$4:$I$52,8,FALSE)</f>
        <v>0</v>
      </c>
    </row>
    <row r="27" ht="6" customHeight="1" outlineLevel="3"/>
    <row r="28" ht="15.75" customHeight="1">
      <c r="D28" t="str">
        <f>LINK!$C$1007</f>
        <v>Sources d'information</v>
      </c>
      <c r="E28" t="str">
        <v xml:space="preserve"> </v>
      </c>
      <c r="F28" t="str">
        <v xml:space="preserve"> </v>
      </c>
      <c r="G28" t="str">
        <v xml:space="preserve"> </v>
      </c>
      <c r="H28" t="str">
        <v xml:space="preserve"> </v>
      </c>
      <c r="I28" t="str">
        <v xml:space="preserve"> </v>
      </c>
      <c r="J28" t="str">
        <v xml:space="preserve"> </v>
      </c>
      <c r="K28" t="str">
        <v xml:space="preserve"> </v>
      </c>
    </row>
    <row r="29" ht="15.75" customHeight="1">
      <c r="D29" t="str">
        <f>LINK!$C$1008</f>
        <v>Standard?</v>
      </c>
    </row>
    <row r="30" ht="15.75" customHeight="1" outlineLevel="1"/>
    <row r="31" ht="17.25" customHeight="1" outlineLevel="1">
      <c r="C31" t="str">
        <f>LINK!$C$998</f>
        <v>code</v>
      </c>
      <c r="D31" t="str">
        <f>LINK!$C$999</f>
        <v>service</v>
      </c>
      <c r="E31">
        <f>VLOOKUP(C32,overview_of_services!$B$4:$O$52,9,FALSE)</f>
        <v>1</v>
      </c>
    </row>
    <row r="32" ht="36.75" customHeight="1" outlineLevel="1">
      <c r="B32" t="str">
        <v>►</v>
      </c>
      <c r="C32" t="str">
        <f>LINK!C305</f>
        <v>EV-17</v>
      </c>
      <c r="D32" t="str">
        <f>VLOOKUP(C32,overview_of_services!$B$4:$I$52,3,FALSE)</f>
        <v>Capacité de charge des VE, information et connectivité</v>
      </c>
      <c r="F32" t="str">
        <f>LINK!$C$1009</f>
        <v>Groupe de services</v>
      </c>
      <c r="G32" t="str">
        <f>VLOOKUP(C32,overview_of_services!$B$4:$I$52,2,FALSE)</f>
        <v>Recharge EV - connectivité</v>
      </c>
      <c r="M32" t="str">
        <v>line</v>
      </c>
      <c r="N32">
        <f>ROW()</f>
        <v>32</v>
      </c>
    </row>
    <row r="33" ht="5.25" customHeight="1" outlineLevel="1"/>
    <row r="34" ht="20.25" customHeight="1" outlineLevel="2">
      <c r="C34" t="str">
        <f>LINK!$C$1000</f>
        <v>Niveaux de fonctionnalité</v>
      </c>
      <c r="E34" t="str">
        <f>LINK!$C$1006</f>
        <v>IMPACTS</v>
      </c>
    </row>
    <row r="35" ht="36.75" customHeight="1" outlineLevel="2">
      <c r="E35" t="str">
        <f>LINK!$C$966</f>
        <v>Efficacité énergétique</v>
      </c>
      <c r="F35" t="str">
        <f>LINK!$C$967</f>
        <v>Flexibilité énergétique et stockage de l’énergie</v>
      </c>
      <c r="G35" t="str">
        <f>LINK!$C$968</f>
        <v>Confort</v>
      </c>
      <c r="H35" t="str">
        <f>LINK!$C$969</f>
        <v>Caractère pratique</v>
      </c>
      <c r="I35" t="str">
        <f>LINK!$C$970</f>
        <v>Santé, bien-être et accessibilité</v>
      </c>
      <c r="J35" t="str">
        <f>LINK!$C$971</f>
        <v>Entretien et prédiction des pannes</v>
      </c>
      <c r="K35" t="str">
        <f>LINK!$C$972</f>
        <v>Information des occupants</v>
      </c>
    </row>
    <row r="36" ht="35.25" customHeight="1" outlineLevel="2">
      <c r="C36" t="str">
        <f>LINK!$C$1001</f>
        <v>Niveau 0</v>
      </c>
      <c r="D36" t="str">
        <f>VLOOKUP(C32,overview_of_services!$B$4:$I$52,4,FALSE)</f>
        <v>Pas d'information disponible</v>
      </c>
      <c r="E36" s="3">
        <v>0</v>
      </c>
      <c r="F36" s="3">
        <v>0</v>
      </c>
      <c r="G36" s="3">
        <v>0</v>
      </c>
      <c r="H36" s="3">
        <v>0</v>
      </c>
      <c r="I36" s="3">
        <v>0</v>
      </c>
      <c r="J36" s="3">
        <v>0</v>
      </c>
      <c r="K36" s="3">
        <v>0</v>
      </c>
    </row>
    <row r="37" ht="35.25" customHeight="1" outlineLevel="2">
      <c r="C37" t="str">
        <f>LINK!$C$1002</f>
        <v>Niveau 1</v>
      </c>
      <c r="D37" t="str">
        <f>VLOOKUP(C32,overview_of_services!$B$4:$I$52,5,FALSE)</f>
        <v>Communication d'informations sur l'état de charge des véhicules électriques à l'occupant</v>
      </c>
      <c r="E37" s="3">
        <v>0</v>
      </c>
      <c r="F37" s="3">
        <v>0</v>
      </c>
      <c r="G37" s="3">
        <v>0</v>
      </c>
      <c r="H37" s="3">
        <v>1</v>
      </c>
      <c r="I37" s="3">
        <v>0</v>
      </c>
      <c r="J37" s="3">
        <v>0</v>
      </c>
      <c r="K37" s="3">
        <v>2</v>
      </c>
    </row>
    <row r="38" ht="46.5" customHeight="1" outlineLevel="2">
      <c r="C38" t="str">
        <f>LINK!$C$1003</f>
        <v>Niveau 2</v>
      </c>
      <c r="D38" t="str">
        <f>VLOOKUP(C32,overview_of_services!$B$4:$I$52,6,FALSE)</f>
        <v>Communication d'informations sur l'état de charge des véhicules électriques à l'occupant ET identification et autorisation automatiques du conducteur à la station de recharge (conforme ISO 15118)</v>
      </c>
      <c r="E38" s="3">
        <v>0</v>
      </c>
      <c r="F38" s="3">
        <v>1</v>
      </c>
      <c r="G38" s="3">
        <v>0</v>
      </c>
      <c r="H38" s="3">
        <v>1</v>
      </c>
      <c r="I38" s="3">
        <v>0</v>
      </c>
      <c r="J38" s="3">
        <v>0</v>
      </c>
      <c r="K38" s="3">
        <v>3</v>
      </c>
    </row>
    <row r="39" ht="21" customHeight="1" outlineLevel="2">
      <c r="C39" t="str">
        <f>LINK!$C$1004</f>
        <v>Niveau 3</v>
      </c>
      <c r="D39">
        <f>VLOOKUP(C32,overview_of_services!$B$4:$I$52,7,FALSE)</f>
        <v>0</v>
      </c>
    </row>
    <row r="40" ht="21" customHeight="1" outlineLevel="2">
      <c r="C40" t="str">
        <f>LINK!$C$1005</f>
        <v>Niveau 4</v>
      </c>
      <c r="D40">
        <f>VLOOKUP(C32,overview_of_services!$B$4:$I$52,8,FALSE)</f>
        <v>0</v>
      </c>
    </row>
    <row r="41" ht="21.75" customHeight="1" outlineLevel="2"/>
    <row r="42" ht="15.75" customHeight="1">
      <c r="D42" t="str">
        <f>LINK!$C$1007</f>
        <v>Sources d'information</v>
      </c>
      <c r="E42" t="str">
        <v xml:space="preserve"> </v>
      </c>
      <c r="F42" t="str">
        <v xml:space="preserve"> </v>
      </c>
      <c r="G42" t="str">
        <v xml:space="preserve"> </v>
      </c>
      <c r="H42" t="str">
        <v xml:space="preserve"> </v>
      </c>
      <c r="I42" t="str">
        <v xml:space="preserve"> </v>
      </c>
      <c r="J42" t="str">
        <v xml:space="preserve"> </v>
      </c>
      <c r="K42" t="str">
        <v xml:space="preserve"> </v>
      </c>
    </row>
    <row r="43" ht="15.75" customHeight="1">
      <c r="D43" t="str">
        <f>LINK!$C$1008</f>
        <v>Standard?</v>
      </c>
    </row>
    <row r="44" outlineLevel="1"/>
    <row r="45" ht="15.75" customHeight="1" outlineLevel="1"/>
    <row r="46" ht="15.75" customHeight="1">
      <c r="C46" t="str">
        <f>LINK!$C$998</f>
        <v>code</v>
      </c>
      <c r="D46" t="str">
        <f>LINK!$C$999</f>
        <v>service</v>
      </c>
      <c r="E46">
        <f>VLOOKUP(C47,overview_of_services!$B$4:$O$111,9,FALSE)</f>
        <v>0</v>
      </c>
    </row>
    <row r="47" ht="16.5" customHeight="1">
      <c r="C47" t="str">
        <f>LINK!C930</f>
        <v>EV-E1</v>
      </c>
      <c r="D47" t="str">
        <f>VLOOKUP(C47,overview_of_services!$B$4:$I$111,3,FALSE)</f>
        <v>Service à potentiel d'intelligence défini par l'utilisateur 36</v>
      </c>
      <c r="F47" t="str">
        <f>LINK!$C$1009</f>
        <v>Groupe de services</v>
      </c>
      <c r="G47" t="str">
        <f>VLOOKUP(C47,overview_of_services!$B$4:$I$111,2,FALSE)</f>
        <v>Groupe de services définis par l'utilisateur 36</v>
      </c>
      <c r="M47" t="str">
        <v>line</v>
      </c>
      <c r="N47">
        <f>ROW()</f>
        <v>47</v>
      </c>
    </row>
    <row r="48"/>
    <row r="49" ht="14.449999999999998" customHeight="1">
      <c r="C49" t="str">
        <f>LINK!$C$1000</f>
        <v>Niveaux de fonctionnalité</v>
      </c>
      <c r="E49" t="str">
        <f>LINK!$C$1006</f>
        <v>IMPACTS</v>
      </c>
    </row>
    <row r="50" ht="45.75" customHeight="1">
      <c r="E50" t="str">
        <f>LINK!$C$966</f>
        <v>Efficacité énergétique</v>
      </c>
      <c r="F50" t="str">
        <f>LINK!$C$967</f>
        <v>Flexibilité énergétique et stockage de l’énergie</v>
      </c>
      <c r="G50" t="str">
        <f>LINK!$C$968</f>
        <v>Confort</v>
      </c>
      <c r="H50" t="str">
        <f>LINK!$C$969</f>
        <v>Caractère pratique</v>
      </c>
      <c r="I50" t="str">
        <f>LINK!$C$970</f>
        <v>Santé, bien-être et accessibilité</v>
      </c>
      <c r="J50" t="str">
        <f>LINK!$C$971</f>
        <v>Entretien et prédiction des pannes</v>
      </c>
      <c r="K50" t="str">
        <f>LINK!$C$972</f>
        <v>Information des occupants</v>
      </c>
    </row>
    <row r="51" ht="15.75" customHeight="1">
      <c r="C51" t="str">
        <f>LINK!$C$1001</f>
        <v>Niveau 0</v>
      </c>
      <c r="D51" t="str">
        <f>VLOOKUP(C47,overview_of_services!$B$4:$I$111,4,FALSE)</f>
        <v>Niveau défini par l'utilisateur 1-0</v>
      </c>
      <c r="E51">
        <v>0</v>
      </c>
      <c r="F51">
        <v>0</v>
      </c>
      <c r="G51">
        <v>0</v>
      </c>
      <c r="H51">
        <v>0</v>
      </c>
      <c r="I51">
        <v>0</v>
      </c>
      <c r="J51">
        <v>0</v>
      </c>
      <c r="K51">
        <v>0</v>
      </c>
    </row>
    <row r="52">
      <c r="C52" t="str">
        <f>LINK!$C$1002</f>
        <v>Niveau 1</v>
      </c>
      <c r="D52" t="str">
        <f>VLOOKUP(C47,overview_of_services!$B$4:$I$111,5,FALSE)</f>
        <v>Niveau défini par l'utilisateur 1-1</v>
      </c>
      <c r="E52">
        <v>0</v>
      </c>
      <c r="F52">
        <v>0</v>
      </c>
      <c r="G52">
        <v>0</v>
      </c>
      <c r="H52">
        <v>0</v>
      </c>
      <c r="I52">
        <v>0</v>
      </c>
      <c r="J52">
        <v>0</v>
      </c>
      <c r="K52">
        <v>0</v>
      </c>
    </row>
    <row r="53">
      <c r="C53" t="str">
        <f>LINK!$C$1003</f>
        <v>Niveau 2</v>
      </c>
      <c r="D53" t="str">
        <f>VLOOKUP(C47,overview_of_services!$B$4:$I$111,6,FALSE)</f>
        <v>Niveau défini par l'utilisateur 1-2</v>
      </c>
      <c r="E53">
        <v>0</v>
      </c>
      <c r="F53">
        <v>0</v>
      </c>
      <c r="G53">
        <v>0</v>
      </c>
      <c r="H53">
        <v>0</v>
      </c>
      <c r="I53">
        <v>0</v>
      </c>
      <c r="J53">
        <v>0</v>
      </c>
      <c r="K53">
        <v>0</v>
      </c>
    </row>
    <row r="54">
      <c r="C54" t="str">
        <f>LINK!$C$1004</f>
        <v>Niveau 3</v>
      </c>
      <c r="D54" t="str">
        <f>VLOOKUP(C47,overview_of_services!$B$4:$I$111,7,FALSE)</f>
        <v>Niveau défini par l'utilisateur 1-3</v>
      </c>
      <c r="E54">
        <v>0</v>
      </c>
      <c r="F54">
        <v>0</v>
      </c>
      <c r="G54">
        <v>0</v>
      </c>
      <c r="H54">
        <v>0</v>
      </c>
      <c r="I54">
        <v>0</v>
      </c>
      <c r="J54">
        <v>0</v>
      </c>
      <c r="K54">
        <v>0</v>
      </c>
    </row>
    <row r="55">
      <c r="C55" t="str">
        <f>LINK!$C$1005</f>
        <v>Niveau 4</v>
      </c>
      <c r="D55" t="str">
        <f>VLOOKUP(C47,overview_of_services!$B$4:$I$111,8,FALSE)</f>
        <v>Niveau défini par l'utilisateur 1-4</v>
      </c>
      <c r="E55">
        <v>0</v>
      </c>
      <c r="F55">
        <v>0</v>
      </c>
      <c r="G55">
        <v>0</v>
      </c>
      <c r="H55">
        <v>0</v>
      </c>
      <c r="I55">
        <v>0</v>
      </c>
      <c r="J55">
        <v>0</v>
      </c>
      <c r="K55">
        <v>0</v>
      </c>
    </row>
    <row r="56" ht="15.75" customHeight="1"/>
    <row r="57" ht="15.75" customHeight="1">
      <c r="D57" t="str">
        <f>LINK!$C$1007</f>
        <v>Sources d'information</v>
      </c>
      <c r="E57" t="str">
        <v xml:space="preserve"> </v>
      </c>
      <c r="F57" t="str">
        <v xml:space="preserve"> </v>
      </c>
      <c r="G57" t="str">
        <v xml:space="preserve"> </v>
      </c>
      <c r="H57" t="str">
        <v xml:space="preserve"> </v>
      </c>
      <c r="I57" t="str">
        <v xml:space="preserve"> </v>
      </c>
      <c r="J57" t="str">
        <v xml:space="preserve"> </v>
      </c>
      <c r="K57" t="str">
        <v xml:space="preserve"> </v>
      </c>
    </row>
    <row r="58" ht="15.75" customHeight="1">
      <c r="D58" t="str">
        <f>LINK!$C$1008</f>
        <v>Standard?</v>
      </c>
    </row>
    <row r="59" ht="15.75" customHeight="1"/>
    <row r="60" ht="15.75" customHeight="1">
      <c r="C60" t="str">
        <f>LINK!$C$998</f>
        <v>code</v>
      </c>
      <c r="D60" t="str">
        <f>LINK!$C$999</f>
        <v>service</v>
      </c>
      <c r="E60">
        <f>VLOOKUP(C61,overview_of_services!$B$4:$O$111,9,FALSE)</f>
        <v>0</v>
      </c>
    </row>
    <row r="61" ht="16.5" customHeight="1">
      <c r="C61" t="str">
        <f>LINK!C931</f>
        <v>EV-E2</v>
      </c>
      <c r="D61" t="str">
        <f>VLOOKUP(C61,overview_of_services!$B$4:$I$111,3,FALSE)</f>
        <v>Service à potentiel d'intelligence défini par l'utilisateur 37</v>
      </c>
      <c r="F61" t="str">
        <f>LINK!$C$1009</f>
        <v>Groupe de services</v>
      </c>
      <c r="G61" t="str">
        <f>VLOOKUP(C61,overview_of_services!$B$4:$I$111,2,FALSE)</f>
        <v>Groupe de services définis par l'utilisateur 37</v>
      </c>
      <c r="M61" t="str">
        <v>line</v>
      </c>
      <c r="N61">
        <f>ROW()</f>
        <v>61</v>
      </c>
    </row>
    <row r="62"/>
    <row r="63" ht="14.449999999999998" customHeight="1">
      <c r="C63" t="str">
        <f>LINK!$C$1000</f>
        <v>Niveaux de fonctionnalité</v>
      </c>
      <c r="E63" t="str">
        <f>LINK!$C$1006</f>
        <v>IMPACTS</v>
      </c>
    </row>
    <row r="64" ht="45.75" customHeight="1">
      <c r="E64" t="str">
        <f>LINK!$C$966</f>
        <v>Efficacité énergétique</v>
      </c>
      <c r="F64" t="str">
        <f>LINK!$C$967</f>
        <v>Flexibilité énergétique et stockage de l’énergie</v>
      </c>
      <c r="G64" t="str">
        <f>LINK!$C$968</f>
        <v>Confort</v>
      </c>
      <c r="H64" t="str">
        <f>LINK!$C$969</f>
        <v>Caractère pratique</v>
      </c>
      <c r="I64" t="str">
        <f>LINK!$C$970</f>
        <v>Santé, bien-être et accessibilité</v>
      </c>
      <c r="J64" t="str">
        <f>LINK!$C$971</f>
        <v>Entretien et prédiction des pannes</v>
      </c>
      <c r="K64" t="str">
        <f>LINK!$C$972</f>
        <v>Information des occupants</v>
      </c>
    </row>
    <row r="65" ht="15.75" customHeight="1">
      <c r="C65" t="str">
        <f>LINK!$C$1001</f>
        <v>Niveau 0</v>
      </c>
      <c r="D65" t="str">
        <f>VLOOKUP(C61,overview_of_services!$B$4:$I$111,4,FALSE)</f>
        <v>Niveau défini par l'utilisateur 1-0</v>
      </c>
      <c r="E65">
        <v>0</v>
      </c>
      <c r="F65">
        <v>0</v>
      </c>
      <c r="G65">
        <v>0</v>
      </c>
      <c r="H65">
        <v>0</v>
      </c>
      <c r="I65">
        <v>0</v>
      </c>
      <c r="J65">
        <v>0</v>
      </c>
      <c r="K65">
        <v>0</v>
      </c>
    </row>
    <row r="66">
      <c r="C66" t="str">
        <f>LINK!$C$1002</f>
        <v>Niveau 1</v>
      </c>
      <c r="D66" t="str">
        <f>VLOOKUP(C61,overview_of_services!$B$4:$I$111,5,FALSE)</f>
        <v>Niveau défini par l'utilisateur 1-1</v>
      </c>
      <c r="E66">
        <v>0</v>
      </c>
      <c r="F66">
        <v>0</v>
      </c>
      <c r="G66">
        <v>0</v>
      </c>
      <c r="H66">
        <v>0</v>
      </c>
      <c r="I66">
        <v>0</v>
      </c>
      <c r="J66">
        <v>0</v>
      </c>
      <c r="K66">
        <v>0</v>
      </c>
    </row>
    <row r="67">
      <c r="C67" t="str">
        <f>LINK!$C$1003</f>
        <v>Niveau 2</v>
      </c>
      <c r="D67" t="str">
        <f>VLOOKUP(C61,overview_of_services!$B$4:$I$111,6,FALSE)</f>
        <v>Niveau défini par l'utilisateur 1-2</v>
      </c>
      <c r="E67">
        <v>0</v>
      </c>
      <c r="F67">
        <v>0</v>
      </c>
      <c r="G67">
        <v>0</v>
      </c>
      <c r="H67">
        <v>0</v>
      </c>
      <c r="I67">
        <v>0</v>
      </c>
      <c r="J67">
        <v>0</v>
      </c>
      <c r="K67">
        <v>0</v>
      </c>
    </row>
    <row r="68">
      <c r="C68" t="str">
        <f>LINK!$C$1004</f>
        <v>Niveau 3</v>
      </c>
      <c r="D68" t="str">
        <f>VLOOKUP(C61,overview_of_services!$B$4:$I$111,7,FALSE)</f>
        <v>Niveau défini par l'utilisateur 1-3</v>
      </c>
      <c r="E68">
        <v>0</v>
      </c>
      <c r="F68">
        <v>0</v>
      </c>
      <c r="G68">
        <v>0</v>
      </c>
      <c r="H68">
        <v>0</v>
      </c>
      <c r="I68">
        <v>0</v>
      </c>
      <c r="J68">
        <v>0</v>
      </c>
      <c r="K68">
        <v>0</v>
      </c>
    </row>
    <row r="69">
      <c r="C69" t="str">
        <f>LINK!$C$1005</f>
        <v>Niveau 4</v>
      </c>
      <c r="D69" t="str">
        <f>VLOOKUP(C61,overview_of_services!$B$4:$I$111,8,FALSE)</f>
        <v>Niveau défini par l'utilisateur 1-4</v>
      </c>
      <c r="E69">
        <v>0</v>
      </c>
      <c r="F69">
        <v>0</v>
      </c>
      <c r="G69">
        <v>0</v>
      </c>
      <c r="H69">
        <v>0</v>
      </c>
      <c r="I69">
        <v>0</v>
      </c>
      <c r="J69">
        <v>0</v>
      </c>
      <c r="K69">
        <v>0</v>
      </c>
    </row>
    <row r="70" ht="15.75" customHeight="1"/>
    <row r="71" ht="15.75" customHeight="1">
      <c r="D71" t="str">
        <f>LINK!$C$1007</f>
        <v>Sources d'information</v>
      </c>
      <c r="E71" t="str">
        <v xml:space="preserve"> </v>
      </c>
      <c r="F71" t="str">
        <v xml:space="preserve"> </v>
      </c>
      <c r="G71" t="str">
        <v xml:space="preserve"> </v>
      </c>
      <c r="H71" t="str">
        <v xml:space="preserve"> </v>
      </c>
      <c r="I71" t="str">
        <v xml:space="preserve"> </v>
      </c>
      <c r="J71" t="str">
        <v xml:space="preserve"> </v>
      </c>
      <c r="K71" t="str">
        <v xml:space="preserve"> </v>
      </c>
    </row>
    <row r="72" ht="15.75" customHeight="1">
      <c r="D72" t="str">
        <f>LINK!$C$1008</f>
        <v>Standard?</v>
      </c>
    </row>
    <row r="73" ht="15.75" customHeight="1"/>
    <row r="74" ht="15.75" customHeight="1">
      <c r="C74" t="str">
        <f>LINK!$C$998</f>
        <v>code</v>
      </c>
      <c r="D74" t="str">
        <f>LINK!$C$999</f>
        <v>service</v>
      </c>
      <c r="E74">
        <f>VLOOKUP(C75,overview_of_services!$B$4:$O$111,9,FALSE)</f>
        <v>0</v>
      </c>
    </row>
    <row r="75" ht="16.5" customHeight="1">
      <c r="C75" t="str">
        <f>LINK!C932</f>
        <v>EV-E3</v>
      </c>
      <c r="D75" t="str">
        <f>VLOOKUP(C75,overview_of_services!$B$4:$I$111,3,FALSE)</f>
        <v>Service à potentiel d'intelligence défini par l'utilisateur 38</v>
      </c>
      <c r="F75" t="str">
        <f>LINK!$C$1009</f>
        <v>Groupe de services</v>
      </c>
      <c r="G75" t="str">
        <f>VLOOKUP(C75,overview_of_services!$B$4:$I$111,2,FALSE)</f>
        <v>Groupe de services définis par l'utilisateur 38</v>
      </c>
      <c r="M75" t="str">
        <v>line</v>
      </c>
      <c r="N75">
        <f>ROW()</f>
        <v>75</v>
      </c>
    </row>
    <row r="76"/>
    <row r="77" ht="14.449999999999998" customHeight="1">
      <c r="C77" t="str">
        <f>LINK!$C$1000</f>
        <v>Niveaux de fonctionnalité</v>
      </c>
      <c r="E77" t="str">
        <f>LINK!$C$1006</f>
        <v>IMPACTS</v>
      </c>
    </row>
    <row r="78" ht="45.75" customHeight="1">
      <c r="E78" t="str">
        <f>LINK!$C$966</f>
        <v>Efficacité énergétique</v>
      </c>
      <c r="F78" t="str">
        <f>LINK!$C$967</f>
        <v>Flexibilité énergétique et stockage de l’énergie</v>
      </c>
      <c r="G78" t="str">
        <f>LINK!$C$968</f>
        <v>Confort</v>
      </c>
      <c r="H78" t="str">
        <f>LINK!$C$969</f>
        <v>Caractère pratique</v>
      </c>
      <c r="I78" t="str">
        <f>LINK!$C$970</f>
        <v>Santé, bien-être et accessibilité</v>
      </c>
      <c r="J78" t="str">
        <f>LINK!$C$971</f>
        <v>Entretien et prédiction des pannes</v>
      </c>
      <c r="K78" t="str">
        <f>LINK!$C$972</f>
        <v>Information des occupants</v>
      </c>
    </row>
    <row r="79" ht="15.75" customHeight="1">
      <c r="C79" t="str">
        <f>LINK!$C$1001</f>
        <v>Niveau 0</v>
      </c>
      <c r="D79" t="str">
        <f>VLOOKUP(C75,overview_of_services!$B$4:$I$111,4,FALSE)</f>
        <v>Niveau défini par l'utilisateur 1-0</v>
      </c>
      <c r="E79">
        <v>0</v>
      </c>
      <c r="F79">
        <v>0</v>
      </c>
      <c r="G79">
        <v>0</v>
      </c>
      <c r="H79">
        <v>0</v>
      </c>
      <c r="I79">
        <v>0</v>
      </c>
      <c r="J79">
        <v>0</v>
      </c>
      <c r="K79">
        <v>0</v>
      </c>
    </row>
    <row r="80">
      <c r="C80" t="str">
        <f>LINK!$C$1002</f>
        <v>Niveau 1</v>
      </c>
      <c r="D80" t="str">
        <f>VLOOKUP(C75,overview_of_services!$B$4:$I$111,5,FALSE)</f>
        <v>Niveau défini par l'utilisateur 1-1</v>
      </c>
      <c r="E80">
        <v>0</v>
      </c>
      <c r="F80">
        <v>0</v>
      </c>
      <c r="G80">
        <v>0</v>
      </c>
      <c r="H80">
        <v>0</v>
      </c>
      <c r="I80">
        <v>0</v>
      </c>
      <c r="J80">
        <v>0</v>
      </c>
      <c r="K80">
        <v>0</v>
      </c>
    </row>
    <row r="81">
      <c r="C81" t="str">
        <f>LINK!$C$1003</f>
        <v>Niveau 2</v>
      </c>
      <c r="D81" t="str">
        <f>VLOOKUP(C75,overview_of_services!$B$4:$I$111,6,FALSE)</f>
        <v>Niveau défini par l'utilisateur 1-2</v>
      </c>
      <c r="E81">
        <v>0</v>
      </c>
      <c r="F81">
        <v>0</v>
      </c>
      <c r="G81">
        <v>0</v>
      </c>
      <c r="H81">
        <v>0</v>
      </c>
      <c r="I81">
        <v>0</v>
      </c>
      <c r="J81">
        <v>0</v>
      </c>
      <c r="K81">
        <v>0</v>
      </c>
    </row>
    <row r="82">
      <c r="C82" t="str">
        <f>LINK!$C$1004</f>
        <v>Niveau 3</v>
      </c>
      <c r="D82" t="str">
        <f>VLOOKUP(C75,overview_of_services!$B$4:$I$111,7,FALSE)</f>
        <v>Niveau défini par l'utilisateur 1-3</v>
      </c>
      <c r="E82">
        <v>0</v>
      </c>
      <c r="F82">
        <v>0</v>
      </c>
      <c r="G82">
        <v>0</v>
      </c>
      <c r="H82">
        <v>0</v>
      </c>
      <c r="I82">
        <v>0</v>
      </c>
      <c r="J82">
        <v>0</v>
      </c>
      <c r="K82">
        <v>0</v>
      </c>
    </row>
    <row r="83">
      <c r="C83" t="str">
        <f>LINK!$C$1005</f>
        <v>Niveau 4</v>
      </c>
      <c r="D83" t="str">
        <f>VLOOKUP(C75,overview_of_services!$B$4:$I$111,8,FALSE)</f>
        <v>Niveau défini par l'utilisateur 1-4</v>
      </c>
      <c r="E83">
        <v>0</v>
      </c>
      <c r="F83">
        <v>0</v>
      </c>
      <c r="G83">
        <v>0</v>
      </c>
      <c r="H83">
        <v>0</v>
      </c>
      <c r="I83">
        <v>0</v>
      </c>
      <c r="J83">
        <v>0</v>
      </c>
      <c r="K83">
        <v>0</v>
      </c>
    </row>
    <row r="84" ht="15.75" customHeight="1"/>
    <row r="85" ht="15.75" customHeight="1">
      <c r="D85" t="str">
        <f>LINK!$C$1007</f>
        <v>Sources d'information</v>
      </c>
      <c r="E85" t="str">
        <v xml:space="preserve"> </v>
      </c>
      <c r="F85" t="str">
        <v xml:space="preserve"> </v>
      </c>
      <c r="G85" t="str">
        <v xml:space="preserve"> </v>
      </c>
      <c r="H85" t="str">
        <v xml:space="preserve"> </v>
      </c>
      <c r="I85" t="str">
        <v xml:space="preserve"> </v>
      </c>
      <c r="J85" t="str">
        <v xml:space="preserve"> </v>
      </c>
      <c r="K85" t="str">
        <v xml:space="preserve"> </v>
      </c>
    </row>
    <row r="86" ht="15.75" customHeight="1">
      <c r="D86" t="str">
        <f>LINK!$C$1008</f>
        <v>Standard?</v>
      </c>
    </row>
    <row r="87" ht="15.75" customHeight="1"/>
    <row r="88" ht="15.75" customHeight="1">
      <c r="C88" t="str">
        <f>LINK!$C$998</f>
        <v>code</v>
      </c>
      <c r="D88" t="str">
        <f>LINK!$C$999</f>
        <v>service</v>
      </c>
      <c r="E88">
        <f>VLOOKUP(C89,overview_of_services!$B$4:$O$111,9,FALSE)</f>
        <v>0</v>
      </c>
    </row>
    <row r="89" ht="16.5" customHeight="1">
      <c r="C89" t="str">
        <f>LINK!C933</f>
        <v>EV-E4</v>
      </c>
      <c r="D89" t="str">
        <f>VLOOKUP(C89,overview_of_services!$B$4:$I$111,3,FALSE)</f>
        <v>Service à potentiel d'intelligence défini par l'utilisateur 39</v>
      </c>
      <c r="F89" t="str">
        <f>LINK!$C$1009</f>
        <v>Groupe de services</v>
      </c>
      <c r="G89" t="str">
        <f>VLOOKUP(C89,overview_of_services!$B$4:$I$111,2,FALSE)</f>
        <v>Groupe de services définis par l'utilisateur 39</v>
      </c>
      <c r="M89" t="str">
        <v>line</v>
      </c>
      <c r="N89">
        <f>ROW()</f>
        <v>89</v>
      </c>
    </row>
    <row r="90"/>
    <row r="91" ht="14.449999999999998" customHeight="1">
      <c r="C91" t="str">
        <f>LINK!$C$1000</f>
        <v>Niveaux de fonctionnalité</v>
      </c>
      <c r="E91" t="str">
        <f>LINK!$C$1006</f>
        <v>IMPACTS</v>
      </c>
    </row>
    <row r="92" ht="45.75" customHeight="1">
      <c r="E92" t="str">
        <f>LINK!$C$966</f>
        <v>Efficacité énergétique</v>
      </c>
      <c r="F92" t="str">
        <f>LINK!$C$967</f>
        <v>Flexibilité énergétique et stockage de l’énergie</v>
      </c>
      <c r="G92" t="str">
        <f>LINK!$C$968</f>
        <v>Confort</v>
      </c>
      <c r="H92" t="str">
        <f>LINK!$C$969</f>
        <v>Caractère pratique</v>
      </c>
      <c r="I92" t="str">
        <f>LINK!$C$970</f>
        <v>Santé, bien-être et accessibilité</v>
      </c>
      <c r="J92" t="str">
        <f>LINK!$C$971</f>
        <v>Entretien et prédiction des pannes</v>
      </c>
      <c r="K92" t="str">
        <f>LINK!$C$972</f>
        <v>Information des occupants</v>
      </c>
    </row>
    <row r="93" ht="15.75" customHeight="1">
      <c r="C93" t="str">
        <f>LINK!$C$1001</f>
        <v>Niveau 0</v>
      </c>
      <c r="D93" t="str">
        <f>VLOOKUP(C89,overview_of_services!$B$4:$I$111,4,FALSE)</f>
        <v>Niveau défini par l'utilisateur 1-0</v>
      </c>
      <c r="E93">
        <v>0</v>
      </c>
      <c r="F93">
        <v>0</v>
      </c>
      <c r="G93">
        <v>0</v>
      </c>
      <c r="H93">
        <v>0</v>
      </c>
      <c r="I93">
        <v>0</v>
      </c>
      <c r="J93">
        <v>0</v>
      </c>
      <c r="K93">
        <v>0</v>
      </c>
    </row>
    <row r="94">
      <c r="C94" t="str">
        <f>LINK!$C$1002</f>
        <v>Niveau 1</v>
      </c>
      <c r="D94" t="str">
        <f>VLOOKUP(C89,overview_of_services!$B$4:$I$111,5,FALSE)</f>
        <v>Niveau défini par l'utilisateur 1-1</v>
      </c>
      <c r="E94">
        <v>0</v>
      </c>
      <c r="F94">
        <v>0</v>
      </c>
      <c r="G94">
        <v>0</v>
      </c>
      <c r="H94">
        <v>0</v>
      </c>
      <c r="I94">
        <v>0</v>
      </c>
      <c r="J94">
        <v>0</v>
      </c>
      <c r="K94">
        <v>0</v>
      </c>
    </row>
    <row r="95">
      <c r="C95" t="str">
        <f>LINK!$C$1003</f>
        <v>Niveau 2</v>
      </c>
      <c r="D95" t="str">
        <f>VLOOKUP(C89,overview_of_services!$B$4:$I$111,6,FALSE)</f>
        <v>Niveau défini par l'utilisateur 1-2</v>
      </c>
      <c r="E95">
        <v>0</v>
      </c>
      <c r="F95">
        <v>0</v>
      </c>
      <c r="G95">
        <v>0</v>
      </c>
      <c r="H95">
        <v>0</v>
      </c>
      <c r="I95">
        <v>0</v>
      </c>
      <c r="J95">
        <v>0</v>
      </c>
      <c r="K95">
        <v>0</v>
      </c>
    </row>
    <row r="96">
      <c r="C96" t="str">
        <f>LINK!$C$1004</f>
        <v>Niveau 3</v>
      </c>
      <c r="D96" t="str">
        <f>VLOOKUP(C89,overview_of_services!$B$4:$I$111,7,FALSE)</f>
        <v>Niveau défini par l'utilisateur 1-3</v>
      </c>
      <c r="E96">
        <v>0</v>
      </c>
      <c r="F96">
        <v>0</v>
      </c>
      <c r="G96">
        <v>0</v>
      </c>
      <c r="H96">
        <v>0</v>
      </c>
      <c r="I96">
        <v>0</v>
      </c>
      <c r="J96">
        <v>0</v>
      </c>
      <c r="K96">
        <v>0</v>
      </c>
    </row>
    <row r="97">
      <c r="C97" t="str">
        <f>LINK!$C$1005</f>
        <v>Niveau 4</v>
      </c>
      <c r="D97" t="str">
        <f>VLOOKUP(C89,overview_of_services!$B$4:$I$111,8,FALSE)</f>
        <v>Niveau défini par l'utilisateur 1-4</v>
      </c>
      <c r="E97">
        <v>0</v>
      </c>
      <c r="F97">
        <v>0</v>
      </c>
      <c r="G97">
        <v>0</v>
      </c>
      <c r="H97">
        <v>0</v>
      </c>
      <c r="I97">
        <v>0</v>
      </c>
      <c r="J97">
        <v>0</v>
      </c>
      <c r="K97">
        <v>0</v>
      </c>
    </row>
    <row r="98" ht="15.75" customHeight="1"/>
    <row r="99" ht="15.75" customHeight="1">
      <c r="D99" t="str">
        <f>LINK!$C$1007</f>
        <v>Sources d'information</v>
      </c>
      <c r="E99" t="str">
        <v xml:space="preserve"> </v>
      </c>
      <c r="F99" t="str">
        <v xml:space="preserve"> </v>
      </c>
      <c r="G99" t="str">
        <v xml:space="preserve"> </v>
      </c>
      <c r="H99" t="str">
        <v xml:space="preserve"> </v>
      </c>
      <c r="I99" t="str">
        <v xml:space="preserve"> </v>
      </c>
      <c r="J99" t="str">
        <v xml:space="preserve"> </v>
      </c>
      <c r="K99" t="str">
        <v xml:space="preserve"> </v>
      </c>
    </row>
    <row r="100" ht="15.75" customHeight="1">
      <c r="D100" t="str">
        <f>LINK!$C$1008</f>
        <v>Standard?</v>
      </c>
    </row>
    <row r="101" ht="15.75" customHeight="1"/>
    <row r="102" ht="15.75" customHeight="1">
      <c r="C102" t="str">
        <f>LINK!$C$998</f>
        <v>code</v>
      </c>
      <c r="D102" t="str">
        <f>LINK!$C$999</f>
        <v>service</v>
      </c>
      <c r="E102">
        <f>VLOOKUP(C103,overview_of_services!$B$4:$O$111,9,FALSE)</f>
        <v>0</v>
      </c>
    </row>
    <row r="103" ht="16.5" customHeight="1">
      <c r="C103" t="str">
        <f>LINK!C934</f>
        <v>EV-E5</v>
      </c>
      <c r="D103" t="str">
        <f>VLOOKUP(C103,overview_of_services!$B$4:$I$111,3,FALSE)</f>
        <v>Service à potentiel d'intelligence défini par l'utilisateur 40</v>
      </c>
      <c r="F103" t="str">
        <f>LINK!$C$1009</f>
        <v>Groupe de services</v>
      </c>
      <c r="G103" t="str">
        <f>VLOOKUP(C103,overview_of_services!$B$4:$I$111,2,FALSE)</f>
        <v>Groupe de services définis par l'utilisateur 40</v>
      </c>
      <c r="M103" t="str">
        <v>line</v>
      </c>
      <c r="N103">
        <f>ROW()</f>
        <v>103</v>
      </c>
    </row>
    <row r="104"/>
    <row r="105" ht="14.449999999999998" customHeight="1">
      <c r="C105" t="str">
        <f>LINK!$C$1000</f>
        <v>Niveaux de fonctionnalité</v>
      </c>
      <c r="E105" t="str">
        <f>LINK!$C$1006</f>
        <v>IMPACTS</v>
      </c>
    </row>
    <row r="106" ht="45.75" customHeight="1">
      <c r="E106" t="str">
        <f>LINK!$C$966</f>
        <v>Efficacité énergétique</v>
      </c>
      <c r="F106" t="str">
        <f>LINK!$C$967</f>
        <v>Flexibilité énergétique et stockage de l’énergie</v>
      </c>
      <c r="G106" t="str">
        <f>LINK!$C$968</f>
        <v>Confort</v>
      </c>
      <c r="H106" t="str">
        <f>LINK!$C$969</f>
        <v>Caractère pratique</v>
      </c>
      <c r="I106" t="str">
        <f>LINK!$C$970</f>
        <v>Santé, bien-être et accessibilité</v>
      </c>
      <c r="J106" t="str">
        <f>LINK!$C$971</f>
        <v>Entretien et prédiction des pannes</v>
      </c>
      <c r="K106" t="str">
        <f>LINK!$C$972</f>
        <v>Information des occupants</v>
      </c>
    </row>
    <row r="107" ht="15.75" customHeight="1">
      <c r="C107" t="str">
        <f>LINK!$C$1001</f>
        <v>Niveau 0</v>
      </c>
      <c r="D107" t="str">
        <f>VLOOKUP(C103,overview_of_services!$B$4:$I$111,4,FALSE)</f>
        <v>Niveau défini par l'utilisateur 1-0</v>
      </c>
      <c r="E107">
        <v>0</v>
      </c>
      <c r="F107">
        <v>0</v>
      </c>
      <c r="G107">
        <v>0</v>
      </c>
      <c r="H107">
        <v>0</v>
      </c>
      <c r="I107">
        <v>0</v>
      </c>
      <c r="J107">
        <v>0</v>
      </c>
      <c r="K107">
        <v>0</v>
      </c>
    </row>
    <row r="108">
      <c r="C108" t="str">
        <f>LINK!$C$1002</f>
        <v>Niveau 1</v>
      </c>
      <c r="D108" t="str">
        <f>VLOOKUP(C103,overview_of_services!$B$4:$I$111,5,FALSE)</f>
        <v>Niveau défini par l'utilisateur 1-1</v>
      </c>
      <c r="E108">
        <v>0</v>
      </c>
      <c r="F108">
        <v>0</v>
      </c>
      <c r="G108">
        <v>0</v>
      </c>
      <c r="H108">
        <v>0</v>
      </c>
      <c r="I108">
        <v>0</v>
      </c>
      <c r="J108">
        <v>0</v>
      </c>
      <c r="K108">
        <v>0</v>
      </c>
    </row>
    <row r="109">
      <c r="C109" t="str">
        <f>LINK!$C$1003</f>
        <v>Niveau 2</v>
      </c>
      <c r="D109" t="str">
        <f>VLOOKUP(C103,overview_of_services!$B$4:$I$111,6,FALSE)</f>
        <v>Niveau défini par l'utilisateur 1-2</v>
      </c>
      <c r="E109">
        <v>0</v>
      </c>
      <c r="F109">
        <v>0</v>
      </c>
      <c r="G109">
        <v>0</v>
      </c>
      <c r="H109">
        <v>0</v>
      </c>
      <c r="I109">
        <v>0</v>
      </c>
      <c r="J109">
        <v>0</v>
      </c>
      <c r="K109">
        <v>0</v>
      </c>
    </row>
    <row r="110">
      <c r="C110" t="str">
        <f>LINK!$C$1004</f>
        <v>Niveau 3</v>
      </c>
      <c r="D110" t="str">
        <f>VLOOKUP(C103,overview_of_services!$B$4:$I$111,7,FALSE)</f>
        <v>Niveau défini par l'utilisateur 1-3</v>
      </c>
      <c r="E110">
        <v>0</v>
      </c>
      <c r="F110">
        <v>0</v>
      </c>
      <c r="G110">
        <v>0</v>
      </c>
      <c r="H110">
        <v>0</v>
      </c>
      <c r="I110">
        <v>0</v>
      </c>
      <c r="J110">
        <v>0</v>
      </c>
      <c r="K110">
        <v>0</v>
      </c>
    </row>
    <row r="111">
      <c r="C111" t="str">
        <f>LINK!$C$1005</f>
        <v>Niveau 4</v>
      </c>
      <c r="D111" t="str">
        <f>VLOOKUP(C103,overview_of_services!$B$4:$I$111,8,FALSE)</f>
        <v>Niveau défini par l'utilisateur 1-4</v>
      </c>
      <c r="E111">
        <v>0</v>
      </c>
      <c r="F111">
        <v>0</v>
      </c>
      <c r="G111">
        <v>0</v>
      </c>
      <c r="H111">
        <v>0</v>
      </c>
      <c r="I111">
        <v>0</v>
      </c>
      <c r="J111">
        <v>0</v>
      </c>
      <c r="K111">
        <v>0</v>
      </c>
    </row>
    <row r="112" ht="15.75" customHeight="1"/>
    <row r="113" ht="15.75" customHeight="1">
      <c r="D113" t="str">
        <f>LINK!$C$1007</f>
        <v>Sources d'information</v>
      </c>
      <c r="E113" t="str">
        <v xml:space="preserve"> </v>
      </c>
      <c r="F113" t="str">
        <v xml:space="preserve"> </v>
      </c>
      <c r="G113" t="str">
        <v xml:space="preserve"> </v>
      </c>
      <c r="H113" t="str">
        <v xml:space="preserve"> </v>
      </c>
      <c r="I113" t="str">
        <v xml:space="preserve"> </v>
      </c>
      <c r="J113" t="str">
        <v xml:space="preserve"> </v>
      </c>
      <c r="K113" t="str">
        <v xml:space="preserve"> </v>
      </c>
    </row>
    <row r="114" ht="15.75" customHeight="1">
      <c r="D114" t="str">
        <f>LINK!$C$1008</f>
        <v>Standard?</v>
      </c>
    </row>
  </sheetData>
  <mergeCells count="24">
    <mergeCell ref="G32:H32"/>
    <mergeCell ref="C34:D35"/>
    <mergeCell ref="E34:K34"/>
    <mergeCell ref="G18:H18"/>
    <mergeCell ref="G4:H4"/>
    <mergeCell ref="C6:D7"/>
    <mergeCell ref="E6:K6"/>
    <mergeCell ref="C20:D21"/>
    <mergeCell ref="E20:K20"/>
    <mergeCell ref="G47:H47"/>
    <mergeCell ref="C49:D50"/>
    <mergeCell ref="E49:K49"/>
    <mergeCell ref="G61:H61"/>
    <mergeCell ref="C63:D64"/>
    <mergeCell ref="E63:K63"/>
    <mergeCell ref="G103:H103"/>
    <mergeCell ref="C105:D106"/>
    <mergeCell ref="E105:K105"/>
    <mergeCell ref="G75:H75"/>
    <mergeCell ref="C77:D78"/>
    <mergeCell ref="E77:K77"/>
    <mergeCell ref="G89:H89"/>
    <mergeCell ref="C91:D92"/>
    <mergeCell ref="E91:K91"/>
  </mergeCells>
  <pageMargins left="0.7" right="0.7" top="0.75" bottom="0.75" header="0.3" footer="0.3"/>
  <ignoredErrors>
    <ignoredError numberStoredAsText="1" sqref="A1:O114"/>
  </ignoredErrors>
</worksheet>
</file>

<file path=xl/worksheets/sheet19.xml><?xml version="1.0" encoding="utf-8"?>
<worksheet xmlns="http://schemas.openxmlformats.org/spreadsheetml/2006/main" xmlns:r="http://schemas.openxmlformats.org/officeDocument/2006/relationships">
  <dimension ref="A1:O191"/>
  <sheetViews>
    <sheetView workbookViewId="0" rightToLeft="0"/>
  </sheetViews>
  <cols>
    <col min="1" max="1" customWidth="1" width="3.42578125"/>
    <col min="2" max="2" customWidth="1" width="5.42578125"/>
    <col min="3" max="3" customWidth="1" width="14.42578125"/>
    <col min="4" max="4" customWidth="1" width="60.42578125"/>
    <col min="5" max="5" customWidth="1" width="15.42578125"/>
    <col min="6" max="6" customWidth="1" width="15.42578125"/>
    <col min="7" max="7" customWidth="1" width="15.42578125"/>
    <col min="8" max="8" customWidth="1" width="15.42578125"/>
    <col min="9" max="9" customWidth="1" width="15.42578125"/>
    <col min="10" max="10" customWidth="1" width="15.42578125"/>
    <col min="11" max="11" customWidth="1" width="15.42578125"/>
    <col min="12" max="12" customWidth="1" width="9.42578125"/>
    <col min="13" max="13" customWidth="1" width="9.42578125" hidden="true" level="1" outlineLevel="1"/>
    <col min="14" max="14" customWidth="1" width="9.42578125" hidden="true" level="1" outlineLevel="1"/>
    <col min="15" max="15" customWidth="1" width="9.42578125"/>
    <col min="16" max="16" customWidth="1" width="9.42578125"/>
    <col min="17" max="17" customWidth="1" width="9.42578125"/>
    <col min="18" max="18" customWidth="1" width="9.42578125"/>
    <col min="19" max="19" customWidth="1" width="9.42578125"/>
    <col min="20" max="20" customWidth="1" width="9.42578125"/>
    <col min="21" max="21" customWidth="1" width="9.42578125"/>
    <col min="22" max="22" customWidth="1" width="9.42578125"/>
    <col min="23" max="23" customWidth="1" width="9.42578125"/>
    <col min="24" max="24" customWidth="1" width="9.42578125"/>
    <col min="25" max="25" customWidth="1" width="9.42578125"/>
    <col min="26" max="26" customWidth="1" width="9.42578125"/>
    <col min="27" max="27" customWidth="1" width="9.42578125"/>
    <col min="28" max="28" customWidth="1" width="9.42578125"/>
    <col min="29" max="29" customWidth="1" width="9.42578125"/>
    <col min="30" max="30" customWidth="1" width="9.42578125"/>
    <col min="31" max="31" customWidth="1" width="9.42578125"/>
    <col min="32" max="32" customWidth="1" width="9.42578125"/>
    <col min="33" max="33" customWidth="1" width="9.42578125"/>
    <col min="34" max="34" customWidth="1" width="9.42578125"/>
    <col min="35" max="35" customWidth="1" width="9.42578125"/>
    <col min="36" max="36" customWidth="1" width="9.42578125"/>
    <col min="37" max="37" customWidth="1" width="9.42578125"/>
    <col min="38" max="38" customWidth="1" width="9.42578125"/>
    <col min="39" max="39" customWidth="1" width="9.42578125"/>
    <col min="40" max="40" customWidth="1" width="9.42578125"/>
    <col min="41" max="41" customWidth="1" width="9.42578125"/>
    <col min="42" max="42" customWidth="1" width="9.42578125"/>
    <col min="43" max="43" customWidth="1" width="9.42578125"/>
    <col min="44" max="44" customWidth="1" width="9.42578125"/>
    <col min="45" max="45" customWidth="1" width="9.42578125"/>
    <col min="46" max="46" customWidth="1" width="9.42578125"/>
    <col min="47" max="47" customWidth="1" width="9.42578125"/>
    <col min="48" max="48" customWidth="1" width="9.42578125"/>
    <col min="49" max="49" customWidth="1" width="9.42578125"/>
    <col min="50" max="50" customWidth="1" width="9.42578125"/>
    <col min="51" max="51" customWidth="1" width="9.42578125"/>
    <col min="52" max="52" customWidth="1" width="9.42578125"/>
    <col min="53" max="53" customWidth="1" width="9.42578125"/>
    <col min="54" max="54" customWidth="1" width="9.42578125"/>
    <col min="55" max="55" customWidth="1" width="9.42578125"/>
    <col min="56" max="56" customWidth="1" width="9.42578125"/>
    <col min="57" max="57" customWidth="1" width="9.42578125"/>
    <col min="58" max="58" customWidth="1" width="9.42578125"/>
    <col min="59" max="59" customWidth="1" width="9.42578125"/>
    <col min="60" max="60" customWidth="1" width="9.42578125"/>
    <col min="61" max="61" customWidth="1" width="9.42578125"/>
    <col min="62" max="62" customWidth="1" width="9.42578125"/>
    <col min="63" max="63" customWidth="1" width="9.42578125"/>
    <col min="64" max="64" customWidth="1" width="9.42578125"/>
    <col min="65" max="65" customWidth="1" width="9.42578125"/>
    <col min="66" max="66" customWidth="1" width="9.42578125"/>
    <col min="67" max="67" customWidth="1" width="9.42578125"/>
    <col min="68" max="68" customWidth="1" width="9.42578125"/>
    <col min="69" max="69" customWidth="1" width="9.42578125"/>
    <col min="70" max="70" customWidth="1" width="9.42578125"/>
    <col min="71" max="71" customWidth="1" width="9.42578125"/>
    <col min="72" max="72" customWidth="1" width="9.42578125"/>
    <col min="73" max="73" customWidth="1" width="9.42578125"/>
    <col min="74" max="74" customWidth="1" width="9.42578125"/>
    <col min="75" max="75" customWidth="1" width="9.42578125"/>
    <col min="76" max="76" customWidth="1" width="9.42578125"/>
    <col min="77" max="77" customWidth="1" width="9.42578125"/>
    <col min="78" max="78" customWidth="1" width="9.42578125"/>
    <col min="79" max="79" customWidth="1" width="9.42578125"/>
    <col min="80" max="80" customWidth="1" width="9.42578125"/>
    <col min="81" max="81" customWidth="1" width="9.42578125"/>
    <col min="82" max="82" customWidth="1" width="9.42578125"/>
    <col min="83" max="83" customWidth="1" width="9.42578125"/>
    <col min="84" max="84" customWidth="1" width="9.42578125"/>
    <col min="85" max="85" customWidth="1" width="9.42578125"/>
    <col min="86" max="86" customWidth="1" width="9.42578125"/>
    <col min="87" max="87" customWidth="1" width="9.42578125"/>
    <col min="88" max="88" customWidth="1" width="9.42578125"/>
    <col min="89" max="89" customWidth="1" width="9.42578125"/>
    <col min="90" max="90" customWidth="1" width="9.42578125"/>
    <col min="91" max="91" customWidth="1" width="9.42578125"/>
    <col min="92" max="92" customWidth="1" width="9.42578125"/>
    <col min="93" max="93" customWidth="1" width="9.42578125"/>
    <col min="94" max="94" customWidth="1" width="9.42578125"/>
    <col min="95" max="95" customWidth="1" width="9.42578125"/>
    <col min="96" max="96" customWidth="1" width="9.42578125"/>
    <col min="97" max="97" customWidth="1" width="9.42578125"/>
    <col min="98" max="98" customWidth="1" width="9.42578125"/>
    <col min="99" max="99" customWidth="1" width="9.42578125"/>
    <col min="100" max="100" customWidth="1" width="9.42578125"/>
    <col min="101" max="101" customWidth="1" width="9.42578125"/>
    <col min="102" max="102" customWidth="1" width="9.42578125"/>
    <col min="103" max="103" customWidth="1" width="9.42578125"/>
    <col min="104" max="104" customWidth="1" width="9.42578125"/>
    <col min="105" max="105" customWidth="1" width="9.42578125"/>
    <col min="106" max="106" customWidth="1" width="9.42578125"/>
    <col min="107" max="107" customWidth="1" width="9.42578125"/>
    <col min="108" max="108" customWidth="1" width="9.42578125"/>
    <col min="109" max="109" customWidth="1" width="9.42578125"/>
    <col min="110" max="110" customWidth="1" width="9.42578125"/>
    <col min="111" max="111" customWidth="1" width="9.42578125"/>
    <col min="112" max="112" customWidth="1" width="9.42578125"/>
    <col min="113" max="113" customWidth="1" width="9.42578125"/>
    <col min="114" max="114" customWidth="1" width="9.42578125"/>
    <col min="115" max="115" customWidth="1" width="9.42578125"/>
    <col min="116" max="116" customWidth="1" width="9.42578125"/>
    <col min="117" max="117" customWidth="1" width="9.42578125"/>
    <col min="118" max="118" customWidth="1" width="9.42578125"/>
    <col min="119" max="119" customWidth="1" width="9.42578125"/>
    <col min="120" max="120" customWidth="1" width="9.42578125"/>
    <col min="121" max="121" customWidth="1" width="9.42578125"/>
    <col min="122" max="122" customWidth="1" width="9.42578125"/>
    <col min="123" max="123" customWidth="1" width="9.42578125"/>
    <col min="124" max="124" customWidth="1" width="9.42578125"/>
    <col min="125" max="125" customWidth="1" width="9.42578125"/>
    <col min="126" max="126" customWidth="1" width="9.42578125"/>
    <col min="127" max="127" customWidth="1" width="9.42578125"/>
    <col min="128" max="128" customWidth="1" width="9.42578125"/>
    <col min="129" max="129" customWidth="1" width="9.42578125"/>
    <col min="130" max="130" customWidth="1" width="9.42578125"/>
    <col min="131" max="131" customWidth="1" width="9.42578125"/>
    <col min="132" max="132" customWidth="1" width="9.42578125"/>
    <col min="133" max="133" customWidth="1" width="9.42578125"/>
    <col min="134" max="134" customWidth="1" width="9.42578125"/>
    <col min="135" max="135" customWidth="1" width="9.42578125"/>
    <col min="136" max="136" customWidth="1" width="9.42578125"/>
    <col min="137" max="137" customWidth="1" width="9.42578125"/>
    <col min="138" max="138" customWidth="1" width="9.42578125"/>
    <col min="139" max="139" customWidth="1" width="9.42578125"/>
    <col min="140" max="140" customWidth="1" width="9.42578125"/>
    <col min="141" max="141" customWidth="1" width="9.42578125"/>
    <col min="142" max="142" customWidth="1" width="9.42578125"/>
    <col min="143" max="143" customWidth="1" width="9.42578125"/>
    <col min="144" max="144" customWidth="1" width="9.42578125"/>
    <col min="145" max="145" customWidth="1" width="9.42578125"/>
    <col min="146" max="146" customWidth="1" width="9.42578125"/>
    <col min="147" max="147" customWidth="1" width="9.42578125"/>
    <col min="148" max="148" customWidth="1" width="9.42578125"/>
    <col min="149" max="149" customWidth="1" width="9.42578125"/>
    <col min="150" max="150" customWidth="1" width="9.42578125"/>
    <col min="151" max="151" customWidth="1" width="9.42578125"/>
    <col min="152" max="152" customWidth="1" width="9.42578125"/>
    <col min="153" max="153" customWidth="1" width="9.42578125"/>
    <col min="154" max="154" customWidth="1" width="9.42578125"/>
    <col min="155" max="155" customWidth="1" width="9.42578125"/>
    <col min="156" max="156" customWidth="1" width="9.42578125"/>
    <col min="157" max="157" customWidth="1" width="9.42578125"/>
    <col min="158" max="158" customWidth="1" width="9.42578125"/>
    <col min="159" max="159" customWidth="1" width="9.42578125"/>
    <col min="160" max="160" customWidth="1" width="9.42578125"/>
    <col min="161" max="161" customWidth="1" width="9.42578125"/>
    <col min="162" max="162" customWidth="1" width="9.42578125"/>
    <col min="163" max="163" customWidth="1" width="9.42578125"/>
    <col min="164" max="164" customWidth="1" width="9.42578125"/>
    <col min="165" max="165" customWidth="1" width="9.42578125"/>
    <col min="166" max="166" customWidth="1" width="9.42578125"/>
    <col min="167" max="167" customWidth="1" width="9.42578125"/>
    <col min="168" max="168" customWidth="1" width="9.42578125"/>
    <col min="169" max="169" customWidth="1" width="9.42578125"/>
    <col min="170" max="170" customWidth="1" width="9.42578125"/>
    <col min="171" max="171" customWidth="1" width="9.42578125"/>
    <col min="172" max="172" customWidth="1" width="9.42578125"/>
    <col min="173" max="173" customWidth="1" width="9.42578125"/>
    <col min="174" max="174" customWidth="1" width="9.42578125"/>
    <col min="175" max="175" customWidth="1" width="9.42578125"/>
    <col min="176" max="176" customWidth="1" width="9.42578125"/>
    <col min="177" max="177" customWidth="1" width="9.42578125"/>
    <col min="178" max="178" customWidth="1" width="9.42578125"/>
    <col min="179" max="179" customWidth="1" width="9.42578125"/>
    <col min="180" max="180" customWidth="1" width="9.42578125"/>
    <col min="181" max="181" customWidth="1" width="9.42578125"/>
    <col min="182" max="182" customWidth="1" width="9.42578125"/>
    <col min="183" max="183" customWidth="1" width="9.42578125"/>
    <col min="184" max="184" customWidth="1" width="9.42578125"/>
    <col min="185" max="185" customWidth="1" width="9.42578125"/>
    <col min="186" max="186" customWidth="1" width="9.42578125"/>
    <col min="187" max="187" customWidth="1" width="9.42578125"/>
    <col min="188" max="188" customWidth="1" width="9.42578125"/>
    <col min="189" max="189" customWidth="1" width="9.42578125"/>
    <col min="190" max="190" customWidth="1" width="9.42578125"/>
    <col min="191" max="191" customWidth="1" width="9.42578125"/>
    <col min="192" max="192" customWidth="1" width="9.42578125"/>
    <col min="193" max="193" customWidth="1" width="9.42578125"/>
    <col min="194" max="194" customWidth="1" width="9.42578125"/>
    <col min="195" max="195" customWidth="1" width="9.42578125"/>
    <col min="196" max="196" customWidth="1" width="9.42578125"/>
    <col min="197" max="197" customWidth="1" width="9.42578125"/>
    <col min="198" max="198" customWidth="1" width="9.42578125"/>
    <col min="199" max="199" customWidth="1" width="9.42578125"/>
    <col min="200" max="200" customWidth="1" width="9.42578125"/>
    <col min="201" max="201" customWidth="1" width="9.42578125"/>
    <col min="202" max="202" customWidth="1" width="9.42578125"/>
    <col min="203" max="203" customWidth="1" width="9.42578125"/>
    <col min="204" max="204" customWidth="1" width="9.42578125"/>
    <col min="205" max="205" customWidth="1" width="9.42578125"/>
    <col min="206" max="206" customWidth="1" width="9.42578125"/>
    <col min="207" max="207" customWidth="1" width="9.42578125"/>
    <col min="208" max="208" customWidth="1" width="9.42578125"/>
    <col min="209" max="209" customWidth="1" width="9.42578125"/>
    <col min="210" max="210" customWidth="1" width="9.42578125"/>
    <col min="211" max="211" customWidth="1" width="9.42578125"/>
    <col min="212" max="212" customWidth="1" width="9.42578125"/>
    <col min="213" max="213" customWidth="1" width="9.42578125"/>
    <col min="214" max="214" customWidth="1" width="9.42578125"/>
    <col min="215" max="215" customWidth="1" width="9.42578125"/>
    <col min="216" max="216" customWidth="1" width="9.42578125"/>
    <col min="217" max="217" customWidth="1" width="9.42578125"/>
    <col min="218" max="218" customWidth="1" width="9.42578125"/>
    <col min="219" max="219" customWidth="1" width="9.42578125"/>
    <col min="220" max="220" customWidth="1" width="9.42578125"/>
    <col min="221" max="221" customWidth="1" width="9.42578125"/>
    <col min="222" max="222" customWidth="1" width="9.42578125"/>
    <col min="223" max="223" customWidth="1" width="9.42578125"/>
    <col min="224" max="224" customWidth="1" width="9.42578125"/>
    <col min="225" max="225" customWidth="1" width="9.42578125"/>
    <col min="226" max="226" customWidth="1" width="9.42578125"/>
    <col min="227" max="227" customWidth="1" width="9.42578125"/>
    <col min="228" max="228" customWidth="1" width="9.42578125"/>
    <col min="229" max="229" customWidth="1" width="9.42578125"/>
    <col min="230" max="230" customWidth="1" width="9.42578125"/>
    <col min="231" max="231" customWidth="1" width="9.42578125"/>
    <col min="232" max="232" customWidth="1" width="9.42578125"/>
    <col min="233" max="233" customWidth="1" width="9.42578125"/>
    <col min="234" max="234" customWidth="1" width="9.42578125"/>
    <col min="235" max="235" customWidth="1" width="9.42578125"/>
    <col min="236" max="236" customWidth="1" width="9.42578125"/>
    <col min="237" max="237" customWidth="1" width="9.42578125"/>
    <col min="238" max="238" customWidth="1" width="9.42578125"/>
    <col min="239" max="239" customWidth="1" width="9.42578125"/>
    <col min="240" max="240" customWidth="1" width="9.42578125"/>
    <col min="241" max="241" customWidth="1" width="9.42578125"/>
    <col min="242" max="242" customWidth="1" width="9.42578125"/>
    <col min="243" max="243" customWidth="1" width="9.42578125"/>
    <col min="244" max="244" customWidth="1" width="9.42578125"/>
    <col min="245" max="245" customWidth="1" width="9.42578125"/>
    <col min="246" max="246" customWidth="1" width="9.42578125"/>
    <col min="247" max="247" customWidth="1" width="9.42578125"/>
    <col min="248" max="248" customWidth="1" width="9.42578125"/>
    <col min="249" max="249" customWidth="1" width="9.42578125"/>
    <col min="250" max="250" customWidth="1" width="9.42578125"/>
    <col min="251" max="251" customWidth="1" width="9.42578125"/>
    <col min="252" max="252" customWidth="1" width="9.42578125"/>
    <col min="253" max="253" customWidth="1" width="9.42578125"/>
    <col min="254" max="254" customWidth="1" width="9.42578125"/>
    <col min="255" max="255" customWidth="1" width="9.42578125"/>
    <col min="256" max="256" customWidth="1" width="9.42578125"/>
    <col min="257" max="257" customWidth="1" width="9.42578125"/>
    <col min="258" max="258" customWidth="1" width="9.42578125"/>
    <col min="259" max="259" customWidth="1" width="9.42578125"/>
    <col min="260" max="260" customWidth="1" width="9.42578125"/>
    <col min="261" max="261" customWidth="1" width="9.42578125"/>
    <col min="262" max="262" customWidth="1" width="9.42578125"/>
    <col min="263" max="263" customWidth="1" width="9.42578125"/>
    <col min="264" max="264" customWidth="1" width="9.42578125"/>
    <col min="265" max="265" customWidth="1" width="9.42578125"/>
    <col min="266" max="266" customWidth="1" width="9.42578125"/>
    <col min="267" max="267" customWidth="1" width="9.42578125"/>
    <col min="268" max="268" customWidth="1" width="9.42578125"/>
    <col min="269" max="269" customWidth="1" width="9.42578125"/>
    <col min="270" max="270" customWidth="1" width="9.42578125"/>
    <col min="271" max="271" customWidth="1" width="9.42578125"/>
    <col min="272" max="272" customWidth="1" width="9.42578125"/>
    <col min="273" max="273" customWidth="1" width="9.42578125"/>
    <col min="274" max="274" customWidth="1" width="9.42578125"/>
    <col min="275" max="275" customWidth="1" width="9.42578125"/>
    <col min="276" max="276" customWidth="1" width="9.42578125"/>
    <col min="277" max="277" customWidth="1" width="9.42578125"/>
    <col min="278" max="278" customWidth="1" width="9.42578125"/>
    <col min="279" max="279" customWidth="1" width="9.42578125"/>
    <col min="280" max="280" customWidth="1" width="9.42578125"/>
    <col min="281" max="281" customWidth="1" width="9.42578125"/>
    <col min="282" max="282" customWidth="1" width="9.42578125"/>
    <col min="283" max="283" customWidth="1" width="9.42578125"/>
    <col min="284" max="284" customWidth="1" width="9.42578125"/>
    <col min="285" max="285" customWidth="1" width="9.42578125"/>
    <col min="286" max="286" customWidth="1" width="9.42578125"/>
    <col min="287" max="287" customWidth="1" width="9.42578125"/>
    <col min="288" max="288" customWidth="1" width="9.42578125"/>
    <col min="289" max="289" customWidth="1" width="9.42578125"/>
    <col min="290" max="290" customWidth="1" width="9.42578125"/>
    <col min="291" max="291" customWidth="1" width="9.42578125"/>
    <col min="292" max="292" customWidth="1" width="9.42578125"/>
    <col min="293" max="293" customWidth="1" width="9.42578125"/>
    <col min="294" max="294" customWidth="1" width="9.42578125"/>
    <col min="295" max="295" customWidth="1" width="9.42578125"/>
    <col min="296" max="296" customWidth="1" width="9.42578125"/>
    <col min="297" max="297" customWidth="1" width="9.42578125"/>
    <col min="298" max="298" customWidth="1" width="9.42578125"/>
    <col min="299" max="299" customWidth="1" width="9.42578125"/>
    <col min="300" max="300" customWidth="1" width="9.42578125"/>
    <col min="301" max="301" customWidth="1" width="9.42578125"/>
    <col min="302" max="302" customWidth="1" width="9.42578125"/>
    <col min="303" max="303" customWidth="1" width="9.42578125"/>
    <col min="304" max="304" customWidth="1" width="9.42578125"/>
    <col min="305" max="305" customWidth="1" width="9.42578125"/>
    <col min="306" max="306" customWidth="1" width="9.42578125"/>
    <col min="307" max="307" customWidth="1" width="9.42578125"/>
    <col min="308" max="308" customWidth="1" width="9.42578125"/>
    <col min="309" max="309" customWidth="1" width="9.42578125"/>
    <col min="310" max="310" customWidth="1" width="9.42578125"/>
    <col min="311" max="311" customWidth="1" width="9.42578125"/>
    <col min="312" max="312" customWidth="1" width="9.42578125"/>
    <col min="313" max="313" customWidth="1" width="9.42578125"/>
    <col min="314" max="314" customWidth="1" width="9.42578125"/>
    <col min="315" max="315" customWidth="1" width="9.42578125"/>
    <col min="316" max="316" customWidth="1" width="9.42578125"/>
    <col min="317" max="317" customWidth="1" width="9.42578125"/>
    <col min="318" max="318" customWidth="1" width="9.42578125"/>
    <col min="319" max="319" customWidth="1" width="9.42578125"/>
    <col min="320" max="320" customWidth="1" width="9.42578125"/>
    <col min="321" max="321" customWidth="1" width="9.42578125"/>
    <col min="322" max="322" customWidth="1" width="9.42578125"/>
    <col min="323" max="323" customWidth="1" width="9.42578125"/>
    <col min="324" max="324" customWidth="1" width="9.42578125"/>
    <col min="325" max="325" customWidth="1" width="9.42578125"/>
    <col min="326" max="326" customWidth="1" width="9.42578125"/>
    <col min="327" max="327" customWidth="1" width="9.42578125"/>
    <col min="328" max="328" customWidth="1" width="9.42578125"/>
    <col min="329" max="329" customWidth="1" width="9.42578125"/>
    <col min="330" max="330" customWidth="1" width="9.42578125"/>
    <col min="331" max="331" customWidth="1" width="9.42578125"/>
    <col min="332" max="332" customWidth="1" width="9.42578125"/>
    <col min="333" max="333" customWidth="1" width="9.42578125"/>
    <col min="334" max="334" customWidth="1" width="9.42578125"/>
    <col min="335" max="335" customWidth="1" width="9.42578125"/>
    <col min="336" max="336" customWidth="1" width="9.42578125"/>
    <col min="337" max="337" customWidth="1" width="9.42578125"/>
    <col min="338" max="338" customWidth="1" width="9.42578125"/>
    <col min="339" max="339" customWidth="1" width="9.42578125"/>
    <col min="340" max="340" customWidth="1" width="9.42578125"/>
    <col min="341" max="341" customWidth="1" width="9.42578125"/>
    <col min="342" max="342" customWidth="1" width="9.42578125"/>
    <col min="343" max="343" customWidth="1" width="9.42578125"/>
    <col min="344" max="344" customWidth="1" width="9.42578125"/>
    <col min="345" max="345" customWidth="1" width="9.42578125"/>
    <col min="346" max="346" customWidth="1" width="9.42578125"/>
    <col min="347" max="347" customWidth="1" width="9.42578125"/>
    <col min="348" max="348" customWidth="1" width="9.42578125"/>
    <col min="349" max="349" customWidth="1" width="9.42578125"/>
    <col min="350" max="350" customWidth="1" width="9.42578125"/>
    <col min="351" max="351" customWidth="1" width="9.42578125"/>
    <col min="352" max="352" customWidth="1" width="9.42578125"/>
    <col min="353" max="353" customWidth="1" width="9.42578125"/>
    <col min="354" max="354" customWidth="1" width="9.42578125"/>
    <col min="355" max="355" customWidth="1" width="9.42578125"/>
    <col min="356" max="356" customWidth="1" width="9.42578125"/>
    <col min="357" max="357" customWidth="1" width="9.42578125"/>
    <col min="358" max="358" customWidth="1" width="9.42578125"/>
    <col min="359" max="359" customWidth="1" width="9.42578125"/>
    <col min="360" max="360" customWidth="1" width="9.42578125"/>
    <col min="361" max="361" customWidth="1" width="9.42578125"/>
    <col min="362" max="362" customWidth="1" width="9.42578125"/>
    <col min="363" max="363" customWidth="1" width="9.42578125"/>
    <col min="364" max="364" customWidth="1" width="9.42578125"/>
    <col min="365" max="365" customWidth="1" width="9.42578125"/>
    <col min="366" max="366" customWidth="1" width="9.42578125"/>
    <col min="367" max="367" customWidth="1" width="9.42578125"/>
    <col min="368" max="368" customWidth="1" width="9.42578125"/>
    <col min="369" max="369" customWidth="1" width="9.42578125"/>
    <col min="370" max="370" customWidth="1" width="9.42578125"/>
    <col min="371" max="371" customWidth="1" width="9.42578125"/>
    <col min="372" max="372" customWidth="1" width="9.42578125"/>
    <col min="373" max="373" customWidth="1" width="9.42578125"/>
    <col min="374" max="374" customWidth="1" width="9.42578125"/>
    <col min="375" max="375" customWidth="1" width="9.42578125"/>
    <col min="376" max="376" customWidth="1" width="9.42578125"/>
    <col min="377" max="377" customWidth="1" width="9.42578125"/>
    <col min="378" max="378" customWidth="1" width="9.42578125"/>
    <col min="379" max="379" customWidth="1" width="9.42578125"/>
    <col min="380" max="380" customWidth="1" width="9.42578125"/>
    <col min="381" max="381" customWidth="1" width="9.42578125"/>
    <col min="382" max="382" customWidth="1" width="9.42578125"/>
    <col min="383" max="383" customWidth="1" width="9.42578125"/>
    <col min="384" max="384" customWidth="1" width="9.42578125"/>
    <col min="385" max="385" customWidth="1" width="9.42578125"/>
    <col min="386" max="386" customWidth="1" width="9.42578125"/>
    <col min="387" max="387" customWidth="1" width="9.42578125"/>
    <col min="388" max="388" customWidth="1" width="9.42578125"/>
    <col min="389" max="389" customWidth="1" width="9.42578125"/>
    <col min="390" max="390" customWidth="1" width="9.42578125"/>
    <col min="391" max="391" customWidth="1" width="9.42578125"/>
    <col min="392" max="392" customWidth="1" width="9.42578125"/>
    <col min="393" max="393" customWidth="1" width="9.42578125"/>
    <col min="394" max="394" customWidth="1" width="9.42578125"/>
    <col min="395" max="395" customWidth="1" width="9.42578125"/>
    <col min="396" max="396" customWidth="1" width="9.42578125"/>
    <col min="397" max="397" customWidth="1" width="9.42578125"/>
    <col min="398" max="398" customWidth="1" width="9.42578125"/>
    <col min="399" max="399" customWidth="1" width="9.42578125"/>
    <col min="400" max="400" customWidth="1" width="9.42578125"/>
    <col min="401" max="401" customWidth="1" width="9.42578125"/>
    <col min="402" max="402" customWidth="1" width="9.42578125"/>
    <col min="403" max="403" customWidth="1" width="9.42578125"/>
    <col min="404" max="404" customWidth="1" width="9.42578125"/>
    <col min="405" max="405" customWidth="1" width="9.42578125"/>
    <col min="406" max="406" customWidth="1" width="9.42578125"/>
    <col min="407" max="407" customWidth="1" width="9.42578125"/>
    <col min="408" max="408" customWidth="1" width="9.42578125"/>
    <col min="409" max="409" customWidth="1" width="9.42578125"/>
    <col min="410" max="410" customWidth="1" width="9.42578125"/>
    <col min="411" max="411" customWidth="1" width="9.42578125"/>
    <col min="412" max="412" customWidth="1" width="9.42578125"/>
    <col min="413" max="413" customWidth="1" width="9.42578125"/>
    <col min="414" max="414" customWidth="1" width="9.42578125"/>
    <col min="415" max="415" customWidth="1" width="9.42578125"/>
    <col min="416" max="416" customWidth="1" width="9.42578125"/>
    <col min="417" max="417" customWidth="1" width="9.42578125"/>
    <col min="418" max="418" customWidth="1" width="9.42578125"/>
    <col min="419" max="419" customWidth="1" width="9.42578125"/>
    <col min="420" max="420" customWidth="1" width="9.42578125"/>
    <col min="421" max="421" customWidth="1" width="9.42578125"/>
    <col min="422" max="422" customWidth="1" width="9.42578125"/>
    <col min="423" max="423" customWidth="1" width="9.42578125"/>
    <col min="424" max="424" customWidth="1" width="9.42578125"/>
    <col min="425" max="425" customWidth="1" width="9.42578125"/>
    <col min="426" max="426" customWidth="1" width="9.42578125"/>
    <col min="427" max="427" customWidth="1" width="9.42578125"/>
    <col min="428" max="428" customWidth="1" width="9.42578125"/>
    <col min="429" max="429" customWidth="1" width="9.42578125"/>
    <col min="430" max="430" customWidth="1" width="9.42578125"/>
    <col min="431" max="431" customWidth="1" width="9.42578125"/>
    <col min="432" max="432" customWidth="1" width="9.42578125"/>
    <col min="433" max="433" customWidth="1" width="9.42578125"/>
    <col min="434" max="434" customWidth="1" width="9.42578125"/>
    <col min="435" max="435" customWidth="1" width="9.42578125"/>
    <col min="436" max="436" customWidth="1" width="9.42578125"/>
    <col min="437" max="437" customWidth="1" width="9.42578125"/>
    <col min="438" max="438" customWidth="1" width="9.42578125"/>
    <col min="439" max="439" customWidth="1" width="9.42578125"/>
    <col min="440" max="440" customWidth="1" width="9.42578125"/>
    <col min="441" max="441" customWidth="1" width="9.42578125"/>
    <col min="442" max="442" customWidth="1" width="9.42578125"/>
    <col min="443" max="443" customWidth="1" width="9.42578125"/>
    <col min="444" max="444" customWidth="1" width="9.42578125"/>
    <col min="445" max="445" customWidth="1" width="9.42578125"/>
    <col min="446" max="446" customWidth="1" width="9.42578125"/>
    <col min="447" max="447" customWidth="1" width="9.42578125"/>
    <col min="448" max="448" customWidth="1" width="9.42578125"/>
    <col min="449" max="449" customWidth="1" width="9.42578125"/>
    <col min="450" max="450" customWidth="1" width="9.42578125"/>
    <col min="451" max="451" customWidth="1" width="9.42578125"/>
    <col min="452" max="452" customWidth="1" width="9.42578125"/>
    <col min="453" max="453" customWidth="1" width="9.42578125"/>
    <col min="454" max="454" customWidth="1" width="9.42578125"/>
    <col min="455" max="455" customWidth="1" width="9.42578125"/>
    <col min="456" max="456" customWidth="1" width="9.42578125"/>
    <col min="457" max="457" customWidth="1" width="9.42578125"/>
    <col min="458" max="458" customWidth="1" width="9.42578125"/>
    <col min="459" max="459" customWidth="1" width="9.42578125"/>
    <col min="460" max="460" customWidth="1" width="9.42578125"/>
    <col min="461" max="461" customWidth="1" width="9.42578125"/>
    <col min="462" max="462" customWidth="1" width="9.42578125"/>
    <col min="463" max="463" customWidth="1" width="9.42578125"/>
    <col min="464" max="464" customWidth="1" width="9.42578125"/>
    <col min="465" max="465" customWidth="1" width="9.42578125"/>
    <col min="466" max="466" customWidth="1" width="9.42578125"/>
    <col min="467" max="467" customWidth="1" width="9.42578125"/>
    <col min="468" max="468" customWidth="1" width="9.42578125"/>
    <col min="469" max="469" customWidth="1" width="9.42578125"/>
    <col min="470" max="470" customWidth="1" width="9.42578125"/>
    <col min="471" max="471" customWidth="1" width="9.42578125"/>
    <col min="472" max="472" customWidth="1" width="9.42578125"/>
    <col min="473" max="473" customWidth="1" width="9.42578125"/>
    <col min="474" max="474" customWidth="1" width="9.42578125"/>
    <col min="475" max="475" customWidth="1" width="9.42578125"/>
    <col min="476" max="476" customWidth="1" width="9.42578125"/>
    <col min="477" max="477" customWidth="1" width="9.42578125"/>
    <col min="478" max="478" customWidth="1" width="9.42578125"/>
    <col min="479" max="479" customWidth="1" width="9.42578125"/>
    <col min="480" max="480" customWidth="1" width="9.42578125"/>
    <col min="481" max="481" customWidth="1" width="9.42578125"/>
    <col min="482" max="482" customWidth="1" width="9.42578125"/>
    <col min="483" max="483" customWidth="1" width="9.42578125"/>
    <col min="484" max="484" customWidth="1" width="9.42578125"/>
    <col min="485" max="485" customWidth="1" width="9.42578125"/>
    <col min="486" max="486" customWidth="1" width="9.42578125"/>
    <col min="487" max="487" customWidth="1" width="9.42578125"/>
    <col min="488" max="488" customWidth="1" width="9.42578125"/>
    <col min="489" max="489" customWidth="1" width="9.42578125"/>
    <col min="490" max="490" customWidth="1" width="9.42578125"/>
    <col min="491" max="491" customWidth="1" width="9.42578125"/>
    <col min="492" max="492" customWidth="1" width="9.42578125"/>
    <col min="493" max="493" customWidth="1" width="9.42578125"/>
    <col min="494" max="494" customWidth="1" width="9.42578125"/>
    <col min="495" max="495" customWidth="1" width="9.42578125"/>
    <col min="496" max="496" customWidth="1" width="9.42578125"/>
    <col min="497" max="497" customWidth="1" width="9.42578125"/>
    <col min="498" max="498" customWidth="1" width="9.42578125"/>
    <col min="499" max="499" customWidth="1" width="9.42578125"/>
    <col min="500" max="500" customWidth="1" width="9.42578125"/>
    <col min="501" max="501" customWidth="1" width="9.42578125"/>
    <col min="502" max="502" customWidth="1" width="9.42578125"/>
    <col min="503" max="503" customWidth="1" width="9.42578125"/>
    <col min="504" max="504" customWidth="1" width="9.42578125"/>
    <col min="505" max="505" customWidth="1" width="9.42578125"/>
    <col min="506" max="506" customWidth="1" width="9.42578125"/>
    <col min="507" max="507" customWidth="1" width="9.42578125"/>
    <col min="508" max="508" customWidth="1" width="9.42578125"/>
    <col min="509" max="509" customWidth="1" width="9.42578125"/>
    <col min="510" max="510" customWidth="1" width="9.42578125"/>
    <col min="511" max="511" customWidth="1" width="9.42578125"/>
    <col min="512" max="512" customWidth="1" width="9.42578125"/>
    <col min="513" max="513" customWidth="1" width="9.42578125"/>
    <col min="514" max="514" customWidth="1" width="9.42578125"/>
    <col min="515" max="515" customWidth="1" width="9.42578125"/>
    <col min="516" max="516" customWidth="1" width="9.42578125"/>
    <col min="517" max="517" customWidth="1" width="9.42578125"/>
    <col min="518" max="518" customWidth="1" width="9.42578125"/>
    <col min="519" max="519" customWidth="1" width="9.42578125"/>
    <col min="520" max="520" customWidth="1" width="9.42578125"/>
    <col min="521" max="521" customWidth="1" width="9.42578125"/>
    <col min="522" max="522" customWidth="1" width="9.42578125"/>
    <col min="523" max="523" customWidth="1" width="9.42578125"/>
    <col min="524" max="524" customWidth="1" width="9.42578125"/>
    <col min="525" max="525" customWidth="1" width="9.42578125"/>
    <col min="526" max="526" customWidth="1" width="9.42578125"/>
    <col min="527" max="527" customWidth="1" width="9.42578125"/>
    <col min="528" max="528" customWidth="1" width="9.42578125"/>
    <col min="529" max="529" customWidth="1" width="9.42578125"/>
    <col min="530" max="530" customWidth="1" width="9.42578125"/>
    <col min="531" max="531" customWidth="1" width="9.42578125"/>
    <col min="532" max="532" customWidth="1" width="9.42578125"/>
    <col min="533" max="533" customWidth="1" width="9.42578125"/>
    <col min="534" max="534" customWidth="1" width="9.42578125"/>
    <col min="535" max="535" customWidth="1" width="9.42578125"/>
    <col min="536" max="536" customWidth="1" width="9.42578125"/>
    <col min="537" max="537" customWidth="1" width="9.42578125"/>
    <col min="538" max="538" customWidth="1" width="9.42578125"/>
    <col min="539" max="539" customWidth="1" width="9.42578125"/>
    <col min="540" max="540" customWidth="1" width="9.42578125"/>
    <col min="541" max="541" customWidth="1" width="9.42578125"/>
    <col min="542" max="542" customWidth="1" width="9.42578125"/>
    <col min="543" max="543" customWidth="1" width="9.42578125"/>
    <col min="544" max="544" customWidth="1" width="9.42578125"/>
    <col min="545" max="545" customWidth="1" width="9.42578125"/>
    <col min="546" max="546" customWidth="1" width="9.42578125"/>
    <col min="547" max="547" customWidth="1" width="9.42578125"/>
    <col min="548" max="548" customWidth="1" width="9.42578125"/>
    <col min="549" max="549" customWidth="1" width="9.42578125"/>
    <col min="550" max="550" customWidth="1" width="9.42578125"/>
    <col min="551" max="551" customWidth="1" width="9.42578125"/>
    <col min="552" max="552" customWidth="1" width="9.42578125"/>
    <col min="553" max="553" customWidth="1" width="9.42578125"/>
    <col min="554" max="554" customWidth="1" width="9.42578125"/>
    <col min="555" max="555" customWidth="1" width="9.42578125"/>
    <col min="556" max="556" customWidth="1" width="9.42578125"/>
    <col min="557" max="557" customWidth="1" width="9.42578125"/>
    <col min="558" max="558" customWidth="1" width="9.42578125"/>
    <col min="559" max="559" customWidth="1" width="9.42578125"/>
    <col min="560" max="560" customWidth="1" width="9.42578125"/>
    <col min="561" max="561" customWidth="1" width="9.42578125"/>
    <col min="562" max="562" customWidth="1" width="9.42578125"/>
    <col min="563" max="563" customWidth="1" width="9.42578125"/>
    <col min="564" max="564" customWidth="1" width="9.42578125"/>
    <col min="565" max="565" customWidth="1" width="9.42578125"/>
    <col min="566" max="566" customWidth="1" width="9.42578125"/>
    <col min="567" max="567" customWidth="1" width="9.42578125"/>
    <col min="568" max="568" customWidth="1" width="9.42578125"/>
    <col min="569" max="569" customWidth="1" width="9.42578125"/>
    <col min="570" max="570" customWidth="1" width="9.42578125"/>
    <col min="571" max="571" customWidth="1" width="9.42578125"/>
    <col min="572" max="572" customWidth="1" width="9.42578125"/>
    <col min="573" max="573" customWidth="1" width="9.42578125"/>
    <col min="574" max="574" customWidth="1" width="9.42578125"/>
    <col min="575" max="575" customWidth="1" width="9.42578125"/>
    <col min="576" max="576" customWidth="1" width="9.42578125"/>
    <col min="577" max="577" customWidth="1" width="9.42578125"/>
    <col min="578" max="578" customWidth="1" width="9.42578125"/>
    <col min="579" max="579" customWidth="1" width="9.42578125"/>
    <col min="580" max="580" customWidth="1" width="9.42578125"/>
    <col min="581" max="581" customWidth="1" width="9.42578125"/>
    <col min="582" max="582" customWidth="1" width="9.42578125"/>
    <col min="583" max="583" customWidth="1" width="9.42578125"/>
    <col min="584" max="584" customWidth="1" width="9.42578125"/>
    <col min="585" max="585" customWidth="1" width="9.42578125"/>
    <col min="586" max="586" customWidth="1" width="9.42578125"/>
    <col min="587" max="587" customWidth="1" width="9.42578125"/>
    <col min="588" max="588" customWidth="1" width="9.42578125"/>
    <col min="589" max="589" customWidth="1" width="9.42578125"/>
    <col min="590" max="590" customWidth="1" width="9.42578125"/>
    <col min="591" max="591" customWidth="1" width="9.42578125"/>
    <col min="592" max="592" customWidth="1" width="9.42578125"/>
    <col min="593" max="593" customWidth="1" width="9.42578125"/>
    <col min="594" max="594" customWidth="1" width="9.42578125"/>
    <col min="595" max="595" customWidth="1" width="9.42578125"/>
    <col min="596" max="596" customWidth="1" width="9.42578125"/>
    <col min="597" max="597" customWidth="1" width="9.42578125"/>
    <col min="598" max="598" customWidth="1" width="9.42578125"/>
    <col min="599" max="599" customWidth="1" width="9.42578125"/>
    <col min="600" max="600" customWidth="1" width="9.42578125"/>
    <col min="601" max="601" customWidth="1" width="9.42578125"/>
    <col min="602" max="602" customWidth="1" width="9.42578125"/>
    <col min="603" max="603" customWidth="1" width="9.42578125"/>
    <col min="604" max="604" customWidth="1" width="9.42578125"/>
    <col min="605" max="605" customWidth="1" width="9.42578125"/>
    <col min="606" max="606" customWidth="1" width="9.42578125"/>
    <col min="607" max="607" customWidth="1" width="9.42578125"/>
    <col min="608" max="608" customWidth="1" width="9.42578125"/>
    <col min="609" max="609" customWidth="1" width="9.42578125"/>
    <col min="610" max="610" customWidth="1" width="9.42578125"/>
    <col min="611" max="611" customWidth="1" width="9.42578125"/>
    <col min="612" max="612" customWidth="1" width="9.42578125"/>
    <col min="613" max="613" customWidth="1" width="9.42578125"/>
    <col min="614" max="614" customWidth="1" width="9.42578125"/>
    <col min="615" max="615" customWidth="1" width="9.42578125"/>
    <col min="616" max="616" customWidth="1" width="9.42578125"/>
    <col min="617" max="617" customWidth="1" width="9.42578125"/>
    <col min="618" max="618" customWidth="1" width="9.42578125"/>
    <col min="619" max="619" customWidth="1" width="9.42578125"/>
    <col min="620" max="620" customWidth="1" width="9.42578125"/>
    <col min="621" max="621" customWidth="1" width="9.42578125"/>
    <col min="622" max="622" customWidth="1" width="9.42578125"/>
    <col min="623" max="623" customWidth="1" width="9.42578125"/>
    <col min="624" max="624" customWidth="1" width="9.42578125"/>
    <col min="625" max="625" customWidth="1" width="9.42578125"/>
    <col min="626" max="626" customWidth="1" width="9.42578125"/>
    <col min="627" max="627" customWidth="1" width="9.42578125"/>
    <col min="628" max="628" customWidth="1" width="9.42578125"/>
    <col min="629" max="629" customWidth="1" width="9.42578125"/>
    <col min="630" max="630" customWidth="1" width="9.42578125"/>
    <col min="631" max="631" customWidth="1" width="9.42578125"/>
    <col min="632" max="632" customWidth="1" width="9.42578125"/>
    <col min="633" max="633" customWidth="1" width="9.42578125"/>
    <col min="634" max="634" customWidth="1" width="9.42578125"/>
    <col min="635" max="635" customWidth="1" width="9.42578125"/>
    <col min="636" max="636" customWidth="1" width="9.42578125"/>
    <col min="637" max="637" customWidth="1" width="9.42578125"/>
    <col min="638" max="638" customWidth="1" width="9.42578125"/>
    <col min="639" max="639" customWidth="1" width="9.42578125"/>
    <col min="640" max="640" customWidth="1" width="9.42578125"/>
    <col min="641" max="641" customWidth="1" width="9.42578125"/>
    <col min="642" max="642" customWidth="1" width="9.42578125"/>
    <col min="643" max="643" customWidth="1" width="9.42578125"/>
    <col min="644" max="644" customWidth="1" width="9.42578125"/>
    <col min="645" max="645" customWidth="1" width="9.42578125"/>
    <col min="646" max="646" customWidth="1" width="9.42578125"/>
    <col min="647" max="647" customWidth="1" width="9.42578125"/>
    <col min="648" max="648" customWidth="1" width="9.42578125"/>
    <col min="649" max="649" customWidth="1" width="9.42578125"/>
    <col min="650" max="650" customWidth="1" width="9.42578125"/>
    <col min="651" max="651" customWidth="1" width="9.42578125"/>
    <col min="652" max="652" customWidth="1" width="9.42578125"/>
    <col min="653" max="653" customWidth="1" width="9.42578125"/>
    <col min="654" max="654" customWidth="1" width="9.42578125"/>
    <col min="655" max="655" customWidth="1" width="9.42578125"/>
    <col min="656" max="656" customWidth="1" width="9.42578125"/>
    <col min="657" max="657" customWidth="1" width="9.42578125"/>
    <col min="658" max="658" customWidth="1" width="9.42578125"/>
    <col min="659" max="659" customWidth="1" width="9.42578125"/>
    <col min="660" max="660" customWidth="1" width="9.42578125"/>
    <col min="661" max="661" customWidth="1" width="9.42578125"/>
    <col min="662" max="662" customWidth="1" width="9.42578125"/>
    <col min="663" max="663" customWidth="1" width="9.42578125"/>
    <col min="664" max="664" customWidth="1" width="9.42578125"/>
    <col min="665" max="665" customWidth="1" width="9.42578125"/>
    <col min="666" max="666" customWidth="1" width="9.42578125"/>
    <col min="667" max="667" customWidth="1" width="9.42578125"/>
    <col min="668" max="668" customWidth="1" width="9.42578125"/>
    <col min="669" max="669" customWidth="1" width="9.42578125"/>
    <col min="670" max="670" customWidth="1" width="9.42578125"/>
    <col min="671" max="671" customWidth="1" width="9.42578125"/>
    <col min="672" max="672" customWidth="1" width="9.42578125"/>
    <col min="673" max="673" customWidth="1" width="9.42578125"/>
    <col min="674" max="674" customWidth="1" width="9.42578125"/>
    <col min="675" max="675" customWidth="1" width="9.42578125"/>
    <col min="676" max="676" customWidth="1" width="9.42578125"/>
    <col min="677" max="677" customWidth="1" width="9.42578125"/>
    <col min="678" max="678" customWidth="1" width="9.42578125"/>
    <col min="679" max="679" customWidth="1" width="9.42578125"/>
    <col min="680" max="680" customWidth="1" width="9.42578125"/>
    <col min="681" max="681" customWidth="1" width="9.42578125"/>
    <col min="682" max="682" customWidth="1" width="9.42578125"/>
    <col min="683" max="683" customWidth="1" width="9.42578125"/>
    <col min="684" max="684" customWidth="1" width="9.42578125"/>
    <col min="685" max="685" customWidth="1" width="9.42578125"/>
    <col min="686" max="686" customWidth="1" width="9.42578125"/>
    <col min="687" max="687" customWidth="1" width="9.42578125"/>
    <col min="688" max="688" customWidth="1" width="9.42578125"/>
    <col min="689" max="689" customWidth="1" width="9.42578125"/>
    <col min="690" max="690" customWidth="1" width="9.42578125"/>
    <col min="691" max="691" customWidth="1" width="9.42578125"/>
    <col min="692" max="692" customWidth="1" width="9.42578125"/>
    <col min="693" max="693" customWidth="1" width="9.42578125"/>
    <col min="694" max="694" customWidth="1" width="9.42578125"/>
    <col min="695" max="695" customWidth="1" width="9.42578125"/>
    <col min="696" max="696" customWidth="1" width="9.42578125"/>
    <col min="697" max="697" customWidth="1" width="9.42578125"/>
    <col min="698" max="698" customWidth="1" width="9.42578125"/>
    <col min="699" max="699" customWidth="1" width="9.42578125"/>
    <col min="700" max="700" customWidth="1" width="9.42578125"/>
    <col min="701" max="701" customWidth="1" width="9.42578125"/>
    <col min="702" max="702" customWidth="1" width="9.42578125"/>
    <col min="703" max="703" customWidth="1" width="9.42578125"/>
    <col min="704" max="704" customWidth="1" width="9.42578125"/>
    <col min="705" max="705" customWidth="1" width="9.42578125"/>
    <col min="706" max="706" customWidth="1" width="9.42578125"/>
    <col min="707" max="707" customWidth="1" width="9.42578125"/>
    <col min="708" max="708" customWidth="1" width="9.42578125"/>
    <col min="709" max="709" customWidth="1" width="9.42578125"/>
    <col min="710" max="710" customWidth="1" width="9.42578125"/>
    <col min="711" max="711" customWidth="1" width="9.42578125"/>
    <col min="712" max="712" customWidth="1" width="9.42578125"/>
    <col min="713" max="713" customWidth="1" width="9.42578125"/>
    <col min="714" max="714" customWidth="1" width="9.42578125"/>
    <col min="715" max="715" customWidth="1" width="9.42578125"/>
    <col min="716" max="716" customWidth="1" width="9.42578125"/>
    <col min="717" max="717" customWidth="1" width="9.42578125"/>
    <col min="718" max="718" customWidth="1" width="9.42578125"/>
    <col min="719" max="719" customWidth="1" width="9.42578125"/>
    <col min="720" max="720" customWidth="1" width="9.42578125"/>
    <col min="721" max="721" customWidth="1" width="9.42578125"/>
    <col min="722" max="722" customWidth="1" width="9.42578125"/>
    <col min="723" max="723" customWidth="1" width="9.42578125"/>
    <col min="724" max="724" customWidth="1" width="9.42578125"/>
    <col min="725" max="725" customWidth="1" width="9.42578125"/>
    <col min="726" max="726" customWidth="1" width="9.42578125"/>
    <col min="727" max="727" customWidth="1" width="9.42578125"/>
    <col min="728" max="728" customWidth="1" width="9.42578125"/>
    <col min="729" max="729" customWidth="1" width="9.42578125"/>
    <col min="730" max="730" customWidth="1" width="9.42578125"/>
    <col min="731" max="731" customWidth="1" width="9.42578125"/>
    <col min="732" max="732" customWidth="1" width="9.42578125"/>
    <col min="733" max="733" customWidth="1" width="9.42578125"/>
    <col min="734" max="734" customWidth="1" width="9.42578125"/>
    <col min="735" max="735" customWidth="1" width="9.42578125"/>
    <col min="736" max="736" customWidth="1" width="9.42578125"/>
    <col min="737" max="737" customWidth="1" width="9.42578125"/>
    <col min="738" max="738" customWidth="1" width="9.42578125"/>
    <col min="739" max="739" customWidth="1" width="9.42578125"/>
    <col min="740" max="740" customWidth="1" width="9.42578125"/>
    <col min="741" max="741" customWidth="1" width="9.42578125"/>
    <col min="742" max="742" customWidth="1" width="9.42578125"/>
    <col min="743" max="743" customWidth="1" width="9.42578125"/>
    <col min="744" max="744" customWidth="1" width="9.42578125"/>
    <col min="745" max="745" customWidth="1" width="9.42578125"/>
    <col min="746" max="746" customWidth="1" width="9.42578125"/>
    <col min="747" max="747" customWidth="1" width="9.42578125"/>
    <col min="748" max="748" customWidth="1" width="9.42578125"/>
    <col min="749" max="749" customWidth="1" width="9.42578125"/>
    <col min="750" max="750" customWidth="1" width="9.42578125"/>
    <col min="751" max="751" customWidth="1" width="9.42578125"/>
    <col min="752" max="752" customWidth="1" width="9.42578125"/>
    <col min="753" max="753" customWidth="1" width="9.42578125"/>
    <col min="754" max="754" customWidth="1" width="9.42578125"/>
    <col min="755" max="755" customWidth="1" width="9.42578125"/>
    <col min="756" max="756" customWidth="1" width="9.42578125"/>
    <col min="757" max="757" customWidth="1" width="9.42578125"/>
    <col min="758" max="758" customWidth="1" width="9.42578125"/>
    <col min="759" max="759" customWidth="1" width="9.42578125"/>
    <col min="760" max="760" customWidth="1" width="9.42578125"/>
    <col min="761" max="761" customWidth="1" width="9.42578125"/>
    <col min="762" max="762" customWidth="1" width="9.42578125"/>
    <col min="763" max="763" customWidth="1" width="9.42578125"/>
    <col min="764" max="764" customWidth="1" width="9.42578125"/>
    <col min="765" max="765" customWidth="1" width="9.42578125"/>
    <col min="766" max="766" customWidth="1" width="9.42578125"/>
    <col min="767" max="767" customWidth="1" width="9.42578125"/>
    <col min="768" max="768" customWidth="1" width="9.42578125"/>
    <col min="769" max="769" customWidth="1" width="9.42578125"/>
    <col min="770" max="770" customWidth="1" width="9.42578125"/>
    <col min="771" max="771" customWidth="1" width="9.42578125"/>
    <col min="772" max="772" customWidth="1" width="9.42578125"/>
    <col min="773" max="773" customWidth="1" width="9.42578125"/>
    <col min="774" max="774" customWidth="1" width="9.42578125"/>
    <col min="775" max="775" customWidth="1" width="9.42578125"/>
    <col min="776" max="776" customWidth="1" width="9.42578125"/>
    <col min="777" max="777" customWidth="1" width="9.42578125"/>
    <col min="778" max="778" customWidth="1" width="9.42578125"/>
    <col min="779" max="779" customWidth="1" width="9.42578125"/>
    <col min="780" max="780" customWidth="1" width="9.42578125"/>
    <col min="781" max="781" customWidth="1" width="9.42578125"/>
    <col min="782" max="782" customWidth="1" width="9.42578125"/>
    <col min="783" max="783" customWidth="1" width="9.42578125"/>
    <col min="784" max="784" customWidth="1" width="9.42578125"/>
    <col min="785" max="785" customWidth="1" width="9.42578125"/>
    <col min="786" max="786" customWidth="1" width="9.42578125"/>
    <col min="787" max="787" customWidth="1" width="9.42578125"/>
    <col min="788" max="788" customWidth="1" width="9.42578125"/>
    <col min="789" max="789" customWidth="1" width="9.42578125"/>
    <col min="790" max="790" customWidth="1" width="9.42578125"/>
    <col min="791" max="791" customWidth="1" width="9.42578125"/>
    <col min="792" max="792" customWidth="1" width="9.42578125"/>
    <col min="793" max="793" customWidth="1" width="9.42578125"/>
    <col min="794" max="794" customWidth="1" width="9.42578125"/>
    <col min="795" max="795" customWidth="1" width="9.42578125"/>
    <col min="796" max="796" customWidth="1" width="9.42578125"/>
    <col min="797" max="797" customWidth="1" width="9.42578125"/>
    <col min="798" max="798" customWidth="1" width="9.42578125"/>
    <col min="799" max="799" customWidth="1" width="9.42578125"/>
    <col min="800" max="800" customWidth="1" width="9.42578125"/>
    <col min="801" max="801" customWidth="1" width="9.42578125"/>
    <col min="802" max="802" customWidth="1" width="9.42578125"/>
    <col min="803" max="803" customWidth="1" width="9.42578125"/>
    <col min="804" max="804" customWidth="1" width="9.42578125"/>
    <col min="805" max="805" customWidth="1" width="9.42578125"/>
    <col min="806" max="806" customWidth="1" width="9.42578125"/>
    <col min="807" max="807" customWidth="1" width="9.42578125"/>
    <col min="808" max="808" customWidth="1" width="9.42578125"/>
    <col min="809" max="809" customWidth="1" width="9.42578125"/>
    <col min="810" max="810" customWidth="1" width="9.42578125"/>
    <col min="811" max="811" customWidth="1" width="9.42578125"/>
    <col min="812" max="812" customWidth="1" width="9.42578125"/>
    <col min="813" max="813" customWidth="1" width="9.42578125"/>
    <col min="814" max="814" customWidth="1" width="9.42578125"/>
    <col min="815" max="815" customWidth="1" width="9.42578125"/>
    <col min="816" max="816" customWidth="1" width="9.42578125"/>
    <col min="817" max="817" customWidth="1" width="9.42578125"/>
    <col min="818" max="818" customWidth="1" width="9.42578125"/>
    <col min="819" max="819" customWidth="1" width="9.42578125"/>
    <col min="820" max="820" customWidth="1" width="9.42578125"/>
    <col min="821" max="821" customWidth="1" width="9.42578125"/>
    <col min="822" max="822" customWidth="1" width="9.42578125"/>
    <col min="823" max="823" customWidth="1" width="9.42578125"/>
    <col min="824" max="824" customWidth="1" width="9.42578125"/>
    <col min="825" max="825" customWidth="1" width="9.42578125"/>
    <col min="826" max="826" customWidth="1" width="9.42578125"/>
    <col min="827" max="827" customWidth="1" width="9.42578125"/>
    <col min="828" max="828" customWidth="1" width="9.42578125"/>
    <col min="829" max="829" customWidth="1" width="9.42578125"/>
    <col min="830" max="830" customWidth="1" width="9.42578125"/>
    <col min="831" max="831" customWidth="1" width="9.42578125"/>
    <col min="832" max="832" customWidth="1" width="9.42578125"/>
    <col min="833" max="833" customWidth="1" width="9.42578125"/>
    <col min="834" max="834" customWidth="1" width="9.42578125"/>
    <col min="835" max="835" customWidth="1" width="9.42578125"/>
    <col min="836" max="836" customWidth="1" width="9.42578125"/>
    <col min="837" max="837" customWidth="1" width="9.42578125"/>
    <col min="838" max="838" customWidth="1" width="9.42578125"/>
    <col min="839" max="839" customWidth="1" width="9.42578125"/>
    <col min="840" max="840" customWidth="1" width="9.42578125"/>
    <col min="841" max="841" customWidth="1" width="9.42578125"/>
    <col min="842" max="842" customWidth="1" width="9.42578125"/>
    <col min="843" max="843" customWidth="1" width="9.42578125"/>
    <col min="844" max="844" customWidth="1" width="9.42578125"/>
    <col min="845" max="845" customWidth="1" width="9.42578125"/>
    <col min="846" max="846" customWidth="1" width="9.42578125"/>
    <col min="847" max="847" customWidth="1" width="9.42578125"/>
    <col min="848" max="848" customWidth="1" width="9.42578125"/>
    <col min="849" max="849" customWidth="1" width="9.42578125"/>
    <col min="850" max="850" customWidth="1" width="9.42578125"/>
    <col min="851" max="851" customWidth="1" width="9.42578125"/>
    <col min="852" max="852" customWidth="1" width="9.42578125"/>
    <col min="853" max="853" customWidth="1" width="9.42578125"/>
    <col min="854" max="854" customWidth="1" width="9.42578125"/>
    <col min="855" max="855" customWidth="1" width="9.42578125"/>
    <col min="856" max="856" customWidth="1" width="9.42578125"/>
    <col min="857" max="857" customWidth="1" width="9.42578125"/>
    <col min="858" max="858" customWidth="1" width="9.42578125"/>
    <col min="859" max="859" customWidth="1" width="9.42578125"/>
    <col min="860" max="860" customWidth="1" width="9.42578125"/>
    <col min="861" max="861" customWidth="1" width="9.42578125"/>
    <col min="862" max="862" customWidth="1" width="9.42578125"/>
    <col min="863" max="863" customWidth="1" width="9.42578125"/>
    <col min="864" max="864" customWidth="1" width="9.42578125"/>
    <col min="865" max="865" customWidth="1" width="9.42578125"/>
    <col min="866" max="866" customWidth="1" width="9.42578125"/>
    <col min="867" max="867" customWidth="1" width="9.42578125"/>
    <col min="868" max="868" customWidth="1" width="9.42578125"/>
    <col min="869" max="869" customWidth="1" width="9.42578125"/>
    <col min="870" max="870" customWidth="1" width="9.42578125"/>
    <col min="871" max="871" customWidth="1" width="9.42578125"/>
    <col min="872" max="872" customWidth="1" width="9.42578125"/>
    <col min="873" max="873" customWidth="1" width="9.42578125"/>
    <col min="874" max="874" customWidth="1" width="9.42578125"/>
    <col min="875" max="875" customWidth="1" width="9.42578125"/>
    <col min="876" max="876" customWidth="1" width="9.42578125"/>
    <col min="877" max="877" customWidth="1" width="9.42578125"/>
    <col min="878" max="878" customWidth="1" width="9.42578125"/>
    <col min="879" max="879" customWidth="1" width="9.42578125"/>
    <col min="880" max="880" customWidth="1" width="9.42578125"/>
    <col min="881" max="881" customWidth="1" width="9.42578125"/>
    <col min="882" max="882" customWidth="1" width="9.42578125"/>
    <col min="883" max="883" customWidth="1" width="9.42578125"/>
    <col min="884" max="884" customWidth="1" width="9.42578125"/>
    <col min="885" max="885" customWidth="1" width="9.42578125"/>
    <col min="886" max="886" customWidth="1" width="9.42578125"/>
    <col min="887" max="887" customWidth="1" width="9.42578125"/>
    <col min="888" max="888" customWidth="1" width="9.42578125"/>
    <col min="889" max="889" customWidth="1" width="9.42578125"/>
    <col min="890" max="890" customWidth="1" width="9.42578125"/>
    <col min="891" max="891" customWidth="1" width="9.42578125"/>
    <col min="892" max="892" customWidth="1" width="9.42578125"/>
    <col min="893" max="893" customWidth="1" width="9.42578125"/>
    <col min="894" max="894" customWidth="1" width="9.42578125"/>
    <col min="895" max="895" customWidth="1" width="9.42578125"/>
    <col min="896" max="896" customWidth="1" width="9.42578125"/>
    <col min="897" max="897" customWidth="1" width="9.42578125"/>
    <col min="898" max="898" customWidth="1" width="9.42578125"/>
    <col min="899" max="899" customWidth="1" width="9.42578125"/>
    <col min="900" max="900" customWidth="1" width="9.42578125"/>
    <col min="901" max="901" customWidth="1" width="9.42578125"/>
    <col min="902" max="902" customWidth="1" width="9.42578125"/>
    <col min="903" max="903" customWidth="1" width="9.42578125"/>
    <col min="904" max="904" customWidth="1" width="9.42578125"/>
    <col min="905" max="905" customWidth="1" width="9.42578125"/>
    <col min="906" max="906" customWidth="1" width="9.42578125"/>
    <col min="907" max="907" customWidth="1" width="9.42578125"/>
    <col min="908" max="908" customWidth="1" width="9.42578125"/>
    <col min="909" max="909" customWidth="1" width="9.42578125"/>
    <col min="910" max="910" customWidth="1" width="9.42578125"/>
    <col min="911" max="911" customWidth="1" width="9.42578125"/>
    <col min="912" max="912" customWidth="1" width="9.42578125"/>
    <col min="913" max="913" customWidth="1" width="9.42578125"/>
    <col min="914" max="914" customWidth="1" width="9.42578125"/>
    <col min="915" max="915" customWidth="1" width="9.42578125"/>
    <col min="916" max="916" customWidth="1" width="9.42578125"/>
    <col min="917" max="917" customWidth="1" width="9.42578125"/>
    <col min="918" max="918" customWidth="1" width="9.42578125"/>
    <col min="919" max="919" customWidth="1" width="9.42578125"/>
    <col min="920" max="920" customWidth="1" width="9.42578125"/>
    <col min="921" max="921" customWidth="1" width="9.42578125"/>
    <col min="922" max="922" customWidth="1" width="9.42578125"/>
    <col min="923" max="923" customWidth="1" width="9.42578125"/>
    <col min="924" max="924" customWidth="1" width="9.42578125"/>
    <col min="925" max="925" customWidth="1" width="9.42578125"/>
    <col min="926" max="926" customWidth="1" width="9.42578125"/>
    <col min="927" max="927" customWidth="1" width="9.42578125"/>
    <col min="928" max="928" customWidth="1" width="9.42578125"/>
    <col min="929" max="929" customWidth="1" width="9.42578125"/>
    <col min="930" max="930" customWidth="1" width="9.42578125"/>
    <col min="931" max="931" customWidth="1" width="9.42578125"/>
    <col min="932" max="932" customWidth="1" width="9.42578125"/>
    <col min="933" max="933" customWidth="1" width="9.42578125"/>
    <col min="934" max="934" customWidth="1" width="9.42578125"/>
    <col min="935" max="935" customWidth="1" width="9.42578125"/>
    <col min="936" max="936" customWidth="1" width="9.42578125"/>
    <col min="937" max="937" customWidth="1" width="9.42578125"/>
    <col min="938" max="938" customWidth="1" width="9.42578125"/>
    <col min="939" max="939" customWidth="1" width="9.42578125"/>
    <col min="940" max="940" customWidth="1" width="9.42578125"/>
    <col min="941" max="941" customWidth="1" width="9.42578125"/>
    <col min="942" max="942" customWidth="1" width="9.42578125"/>
    <col min="943" max="943" customWidth="1" width="9.42578125"/>
    <col min="944" max="944" customWidth="1" width="9.42578125"/>
    <col min="945" max="945" customWidth="1" width="9.42578125"/>
    <col min="946" max="946" customWidth="1" width="9.42578125"/>
    <col min="947" max="947" customWidth="1" width="9.42578125"/>
    <col min="948" max="948" customWidth="1" width="9.42578125"/>
    <col min="949" max="949" customWidth="1" width="9.42578125"/>
    <col min="950" max="950" customWidth="1" width="9.42578125"/>
    <col min="951" max="951" customWidth="1" width="9.42578125"/>
    <col min="952" max="952" customWidth="1" width="9.42578125"/>
    <col min="953" max="953" customWidth="1" width="9.42578125"/>
    <col min="954" max="954" customWidth="1" width="9.42578125"/>
    <col min="955" max="955" customWidth="1" width="9.42578125"/>
    <col min="956" max="956" customWidth="1" width="9.42578125"/>
    <col min="957" max="957" customWidth="1" width="9.42578125"/>
    <col min="958" max="958" customWidth="1" width="9.42578125"/>
    <col min="959" max="959" customWidth="1" width="9.42578125"/>
    <col min="960" max="960" customWidth="1" width="9.42578125"/>
    <col min="961" max="961" customWidth="1" width="9.42578125"/>
    <col min="962" max="962" customWidth="1" width="9.42578125"/>
    <col min="963" max="963" customWidth="1" width="9.42578125"/>
    <col min="964" max="964" customWidth="1" width="9.42578125"/>
    <col min="965" max="965" customWidth="1" width="9.42578125"/>
    <col min="966" max="966" customWidth="1" width="9.42578125"/>
    <col min="967" max="967" customWidth="1" width="9.42578125"/>
    <col min="968" max="968" customWidth="1" width="9.42578125"/>
    <col min="969" max="969" customWidth="1" width="9.42578125"/>
    <col min="970" max="970" customWidth="1" width="9.42578125"/>
    <col min="971" max="971" customWidth="1" width="9.42578125"/>
    <col min="972" max="972" customWidth="1" width="9.42578125"/>
    <col min="973" max="973" customWidth="1" width="9.42578125"/>
    <col min="974" max="974" customWidth="1" width="9.42578125"/>
    <col min="975" max="975" customWidth="1" width="9.42578125"/>
    <col min="976" max="976" customWidth="1" width="9.42578125"/>
    <col min="977" max="977" customWidth="1" width="9.42578125"/>
    <col min="978" max="978" customWidth="1" width="9.42578125"/>
    <col min="979" max="979" customWidth="1" width="9.42578125"/>
    <col min="980" max="980" customWidth="1" width="9.42578125"/>
    <col min="981" max="981" customWidth="1" width="9.42578125"/>
    <col min="982" max="982" customWidth="1" width="9.42578125"/>
    <col min="983" max="983" customWidth="1" width="9.42578125"/>
    <col min="984" max="984" customWidth="1" width="9.42578125"/>
    <col min="985" max="985" customWidth="1" width="9.42578125"/>
    <col min="986" max="986" customWidth="1" width="9.42578125"/>
    <col min="987" max="987" customWidth="1" width="9.42578125"/>
    <col min="988" max="988" customWidth="1" width="9.42578125"/>
    <col min="989" max="989" customWidth="1" width="9.42578125"/>
    <col min="990" max="990" customWidth="1" width="9.42578125"/>
    <col min="991" max="991" customWidth="1" width="9.42578125"/>
    <col min="992" max="992" customWidth="1" width="9.42578125"/>
    <col min="993" max="993" customWidth="1" width="9.42578125"/>
    <col min="994" max="994" customWidth="1" width="9.42578125"/>
    <col min="995" max="995" customWidth="1" width="9.42578125"/>
    <col min="996" max="996" customWidth="1" width="9.42578125"/>
    <col min="997" max="997" customWidth="1" width="9.42578125"/>
    <col min="998" max="998" customWidth="1" width="9.42578125"/>
    <col min="999" max="999" customWidth="1" width="9.42578125"/>
    <col min="1000" max="1000" customWidth="1" width="9.42578125"/>
    <col min="1001" max="1001" customWidth="1" width="9.42578125"/>
    <col min="1002" max="1002" customWidth="1" width="9.42578125"/>
    <col min="1003" max="1003" customWidth="1" width="9.42578125"/>
    <col min="1004" max="1004" customWidth="1" width="9.42578125"/>
    <col min="1005" max="1005" customWidth="1" width="9.42578125"/>
    <col min="1006" max="1006" customWidth="1" width="9.42578125"/>
    <col min="1007" max="1007" customWidth="1" width="9.42578125"/>
    <col min="1008" max="1008" customWidth="1" width="9.42578125"/>
    <col min="1009" max="1009" customWidth="1" width="9.42578125"/>
    <col min="1010" max="1010" customWidth="1" width="9.42578125"/>
    <col min="1011" max="1011" customWidth="1" width="9.42578125"/>
    <col min="1012" max="1012" customWidth="1" width="9.42578125"/>
    <col min="1013" max="1013" customWidth="1" width="9.42578125"/>
    <col min="1014" max="1014" customWidth="1" width="9.42578125"/>
    <col min="1015" max="1015" customWidth="1" width="9.42578125"/>
    <col min="1016" max="1016" customWidth="1" width="9.42578125"/>
    <col min="1017" max="1017" customWidth="1" width="9.42578125"/>
    <col min="1018" max="1018" customWidth="1" width="9.42578125"/>
    <col min="1019" max="1019" customWidth="1" width="9.42578125"/>
    <col min="1020" max="1020" customWidth="1" width="9.42578125"/>
    <col min="1021" max="1021" customWidth="1" width="9.42578125"/>
    <col min="1022" max="1022" customWidth="1" width="9.42578125"/>
    <col min="1023" max="1023" customWidth="1" width="9.42578125"/>
    <col min="1024" max="1024" customWidth="1" width="9.42578125"/>
    <col min="1025" max="1025" customWidth="1" width="9.42578125"/>
    <col min="1026" max="1026" customWidth="1" width="9.42578125"/>
    <col min="1027" max="1027" customWidth="1" width="9.42578125"/>
    <col min="1028" max="1028" customWidth="1" width="9.42578125"/>
    <col min="1029" max="1029" customWidth="1" width="9.42578125"/>
    <col min="1030" max="1030" customWidth="1" width="9.42578125"/>
    <col min="1031" max="1031" customWidth="1" width="9.42578125"/>
    <col min="1032" max="1032" customWidth="1" width="9.42578125"/>
    <col min="1033" max="1033" customWidth="1" width="9.42578125"/>
    <col min="1034" max="1034" customWidth="1" width="9.42578125"/>
    <col min="1035" max="1035" customWidth="1" width="9.42578125"/>
    <col min="1036" max="1036" customWidth="1" width="9.42578125"/>
    <col min="1037" max="1037" customWidth="1" width="9.42578125"/>
    <col min="1038" max="1038" customWidth="1" width="9.42578125"/>
    <col min="1039" max="1039" customWidth="1" width="9.42578125"/>
    <col min="1040" max="1040" customWidth="1" width="9.42578125"/>
    <col min="1041" max="1041" customWidth="1" width="9.42578125"/>
    <col min="1042" max="1042" customWidth="1" width="9.42578125"/>
    <col min="1043" max="1043" customWidth="1" width="9.42578125"/>
    <col min="1044" max="1044" customWidth="1" width="9.42578125"/>
    <col min="1045" max="1045" customWidth="1" width="9.42578125"/>
    <col min="1046" max="1046" customWidth="1" width="9.42578125"/>
    <col min="1047" max="1047" customWidth="1" width="9.42578125"/>
    <col min="1048" max="1048" customWidth="1" width="9.42578125"/>
    <col min="1049" max="1049" customWidth="1" width="9.42578125"/>
    <col min="1050" max="1050" customWidth="1" width="9.42578125"/>
    <col min="1051" max="1051" customWidth="1" width="9.42578125"/>
    <col min="1052" max="1052" customWidth="1" width="9.42578125"/>
    <col min="1053" max="1053" customWidth="1" width="9.42578125"/>
    <col min="1054" max="1054" customWidth="1" width="9.42578125"/>
    <col min="1055" max="1055" customWidth="1" width="9.42578125"/>
    <col min="1056" max="1056" customWidth="1" width="9.42578125"/>
    <col min="1057" max="1057" customWidth="1" width="9.42578125"/>
    <col min="1058" max="1058" customWidth="1" width="9.42578125"/>
    <col min="1059" max="1059" customWidth="1" width="9.42578125"/>
    <col min="1060" max="1060" customWidth="1" width="9.42578125"/>
    <col min="1061" max="1061" customWidth="1" width="9.42578125"/>
    <col min="1062" max="1062" customWidth="1" width="9.42578125"/>
    <col min="1063" max="1063" customWidth="1" width="9.42578125"/>
    <col min="1064" max="1064" customWidth="1" width="9.42578125"/>
    <col min="1065" max="1065" customWidth="1" width="9.42578125"/>
    <col min="1066" max="1066" customWidth="1" width="9.42578125"/>
    <col min="1067" max="1067" customWidth="1" width="9.42578125"/>
    <col min="1068" max="1068" customWidth="1" width="9.42578125"/>
    <col min="1069" max="1069" customWidth="1" width="9.42578125"/>
    <col min="1070" max="1070" customWidth="1" width="9.42578125"/>
    <col min="1071" max="1071" customWidth="1" width="9.42578125"/>
    <col min="1072" max="1072" customWidth="1" width="9.42578125"/>
    <col min="1073" max="1073" customWidth="1" width="9.42578125"/>
    <col min="1074" max="1074" customWidth="1" width="9.42578125"/>
    <col min="1075" max="1075" customWidth="1" width="9.42578125"/>
    <col min="1076" max="1076" customWidth="1" width="9.42578125"/>
    <col min="1077" max="1077" customWidth="1" width="9.42578125"/>
    <col min="1078" max="1078" customWidth="1" width="9.42578125"/>
    <col min="1079" max="1079" customWidth="1" width="9.42578125"/>
    <col min="1080" max="1080" customWidth="1" width="9.42578125"/>
    <col min="1081" max="1081" customWidth="1" width="9.42578125"/>
    <col min="1082" max="1082" customWidth="1" width="9.42578125"/>
    <col min="1083" max="1083" customWidth="1" width="9.42578125"/>
    <col min="1084" max="1084" customWidth="1" width="9.42578125"/>
    <col min="1085" max="1085" customWidth="1" width="9.42578125"/>
    <col min="1086" max="1086" customWidth="1" width="9.42578125"/>
    <col min="1087" max="1087" customWidth="1" width="9.42578125"/>
    <col min="1088" max="1088" customWidth="1" width="9.42578125"/>
    <col min="1089" max="1089" customWidth="1" width="9.42578125"/>
    <col min="1090" max="1090" customWidth="1" width="9.42578125"/>
    <col min="1091" max="1091" customWidth="1" width="9.42578125"/>
    <col min="1092" max="1092" customWidth="1" width="9.42578125"/>
    <col min="1093" max="1093" customWidth="1" width="9.42578125"/>
    <col min="1094" max="1094" customWidth="1" width="9.42578125"/>
    <col min="1095" max="1095" customWidth="1" width="9.42578125"/>
    <col min="1096" max="1096" customWidth="1" width="9.42578125"/>
    <col min="1097" max="1097" customWidth="1" width="9.42578125"/>
    <col min="1098" max="1098" customWidth="1" width="9.42578125"/>
    <col min="1099" max="1099" customWidth="1" width="9.42578125"/>
    <col min="1100" max="1100" customWidth="1" width="9.42578125"/>
    <col min="1101" max="1101" customWidth="1" width="9.42578125"/>
    <col min="1102" max="1102" customWidth="1" width="9.42578125"/>
    <col min="1103" max="1103" customWidth="1" width="9.42578125"/>
    <col min="1104" max="1104" customWidth="1" width="9.42578125"/>
    <col min="1105" max="1105" customWidth="1" width="9.42578125"/>
    <col min="1106" max="1106" customWidth="1" width="9.42578125"/>
    <col min="1107" max="1107" customWidth="1" width="9.42578125"/>
    <col min="1108" max="1108" customWidth="1" width="9.42578125"/>
    <col min="1109" max="1109" customWidth="1" width="9.42578125"/>
    <col min="1110" max="1110" customWidth="1" width="9.42578125"/>
    <col min="1111" max="1111" customWidth="1" width="9.42578125"/>
    <col min="1112" max="1112" customWidth="1" width="9.42578125"/>
    <col min="1113" max="1113" customWidth="1" width="9.42578125"/>
    <col min="1114" max="1114" customWidth="1" width="9.42578125"/>
    <col min="1115" max="1115" customWidth="1" width="9.42578125"/>
    <col min="1116" max="1116" customWidth="1" width="9.42578125"/>
    <col min="1117" max="1117" customWidth="1" width="9.42578125"/>
    <col min="1118" max="1118" customWidth="1" width="9.42578125"/>
    <col min="1119" max="1119" customWidth="1" width="9.42578125"/>
    <col min="1120" max="1120" customWidth="1" width="9.42578125"/>
    <col min="1121" max="1121" customWidth="1" width="9.42578125"/>
    <col min="1122" max="1122" customWidth="1" width="9.42578125"/>
    <col min="1123" max="1123" customWidth="1" width="9.42578125"/>
    <col min="1124" max="1124" customWidth="1" width="9.42578125"/>
    <col min="1125" max="1125" customWidth="1" width="9.42578125"/>
    <col min="1126" max="1126" customWidth="1" width="9.42578125"/>
    <col min="1127" max="1127" customWidth="1" width="9.42578125"/>
    <col min="1128" max="1128" customWidth="1" width="9.42578125"/>
    <col min="1129" max="1129" customWidth="1" width="9.42578125"/>
    <col min="1130" max="1130" customWidth="1" width="9.42578125"/>
    <col min="1131" max="1131" customWidth="1" width="9.42578125"/>
    <col min="1132" max="1132" customWidth="1" width="9.42578125"/>
    <col min="1133" max="1133" customWidth="1" width="9.42578125"/>
    <col min="1134" max="1134" customWidth="1" width="9.42578125"/>
    <col min="1135" max="1135" customWidth="1" width="9.42578125"/>
    <col min="1136" max="1136" customWidth="1" width="9.42578125"/>
    <col min="1137" max="1137" customWidth="1" width="9.42578125"/>
    <col min="1138" max="1138" customWidth="1" width="9.42578125"/>
    <col min="1139" max="1139" customWidth="1" width="9.42578125"/>
    <col min="1140" max="1140" customWidth="1" width="9.42578125"/>
    <col min="1141" max="1141" customWidth="1" width="9.42578125"/>
    <col min="1142" max="1142" customWidth="1" width="9.42578125"/>
    <col min="1143" max="1143" customWidth="1" width="9.42578125"/>
    <col min="1144" max="1144" customWidth="1" width="9.42578125"/>
    <col min="1145" max="1145" customWidth="1" width="9.42578125"/>
    <col min="1146" max="1146" customWidth="1" width="9.42578125"/>
    <col min="1147" max="1147" customWidth="1" width="9.42578125"/>
    <col min="1148" max="1148" customWidth="1" width="9.42578125"/>
    <col min="1149" max="1149" customWidth="1" width="9.42578125"/>
    <col min="1150" max="1150" customWidth="1" width="9.42578125"/>
    <col min="1151" max="1151" customWidth="1" width="9.42578125"/>
    <col min="1152" max="1152" customWidth="1" width="9.42578125"/>
    <col min="1153" max="1153" customWidth="1" width="9.42578125"/>
    <col min="1154" max="1154" customWidth="1" width="9.42578125"/>
    <col min="1155" max="1155" customWidth="1" width="9.42578125"/>
    <col min="1156" max="1156" customWidth="1" width="9.42578125"/>
    <col min="1157" max="1157" customWidth="1" width="9.42578125"/>
    <col min="1158" max="1158" customWidth="1" width="9.42578125"/>
    <col min="1159" max="1159" customWidth="1" width="9.42578125"/>
    <col min="1160" max="1160" customWidth="1" width="9.42578125"/>
    <col min="1161" max="1161" customWidth="1" width="9.42578125"/>
    <col min="1162" max="1162" customWidth="1" width="9.42578125"/>
    <col min="1163" max="1163" customWidth="1" width="9.42578125"/>
    <col min="1164" max="1164" customWidth="1" width="9.42578125"/>
    <col min="1165" max="1165" customWidth="1" width="9.42578125"/>
    <col min="1166" max="1166" customWidth="1" width="9.42578125"/>
    <col min="1167" max="1167" customWidth="1" width="9.42578125"/>
    <col min="1168" max="1168" customWidth="1" width="9.42578125"/>
    <col min="1169" max="1169" customWidth="1" width="9.42578125"/>
    <col min="1170" max="1170" customWidth="1" width="9.42578125"/>
    <col min="1171" max="1171" customWidth="1" width="9.42578125"/>
    <col min="1172" max="1172" customWidth="1" width="9.42578125"/>
    <col min="1173" max="1173" customWidth="1" width="9.42578125"/>
    <col min="1174" max="1174" customWidth="1" width="9.42578125"/>
    <col min="1175" max="1175" customWidth="1" width="9.42578125"/>
    <col min="1176" max="1176" customWidth="1" width="9.42578125"/>
    <col min="1177" max="1177" customWidth="1" width="9.42578125"/>
    <col min="1178" max="1178" customWidth="1" width="9.42578125"/>
    <col min="1179" max="1179" customWidth="1" width="9.42578125"/>
    <col min="1180" max="1180" customWidth="1" width="9.42578125"/>
    <col min="1181" max="1181" customWidth="1" width="9.42578125"/>
    <col min="1182" max="1182" customWidth="1" width="9.42578125"/>
    <col min="1183" max="1183" customWidth="1" width="9.42578125"/>
    <col min="1184" max="1184" customWidth="1" width="9.42578125"/>
    <col min="1185" max="1185" customWidth="1" width="9.42578125"/>
    <col min="1186" max="1186" customWidth="1" width="9.42578125"/>
    <col min="1187" max="1187" customWidth="1" width="9.42578125"/>
    <col min="1188" max="1188" customWidth="1" width="9.42578125"/>
    <col min="1189" max="1189" customWidth="1" width="9.42578125"/>
    <col min="1190" max="1190" customWidth="1" width="9.42578125"/>
    <col min="1191" max="1191" customWidth="1" width="9.42578125"/>
    <col min="1192" max="1192" customWidth="1" width="9.42578125"/>
    <col min="1193" max="1193" customWidth="1" width="9.42578125"/>
    <col min="1194" max="1194" customWidth="1" width="9.42578125"/>
    <col min="1195" max="1195" customWidth="1" width="9.42578125"/>
    <col min="1196" max="1196" customWidth="1" width="9.42578125"/>
    <col min="1197" max="1197" customWidth="1" width="9.42578125"/>
    <col min="1198" max="1198" customWidth="1" width="9.42578125"/>
    <col min="1199" max="1199" customWidth="1" width="9.42578125"/>
    <col min="1200" max="1200" customWidth="1" width="9.42578125"/>
    <col min="1201" max="1201" customWidth="1" width="9.42578125"/>
    <col min="1202" max="1202" customWidth="1" width="9.42578125"/>
    <col min="1203" max="1203" customWidth="1" width="9.42578125"/>
    <col min="1204" max="1204" customWidth="1" width="9.42578125"/>
    <col min="1205" max="1205" customWidth="1" width="9.42578125"/>
    <col min="1206" max="1206" customWidth="1" width="9.42578125"/>
    <col min="1207" max="1207" customWidth="1" width="9.42578125"/>
    <col min="1208" max="1208" customWidth="1" width="9.42578125"/>
    <col min="1209" max="1209" customWidth="1" width="9.42578125"/>
    <col min="1210" max="1210" customWidth="1" width="9.42578125"/>
    <col min="1211" max="1211" customWidth="1" width="9.42578125"/>
    <col min="1212" max="1212" customWidth="1" width="9.42578125"/>
    <col min="1213" max="1213" customWidth="1" width="9.42578125"/>
    <col min="1214" max="1214" customWidth="1" width="9.42578125"/>
    <col min="1215" max="1215" customWidth="1" width="9.42578125"/>
    <col min="1216" max="1216" customWidth="1" width="9.42578125"/>
    <col min="1217" max="1217" customWidth="1" width="9.42578125"/>
    <col min="1218" max="1218" customWidth="1" width="9.42578125"/>
    <col min="1219" max="1219" customWidth="1" width="9.42578125"/>
    <col min="1220" max="1220" customWidth="1" width="9.42578125"/>
    <col min="1221" max="1221" customWidth="1" width="9.42578125"/>
    <col min="1222" max="1222" customWidth="1" width="9.42578125"/>
    <col min="1223" max="1223" customWidth="1" width="9.42578125"/>
    <col min="1224" max="1224" customWidth="1" width="9.42578125"/>
    <col min="1225" max="1225" customWidth="1" width="9.42578125"/>
    <col min="1226" max="1226" customWidth="1" width="9.42578125"/>
    <col min="1227" max="1227" customWidth="1" width="9.42578125"/>
    <col min="1228" max="1228" customWidth="1" width="9.42578125"/>
    <col min="1229" max="1229" customWidth="1" width="9.42578125"/>
    <col min="1230" max="1230" customWidth="1" width="9.42578125"/>
    <col min="1231" max="1231" customWidth="1" width="9.42578125"/>
    <col min="1232" max="1232" customWidth="1" width="9.42578125"/>
    <col min="1233" max="1233" customWidth="1" width="9.42578125"/>
    <col min="1234" max="1234" customWidth="1" width="9.42578125"/>
    <col min="1235" max="1235" customWidth="1" width="9.42578125"/>
    <col min="1236" max="1236" customWidth="1" width="9.42578125"/>
    <col min="1237" max="1237" customWidth="1" width="9.42578125"/>
    <col min="1238" max="1238" customWidth="1" width="9.42578125"/>
    <col min="1239" max="1239" customWidth="1" width="9.42578125"/>
    <col min="1240" max="1240" customWidth="1" width="9.42578125"/>
    <col min="1241" max="1241" customWidth="1" width="9.42578125"/>
    <col min="1242" max="1242" customWidth="1" width="9.42578125"/>
    <col min="1243" max="1243" customWidth="1" width="9.42578125"/>
    <col min="1244" max="1244" customWidth="1" width="9.42578125"/>
    <col min="1245" max="1245" customWidth="1" width="9.42578125"/>
    <col min="1246" max="1246" customWidth="1" width="9.42578125"/>
    <col min="1247" max="1247" customWidth="1" width="9.42578125"/>
    <col min="1248" max="1248" customWidth="1" width="9.42578125"/>
    <col min="1249" max="1249" customWidth="1" width="9.42578125"/>
    <col min="1250" max="1250" customWidth="1" width="9.42578125"/>
    <col min="1251" max="1251" customWidth="1" width="9.42578125"/>
    <col min="1252" max="1252" customWidth="1" width="9.42578125"/>
    <col min="1253" max="1253" customWidth="1" width="9.42578125"/>
    <col min="1254" max="1254" customWidth="1" width="9.42578125"/>
    <col min="1255" max="1255" customWidth="1" width="9.42578125"/>
    <col min="1256" max="1256" customWidth="1" width="9.42578125"/>
    <col min="1257" max="1257" customWidth="1" width="9.42578125"/>
    <col min="1258" max="1258" customWidth="1" width="9.42578125"/>
    <col min="1259" max="1259" customWidth="1" width="9.42578125"/>
    <col min="1260" max="1260" customWidth="1" width="9.42578125"/>
    <col min="1261" max="1261" customWidth="1" width="9.42578125"/>
    <col min="1262" max="1262" customWidth="1" width="9.42578125"/>
    <col min="1263" max="1263" customWidth="1" width="9.42578125"/>
    <col min="1264" max="1264" customWidth="1" width="9.42578125"/>
    <col min="1265" max="1265" customWidth="1" width="9.42578125"/>
    <col min="1266" max="1266" customWidth="1" width="9.42578125"/>
    <col min="1267" max="1267" customWidth="1" width="9.42578125"/>
    <col min="1268" max="1268" customWidth="1" width="9.42578125"/>
    <col min="1269" max="1269" customWidth="1" width="9.42578125"/>
    <col min="1270" max="1270" customWidth="1" width="9.42578125"/>
    <col min="1271" max="1271" customWidth="1" width="9.42578125"/>
    <col min="1272" max="1272" customWidth="1" width="9.42578125"/>
    <col min="1273" max="1273" customWidth="1" width="9.42578125"/>
    <col min="1274" max="1274" customWidth="1" width="9.42578125"/>
    <col min="1275" max="1275" customWidth="1" width="9.42578125"/>
    <col min="1276" max="1276" customWidth="1" width="9.42578125"/>
    <col min="1277" max="1277" customWidth="1" width="9.42578125"/>
    <col min="1278" max="1278" customWidth="1" width="9.42578125"/>
    <col min="1279" max="1279" customWidth="1" width="9.42578125"/>
    <col min="1280" max="1280" customWidth="1" width="9.42578125"/>
    <col min="1281" max="1281" customWidth="1" width="9.42578125"/>
    <col min="1282" max="1282" customWidth="1" width="9.42578125"/>
    <col min="1283" max="1283" customWidth="1" width="9.42578125"/>
    <col min="1284" max="1284" customWidth="1" width="9.42578125"/>
    <col min="1285" max="1285" customWidth="1" width="9.42578125"/>
    <col min="1286" max="1286" customWidth="1" width="9.42578125"/>
    <col min="1287" max="1287" customWidth="1" width="9.42578125"/>
    <col min="1288" max="1288" customWidth="1" width="9.42578125"/>
    <col min="1289" max="1289" customWidth="1" width="9.42578125"/>
    <col min="1290" max="1290" customWidth="1" width="9.42578125"/>
    <col min="1291" max="1291" customWidth="1" width="9.42578125"/>
    <col min="1292" max="1292" customWidth="1" width="9.42578125"/>
    <col min="1293" max="1293" customWidth="1" width="9.42578125"/>
    <col min="1294" max="1294" customWidth="1" width="9.42578125"/>
    <col min="1295" max="1295" customWidth="1" width="9.42578125"/>
    <col min="1296" max="1296" customWidth="1" width="9.42578125"/>
    <col min="1297" max="1297" customWidth="1" width="9.42578125"/>
    <col min="1298" max="1298" customWidth="1" width="9.42578125"/>
    <col min="1299" max="1299" customWidth="1" width="9.42578125"/>
    <col min="1300" max="1300" customWidth="1" width="9.42578125"/>
    <col min="1301" max="1301" customWidth="1" width="9.42578125"/>
    <col min="1302" max="1302" customWidth="1" width="9.42578125"/>
    <col min="1303" max="1303" customWidth="1" width="9.42578125"/>
    <col min="1304" max="1304" customWidth="1" width="9.42578125"/>
    <col min="1305" max="1305" customWidth="1" width="9.42578125"/>
    <col min="1306" max="1306" customWidth="1" width="9.42578125"/>
    <col min="1307" max="1307" customWidth="1" width="9.42578125"/>
    <col min="1308" max="1308" customWidth="1" width="9.42578125"/>
    <col min="1309" max="1309" customWidth="1" width="9.42578125"/>
    <col min="1310" max="1310" customWidth="1" width="9.42578125"/>
    <col min="1311" max="1311" customWidth="1" width="9.42578125"/>
    <col min="1312" max="1312" customWidth="1" width="9.42578125"/>
    <col min="1313" max="1313" customWidth="1" width="9.42578125"/>
    <col min="1314" max="1314" customWidth="1" width="9.42578125"/>
    <col min="1315" max="1315" customWidth="1" width="9.42578125"/>
    <col min="1316" max="1316" customWidth="1" width="9.42578125"/>
    <col min="1317" max="1317" customWidth="1" width="9.42578125"/>
    <col min="1318" max="1318" customWidth="1" width="9.42578125"/>
    <col min="1319" max="1319" customWidth="1" width="9.42578125"/>
    <col min="1320" max="1320" customWidth="1" width="9.42578125"/>
    <col min="1321" max="1321" customWidth="1" width="9.42578125"/>
    <col min="1322" max="1322" customWidth="1" width="9.42578125"/>
    <col min="1323" max="1323" customWidth="1" width="9.42578125"/>
    <col min="1324" max="1324" customWidth="1" width="9.42578125"/>
    <col min="1325" max="1325" customWidth="1" width="9.42578125"/>
    <col min="1326" max="1326" customWidth="1" width="9.42578125"/>
    <col min="1327" max="1327" customWidth="1" width="9.42578125"/>
    <col min="1328" max="1328" customWidth="1" width="9.42578125"/>
    <col min="1329" max="1329" customWidth="1" width="9.42578125"/>
    <col min="1330" max="1330" customWidth="1" width="9.42578125"/>
    <col min="1331" max="1331" customWidth="1" width="9.42578125"/>
    <col min="1332" max="1332" customWidth="1" width="9.42578125"/>
    <col min="1333" max="1333" customWidth="1" width="9.42578125"/>
    <col min="1334" max="1334" customWidth="1" width="9.42578125"/>
    <col min="1335" max="1335" customWidth="1" width="9.42578125"/>
    <col min="1336" max="1336" customWidth="1" width="9.42578125"/>
    <col min="1337" max="1337" customWidth="1" width="9.42578125"/>
    <col min="1338" max="1338" customWidth="1" width="9.42578125"/>
    <col min="1339" max="1339" customWidth="1" width="9.42578125"/>
    <col min="1340" max="1340" customWidth="1" width="9.42578125"/>
    <col min="1341" max="1341" customWidth="1" width="9.42578125"/>
    <col min="1342" max="1342" customWidth="1" width="9.42578125"/>
    <col min="1343" max="1343" customWidth="1" width="9.42578125"/>
    <col min="1344" max="1344" customWidth="1" width="9.42578125"/>
    <col min="1345" max="1345" customWidth="1" width="9.42578125"/>
    <col min="1346" max="1346" customWidth="1" width="9.42578125"/>
    <col min="1347" max="1347" customWidth="1" width="9.42578125"/>
    <col min="1348" max="1348" customWidth="1" width="9.42578125"/>
    <col min="1349" max="1349" customWidth="1" width="9.42578125"/>
    <col min="1350" max="1350" customWidth="1" width="9.42578125"/>
    <col min="1351" max="1351" customWidth="1" width="9.42578125"/>
    <col min="1352" max="1352" customWidth="1" width="9.42578125"/>
    <col min="1353" max="1353" customWidth="1" width="9.42578125"/>
    <col min="1354" max="1354" customWidth="1" width="9.42578125"/>
    <col min="1355" max="1355" customWidth="1" width="9.42578125"/>
    <col min="1356" max="1356" customWidth="1" width="9.42578125"/>
    <col min="1357" max="1357" customWidth="1" width="9.42578125"/>
    <col min="1358" max="1358" customWidth="1" width="9.42578125"/>
    <col min="1359" max="1359" customWidth="1" width="9.42578125"/>
    <col min="1360" max="1360" customWidth="1" width="9.42578125"/>
    <col min="1361" max="1361" customWidth="1" width="9.42578125"/>
    <col min="1362" max="1362" customWidth="1" width="9.42578125"/>
    <col min="1363" max="1363" customWidth="1" width="9.42578125"/>
    <col min="1364" max="1364" customWidth="1" width="9.42578125"/>
    <col min="1365" max="1365" customWidth="1" width="9.42578125"/>
    <col min="1366" max="1366" customWidth="1" width="9.42578125"/>
    <col min="1367" max="1367" customWidth="1" width="9.42578125"/>
    <col min="1368" max="1368" customWidth="1" width="9.42578125"/>
    <col min="1369" max="1369" customWidth="1" width="9.42578125"/>
    <col min="1370" max="1370" customWidth="1" width="9.42578125"/>
    <col min="1371" max="1371" customWidth="1" width="9.42578125"/>
    <col min="1372" max="1372" customWidth="1" width="9.42578125"/>
    <col min="1373" max="1373" customWidth="1" width="9.42578125"/>
    <col min="1374" max="1374" customWidth="1" width="9.42578125"/>
    <col min="1375" max="1375" customWidth="1" width="9.42578125"/>
    <col min="1376" max="1376" customWidth="1" width="9.42578125"/>
    <col min="1377" max="1377" customWidth="1" width="9.42578125"/>
    <col min="1378" max="1378" customWidth="1" width="9.42578125"/>
    <col min="1379" max="1379" customWidth="1" width="9.42578125"/>
    <col min="1380" max="1380" customWidth="1" width="9.42578125"/>
    <col min="1381" max="1381" customWidth="1" width="9.42578125"/>
    <col min="1382" max="1382" customWidth="1" width="9.42578125"/>
    <col min="1383" max="1383" customWidth="1" width="9.42578125"/>
    <col min="1384" max="1384" customWidth="1" width="9.42578125"/>
    <col min="1385" max="1385" customWidth="1" width="9.42578125"/>
    <col min="1386" max="1386" customWidth="1" width="9.42578125"/>
    <col min="1387" max="1387" customWidth="1" width="9.42578125"/>
    <col min="1388" max="1388" customWidth="1" width="9.42578125"/>
    <col min="1389" max="1389" customWidth="1" width="9.42578125"/>
    <col min="1390" max="1390" customWidth="1" width="9.42578125"/>
    <col min="1391" max="1391" customWidth="1" width="9.42578125"/>
    <col min="1392" max="1392" customWidth="1" width="9.42578125"/>
    <col min="1393" max="1393" customWidth="1" width="9.42578125"/>
    <col min="1394" max="1394" customWidth="1" width="9.42578125"/>
    <col min="1395" max="1395" customWidth="1" width="9.42578125"/>
    <col min="1396" max="1396" customWidth="1" width="9.42578125"/>
    <col min="1397" max="1397" customWidth="1" width="9.42578125"/>
    <col min="1398" max="1398" customWidth="1" width="9.42578125"/>
    <col min="1399" max="1399" customWidth="1" width="9.42578125"/>
    <col min="1400" max="1400" customWidth="1" width="9.42578125"/>
    <col min="1401" max="1401" customWidth="1" width="9.42578125"/>
    <col min="1402" max="1402" customWidth="1" width="9.42578125"/>
    <col min="1403" max="1403" customWidth="1" width="9.42578125"/>
    <col min="1404" max="1404" customWidth="1" width="9.42578125"/>
    <col min="1405" max="1405" customWidth="1" width="9.42578125"/>
    <col min="1406" max="1406" customWidth="1" width="9.42578125"/>
    <col min="1407" max="1407" customWidth="1" width="9.42578125"/>
    <col min="1408" max="1408" customWidth="1" width="9.42578125"/>
    <col min="1409" max="1409" customWidth="1" width="9.42578125"/>
    <col min="1410" max="1410" customWidth="1" width="9.42578125"/>
    <col min="1411" max="1411" customWidth="1" width="9.42578125"/>
    <col min="1412" max="1412" customWidth="1" width="9.42578125"/>
    <col min="1413" max="1413" customWidth="1" width="9.42578125"/>
    <col min="1414" max="1414" customWidth="1" width="9.42578125"/>
    <col min="1415" max="1415" customWidth="1" width="9.42578125"/>
    <col min="1416" max="1416" customWidth="1" width="9.42578125"/>
    <col min="1417" max="1417" customWidth="1" width="9.42578125"/>
    <col min="1418" max="1418" customWidth="1" width="9.42578125"/>
    <col min="1419" max="1419" customWidth="1" width="9.42578125"/>
    <col min="1420" max="1420" customWidth="1" width="9.42578125"/>
    <col min="1421" max="1421" customWidth="1" width="9.42578125"/>
    <col min="1422" max="1422" customWidth="1" width="9.42578125"/>
    <col min="1423" max="1423" customWidth="1" width="9.42578125"/>
    <col min="1424" max="1424" customWidth="1" width="9.42578125"/>
    <col min="1425" max="1425" customWidth="1" width="9.42578125"/>
    <col min="1426" max="1426" customWidth="1" width="9.42578125"/>
    <col min="1427" max="1427" customWidth="1" width="9.42578125"/>
    <col min="1428" max="1428" customWidth="1" width="9.42578125"/>
    <col min="1429" max="1429" customWidth="1" width="9.42578125"/>
    <col min="1430" max="1430" customWidth="1" width="9.42578125"/>
    <col min="1431" max="1431" customWidth="1" width="9.42578125"/>
    <col min="1432" max="1432" customWidth="1" width="9.42578125"/>
    <col min="1433" max="1433" customWidth="1" width="9.42578125"/>
    <col min="1434" max="1434" customWidth="1" width="9.42578125"/>
    <col min="1435" max="1435" customWidth="1" width="9.42578125"/>
    <col min="1436" max="1436" customWidth="1" width="9.42578125"/>
    <col min="1437" max="1437" customWidth="1" width="9.42578125"/>
    <col min="1438" max="1438" customWidth="1" width="9.42578125"/>
    <col min="1439" max="1439" customWidth="1" width="9.42578125"/>
    <col min="1440" max="1440" customWidth="1" width="9.42578125"/>
    <col min="1441" max="1441" customWidth="1" width="9.42578125"/>
    <col min="1442" max="1442" customWidth="1" width="9.42578125"/>
    <col min="1443" max="1443" customWidth="1" width="9.42578125"/>
    <col min="1444" max="1444" customWidth="1" width="9.42578125"/>
    <col min="1445" max="1445" customWidth="1" width="9.42578125"/>
    <col min="1446" max="1446" customWidth="1" width="9.42578125"/>
    <col min="1447" max="1447" customWidth="1" width="9.42578125"/>
    <col min="1448" max="1448" customWidth="1" width="9.42578125"/>
    <col min="1449" max="1449" customWidth="1" width="9.42578125"/>
    <col min="1450" max="1450" customWidth="1" width="9.42578125"/>
    <col min="1451" max="1451" customWidth="1" width="9.42578125"/>
    <col min="1452" max="1452" customWidth="1" width="9.42578125"/>
    <col min="1453" max="1453" customWidth="1" width="9.42578125"/>
    <col min="1454" max="1454" customWidth="1" width="9.42578125"/>
    <col min="1455" max="1455" customWidth="1" width="9.42578125"/>
    <col min="1456" max="1456" customWidth="1" width="9.42578125"/>
    <col min="1457" max="1457" customWidth="1" width="9.42578125"/>
    <col min="1458" max="1458" customWidth="1" width="9.42578125"/>
    <col min="1459" max="1459" customWidth="1" width="9.42578125"/>
    <col min="1460" max="1460" customWidth="1" width="9.42578125"/>
    <col min="1461" max="1461" customWidth="1" width="9.42578125"/>
    <col min="1462" max="1462" customWidth="1" width="9.42578125"/>
    <col min="1463" max="1463" customWidth="1" width="9.42578125"/>
    <col min="1464" max="1464" customWidth="1" width="9.42578125"/>
    <col min="1465" max="1465" customWidth="1" width="9.42578125"/>
    <col min="1466" max="1466" customWidth="1" width="9.42578125"/>
    <col min="1467" max="1467" customWidth="1" width="9.42578125"/>
    <col min="1468" max="1468" customWidth="1" width="9.42578125"/>
    <col min="1469" max="1469" customWidth="1" width="9.42578125"/>
    <col min="1470" max="1470" customWidth="1" width="9.42578125"/>
    <col min="1471" max="1471" customWidth="1" width="9.42578125"/>
    <col min="1472" max="1472" customWidth="1" width="9.42578125"/>
    <col min="1473" max="1473" customWidth="1" width="9.42578125"/>
    <col min="1474" max="1474" customWidth="1" width="9.42578125"/>
    <col min="1475" max="1475" customWidth="1" width="9.42578125"/>
    <col min="1476" max="1476" customWidth="1" width="9.42578125"/>
    <col min="1477" max="1477" customWidth="1" width="9.42578125"/>
    <col min="1478" max="1478" customWidth="1" width="9.42578125"/>
    <col min="1479" max="1479" customWidth="1" width="9.42578125"/>
    <col min="1480" max="1480" customWidth="1" width="9.42578125"/>
    <col min="1481" max="1481" customWidth="1" width="9.42578125"/>
    <col min="1482" max="1482" customWidth="1" width="9.42578125"/>
    <col min="1483" max="1483" customWidth="1" width="9.42578125"/>
    <col min="1484" max="1484" customWidth="1" width="9.42578125"/>
    <col min="1485" max="1485" customWidth="1" width="9.42578125"/>
    <col min="1486" max="1486" customWidth="1" width="9.42578125"/>
    <col min="1487" max="1487" customWidth="1" width="9.42578125"/>
    <col min="1488" max="1488" customWidth="1" width="9.42578125"/>
    <col min="1489" max="1489" customWidth="1" width="9.42578125"/>
    <col min="1490" max="1490" customWidth="1" width="9.42578125"/>
    <col min="1491" max="1491" customWidth="1" width="9.42578125"/>
    <col min="1492" max="1492" customWidth="1" width="9.42578125"/>
    <col min="1493" max="1493" customWidth="1" width="9.42578125"/>
    <col min="1494" max="1494" customWidth="1" width="9.42578125"/>
    <col min="1495" max="1495" customWidth="1" width="9.42578125"/>
    <col min="1496" max="1496" customWidth="1" width="9.42578125"/>
    <col min="1497" max="1497" customWidth="1" width="9.42578125"/>
    <col min="1498" max="1498" customWidth="1" width="9.42578125"/>
    <col min="1499" max="1499" customWidth="1" width="9.42578125"/>
    <col min="1500" max="1500" customWidth="1" width="9.42578125"/>
    <col min="1501" max="1501" customWidth="1" width="9.42578125"/>
    <col min="1502" max="1502" customWidth="1" width="9.42578125"/>
    <col min="1503" max="1503" customWidth="1" width="9.42578125"/>
    <col min="1504" max="1504" customWidth="1" width="9.42578125"/>
    <col min="1505" max="1505" customWidth="1" width="9.42578125"/>
    <col min="1506" max="1506" customWidth="1" width="9.42578125"/>
    <col min="1507" max="1507" customWidth="1" width="9.42578125"/>
    <col min="1508" max="1508" customWidth="1" width="9.42578125"/>
    <col min="1509" max="1509" customWidth="1" width="9.42578125"/>
    <col min="1510" max="1510" customWidth="1" width="9.42578125"/>
    <col min="1511" max="1511" customWidth="1" width="9.42578125"/>
    <col min="1512" max="1512" customWidth="1" width="9.42578125"/>
    <col min="1513" max="1513" customWidth="1" width="9.42578125"/>
    <col min="1514" max="1514" customWidth="1" width="9.42578125"/>
    <col min="1515" max="1515" customWidth="1" width="9.42578125"/>
    <col min="1516" max="1516" customWidth="1" width="9.42578125"/>
    <col min="1517" max="1517" customWidth="1" width="9.42578125"/>
    <col min="1518" max="1518" customWidth="1" width="9.42578125"/>
    <col min="1519" max="1519" customWidth="1" width="9.42578125"/>
    <col min="1520" max="1520" customWidth="1" width="9.42578125"/>
    <col min="1521" max="1521" customWidth="1" width="9.42578125"/>
    <col min="1522" max="1522" customWidth="1" width="9.42578125"/>
    <col min="1523" max="1523" customWidth="1" width="9.42578125"/>
    <col min="1524" max="1524" customWidth="1" width="9.42578125"/>
    <col min="1525" max="1525" customWidth="1" width="9.42578125"/>
    <col min="1526" max="1526" customWidth="1" width="9.42578125"/>
    <col min="1527" max="1527" customWidth="1" width="9.42578125"/>
    <col min="1528" max="1528" customWidth="1" width="9.42578125"/>
    <col min="1529" max="1529" customWidth="1" width="9.42578125"/>
    <col min="1530" max="1530" customWidth="1" width="9.42578125"/>
    <col min="1531" max="1531" customWidth="1" width="9.42578125"/>
    <col min="1532" max="1532" customWidth="1" width="9.42578125"/>
    <col min="1533" max="1533" customWidth="1" width="9.42578125"/>
    <col min="1534" max="1534" customWidth="1" width="9.42578125"/>
    <col min="1535" max="1535" customWidth="1" width="9.42578125"/>
    <col min="1536" max="1536" customWidth="1" width="9.42578125"/>
    <col min="1537" max="1537" customWidth="1" width="9.42578125"/>
    <col min="1538" max="1538" customWidth="1" width="9.42578125"/>
    <col min="1539" max="1539" customWidth="1" width="9.42578125"/>
    <col min="1540" max="1540" customWidth="1" width="9.42578125"/>
    <col min="1541" max="1541" customWidth="1" width="9.42578125"/>
    <col min="1542" max="1542" customWidth="1" width="9.42578125"/>
    <col min="1543" max="1543" customWidth="1" width="9.42578125"/>
    <col min="1544" max="1544" customWidth="1" width="9.42578125"/>
    <col min="1545" max="1545" customWidth="1" width="9.42578125"/>
    <col min="1546" max="1546" customWidth="1" width="9.42578125"/>
    <col min="1547" max="1547" customWidth="1" width="9.42578125"/>
    <col min="1548" max="1548" customWidth="1" width="9.42578125"/>
    <col min="1549" max="1549" customWidth="1" width="9.42578125"/>
    <col min="1550" max="1550" customWidth="1" width="9.42578125"/>
    <col min="1551" max="1551" customWidth="1" width="9.42578125"/>
    <col min="1552" max="1552" customWidth="1" width="9.42578125"/>
    <col min="1553" max="1553" customWidth="1" width="9.42578125"/>
    <col min="1554" max="1554" customWidth="1" width="9.42578125"/>
    <col min="1555" max="1555" customWidth="1" width="9.42578125"/>
    <col min="1556" max="1556" customWidth="1" width="9.42578125"/>
    <col min="1557" max="1557" customWidth="1" width="9.42578125"/>
    <col min="1558" max="1558" customWidth="1" width="9.42578125"/>
    <col min="1559" max="1559" customWidth="1" width="9.42578125"/>
    <col min="1560" max="1560" customWidth="1" width="9.42578125"/>
    <col min="1561" max="1561" customWidth="1" width="9.42578125"/>
    <col min="1562" max="1562" customWidth="1" width="9.42578125"/>
    <col min="1563" max="1563" customWidth="1" width="9.42578125"/>
    <col min="1564" max="1564" customWidth="1" width="9.42578125"/>
    <col min="1565" max="1565" customWidth="1" width="9.42578125"/>
    <col min="1566" max="1566" customWidth="1" width="9.42578125"/>
    <col min="1567" max="1567" customWidth="1" width="9.42578125"/>
    <col min="1568" max="1568" customWidth="1" width="9.42578125"/>
    <col min="1569" max="1569" customWidth="1" width="9.42578125"/>
    <col min="1570" max="1570" customWidth="1" width="9.42578125"/>
    <col min="1571" max="1571" customWidth="1" width="9.42578125"/>
    <col min="1572" max="1572" customWidth="1" width="9.42578125"/>
    <col min="1573" max="1573" customWidth="1" width="9.42578125"/>
    <col min="1574" max="1574" customWidth="1" width="9.42578125"/>
    <col min="1575" max="1575" customWidth="1" width="9.42578125"/>
    <col min="1576" max="1576" customWidth="1" width="9.42578125"/>
    <col min="1577" max="1577" customWidth="1" width="9.42578125"/>
    <col min="1578" max="1578" customWidth="1" width="9.42578125"/>
    <col min="1579" max="1579" customWidth="1" width="9.42578125"/>
    <col min="1580" max="1580" customWidth="1" width="9.42578125"/>
    <col min="1581" max="1581" customWidth="1" width="9.42578125"/>
    <col min="1582" max="1582" customWidth="1" width="9.42578125"/>
    <col min="1583" max="1583" customWidth="1" width="9.42578125"/>
    <col min="1584" max="1584" customWidth="1" width="9.42578125"/>
    <col min="1585" max="1585" customWidth="1" width="9.42578125"/>
    <col min="1586" max="1586" customWidth="1" width="9.42578125"/>
    <col min="1587" max="1587" customWidth="1" width="9.42578125"/>
    <col min="1588" max="1588" customWidth="1" width="9.42578125"/>
    <col min="1589" max="1589" customWidth="1" width="9.42578125"/>
    <col min="1590" max="1590" customWidth="1" width="9.42578125"/>
    <col min="1591" max="1591" customWidth="1" width="9.42578125"/>
    <col min="1592" max="1592" customWidth="1" width="9.42578125"/>
    <col min="1593" max="1593" customWidth="1" width="9.42578125"/>
    <col min="1594" max="1594" customWidth="1" width="9.42578125"/>
    <col min="1595" max="1595" customWidth="1" width="9.42578125"/>
    <col min="1596" max="1596" customWidth="1" width="9.42578125"/>
    <col min="1597" max="1597" customWidth="1" width="9.42578125"/>
    <col min="1598" max="1598" customWidth="1" width="9.42578125"/>
    <col min="1599" max="1599" customWidth="1" width="9.42578125"/>
    <col min="1600" max="1600" customWidth="1" width="9.42578125"/>
    <col min="1601" max="1601" customWidth="1" width="9.42578125"/>
    <col min="1602" max="1602" customWidth="1" width="9.42578125"/>
    <col min="1603" max="1603" customWidth="1" width="9.42578125"/>
    <col min="1604" max="1604" customWidth="1" width="9.42578125"/>
    <col min="1605" max="1605" customWidth="1" width="9.42578125"/>
    <col min="1606" max="1606" customWidth="1" width="9.42578125"/>
    <col min="1607" max="1607" customWidth="1" width="9.42578125"/>
    <col min="1608" max="1608" customWidth="1" width="9.42578125"/>
    <col min="1609" max="1609" customWidth="1" width="9.42578125"/>
    <col min="1610" max="1610" customWidth="1" width="9.42578125"/>
    <col min="1611" max="1611" customWidth="1" width="9.42578125"/>
    <col min="1612" max="1612" customWidth="1" width="9.42578125"/>
    <col min="1613" max="1613" customWidth="1" width="9.42578125"/>
    <col min="1614" max="1614" customWidth="1" width="9.42578125"/>
    <col min="1615" max="1615" customWidth="1" width="9.42578125"/>
    <col min="1616" max="1616" customWidth="1" width="9.42578125"/>
    <col min="1617" max="1617" customWidth="1" width="9.42578125"/>
    <col min="1618" max="1618" customWidth="1" width="9.42578125"/>
    <col min="1619" max="1619" customWidth="1" width="9.42578125"/>
    <col min="1620" max="1620" customWidth="1" width="9.42578125"/>
    <col min="1621" max="1621" customWidth="1" width="9.42578125"/>
    <col min="1622" max="1622" customWidth="1" width="9.42578125"/>
    <col min="1623" max="1623" customWidth="1" width="9.42578125"/>
    <col min="1624" max="1624" customWidth="1" width="9.42578125"/>
    <col min="1625" max="1625" customWidth="1" width="9.42578125"/>
    <col min="1626" max="1626" customWidth="1" width="9.42578125"/>
    <col min="1627" max="1627" customWidth="1" width="9.42578125"/>
    <col min="1628" max="1628" customWidth="1" width="9.42578125"/>
    <col min="1629" max="1629" customWidth="1" width="9.42578125"/>
    <col min="1630" max="1630" customWidth="1" width="9.42578125"/>
    <col min="1631" max="1631" customWidth="1" width="9.42578125"/>
    <col min="1632" max="1632" customWidth="1" width="9.42578125"/>
    <col min="1633" max="1633" customWidth="1" width="9.42578125"/>
    <col min="1634" max="1634" customWidth="1" width="9.42578125"/>
    <col min="1635" max="1635" customWidth="1" width="9.42578125"/>
    <col min="1636" max="1636" customWidth="1" width="9.42578125"/>
    <col min="1637" max="1637" customWidth="1" width="9.42578125"/>
    <col min="1638" max="1638" customWidth="1" width="9.42578125"/>
    <col min="1639" max="1639" customWidth="1" width="9.42578125"/>
    <col min="1640" max="1640" customWidth="1" width="9.42578125"/>
    <col min="1641" max="1641" customWidth="1" width="9.42578125"/>
    <col min="1642" max="1642" customWidth="1" width="9.42578125"/>
    <col min="1643" max="1643" customWidth="1" width="9.42578125"/>
    <col min="1644" max="1644" customWidth="1" width="9.42578125"/>
    <col min="1645" max="1645" customWidth="1" width="9.42578125"/>
    <col min="1646" max="1646" customWidth="1" width="9.42578125"/>
    <col min="1647" max="1647" customWidth="1" width="9.42578125"/>
    <col min="1648" max="1648" customWidth="1" width="9.42578125"/>
    <col min="1649" max="1649" customWidth="1" width="9.42578125"/>
    <col min="1650" max="1650" customWidth="1" width="9.42578125"/>
    <col min="1651" max="1651" customWidth="1" width="9.42578125"/>
    <col min="1652" max="1652" customWidth="1" width="9.42578125"/>
    <col min="1653" max="1653" customWidth="1" width="9.42578125"/>
    <col min="1654" max="1654" customWidth="1" width="9.42578125"/>
    <col min="1655" max="1655" customWidth="1" width="9.42578125"/>
    <col min="1656" max="1656" customWidth="1" width="9.42578125"/>
    <col min="1657" max="1657" customWidth="1" width="9.42578125"/>
    <col min="1658" max="1658" customWidth="1" width="9.42578125"/>
    <col min="1659" max="1659" customWidth="1" width="9.42578125"/>
    <col min="1660" max="1660" customWidth="1" width="9.42578125"/>
    <col min="1661" max="1661" customWidth="1" width="9.42578125"/>
    <col min="1662" max="1662" customWidth="1" width="9.42578125"/>
    <col min="1663" max="1663" customWidth="1" width="9.42578125"/>
    <col min="1664" max="1664" customWidth="1" width="9.42578125"/>
    <col min="1665" max="1665" customWidth="1" width="9.42578125"/>
    <col min="1666" max="1666" customWidth="1" width="9.42578125"/>
    <col min="1667" max="1667" customWidth="1" width="9.42578125"/>
    <col min="1668" max="1668" customWidth="1" width="9.42578125"/>
    <col min="1669" max="1669" customWidth="1" width="9.42578125"/>
    <col min="1670" max="1670" customWidth="1" width="9.42578125"/>
    <col min="1671" max="1671" customWidth="1" width="9.42578125"/>
    <col min="1672" max="1672" customWidth="1" width="9.42578125"/>
    <col min="1673" max="1673" customWidth="1" width="9.42578125"/>
    <col min="1674" max="1674" customWidth="1" width="9.42578125"/>
    <col min="1675" max="1675" customWidth="1" width="9.42578125"/>
    <col min="1676" max="1676" customWidth="1" width="9.42578125"/>
    <col min="1677" max="1677" customWidth="1" width="9.42578125"/>
    <col min="1678" max="1678" customWidth="1" width="9.42578125"/>
    <col min="1679" max="1679" customWidth="1" width="9.42578125"/>
    <col min="1680" max="1680" customWidth="1" width="9.42578125"/>
    <col min="1681" max="1681" customWidth="1" width="9.42578125"/>
    <col min="1682" max="1682" customWidth="1" width="9.42578125"/>
    <col min="1683" max="1683" customWidth="1" width="9.42578125"/>
    <col min="1684" max="1684" customWidth="1" width="9.42578125"/>
    <col min="1685" max="1685" customWidth="1" width="9.42578125"/>
    <col min="1686" max="1686" customWidth="1" width="9.42578125"/>
    <col min="1687" max="1687" customWidth="1" width="9.42578125"/>
    <col min="1688" max="1688" customWidth="1" width="9.42578125"/>
    <col min="1689" max="1689" customWidth="1" width="9.42578125"/>
    <col min="1690" max="1690" customWidth="1" width="9.42578125"/>
    <col min="1691" max="1691" customWidth="1" width="9.42578125"/>
    <col min="1692" max="1692" customWidth="1" width="9.42578125"/>
    <col min="1693" max="1693" customWidth="1" width="9.42578125"/>
    <col min="1694" max="1694" customWidth="1" width="9.42578125"/>
    <col min="1695" max="1695" customWidth="1" width="9.42578125"/>
    <col min="1696" max="1696" customWidth="1" width="9.42578125"/>
    <col min="1697" max="1697" customWidth="1" width="9.42578125"/>
    <col min="1698" max="1698" customWidth="1" width="9.42578125"/>
    <col min="1699" max="1699" customWidth="1" width="9.42578125"/>
    <col min="1700" max="1700" customWidth="1" width="9.42578125"/>
    <col min="1701" max="1701" customWidth="1" width="9.42578125"/>
    <col min="1702" max="1702" customWidth="1" width="9.42578125"/>
    <col min="1703" max="1703" customWidth="1" width="9.42578125"/>
    <col min="1704" max="1704" customWidth="1" width="9.42578125"/>
    <col min="1705" max="1705" customWidth="1" width="9.42578125"/>
    <col min="1706" max="1706" customWidth="1" width="9.42578125"/>
    <col min="1707" max="1707" customWidth="1" width="9.42578125"/>
    <col min="1708" max="1708" customWidth="1" width="9.42578125"/>
    <col min="1709" max="1709" customWidth="1" width="9.42578125"/>
    <col min="1710" max="1710" customWidth="1" width="9.42578125"/>
    <col min="1711" max="1711" customWidth="1" width="9.42578125"/>
    <col min="1712" max="1712" customWidth="1" width="9.42578125"/>
    <col min="1713" max="1713" customWidth="1" width="9.42578125"/>
    <col min="1714" max="1714" customWidth="1" width="9.42578125"/>
    <col min="1715" max="1715" customWidth="1" width="9.42578125"/>
    <col min="1716" max="1716" customWidth="1" width="9.42578125"/>
    <col min="1717" max="1717" customWidth="1" width="9.42578125"/>
    <col min="1718" max="1718" customWidth="1" width="9.42578125"/>
    <col min="1719" max="1719" customWidth="1" width="9.42578125"/>
    <col min="1720" max="1720" customWidth="1" width="9.42578125"/>
    <col min="1721" max="1721" customWidth="1" width="9.42578125"/>
    <col min="1722" max="1722" customWidth="1" width="9.42578125"/>
    <col min="1723" max="1723" customWidth="1" width="9.42578125"/>
    <col min="1724" max="1724" customWidth="1" width="9.42578125"/>
    <col min="1725" max="1725" customWidth="1" width="9.42578125"/>
    <col min="1726" max="1726" customWidth="1" width="9.42578125"/>
    <col min="1727" max="1727" customWidth="1" width="9.42578125"/>
    <col min="1728" max="1728" customWidth="1" width="9.42578125"/>
    <col min="1729" max="1729" customWidth="1" width="9.42578125"/>
    <col min="1730" max="1730" customWidth="1" width="9.42578125"/>
    <col min="1731" max="1731" customWidth="1" width="9.42578125"/>
    <col min="1732" max="1732" customWidth="1" width="9.42578125"/>
    <col min="1733" max="1733" customWidth="1" width="9.42578125"/>
    <col min="1734" max="1734" customWidth="1" width="9.42578125"/>
    <col min="1735" max="1735" customWidth="1" width="9.42578125"/>
    <col min="1736" max="1736" customWidth="1" width="9.42578125"/>
    <col min="1737" max="1737" customWidth="1" width="9.42578125"/>
    <col min="1738" max="1738" customWidth="1" width="9.42578125"/>
    <col min="1739" max="1739" customWidth="1" width="9.42578125"/>
    <col min="1740" max="1740" customWidth="1" width="9.42578125"/>
    <col min="1741" max="1741" customWidth="1" width="9.42578125"/>
    <col min="1742" max="1742" customWidth="1" width="9.42578125"/>
    <col min="1743" max="1743" customWidth="1" width="9.42578125"/>
    <col min="1744" max="1744" customWidth="1" width="9.42578125"/>
    <col min="1745" max="1745" customWidth="1" width="9.42578125"/>
    <col min="1746" max="1746" customWidth="1" width="9.42578125"/>
    <col min="1747" max="1747" customWidth="1" width="9.42578125"/>
    <col min="1748" max="1748" customWidth="1" width="9.42578125"/>
    <col min="1749" max="1749" customWidth="1" width="9.42578125"/>
    <col min="1750" max="1750" customWidth="1" width="9.42578125"/>
    <col min="1751" max="1751" customWidth="1" width="9.42578125"/>
    <col min="1752" max="1752" customWidth="1" width="9.42578125"/>
    <col min="1753" max="1753" customWidth="1" width="9.42578125"/>
    <col min="1754" max="1754" customWidth="1" width="9.42578125"/>
    <col min="1755" max="1755" customWidth="1" width="9.42578125"/>
    <col min="1756" max="1756" customWidth="1" width="9.42578125"/>
    <col min="1757" max="1757" customWidth="1" width="9.42578125"/>
    <col min="1758" max="1758" customWidth="1" width="9.42578125"/>
    <col min="1759" max="1759" customWidth="1" width="9.42578125"/>
    <col min="1760" max="1760" customWidth="1" width="9.42578125"/>
    <col min="1761" max="1761" customWidth="1" width="9.42578125"/>
    <col min="1762" max="1762" customWidth="1" width="9.42578125"/>
    <col min="1763" max="1763" customWidth="1" width="9.42578125"/>
    <col min="1764" max="1764" customWidth="1" width="9.42578125"/>
    <col min="1765" max="1765" customWidth="1" width="9.42578125"/>
    <col min="1766" max="1766" customWidth="1" width="9.42578125"/>
    <col min="1767" max="1767" customWidth="1" width="9.42578125"/>
    <col min="1768" max="1768" customWidth="1" width="9.42578125"/>
    <col min="1769" max="1769" customWidth="1" width="9.42578125"/>
    <col min="1770" max="1770" customWidth="1" width="9.42578125"/>
    <col min="1771" max="1771" customWidth="1" width="9.42578125"/>
    <col min="1772" max="1772" customWidth="1" width="9.42578125"/>
    <col min="1773" max="1773" customWidth="1" width="9.42578125"/>
    <col min="1774" max="1774" customWidth="1" width="9.42578125"/>
    <col min="1775" max="1775" customWidth="1" width="9.42578125"/>
    <col min="1776" max="1776" customWidth="1" width="9.42578125"/>
    <col min="1777" max="1777" customWidth="1" width="9.42578125"/>
    <col min="1778" max="1778" customWidth="1" width="9.42578125"/>
    <col min="1779" max="1779" customWidth="1" width="9.42578125"/>
    <col min="1780" max="1780" customWidth="1" width="9.42578125"/>
    <col min="1781" max="1781" customWidth="1" width="9.42578125"/>
    <col min="1782" max="1782" customWidth="1" width="9.42578125"/>
    <col min="1783" max="1783" customWidth="1" width="9.42578125"/>
    <col min="1784" max="1784" customWidth="1" width="9.42578125"/>
    <col min="1785" max="1785" customWidth="1" width="9.42578125"/>
    <col min="1786" max="1786" customWidth="1" width="9.42578125"/>
    <col min="1787" max="1787" customWidth="1" width="9.42578125"/>
    <col min="1788" max="1788" customWidth="1" width="9.42578125"/>
    <col min="1789" max="1789" customWidth="1" width="9.42578125"/>
    <col min="1790" max="1790" customWidth="1" width="9.42578125"/>
    <col min="1791" max="1791" customWidth="1" width="9.42578125"/>
    <col min="1792" max="1792" customWidth="1" width="9.42578125"/>
    <col min="1793" max="1793" customWidth="1" width="9.42578125"/>
    <col min="1794" max="1794" customWidth="1" width="9.42578125"/>
    <col min="1795" max="1795" customWidth="1" width="9.42578125"/>
    <col min="1796" max="1796" customWidth="1" width="9.42578125"/>
    <col min="1797" max="1797" customWidth="1" width="9.42578125"/>
    <col min="1798" max="1798" customWidth="1" width="9.42578125"/>
    <col min="1799" max="1799" customWidth="1" width="9.42578125"/>
    <col min="1800" max="1800" customWidth="1" width="9.42578125"/>
    <col min="1801" max="1801" customWidth="1" width="9.42578125"/>
    <col min="1802" max="1802" customWidth="1" width="9.42578125"/>
    <col min="1803" max="1803" customWidth="1" width="9.42578125"/>
    <col min="1804" max="1804" customWidth="1" width="9.42578125"/>
    <col min="1805" max="1805" customWidth="1" width="9.42578125"/>
    <col min="1806" max="1806" customWidth="1" width="9.42578125"/>
    <col min="1807" max="1807" customWidth="1" width="9.42578125"/>
    <col min="1808" max="1808" customWidth="1" width="9.42578125"/>
    <col min="1809" max="1809" customWidth="1" width="9.42578125"/>
    <col min="1810" max="1810" customWidth="1" width="9.42578125"/>
    <col min="1811" max="1811" customWidth="1" width="9.42578125"/>
    <col min="1812" max="1812" customWidth="1" width="9.42578125"/>
    <col min="1813" max="1813" customWidth="1" width="9.42578125"/>
    <col min="1814" max="1814" customWidth="1" width="9.42578125"/>
    <col min="1815" max="1815" customWidth="1" width="9.42578125"/>
    <col min="1816" max="1816" customWidth="1" width="9.42578125"/>
    <col min="1817" max="1817" customWidth="1" width="9.42578125"/>
    <col min="1818" max="1818" customWidth="1" width="9.42578125"/>
    <col min="1819" max="1819" customWidth="1" width="9.42578125"/>
    <col min="1820" max="1820" customWidth="1" width="9.42578125"/>
    <col min="1821" max="1821" customWidth="1" width="9.42578125"/>
    <col min="1822" max="1822" customWidth="1" width="9.42578125"/>
    <col min="1823" max="1823" customWidth="1" width="9.42578125"/>
    <col min="1824" max="1824" customWidth="1" width="9.42578125"/>
    <col min="1825" max="1825" customWidth="1" width="9.42578125"/>
    <col min="1826" max="1826" customWidth="1" width="9.42578125"/>
    <col min="1827" max="1827" customWidth="1" width="9.42578125"/>
    <col min="1828" max="1828" customWidth="1" width="9.42578125"/>
    <col min="1829" max="1829" customWidth="1" width="9.42578125"/>
    <col min="1830" max="1830" customWidth="1" width="9.42578125"/>
    <col min="1831" max="1831" customWidth="1" width="9.42578125"/>
    <col min="1832" max="1832" customWidth="1" width="9.42578125"/>
    <col min="1833" max="1833" customWidth="1" width="9.42578125"/>
    <col min="1834" max="1834" customWidth="1" width="9.42578125"/>
    <col min="1835" max="1835" customWidth="1" width="9.42578125"/>
    <col min="1836" max="1836" customWidth="1" width="9.42578125"/>
    <col min="1837" max="1837" customWidth="1" width="9.42578125"/>
    <col min="1838" max="1838" customWidth="1" width="9.42578125"/>
    <col min="1839" max="1839" customWidth="1" width="9.42578125"/>
    <col min="1840" max="1840" customWidth="1" width="9.42578125"/>
    <col min="1841" max="1841" customWidth="1" width="9.42578125"/>
    <col min="1842" max="1842" customWidth="1" width="9.42578125"/>
    <col min="1843" max="1843" customWidth="1" width="9.42578125"/>
    <col min="1844" max="1844" customWidth="1" width="9.42578125"/>
    <col min="1845" max="1845" customWidth="1" width="9.42578125"/>
    <col min="1846" max="1846" customWidth="1" width="9.42578125"/>
    <col min="1847" max="1847" customWidth="1" width="9.42578125"/>
    <col min="1848" max="1848" customWidth="1" width="9.42578125"/>
    <col min="1849" max="1849" customWidth="1" width="9.42578125"/>
    <col min="1850" max="1850" customWidth="1" width="9.42578125"/>
    <col min="1851" max="1851" customWidth="1" width="9.42578125"/>
    <col min="1852" max="1852" customWidth="1" width="9.42578125"/>
    <col min="1853" max="1853" customWidth="1" width="9.42578125"/>
    <col min="1854" max="1854" customWidth="1" width="9.42578125"/>
    <col min="1855" max="1855" customWidth="1" width="9.42578125"/>
    <col min="1856" max="1856" customWidth="1" width="9.42578125"/>
    <col min="1857" max="1857" customWidth="1" width="9.42578125"/>
    <col min="1858" max="1858" customWidth="1" width="9.42578125"/>
    <col min="1859" max="1859" customWidth="1" width="9.42578125"/>
    <col min="1860" max="1860" customWidth="1" width="9.42578125"/>
    <col min="1861" max="1861" customWidth="1" width="9.42578125"/>
    <col min="1862" max="1862" customWidth="1" width="9.42578125"/>
    <col min="1863" max="1863" customWidth="1" width="9.42578125"/>
    <col min="1864" max="1864" customWidth="1" width="9.42578125"/>
    <col min="1865" max="1865" customWidth="1" width="9.42578125"/>
    <col min="1866" max="1866" customWidth="1" width="9.42578125"/>
    <col min="1867" max="1867" customWidth="1" width="9.42578125"/>
    <col min="1868" max="1868" customWidth="1" width="9.42578125"/>
    <col min="1869" max="1869" customWidth="1" width="9.42578125"/>
    <col min="1870" max="1870" customWidth="1" width="9.42578125"/>
    <col min="1871" max="1871" customWidth="1" width="9.42578125"/>
    <col min="1872" max="1872" customWidth="1" width="9.42578125"/>
    <col min="1873" max="1873" customWidth="1" width="9.42578125"/>
    <col min="1874" max="1874" customWidth="1" width="9.42578125"/>
    <col min="1875" max="1875" customWidth="1" width="9.42578125"/>
    <col min="1876" max="1876" customWidth="1" width="9.42578125"/>
    <col min="1877" max="1877" customWidth="1" width="9.42578125"/>
    <col min="1878" max="1878" customWidth="1" width="9.42578125"/>
    <col min="1879" max="1879" customWidth="1" width="9.42578125"/>
    <col min="1880" max="1880" customWidth="1" width="9.42578125"/>
    <col min="1881" max="1881" customWidth="1" width="9.42578125"/>
    <col min="1882" max="1882" customWidth="1" width="9.42578125"/>
    <col min="1883" max="1883" customWidth="1" width="9.42578125"/>
    <col min="1884" max="1884" customWidth="1" width="9.42578125"/>
    <col min="1885" max="1885" customWidth="1" width="9.42578125"/>
    <col min="1886" max="1886" customWidth="1" width="9.42578125"/>
    <col min="1887" max="1887" customWidth="1" width="9.42578125"/>
    <col min="1888" max="1888" customWidth="1" width="9.42578125"/>
    <col min="1889" max="1889" customWidth="1" width="9.42578125"/>
    <col min="1890" max="1890" customWidth="1" width="9.42578125"/>
    <col min="1891" max="1891" customWidth="1" width="9.42578125"/>
    <col min="1892" max="1892" customWidth="1" width="9.42578125"/>
    <col min="1893" max="1893" customWidth="1" width="9.42578125"/>
    <col min="1894" max="1894" customWidth="1" width="9.42578125"/>
    <col min="1895" max="1895" customWidth="1" width="9.42578125"/>
    <col min="1896" max="1896" customWidth="1" width="9.42578125"/>
    <col min="1897" max="1897" customWidth="1" width="9.42578125"/>
    <col min="1898" max="1898" customWidth="1" width="9.42578125"/>
    <col min="1899" max="1899" customWidth="1" width="9.42578125"/>
    <col min="1900" max="1900" customWidth="1" width="9.42578125"/>
    <col min="1901" max="1901" customWidth="1" width="9.42578125"/>
    <col min="1902" max="1902" customWidth="1" width="9.42578125"/>
    <col min="1903" max="1903" customWidth="1" width="9.42578125"/>
    <col min="1904" max="1904" customWidth="1" width="9.42578125"/>
    <col min="1905" max="1905" customWidth="1" width="9.42578125"/>
    <col min="1906" max="1906" customWidth="1" width="9.42578125"/>
    <col min="1907" max="1907" customWidth="1" width="9.42578125"/>
    <col min="1908" max="1908" customWidth="1" width="9.42578125"/>
    <col min="1909" max="1909" customWidth="1" width="9.42578125"/>
    <col min="1910" max="1910" customWidth="1" width="9.42578125"/>
    <col min="1911" max="1911" customWidth="1" width="9.42578125"/>
    <col min="1912" max="1912" customWidth="1" width="9.42578125"/>
    <col min="1913" max="1913" customWidth="1" width="9.42578125"/>
    <col min="1914" max="1914" customWidth="1" width="9.42578125"/>
    <col min="1915" max="1915" customWidth="1" width="9.42578125"/>
    <col min="1916" max="1916" customWidth="1" width="9.42578125"/>
    <col min="1917" max="1917" customWidth="1" width="9.42578125"/>
    <col min="1918" max="1918" customWidth="1" width="9.42578125"/>
    <col min="1919" max="1919" customWidth="1" width="9.42578125"/>
    <col min="1920" max="1920" customWidth="1" width="9.42578125"/>
    <col min="1921" max="1921" customWidth="1" width="9.42578125"/>
    <col min="1922" max="1922" customWidth="1" width="9.42578125"/>
    <col min="1923" max="1923" customWidth="1" width="9.42578125"/>
    <col min="1924" max="1924" customWidth="1" width="9.42578125"/>
    <col min="1925" max="1925" customWidth="1" width="9.42578125"/>
    <col min="1926" max="1926" customWidth="1" width="9.42578125"/>
    <col min="1927" max="1927" customWidth="1" width="9.42578125"/>
    <col min="1928" max="1928" customWidth="1" width="9.42578125"/>
    <col min="1929" max="1929" customWidth="1" width="9.42578125"/>
    <col min="1930" max="1930" customWidth="1" width="9.42578125"/>
    <col min="1931" max="1931" customWidth="1" width="9.42578125"/>
    <col min="1932" max="1932" customWidth="1" width="9.42578125"/>
    <col min="1933" max="1933" customWidth="1" width="9.42578125"/>
    <col min="1934" max="1934" customWidth="1" width="9.42578125"/>
    <col min="1935" max="1935" customWidth="1" width="9.42578125"/>
    <col min="1936" max="1936" customWidth="1" width="9.42578125"/>
    <col min="1937" max="1937" customWidth="1" width="9.42578125"/>
    <col min="1938" max="1938" customWidth="1" width="9.42578125"/>
    <col min="1939" max="1939" customWidth="1" width="9.42578125"/>
    <col min="1940" max="1940" customWidth="1" width="9.42578125"/>
    <col min="1941" max="1941" customWidth="1" width="9.42578125"/>
    <col min="1942" max="1942" customWidth="1" width="9.42578125"/>
    <col min="1943" max="1943" customWidth="1" width="9.42578125"/>
    <col min="1944" max="1944" customWidth="1" width="9.42578125"/>
    <col min="1945" max="1945" customWidth="1" width="9.42578125"/>
    <col min="1946" max="1946" customWidth="1" width="9.42578125"/>
    <col min="1947" max="1947" customWidth="1" width="9.42578125"/>
    <col min="1948" max="1948" customWidth="1" width="9.42578125"/>
    <col min="1949" max="1949" customWidth="1" width="9.42578125"/>
    <col min="1950" max="1950" customWidth="1" width="9.42578125"/>
    <col min="1951" max="1951" customWidth="1" width="9.42578125"/>
    <col min="1952" max="1952" customWidth="1" width="9.42578125"/>
    <col min="1953" max="1953" customWidth="1" width="9.42578125"/>
    <col min="1954" max="1954" customWidth="1" width="9.42578125"/>
    <col min="1955" max="1955" customWidth="1" width="9.42578125"/>
    <col min="1956" max="1956" customWidth="1" width="9.42578125"/>
    <col min="1957" max="1957" customWidth="1" width="9.42578125"/>
    <col min="1958" max="1958" customWidth="1" width="9.42578125"/>
    <col min="1959" max="1959" customWidth="1" width="9.42578125"/>
    <col min="1960" max="1960" customWidth="1" width="9.42578125"/>
    <col min="1961" max="1961" customWidth="1" width="9.42578125"/>
    <col min="1962" max="1962" customWidth="1" width="9.42578125"/>
    <col min="1963" max="1963" customWidth="1" width="9.42578125"/>
    <col min="1964" max="1964" customWidth="1" width="9.42578125"/>
    <col min="1965" max="1965" customWidth="1" width="9.42578125"/>
    <col min="1966" max="1966" customWidth="1" width="9.42578125"/>
    <col min="1967" max="1967" customWidth="1" width="9.42578125"/>
    <col min="1968" max="1968" customWidth="1" width="9.42578125"/>
    <col min="1969" max="1969" customWidth="1" width="9.42578125"/>
    <col min="1970" max="1970" customWidth="1" width="9.42578125"/>
    <col min="1971" max="1971" customWidth="1" width="9.42578125"/>
    <col min="1972" max="1972" customWidth="1" width="9.42578125"/>
    <col min="1973" max="1973" customWidth="1" width="9.42578125"/>
    <col min="1974" max="1974" customWidth="1" width="9.42578125"/>
    <col min="1975" max="1975" customWidth="1" width="9.42578125"/>
    <col min="1976" max="1976" customWidth="1" width="9.42578125"/>
    <col min="1977" max="1977" customWidth="1" width="9.42578125"/>
    <col min="1978" max="1978" customWidth="1" width="9.42578125"/>
    <col min="1979" max="1979" customWidth="1" width="9.42578125"/>
    <col min="1980" max="1980" customWidth="1" width="9.42578125"/>
    <col min="1981" max="1981" customWidth="1" width="9.42578125"/>
    <col min="1982" max="1982" customWidth="1" width="9.42578125"/>
    <col min="1983" max="1983" customWidth="1" width="9.42578125"/>
    <col min="1984" max="1984" customWidth="1" width="9.42578125"/>
    <col min="1985" max="1985" customWidth="1" width="9.42578125"/>
    <col min="1986" max="1986" customWidth="1" width="9.42578125"/>
    <col min="1987" max="1987" customWidth="1" width="9.42578125"/>
    <col min="1988" max="1988" customWidth="1" width="9.42578125"/>
    <col min="1989" max="1989" customWidth="1" width="9.42578125"/>
    <col min="1990" max="1990" customWidth="1" width="9.42578125"/>
    <col min="1991" max="1991" customWidth="1" width="9.42578125"/>
    <col min="1992" max="1992" customWidth="1" width="9.42578125"/>
    <col min="1993" max="1993" customWidth="1" width="9.42578125"/>
    <col min="1994" max="1994" customWidth="1" width="9.42578125"/>
    <col min="1995" max="1995" customWidth="1" width="9.42578125"/>
    <col min="1996" max="1996" customWidth="1" width="9.42578125"/>
    <col min="1997" max="1997" customWidth="1" width="9.42578125"/>
    <col min="1998" max="1998" customWidth="1" width="9.42578125"/>
    <col min="1999" max="1999" customWidth="1" width="9.42578125"/>
    <col min="2000" max="2000" customWidth="1" width="9.42578125"/>
    <col min="2001" max="2001" customWidth="1" width="9.42578125"/>
    <col min="2002" max="2002" customWidth="1" width="9.42578125"/>
    <col min="2003" max="2003" customWidth="1" width="9.42578125"/>
    <col min="2004" max="2004" customWidth="1" width="9.42578125"/>
    <col min="2005" max="2005" customWidth="1" width="9.42578125"/>
    <col min="2006" max="2006" customWidth="1" width="9.42578125"/>
    <col min="2007" max="2007" customWidth="1" width="9.42578125"/>
    <col min="2008" max="2008" customWidth="1" width="9.42578125"/>
    <col min="2009" max="2009" customWidth="1" width="9.42578125"/>
    <col min="2010" max="2010" customWidth="1" width="9.42578125"/>
    <col min="2011" max="2011" customWidth="1" width="9.42578125"/>
    <col min="2012" max="2012" customWidth="1" width="9.42578125"/>
    <col min="2013" max="2013" customWidth="1" width="9.42578125"/>
    <col min="2014" max="2014" customWidth="1" width="9.42578125"/>
    <col min="2015" max="2015" customWidth="1" width="9.42578125"/>
    <col min="2016" max="2016" customWidth="1" width="9.42578125"/>
    <col min="2017" max="2017" customWidth="1" width="9.42578125"/>
    <col min="2018" max="2018" customWidth="1" width="9.42578125"/>
    <col min="2019" max="2019" customWidth="1" width="9.42578125"/>
    <col min="2020" max="2020" customWidth="1" width="9.42578125"/>
    <col min="2021" max="2021" customWidth="1" width="9.42578125"/>
    <col min="2022" max="2022" customWidth="1" width="9.42578125"/>
    <col min="2023" max="2023" customWidth="1" width="9.42578125"/>
    <col min="2024" max="2024" customWidth="1" width="9.42578125"/>
    <col min="2025" max="2025" customWidth="1" width="9.42578125"/>
    <col min="2026" max="2026" customWidth="1" width="9.42578125"/>
    <col min="2027" max="2027" customWidth="1" width="9.42578125"/>
    <col min="2028" max="2028" customWidth="1" width="9.42578125"/>
    <col min="2029" max="2029" customWidth="1" width="9.42578125"/>
    <col min="2030" max="2030" customWidth="1" width="9.42578125"/>
    <col min="2031" max="2031" customWidth="1" width="9.42578125"/>
    <col min="2032" max="2032" customWidth="1" width="9.42578125"/>
    <col min="2033" max="2033" customWidth="1" width="9.42578125"/>
    <col min="2034" max="2034" customWidth="1" width="9.42578125"/>
    <col min="2035" max="2035" customWidth="1" width="9.42578125"/>
    <col min="2036" max="2036" customWidth="1" width="9.42578125"/>
    <col min="2037" max="2037" customWidth="1" width="9.42578125"/>
    <col min="2038" max="2038" customWidth="1" width="9.42578125"/>
    <col min="2039" max="2039" customWidth="1" width="9.42578125"/>
    <col min="2040" max="2040" customWidth="1" width="9.42578125"/>
    <col min="2041" max="2041" customWidth="1" width="9.42578125"/>
    <col min="2042" max="2042" customWidth="1" width="9.42578125"/>
    <col min="2043" max="2043" customWidth="1" width="9.42578125"/>
    <col min="2044" max="2044" customWidth="1" width="9.42578125"/>
    <col min="2045" max="2045" customWidth="1" width="9.42578125"/>
    <col min="2046" max="2046" customWidth="1" width="9.42578125"/>
    <col min="2047" max="2047" customWidth="1" width="9.42578125"/>
    <col min="2048" max="2048" customWidth="1" width="9.42578125"/>
    <col min="2049" max="2049" customWidth="1" width="9.42578125"/>
    <col min="2050" max="2050" customWidth="1" width="9.42578125"/>
    <col min="2051" max="2051" customWidth="1" width="9.42578125"/>
    <col min="2052" max="2052" customWidth="1" width="9.42578125"/>
    <col min="2053" max="2053" customWidth="1" width="9.42578125"/>
    <col min="2054" max="2054" customWidth="1" width="9.42578125"/>
    <col min="2055" max="2055" customWidth="1" width="9.42578125"/>
    <col min="2056" max="2056" customWidth="1" width="9.42578125"/>
    <col min="2057" max="2057" customWidth="1" width="9.42578125"/>
    <col min="2058" max="2058" customWidth="1" width="9.42578125"/>
    <col min="2059" max="2059" customWidth="1" width="9.42578125"/>
    <col min="2060" max="2060" customWidth="1" width="9.42578125"/>
    <col min="2061" max="2061" customWidth="1" width="9.42578125"/>
    <col min="2062" max="2062" customWidth="1" width="9.42578125"/>
    <col min="2063" max="2063" customWidth="1" width="9.42578125"/>
    <col min="2064" max="2064" customWidth="1" width="9.42578125"/>
    <col min="2065" max="2065" customWidth="1" width="9.42578125"/>
    <col min="2066" max="2066" customWidth="1" width="9.42578125"/>
    <col min="2067" max="2067" customWidth="1" width="9.42578125"/>
    <col min="2068" max="2068" customWidth="1" width="9.42578125"/>
    <col min="2069" max="2069" customWidth="1" width="9.42578125"/>
    <col min="2070" max="2070" customWidth="1" width="9.42578125"/>
    <col min="2071" max="2071" customWidth="1" width="9.42578125"/>
    <col min="2072" max="2072" customWidth="1" width="9.42578125"/>
    <col min="2073" max="2073" customWidth="1" width="9.42578125"/>
    <col min="2074" max="2074" customWidth="1" width="9.42578125"/>
    <col min="2075" max="2075" customWidth="1" width="9.42578125"/>
    <col min="2076" max="2076" customWidth="1" width="9.42578125"/>
    <col min="2077" max="2077" customWidth="1" width="9.42578125"/>
    <col min="2078" max="2078" customWidth="1" width="9.42578125"/>
    <col min="2079" max="2079" customWidth="1" width="9.42578125"/>
    <col min="2080" max="2080" customWidth="1" width="9.42578125"/>
    <col min="2081" max="2081" customWidth="1" width="9.42578125"/>
    <col min="2082" max="2082" customWidth="1" width="9.42578125"/>
    <col min="2083" max="2083" customWidth="1" width="9.42578125"/>
    <col min="2084" max="2084" customWidth="1" width="9.42578125"/>
    <col min="2085" max="2085" customWidth="1" width="9.42578125"/>
    <col min="2086" max="2086" customWidth="1" width="9.42578125"/>
    <col min="2087" max="2087" customWidth="1" width="9.42578125"/>
    <col min="2088" max="2088" customWidth="1" width="9.42578125"/>
    <col min="2089" max="2089" customWidth="1" width="9.42578125"/>
    <col min="2090" max="2090" customWidth="1" width="9.42578125"/>
    <col min="2091" max="2091" customWidth="1" width="9.42578125"/>
    <col min="2092" max="2092" customWidth="1" width="9.42578125"/>
    <col min="2093" max="2093" customWidth="1" width="9.42578125"/>
    <col min="2094" max="2094" customWidth="1" width="9.42578125"/>
    <col min="2095" max="2095" customWidth="1" width="9.42578125"/>
    <col min="2096" max="2096" customWidth="1" width="9.42578125"/>
    <col min="2097" max="2097" customWidth="1" width="9.42578125"/>
    <col min="2098" max="2098" customWidth="1" width="9.42578125"/>
    <col min="2099" max="2099" customWidth="1" width="9.42578125"/>
    <col min="2100" max="2100" customWidth="1" width="9.42578125"/>
    <col min="2101" max="2101" customWidth="1" width="9.42578125"/>
    <col min="2102" max="2102" customWidth="1" width="9.42578125"/>
    <col min="2103" max="2103" customWidth="1" width="9.42578125"/>
    <col min="2104" max="2104" customWidth="1" width="9.42578125"/>
    <col min="2105" max="2105" customWidth="1" width="9.42578125"/>
    <col min="2106" max="2106" customWidth="1" width="9.42578125"/>
    <col min="2107" max="2107" customWidth="1" width="9.42578125"/>
    <col min="2108" max="2108" customWidth="1" width="9.42578125"/>
    <col min="2109" max="2109" customWidth="1" width="9.42578125"/>
    <col min="2110" max="2110" customWidth="1" width="9.42578125"/>
    <col min="2111" max="2111" customWidth="1" width="9.42578125"/>
    <col min="2112" max="2112" customWidth="1" width="9.42578125"/>
    <col min="2113" max="2113" customWidth="1" width="9.42578125"/>
    <col min="2114" max="2114" customWidth="1" width="9.42578125"/>
    <col min="2115" max="2115" customWidth="1" width="9.42578125"/>
    <col min="2116" max="2116" customWidth="1" width="9.42578125"/>
    <col min="2117" max="2117" customWidth="1" width="9.42578125"/>
    <col min="2118" max="2118" customWidth="1" width="9.42578125"/>
    <col min="2119" max="2119" customWidth="1" width="9.42578125"/>
    <col min="2120" max="2120" customWidth="1" width="9.42578125"/>
    <col min="2121" max="2121" customWidth="1" width="9.42578125"/>
    <col min="2122" max="2122" customWidth="1" width="9.42578125"/>
    <col min="2123" max="2123" customWidth="1" width="9.42578125"/>
    <col min="2124" max="2124" customWidth="1" width="9.42578125"/>
    <col min="2125" max="2125" customWidth="1" width="9.42578125"/>
    <col min="2126" max="2126" customWidth="1" width="9.42578125"/>
    <col min="2127" max="2127" customWidth="1" width="9.42578125"/>
    <col min="2128" max="2128" customWidth="1" width="9.42578125"/>
    <col min="2129" max="2129" customWidth="1" width="9.42578125"/>
    <col min="2130" max="2130" customWidth="1" width="9.42578125"/>
    <col min="2131" max="2131" customWidth="1" width="9.42578125"/>
    <col min="2132" max="2132" customWidth="1" width="9.42578125"/>
    <col min="2133" max="2133" customWidth="1" width="9.42578125"/>
    <col min="2134" max="2134" customWidth="1" width="9.42578125"/>
    <col min="2135" max="2135" customWidth="1" width="9.42578125"/>
    <col min="2136" max="2136" customWidth="1" width="9.42578125"/>
    <col min="2137" max="2137" customWidth="1" width="9.42578125"/>
    <col min="2138" max="2138" customWidth="1" width="9.42578125"/>
    <col min="2139" max="2139" customWidth="1" width="9.42578125"/>
    <col min="2140" max="2140" customWidth="1" width="9.42578125"/>
    <col min="2141" max="2141" customWidth="1" width="9.42578125"/>
    <col min="2142" max="2142" customWidth="1" width="9.42578125"/>
    <col min="2143" max="2143" customWidth="1" width="9.42578125"/>
    <col min="2144" max="2144" customWidth="1" width="9.42578125"/>
    <col min="2145" max="2145" customWidth="1" width="9.42578125"/>
    <col min="2146" max="2146" customWidth="1" width="9.42578125"/>
    <col min="2147" max="2147" customWidth="1" width="9.42578125"/>
    <col min="2148" max="2148" customWidth="1" width="9.42578125"/>
    <col min="2149" max="2149" customWidth="1" width="9.42578125"/>
    <col min="2150" max="2150" customWidth="1" width="9.42578125"/>
    <col min="2151" max="2151" customWidth="1" width="9.42578125"/>
    <col min="2152" max="2152" customWidth="1" width="9.42578125"/>
    <col min="2153" max="2153" customWidth="1" width="9.42578125"/>
    <col min="2154" max="2154" customWidth="1" width="9.42578125"/>
    <col min="2155" max="2155" customWidth="1" width="9.42578125"/>
    <col min="2156" max="2156" customWidth="1" width="9.42578125"/>
    <col min="2157" max="2157" customWidth="1" width="9.42578125"/>
    <col min="2158" max="2158" customWidth="1" width="9.42578125"/>
    <col min="2159" max="2159" customWidth="1" width="9.42578125"/>
    <col min="2160" max="2160" customWidth="1" width="9.42578125"/>
    <col min="2161" max="2161" customWidth="1" width="9.42578125"/>
    <col min="2162" max="2162" customWidth="1" width="9.42578125"/>
    <col min="2163" max="2163" customWidth="1" width="9.42578125"/>
    <col min="2164" max="2164" customWidth="1" width="9.42578125"/>
    <col min="2165" max="2165" customWidth="1" width="9.42578125"/>
    <col min="2166" max="2166" customWidth="1" width="9.42578125"/>
    <col min="2167" max="2167" customWidth="1" width="9.42578125"/>
    <col min="2168" max="2168" customWidth="1" width="9.42578125"/>
    <col min="2169" max="2169" customWidth="1" width="9.42578125"/>
    <col min="2170" max="2170" customWidth="1" width="9.42578125"/>
    <col min="2171" max="2171" customWidth="1" width="9.42578125"/>
    <col min="2172" max="2172" customWidth="1" width="9.42578125"/>
    <col min="2173" max="2173" customWidth="1" width="9.42578125"/>
    <col min="2174" max="2174" customWidth="1" width="9.42578125"/>
    <col min="2175" max="2175" customWidth="1" width="9.42578125"/>
    <col min="2176" max="2176" customWidth="1" width="9.42578125"/>
    <col min="2177" max="2177" customWidth="1" width="9.42578125"/>
    <col min="2178" max="2178" customWidth="1" width="9.42578125"/>
    <col min="2179" max="2179" customWidth="1" width="9.42578125"/>
    <col min="2180" max="2180" customWidth="1" width="9.42578125"/>
    <col min="2181" max="2181" customWidth="1" width="9.42578125"/>
    <col min="2182" max="2182" customWidth="1" width="9.42578125"/>
    <col min="2183" max="2183" customWidth="1" width="9.42578125"/>
    <col min="2184" max="2184" customWidth="1" width="9.42578125"/>
    <col min="2185" max="2185" customWidth="1" width="9.42578125"/>
    <col min="2186" max="2186" customWidth="1" width="9.42578125"/>
    <col min="2187" max="2187" customWidth="1" width="9.42578125"/>
    <col min="2188" max="2188" customWidth="1" width="9.42578125"/>
    <col min="2189" max="2189" customWidth="1" width="9.42578125"/>
    <col min="2190" max="2190" customWidth="1" width="9.42578125"/>
    <col min="2191" max="2191" customWidth="1" width="9.42578125"/>
    <col min="2192" max="2192" customWidth="1" width="9.42578125"/>
    <col min="2193" max="2193" customWidth="1" width="9.42578125"/>
    <col min="2194" max="2194" customWidth="1" width="9.42578125"/>
    <col min="2195" max="2195" customWidth="1" width="9.42578125"/>
    <col min="2196" max="2196" customWidth="1" width="9.42578125"/>
    <col min="2197" max="2197" customWidth="1" width="9.42578125"/>
    <col min="2198" max="2198" customWidth="1" width="9.42578125"/>
    <col min="2199" max="2199" customWidth="1" width="9.42578125"/>
    <col min="2200" max="2200" customWidth="1" width="9.42578125"/>
    <col min="2201" max="2201" customWidth="1" width="9.42578125"/>
    <col min="2202" max="2202" customWidth="1" width="9.42578125"/>
    <col min="2203" max="2203" customWidth="1" width="9.42578125"/>
    <col min="2204" max="2204" customWidth="1" width="9.42578125"/>
    <col min="2205" max="2205" customWidth="1" width="9.42578125"/>
    <col min="2206" max="2206" customWidth="1" width="9.42578125"/>
    <col min="2207" max="2207" customWidth="1" width="9.42578125"/>
    <col min="2208" max="2208" customWidth="1" width="9.42578125"/>
    <col min="2209" max="2209" customWidth="1" width="9.42578125"/>
    <col min="2210" max="2210" customWidth="1" width="9.42578125"/>
    <col min="2211" max="2211" customWidth="1" width="9.42578125"/>
    <col min="2212" max="2212" customWidth="1" width="9.42578125"/>
    <col min="2213" max="2213" customWidth="1" width="9.42578125"/>
    <col min="2214" max="2214" customWidth="1" width="9.42578125"/>
    <col min="2215" max="2215" customWidth="1" width="9.42578125"/>
    <col min="2216" max="2216" customWidth="1" width="9.42578125"/>
    <col min="2217" max="2217" customWidth="1" width="9.42578125"/>
    <col min="2218" max="2218" customWidth="1" width="9.42578125"/>
    <col min="2219" max="2219" customWidth="1" width="9.42578125"/>
    <col min="2220" max="2220" customWidth="1" width="9.42578125"/>
    <col min="2221" max="2221" customWidth="1" width="9.42578125"/>
    <col min="2222" max="2222" customWidth="1" width="9.42578125"/>
    <col min="2223" max="2223" customWidth="1" width="9.42578125"/>
    <col min="2224" max="2224" customWidth="1" width="9.42578125"/>
    <col min="2225" max="2225" customWidth="1" width="9.42578125"/>
    <col min="2226" max="2226" customWidth="1" width="9.42578125"/>
    <col min="2227" max="2227" customWidth="1" width="9.42578125"/>
    <col min="2228" max="2228" customWidth="1" width="9.42578125"/>
    <col min="2229" max="2229" customWidth="1" width="9.42578125"/>
    <col min="2230" max="2230" customWidth="1" width="9.42578125"/>
    <col min="2231" max="2231" customWidth="1" width="9.42578125"/>
    <col min="2232" max="2232" customWidth="1" width="9.42578125"/>
    <col min="2233" max="2233" customWidth="1" width="9.42578125"/>
    <col min="2234" max="2234" customWidth="1" width="9.42578125"/>
    <col min="2235" max="2235" customWidth="1" width="9.42578125"/>
    <col min="2236" max="2236" customWidth="1" width="9.42578125"/>
    <col min="2237" max="2237" customWidth="1" width="9.42578125"/>
    <col min="2238" max="2238" customWidth="1" width="9.42578125"/>
    <col min="2239" max="2239" customWidth="1" width="9.42578125"/>
    <col min="2240" max="2240" customWidth="1" width="9.42578125"/>
    <col min="2241" max="2241" customWidth="1" width="9.42578125"/>
    <col min="2242" max="2242" customWidth="1" width="9.42578125"/>
    <col min="2243" max="2243" customWidth="1" width="9.42578125"/>
    <col min="2244" max="2244" customWidth="1" width="9.42578125"/>
    <col min="2245" max="2245" customWidth="1" width="9.42578125"/>
    <col min="2246" max="2246" customWidth="1" width="9.42578125"/>
    <col min="2247" max="2247" customWidth="1" width="9.42578125"/>
    <col min="2248" max="2248" customWidth="1" width="9.42578125"/>
    <col min="2249" max="2249" customWidth="1" width="9.42578125"/>
    <col min="2250" max="2250" customWidth="1" width="9.42578125"/>
    <col min="2251" max="2251" customWidth="1" width="9.42578125"/>
    <col min="2252" max="2252" customWidth="1" width="9.42578125"/>
    <col min="2253" max="2253" customWidth="1" width="9.42578125"/>
    <col min="2254" max="2254" customWidth="1" width="9.42578125"/>
    <col min="2255" max="2255" customWidth="1" width="9.42578125"/>
    <col min="2256" max="2256" customWidth="1" width="9.42578125"/>
    <col min="2257" max="2257" customWidth="1" width="9.42578125"/>
    <col min="2258" max="2258" customWidth="1" width="9.42578125"/>
    <col min="2259" max="2259" customWidth="1" width="9.42578125"/>
    <col min="2260" max="2260" customWidth="1" width="9.42578125"/>
    <col min="2261" max="2261" customWidth="1" width="9.42578125"/>
    <col min="2262" max="2262" customWidth="1" width="9.42578125"/>
    <col min="2263" max="2263" customWidth="1" width="9.42578125"/>
    <col min="2264" max="2264" customWidth="1" width="9.42578125"/>
    <col min="2265" max="2265" customWidth="1" width="9.42578125"/>
    <col min="2266" max="2266" customWidth="1" width="9.42578125"/>
    <col min="2267" max="2267" customWidth="1" width="9.42578125"/>
    <col min="2268" max="2268" customWidth="1" width="9.42578125"/>
    <col min="2269" max="2269" customWidth="1" width="9.42578125"/>
    <col min="2270" max="2270" customWidth="1" width="9.42578125"/>
    <col min="2271" max="2271" customWidth="1" width="9.42578125"/>
    <col min="2272" max="2272" customWidth="1" width="9.42578125"/>
    <col min="2273" max="2273" customWidth="1" width="9.42578125"/>
    <col min="2274" max="2274" customWidth="1" width="9.42578125"/>
    <col min="2275" max="2275" customWidth="1" width="9.42578125"/>
    <col min="2276" max="2276" customWidth="1" width="9.42578125"/>
    <col min="2277" max="2277" customWidth="1" width="9.42578125"/>
    <col min="2278" max="2278" customWidth="1" width="9.42578125"/>
    <col min="2279" max="2279" customWidth="1" width="9.42578125"/>
    <col min="2280" max="2280" customWidth="1" width="9.42578125"/>
    <col min="2281" max="2281" customWidth="1" width="9.42578125"/>
    <col min="2282" max="2282" customWidth="1" width="9.42578125"/>
    <col min="2283" max="2283" customWidth="1" width="9.42578125"/>
    <col min="2284" max="2284" customWidth="1" width="9.42578125"/>
    <col min="2285" max="2285" customWidth="1" width="9.42578125"/>
    <col min="2286" max="2286" customWidth="1" width="9.42578125"/>
    <col min="2287" max="2287" customWidth="1" width="9.42578125"/>
    <col min="2288" max="2288" customWidth="1" width="9.42578125"/>
    <col min="2289" max="2289" customWidth="1" width="9.42578125"/>
    <col min="2290" max="2290" customWidth="1" width="9.42578125"/>
    <col min="2291" max="2291" customWidth="1" width="9.42578125"/>
    <col min="2292" max="2292" customWidth="1" width="9.42578125"/>
    <col min="2293" max="2293" customWidth="1" width="9.42578125"/>
    <col min="2294" max="2294" customWidth="1" width="9.42578125"/>
    <col min="2295" max="2295" customWidth="1" width="9.42578125"/>
    <col min="2296" max="2296" customWidth="1" width="9.42578125"/>
    <col min="2297" max="2297" customWidth="1" width="9.42578125"/>
    <col min="2298" max="2298" customWidth="1" width="9.42578125"/>
    <col min="2299" max="2299" customWidth="1" width="9.42578125"/>
    <col min="2300" max="2300" customWidth="1" width="9.42578125"/>
    <col min="2301" max="2301" customWidth="1" width="9.42578125"/>
    <col min="2302" max="2302" customWidth="1" width="9.42578125"/>
    <col min="2303" max="2303" customWidth="1" width="9.42578125"/>
    <col min="2304" max="2304" customWidth="1" width="9.42578125"/>
    <col min="2305" max="2305" customWidth="1" width="9.42578125"/>
    <col min="2306" max="2306" customWidth="1" width="9.42578125"/>
    <col min="2307" max="2307" customWidth="1" width="9.42578125"/>
    <col min="2308" max="2308" customWidth="1" width="9.42578125"/>
    <col min="2309" max="2309" customWidth="1" width="9.42578125"/>
    <col min="2310" max="2310" customWidth="1" width="9.42578125"/>
    <col min="2311" max="2311" customWidth="1" width="9.42578125"/>
    <col min="2312" max="2312" customWidth="1" width="9.42578125"/>
    <col min="2313" max="2313" customWidth="1" width="9.42578125"/>
    <col min="2314" max="2314" customWidth="1" width="9.42578125"/>
    <col min="2315" max="2315" customWidth="1" width="9.42578125"/>
    <col min="2316" max="2316" customWidth="1" width="9.42578125"/>
    <col min="2317" max="2317" customWidth="1" width="9.42578125"/>
    <col min="2318" max="2318" customWidth="1" width="9.42578125"/>
    <col min="2319" max="2319" customWidth="1" width="9.42578125"/>
    <col min="2320" max="2320" customWidth="1" width="9.42578125"/>
    <col min="2321" max="2321" customWidth="1" width="9.42578125"/>
    <col min="2322" max="2322" customWidth="1" width="9.42578125"/>
    <col min="2323" max="2323" customWidth="1" width="9.42578125"/>
    <col min="2324" max="2324" customWidth="1" width="9.42578125"/>
    <col min="2325" max="2325" customWidth="1" width="9.42578125"/>
    <col min="2326" max="2326" customWidth="1" width="9.42578125"/>
    <col min="2327" max="2327" customWidth="1" width="9.42578125"/>
    <col min="2328" max="2328" customWidth="1" width="9.42578125"/>
    <col min="2329" max="2329" customWidth="1" width="9.42578125"/>
    <col min="2330" max="2330" customWidth="1" width="9.42578125"/>
    <col min="2331" max="2331" customWidth="1" width="9.42578125"/>
    <col min="2332" max="2332" customWidth="1" width="9.42578125"/>
    <col min="2333" max="2333" customWidth="1" width="9.42578125"/>
    <col min="2334" max="2334" customWidth="1" width="9.42578125"/>
    <col min="2335" max="2335" customWidth="1" width="9.42578125"/>
    <col min="2336" max="2336" customWidth="1" width="9.42578125"/>
    <col min="2337" max="2337" customWidth="1" width="9.42578125"/>
    <col min="2338" max="2338" customWidth="1" width="9.42578125"/>
    <col min="2339" max="2339" customWidth="1" width="9.42578125"/>
    <col min="2340" max="2340" customWidth="1" width="9.42578125"/>
    <col min="2341" max="2341" customWidth="1" width="9.42578125"/>
    <col min="2342" max="2342" customWidth="1" width="9.42578125"/>
    <col min="2343" max="2343" customWidth="1" width="9.42578125"/>
    <col min="2344" max="2344" customWidth="1" width="9.42578125"/>
    <col min="2345" max="2345" customWidth="1" width="9.42578125"/>
    <col min="2346" max="2346" customWidth="1" width="9.42578125"/>
    <col min="2347" max="2347" customWidth="1" width="9.42578125"/>
    <col min="2348" max="2348" customWidth="1" width="9.42578125"/>
    <col min="2349" max="2349" customWidth="1" width="9.42578125"/>
    <col min="2350" max="2350" customWidth="1" width="9.42578125"/>
    <col min="2351" max="2351" customWidth="1" width="9.42578125"/>
    <col min="2352" max="2352" customWidth="1" width="9.42578125"/>
    <col min="2353" max="2353" customWidth="1" width="9.42578125"/>
    <col min="2354" max="2354" customWidth="1" width="9.42578125"/>
    <col min="2355" max="2355" customWidth="1" width="9.42578125"/>
    <col min="2356" max="2356" customWidth="1" width="9.42578125"/>
    <col min="2357" max="2357" customWidth="1" width="9.42578125"/>
    <col min="2358" max="2358" customWidth="1" width="9.42578125"/>
    <col min="2359" max="2359" customWidth="1" width="9.42578125"/>
    <col min="2360" max="2360" customWidth="1" width="9.42578125"/>
    <col min="2361" max="2361" customWidth="1" width="9.42578125"/>
    <col min="2362" max="2362" customWidth="1" width="9.42578125"/>
    <col min="2363" max="2363" customWidth="1" width="9.42578125"/>
    <col min="2364" max="2364" customWidth="1" width="9.42578125"/>
    <col min="2365" max="2365" customWidth="1" width="9.42578125"/>
    <col min="2366" max="2366" customWidth="1" width="9.42578125"/>
    <col min="2367" max="2367" customWidth="1" width="9.42578125"/>
    <col min="2368" max="2368" customWidth="1" width="9.42578125"/>
    <col min="2369" max="2369" customWidth="1" width="9.42578125"/>
    <col min="2370" max="2370" customWidth="1" width="9.42578125"/>
    <col min="2371" max="2371" customWidth="1" width="9.42578125"/>
    <col min="2372" max="2372" customWidth="1" width="9.42578125"/>
    <col min="2373" max="2373" customWidth="1" width="9.42578125"/>
    <col min="2374" max="2374" customWidth="1" width="9.42578125"/>
    <col min="2375" max="2375" customWidth="1" width="9.42578125"/>
    <col min="2376" max="2376" customWidth="1" width="9.42578125"/>
    <col min="2377" max="2377" customWidth="1" width="9.42578125"/>
    <col min="2378" max="2378" customWidth="1" width="9.42578125"/>
    <col min="2379" max="2379" customWidth="1" width="9.42578125"/>
    <col min="2380" max="2380" customWidth="1" width="9.42578125"/>
    <col min="2381" max="2381" customWidth="1" width="9.42578125"/>
    <col min="2382" max="2382" customWidth="1" width="9.42578125"/>
    <col min="2383" max="2383" customWidth="1" width="9.42578125"/>
    <col min="2384" max="2384" customWidth="1" width="9.42578125"/>
    <col min="2385" max="2385" customWidth="1" width="9.42578125"/>
    <col min="2386" max="2386" customWidth="1" width="9.42578125"/>
    <col min="2387" max="2387" customWidth="1" width="9.42578125"/>
    <col min="2388" max="2388" customWidth="1" width="9.42578125"/>
    <col min="2389" max="2389" customWidth="1" width="9.42578125"/>
    <col min="2390" max="2390" customWidth="1" width="9.42578125"/>
    <col min="2391" max="2391" customWidth="1" width="9.42578125"/>
    <col min="2392" max="2392" customWidth="1" width="9.42578125"/>
    <col min="2393" max="2393" customWidth="1" width="9.42578125"/>
    <col min="2394" max="2394" customWidth="1" width="9.42578125"/>
    <col min="2395" max="2395" customWidth="1" width="9.42578125"/>
    <col min="2396" max="2396" customWidth="1" width="9.42578125"/>
    <col min="2397" max="2397" customWidth="1" width="9.42578125"/>
    <col min="2398" max="2398" customWidth="1" width="9.42578125"/>
    <col min="2399" max="2399" customWidth="1" width="9.42578125"/>
    <col min="2400" max="2400" customWidth="1" width="9.42578125"/>
    <col min="2401" max="2401" customWidth="1" width="9.42578125"/>
    <col min="2402" max="2402" customWidth="1" width="9.42578125"/>
    <col min="2403" max="2403" customWidth="1" width="9.42578125"/>
    <col min="2404" max="2404" customWidth="1" width="9.42578125"/>
    <col min="2405" max="2405" customWidth="1" width="9.42578125"/>
    <col min="2406" max="2406" customWidth="1" width="9.42578125"/>
    <col min="2407" max="2407" customWidth="1" width="9.42578125"/>
    <col min="2408" max="2408" customWidth="1" width="9.42578125"/>
    <col min="2409" max="2409" customWidth="1" width="9.42578125"/>
    <col min="2410" max="2410" customWidth="1" width="9.42578125"/>
    <col min="2411" max="2411" customWidth="1" width="9.42578125"/>
    <col min="2412" max="2412" customWidth="1" width="9.42578125"/>
    <col min="2413" max="2413" customWidth="1" width="9.42578125"/>
    <col min="2414" max="2414" customWidth="1" width="9.42578125"/>
    <col min="2415" max="2415" customWidth="1" width="9.42578125"/>
    <col min="2416" max="2416" customWidth="1" width="9.42578125"/>
    <col min="2417" max="2417" customWidth="1" width="9.42578125"/>
    <col min="2418" max="2418" customWidth="1" width="9.42578125"/>
    <col min="2419" max="2419" customWidth="1" width="9.42578125"/>
    <col min="2420" max="2420" customWidth="1" width="9.42578125"/>
    <col min="2421" max="2421" customWidth="1" width="9.42578125"/>
    <col min="2422" max="2422" customWidth="1" width="9.42578125"/>
    <col min="2423" max="2423" customWidth="1" width="9.42578125"/>
    <col min="2424" max="2424" customWidth="1" width="9.42578125"/>
    <col min="2425" max="2425" customWidth="1" width="9.42578125"/>
    <col min="2426" max="2426" customWidth="1" width="9.42578125"/>
    <col min="2427" max="2427" customWidth="1" width="9.42578125"/>
    <col min="2428" max="2428" customWidth="1" width="9.42578125"/>
    <col min="2429" max="2429" customWidth="1" width="9.42578125"/>
    <col min="2430" max="2430" customWidth="1" width="9.42578125"/>
    <col min="2431" max="2431" customWidth="1" width="9.42578125"/>
    <col min="2432" max="2432" customWidth="1" width="9.42578125"/>
    <col min="2433" max="2433" customWidth="1" width="9.42578125"/>
    <col min="2434" max="2434" customWidth="1" width="9.42578125"/>
    <col min="2435" max="2435" customWidth="1" width="9.42578125"/>
    <col min="2436" max="2436" customWidth="1" width="9.42578125"/>
    <col min="2437" max="2437" customWidth="1" width="9.42578125"/>
    <col min="2438" max="2438" customWidth="1" width="9.42578125"/>
    <col min="2439" max="2439" customWidth="1" width="9.42578125"/>
    <col min="2440" max="2440" customWidth="1" width="9.42578125"/>
    <col min="2441" max="2441" customWidth="1" width="9.42578125"/>
    <col min="2442" max="2442" customWidth="1" width="9.42578125"/>
    <col min="2443" max="2443" customWidth="1" width="9.42578125"/>
    <col min="2444" max="2444" customWidth="1" width="9.42578125"/>
    <col min="2445" max="2445" customWidth="1" width="9.42578125"/>
    <col min="2446" max="2446" customWidth="1" width="9.42578125"/>
    <col min="2447" max="2447" customWidth="1" width="9.42578125"/>
    <col min="2448" max="2448" customWidth="1" width="9.42578125"/>
    <col min="2449" max="2449" customWidth="1" width="9.42578125"/>
    <col min="2450" max="2450" customWidth="1" width="9.42578125"/>
    <col min="2451" max="2451" customWidth="1" width="9.42578125"/>
    <col min="2452" max="2452" customWidth="1" width="9.42578125"/>
    <col min="2453" max="2453" customWidth="1" width="9.42578125"/>
    <col min="2454" max="2454" customWidth="1" width="9.42578125"/>
    <col min="2455" max="2455" customWidth="1" width="9.42578125"/>
    <col min="2456" max="2456" customWidth="1" width="9.42578125"/>
    <col min="2457" max="2457" customWidth="1" width="9.42578125"/>
    <col min="2458" max="2458" customWidth="1" width="9.42578125"/>
    <col min="2459" max="2459" customWidth="1" width="9.42578125"/>
    <col min="2460" max="2460" customWidth="1" width="9.42578125"/>
    <col min="2461" max="2461" customWidth="1" width="9.42578125"/>
    <col min="2462" max="2462" customWidth="1" width="9.42578125"/>
    <col min="2463" max="2463" customWidth="1" width="9.42578125"/>
    <col min="2464" max="2464" customWidth="1" width="9.42578125"/>
    <col min="2465" max="2465" customWidth="1" width="9.42578125"/>
    <col min="2466" max="2466" customWidth="1" width="9.42578125"/>
    <col min="2467" max="2467" customWidth="1" width="9.42578125"/>
    <col min="2468" max="2468" customWidth="1" width="9.42578125"/>
    <col min="2469" max="2469" customWidth="1" width="9.42578125"/>
    <col min="2470" max="2470" customWidth="1" width="9.42578125"/>
    <col min="2471" max="2471" customWidth="1" width="9.42578125"/>
    <col min="2472" max="2472" customWidth="1" width="9.42578125"/>
    <col min="2473" max="2473" customWidth="1" width="9.42578125"/>
    <col min="2474" max="2474" customWidth="1" width="9.42578125"/>
    <col min="2475" max="2475" customWidth="1" width="9.42578125"/>
    <col min="2476" max="2476" customWidth="1" width="9.42578125"/>
    <col min="2477" max="2477" customWidth="1" width="9.42578125"/>
    <col min="2478" max="2478" customWidth="1" width="9.42578125"/>
    <col min="2479" max="2479" customWidth="1" width="9.42578125"/>
    <col min="2480" max="2480" customWidth="1" width="9.42578125"/>
    <col min="2481" max="2481" customWidth="1" width="9.42578125"/>
    <col min="2482" max="2482" customWidth="1" width="9.42578125"/>
    <col min="2483" max="2483" customWidth="1" width="9.42578125"/>
    <col min="2484" max="2484" customWidth="1" width="9.42578125"/>
    <col min="2485" max="2485" customWidth="1" width="9.42578125"/>
    <col min="2486" max="2486" customWidth="1" width="9.42578125"/>
    <col min="2487" max="2487" customWidth="1" width="9.42578125"/>
    <col min="2488" max="2488" customWidth="1" width="9.42578125"/>
    <col min="2489" max="2489" customWidth="1" width="9.42578125"/>
    <col min="2490" max="2490" customWidth="1" width="9.42578125"/>
    <col min="2491" max="2491" customWidth="1" width="9.42578125"/>
    <col min="2492" max="2492" customWidth="1" width="9.42578125"/>
    <col min="2493" max="2493" customWidth="1" width="9.42578125"/>
    <col min="2494" max="2494" customWidth="1" width="9.42578125"/>
    <col min="2495" max="2495" customWidth="1" width="9.42578125"/>
    <col min="2496" max="2496" customWidth="1" width="9.42578125"/>
    <col min="2497" max="2497" customWidth="1" width="9.42578125"/>
    <col min="2498" max="2498" customWidth="1" width="9.42578125"/>
    <col min="2499" max="2499" customWidth="1" width="9.42578125"/>
    <col min="2500" max="2500" customWidth="1" width="9.42578125"/>
    <col min="2501" max="2501" customWidth="1" width="9.42578125"/>
    <col min="2502" max="2502" customWidth="1" width="9.42578125"/>
    <col min="2503" max="2503" customWidth="1" width="9.42578125"/>
    <col min="2504" max="2504" customWidth="1" width="9.42578125"/>
    <col min="2505" max="2505" customWidth="1" width="9.42578125"/>
    <col min="2506" max="2506" customWidth="1" width="9.42578125"/>
    <col min="2507" max="2507" customWidth="1" width="9.42578125"/>
    <col min="2508" max="2508" customWidth="1" width="9.42578125"/>
    <col min="2509" max="2509" customWidth="1" width="9.42578125"/>
    <col min="2510" max="2510" customWidth="1" width="9.42578125"/>
    <col min="2511" max="2511" customWidth="1" width="9.42578125"/>
    <col min="2512" max="2512" customWidth="1" width="9.42578125"/>
    <col min="2513" max="2513" customWidth="1" width="9.42578125"/>
    <col min="2514" max="2514" customWidth="1" width="9.42578125"/>
    <col min="2515" max="2515" customWidth="1" width="9.42578125"/>
    <col min="2516" max="2516" customWidth="1" width="9.42578125"/>
    <col min="2517" max="2517" customWidth="1" width="9.42578125"/>
    <col min="2518" max="2518" customWidth="1" width="9.42578125"/>
    <col min="2519" max="2519" customWidth="1" width="9.42578125"/>
    <col min="2520" max="2520" customWidth="1" width="9.42578125"/>
    <col min="2521" max="2521" customWidth="1" width="9.42578125"/>
    <col min="2522" max="2522" customWidth="1" width="9.42578125"/>
    <col min="2523" max="2523" customWidth="1" width="9.42578125"/>
    <col min="2524" max="2524" customWidth="1" width="9.42578125"/>
    <col min="2525" max="2525" customWidth="1" width="9.42578125"/>
    <col min="2526" max="2526" customWidth="1" width="9.42578125"/>
    <col min="2527" max="2527" customWidth="1" width="9.42578125"/>
    <col min="2528" max="2528" customWidth="1" width="9.42578125"/>
    <col min="2529" max="2529" customWidth="1" width="9.42578125"/>
    <col min="2530" max="2530" customWidth="1" width="9.42578125"/>
    <col min="2531" max="2531" customWidth="1" width="9.42578125"/>
    <col min="2532" max="2532" customWidth="1" width="9.42578125"/>
    <col min="2533" max="2533" customWidth="1" width="9.42578125"/>
    <col min="2534" max="2534" customWidth="1" width="9.42578125"/>
    <col min="2535" max="2535" customWidth="1" width="9.42578125"/>
    <col min="2536" max="2536" customWidth="1" width="9.42578125"/>
    <col min="2537" max="2537" customWidth="1" width="9.42578125"/>
    <col min="2538" max="2538" customWidth="1" width="9.42578125"/>
    <col min="2539" max="2539" customWidth="1" width="9.42578125"/>
    <col min="2540" max="2540" customWidth="1" width="9.42578125"/>
    <col min="2541" max="2541" customWidth="1" width="9.42578125"/>
    <col min="2542" max="2542" customWidth="1" width="9.42578125"/>
    <col min="2543" max="2543" customWidth="1" width="9.42578125"/>
    <col min="2544" max="2544" customWidth="1" width="9.42578125"/>
    <col min="2545" max="2545" customWidth="1" width="9.42578125"/>
    <col min="2546" max="2546" customWidth="1" width="9.42578125"/>
    <col min="2547" max="2547" customWidth="1" width="9.42578125"/>
    <col min="2548" max="2548" customWidth="1" width="9.42578125"/>
    <col min="2549" max="2549" customWidth="1" width="9.42578125"/>
    <col min="2550" max="2550" customWidth="1" width="9.42578125"/>
    <col min="2551" max="2551" customWidth="1" width="9.42578125"/>
    <col min="2552" max="2552" customWidth="1" width="9.42578125"/>
    <col min="2553" max="2553" customWidth="1" width="9.42578125"/>
    <col min="2554" max="2554" customWidth="1" width="9.42578125"/>
    <col min="2555" max="2555" customWidth="1" width="9.42578125"/>
    <col min="2556" max="2556" customWidth="1" width="9.42578125"/>
    <col min="2557" max="2557" customWidth="1" width="9.42578125"/>
    <col min="2558" max="2558" customWidth="1" width="9.42578125"/>
    <col min="2559" max="2559" customWidth="1" width="9.42578125"/>
    <col min="2560" max="2560" customWidth="1" width="9.42578125"/>
    <col min="2561" max="2561" customWidth="1" width="9.42578125"/>
    <col min="2562" max="2562" customWidth="1" width="9.42578125"/>
    <col min="2563" max="2563" customWidth="1" width="9.42578125"/>
    <col min="2564" max="2564" customWidth="1" width="9.42578125"/>
    <col min="2565" max="2565" customWidth="1" width="9.42578125"/>
    <col min="2566" max="2566" customWidth="1" width="9.42578125"/>
    <col min="2567" max="2567" customWidth="1" width="9.42578125"/>
    <col min="2568" max="2568" customWidth="1" width="9.42578125"/>
    <col min="2569" max="2569" customWidth="1" width="9.42578125"/>
    <col min="2570" max="2570" customWidth="1" width="9.42578125"/>
    <col min="2571" max="2571" customWidth="1" width="9.42578125"/>
    <col min="2572" max="2572" customWidth="1" width="9.42578125"/>
    <col min="2573" max="2573" customWidth="1" width="9.42578125"/>
    <col min="2574" max="2574" customWidth="1" width="9.42578125"/>
    <col min="2575" max="2575" customWidth="1" width="9.42578125"/>
    <col min="2576" max="2576" customWidth="1" width="9.42578125"/>
    <col min="2577" max="2577" customWidth="1" width="9.42578125"/>
    <col min="2578" max="2578" customWidth="1" width="9.42578125"/>
    <col min="2579" max="2579" customWidth="1" width="9.42578125"/>
    <col min="2580" max="2580" customWidth="1" width="9.42578125"/>
    <col min="2581" max="2581" customWidth="1" width="9.42578125"/>
    <col min="2582" max="2582" customWidth="1" width="9.42578125"/>
    <col min="2583" max="2583" customWidth="1" width="9.42578125"/>
    <col min="2584" max="2584" customWidth="1" width="9.42578125"/>
    <col min="2585" max="2585" customWidth="1" width="9.42578125"/>
    <col min="2586" max="2586" customWidth="1" width="9.42578125"/>
    <col min="2587" max="2587" customWidth="1" width="9.42578125"/>
    <col min="2588" max="2588" customWidth="1" width="9.42578125"/>
    <col min="2589" max="2589" customWidth="1" width="9.42578125"/>
    <col min="2590" max="2590" customWidth="1" width="9.42578125"/>
    <col min="2591" max="2591" customWidth="1" width="9.42578125"/>
    <col min="2592" max="2592" customWidth="1" width="9.42578125"/>
    <col min="2593" max="2593" customWidth="1" width="9.42578125"/>
    <col min="2594" max="2594" customWidth="1" width="9.42578125"/>
    <col min="2595" max="2595" customWidth="1" width="9.42578125"/>
    <col min="2596" max="2596" customWidth="1" width="9.42578125"/>
    <col min="2597" max="2597" customWidth="1" width="9.42578125"/>
    <col min="2598" max="2598" customWidth="1" width="9.42578125"/>
    <col min="2599" max="2599" customWidth="1" width="9.42578125"/>
    <col min="2600" max="2600" customWidth="1" width="9.42578125"/>
    <col min="2601" max="2601" customWidth="1" width="9.42578125"/>
    <col min="2602" max="2602" customWidth="1" width="9.42578125"/>
    <col min="2603" max="2603" customWidth="1" width="9.42578125"/>
    <col min="2604" max="2604" customWidth="1" width="9.42578125"/>
    <col min="2605" max="2605" customWidth="1" width="9.42578125"/>
    <col min="2606" max="2606" customWidth="1" width="9.42578125"/>
    <col min="2607" max="2607" customWidth="1" width="9.42578125"/>
    <col min="2608" max="2608" customWidth="1" width="9.42578125"/>
    <col min="2609" max="2609" customWidth="1" width="9.42578125"/>
    <col min="2610" max="2610" customWidth="1" width="9.42578125"/>
    <col min="2611" max="2611" customWidth="1" width="9.42578125"/>
    <col min="2612" max="2612" customWidth="1" width="9.42578125"/>
    <col min="2613" max="2613" customWidth="1" width="9.42578125"/>
    <col min="2614" max="2614" customWidth="1" width="9.42578125"/>
    <col min="2615" max="2615" customWidth="1" width="9.42578125"/>
    <col min="2616" max="2616" customWidth="1" width="9.42578125"/>
    <col min="2617" max="2617" customWidth="1" width="9.42578125"/>
    <col min="2618" max="2618" customWidth="1" width="9.42578125"/>
    <col min="2619" max="2619" customWidth="1" width="9.42578125"/>
    <col min="2620" max="2620" customWidth="1" width="9.42578125"/>
    <col min="2621" max="2621" customWidth="1" width="9.42578125"/>
    <col min="2622" max="2622" customWidth="1" width="9.42578125"/>
    <col min="2623" max="2623" customWidth="1" width="9.42578125"/>
    <col min="2624" max="2624" customWidth="1" width="9.42578125"/>
    <col min="2625" max="2625" customWidth="1" width="9.42578125"/>
    <col min="2626" max="2626" customWidth="1" width="9.42578125"/>
    <col min="2627" max="2627" customWidth="1" width="9.42578125"/>
    <col min="2628" max="2628" customWidth="1" width="9.42578125"/>
    <col min="2629" max="2629" customWidth="1" width="9.42578125"/>
    <col min="2630" max="2630" customWidth="1" width="9.42578125"/>
    <col min="2631" max="2631" customWidth="1" width="9.42578125"/>
    <col min="2632" max="2632" customWidth="1" width="9.42578125"/>
    <col min="2633" max="2633" customWidth="1" width="9.42578125"/>
    <col min="2634" max="2634" customWidth="1" width="9.42578125"/>
    <col min="2635" max="2635" customWidth="1" width="9.42578125"/>
    <col min="2636" max="2636" customWidth="1" width="9.42578125"/>
    <col min="2637" max="2637" customWidth="1" width="9.42578125"/>
    <col min="2638" max="2638" customWidth="1" width="9.42578125"/>
    <col min="2639" max="2639" customWidth="1" width="9.42578125"/>
    <col min="2640" max="2640" customWidth="1" width="9.42578125"/>
    <col min="2641" max="2641" customWidth="1" width="9.42578125"/>
    <col min="2642" max="2642" customWidth="1" width="9.42578125"/>
    <col min="2643" max="2643" customWidth="1" width="9.42578125"/>
    <col min="2644" max="2644" customWidth="1" width="9.42578125"/>
    <col min="2645" max="2645" customWidth="1" width="9.42578125"/>
    <col min="2646" max="2646" customWidth="1" width="9.42578125"/>
    <col min="2647" max="2647" customWidth="1" width="9.42578125"/>
    <col min="2648" max="2648" customWidth="1" width="9.42578125"/>
    <col min="2649" max="2649" customWidth="1" width="9.42578125"/>
    <col min="2650" max="2650" customWidth="1" width="9.42578125"/>
    <col min="2651" max="2651" customWidth="1" width="9.42578125"/>
    <col min="2652" max="2652" customWidth="1" width="9.42578125"/>
    <col min="2653" max="2653" customWidth="1" width="9.42578125"/>
    <col min="2654" max="2654" customWidth="1" width="9.42578125"/>
    <col min="2655" max="2655" customWidth="1" width="9.42578125"/>
    <col min="2656" max="2656" customWidth="1" width="9.42578125"/>
    <col min="2657" max="2657" customWidth="1" width="9.42578125"/>
    <col min="2658" max="2658" customWidth="1" width="9.42578125"/>
    <col min="2659" max="2659" customWidth="1" width="9.42578125"/>
    <col min="2660" max="2660" customWidth="1" width="9.42578125"/>
    <col min="2661" max="2661" customWidth="1" width="9.42578125"/>
    <col min="2662" max="2662" customWidth="1" width="9.42578125"/>
    <col min="2663" max="2663" customWidth="1" width="9.42578125"/>
    <col min="2664" max="2664" customWidth="1" width="9.42578125"/>
    <col min="2665" max="2665" customWidth="1" width="9.42578125"/>
    <col min="2666" max="2666" customWidth="1" width="9.42578125"/>
    <col min="2667" max="2667" customWidth="1" width="9.42578125"/>
    <col min="2668" max="2668" customWidth="1" width="9.42578125"/>
    <col min="2669" max="2669" customWidth="1" width="9.42578125"/>
    <col min="2670" max="2670" customWidth="1" width="9.42578125"/>
    <col min="2671" max="2671" customWidth="1" width="9.42578125"/>
    <col min="2672" max="2672" customWidth="1" width="9.42578125"/>
    <col min="2673" max="2673" customWidth="1" width="9.42578125"/>
    <col min="2674" max="2674" customWidth="1" width="9.42578125"/>
    <col min="2675" max="2675" customWidth="1" width="9.42578125"/>
    <col min="2676" max="2676" customWidth="1" width="9.42578125"/>
    <col min="2677" max="2677" customWidth="1" width="9.42578125"/>
    <col min="2678" max="2678" customWidth="1" width="9.42578125"/>
    <col min="2679" max="2679" customWidth="1" width="9.42578125"/>
    <col min="2680" max="2680" customWidth="1" width="9.42578125"/>
    <col min="2681" max="2681" customWidth="1" width="9.42578125"/>
    <col min="2682" max="2682" customWidth="1" width="9.42578125"/>
    <col min="2683" max="2683" customWidth="1" width="9.42578125"/>
    <col min="2684" max="2684" customWidth="1" width="9.42578125"/>
    <col min="2685" max="2685" customWidth="1" width="9.42578125"/>
    <col min="2686" max="2686" customWidth="1" width="9.42578125"/>
    <col min="2687" max="2687" customWidth="1" width="9.42578125"/>
    <col min="2688" max="2688" customWidth="1" width="9.42578125"/>
    <col min="2689" max="2689" customWidth="1" width="9.42578125"/>
    <col min="2690" max="2690" customWidth="1" width="9.42578125"/>
    <col min="2691" max="2691" customWidth="1" width="9.42578125"/>
    <col min="2692" max="2692" customWidth="1" width="9.42578125"/>
    <col min="2693" max="2693" customWidth="1" width="9.42578125"/>
    <col min="2694" max="2694" customWidth="1" width="9.42578125"/>
    <col min="2695" max="2695" customWidth="1" width="9.42578125"/>
    <col min="2696" max="2696" customWidth="1" width="9.42578125"/>
    <col min="2697" max="2697" customWidth="1" width="9.42578125"/>
    <col min="2698" max="2698" customWidth="1" width="9.42578125"/>
    <col min="2699" max="2699" customWidth="1" width="9.42578125"/>
    <col min="2700" max="2700" customWidth="1" width="9.42578125"/>
    <col min="2701" max="2701" customWidth="1" width="9.42578125"/>
    <col min="2702" max="2702" customWidth="1" width="9.42578125"/>
    <col min="2703" max="2703" customWidth="1" width="9.42578125"/>
    <col min="2704" max="2704" customWidth="1" width="9.42578125"/>
    <col min="2705" max="2705" customWidth="1" width="9.42578125"/>
    <col min="2706" max="2706" customWidth="1" width="9.42578125"/>
    <col min="2707" max="2707" customWidth="1" width="9.42578125"/>
    <col min="2708" max="2708" customWidth="1" width="9.42578125"/>
    <col min="2709" max="2709" customWidth="1" width="9.42578125"/>
    <col min="2710" max="2710" customWidth="1" width="9.42578125"/>
    <col min="2711" max="2711" customWidth="1" width="9.42578125"/>
    <col min="2712" max="2712" customWidth="1" width="9.42578125"/>
    <col min="2713" max="2713" customWidth="1" width="9.42578125"/>
    <col min="2714" max="2714" customWidth="1" width="9.42578125"/>
    <col min="2715" max="2715" customWidth="1" width="9.42578125"/>
    <col min="2716" max="2716" customWidth="1" width="9.42578125"/>
    <col min="2717" max="2717" customWidth="1" width="9.42578125"/>
    <col min="2718" max="2718" customWidth="1" width="9.42578125"/>
    <col min="2719" max="2719" customWidth="1" width="9.42578125"/>
    <col min="2720" max="2720" customWidth="1" width="9.42578125"/>
    <col min="2721" max="2721" customWidth="1" width="9.42578125"/>
    <col min="2722" max="2722" customWidth="1" width="9.42578125"/>
    <col min="2723" max="2723" customWidth="1" width="9.42578125"/>
    <col min="2724" max="2724" customWidth="1" width="9.42578125"/>
    <col min="2725" max="2725" customWidth="1" width="9.42578125"/>
    <col min="2726" max="2726" customWidth="1" width="9.42578125"/>
    <col min="2727" max="2727" customWidth="1" width="9.42578125"/>
    <col min="2728" max="2728" customWidth="1" width="9.42578125"/>
    <col min="2729" max="2729" customWidth="1" width="9.42578125"/>
    <col min="2730" max="2730" customWidth="1" width="9.42578125"/>
    <col min="2731" max="2731" customWidth="1" width="9.42578125"/>
    <col min="2732" max="2732" customWidth="1" width="9.42578125"/>
    <col min="2733" max="2733" customWidth="1" width="9.42578125"/>
    <col min="2734" max="2734" customWidth="1" width="9.42578125"/>
    <col min="2735" max="2735" customWidth="1" width="9.42578125"/>
    <col min="2736" max="2736" customWidth="1" width="9.42578125"/>
    <col min="2737" max="2737" customWidth="1" width="9.42578125"/>
    <col min="2738" max="2738" customWidth="1" width="9.42578125"/>
    <col min="2739" max="2739" customWidth="1" width="9.42578125"/>
    <col min="2740" max="2740" customWidth="1" width="9.42578125"/>
    <col min="2741" max="2741" customWidth="1" width="9.42578125"/>
    <col min="2742" max="2742" customWidth="1" width="9.42578125"/>
    <col min="2743" max="2743" customWidth="1" width="9.42578125"/>
    <col min="2744" max="2744" customWidth="1" width="9.42578125"/>
    <col min="2745" max="2745" customWidth="1" width="9.42578125"/>
    <col min="2746" max="2746" customWidth="1" width="9.42578125"/>
    <col min="2747" max="2747" customWidth="1" width="9.42578125"/>
    <col min="2748" max="2748" customWidth="1" width="9.42578125"/>
    <col min="2749" max="2749" customWidth="1" width="9.42578125"/>
    <col min="2750" max="2750" customWidth="1" width="9.42578125"/>
    <col min="2751" max="2751" customWidth="1" width="9.42578125"/>
    <col min="2752" max="2752" customWidth="1" width="9.42578125"/>
    <col min="2753" max="2753" customWidth="1" width="9.42578125"/>
    <col min="2754" max="2754" customWidth="1" width="9.42578125"/>
    <col min="2755" max="2755" customWidth="1" width="9.42578125"/>
    <col min="2756" max="2756" customWidth="1" width="9.42578125"/>
    <col min="2757" max="2757" customWidth="1" width="9.42578125"/>
    <col min="2758" max="2758" customWidth="1" width="9.42578125"/>
    <col min="2759" max="2759" customWidth="1" width="9.42578125"/>
    <col min="2760" max="2760" customWidth="1" width="9.42578125"/>
    <col min="2761" max="2761" customWidth="1" width="9.42578125"/>
    <col min="2762" max="2762" customWidth="1" width="9.42578125"/>
    <col min="2763" max="2763" customWidth="1" width="9.42578125"/>
    <col min="2764" max="2764" customWidth="1" width="9.42578125"/>
    <col min="2765" max="2765" customWidth="1" width="9.42578125"/>
    <col min="2766" max="2766" customWidth="1" width="9.42578125"/>
    <col min="2767" max="2767" customWidth="1" width="9.42578125"/>
    <col min="2768" max="2768" customWidth="1" width="9.42578125"/>
    <col min="2769" max="2769" customWidth="1" width="9.42578125"/>
    <col min="2770" max="2770" customWidth="1" width="9.42578125"/>
    <col min="2771" max="2771" customWidth="1" width="9.42578125"/>
    <col min="2772" max="2772" customWidth="1" width="9.42578125"/>
    <col min="2773" max="2773" customWidth="1" width="9.42578125"/>
    <col min="2774" max="2774" customWidth="1" width="9.42578125"/>
    <col min="2775" max="2775" customWidth="1" width="9.42578125"/>
    <col min="2776" max="2776" customWidth="1" width="9.42578125"/>
    <col min="2777" max="2777" customWidth="1" width="9.42578125"/>
    <col min="2778" max="2778" customWidth="1" width="9.42578125"/>
    <col min="2779" max="2779" customWidth="1" width="9.42578125"/>
    <col min="2780" max="2780" customWidth="1" width="9.42578125"/>
    <col min="2781" max="2781" customWidth="1" width="9.42578125"/>
    <col min="2782" max="2782" customWidth="1" width="9.42578125"/>
    <col min="2783" max="2783" customWidth="1" width="9.42578125"/>
    <col min="2784" max="2784" customWidth="1" width="9.42578125"/>
    <col min="2785" max="2785" customWidth="1" width="9.42578125"/>
    <col min="2786" max="2786" customWidth="1" width="9.42578125"/>
    <col min="2787" max="2787" customWidth="1" width="9.42578125"/>
    <col min="2788" max="2788" customWidth="1" width="9.42578125"/>
    <col min="2789" max="2789" customWidth="1" width="9.42578125"/>
    <col min="2790" max="2790" customWidth="1" width="9.42578125"/>
    <col min="2791" max="2791" customWidth="1" width="9.42578125"/>
    <col min="2792" max="2792" customWidth="1" width="9.42578125"/>
    <col min="2793" max="2793" customWidth="1" width="9.42578125"/>
    <col min="2794" max="2794" customWidth="1" width="9.42578125"/>
    <col min="2795" max="2795" customWidth="1" width="9.42578125"/>
    <col min="2796" max="2796" customWidth="1" width="9.42578125"/>
    <col min="2797" max="2797" customWidth="1" width="9.42578125"/>
    <col min="2798" max="2798" customWidth="1" width="9.42578125"/>
    <col min="2799" max="2799" customWidth="1" width="9.42578125"/>
    <col min="2800" max="2800" customWidth="1" width="9.42578125"/>
    <col min="2801" max="2801" customWidth="1" width="9.42578125"/>
    <col min="2802" max="2802" customWidth="1" width="9.42578125"/>
    <col min="2803" max="2803" customWidth="1" width="9.42578125"/>
    <col min="2804" max="2804" customWidth="1" width="9.42578125"/>
    <col min="2805" max="2805" customWidth="1" width="9.42578125"/>
    <col min="2806" max="2806" customWidth="1" width="9.42578125"/>
    <col min="2807" max="2807" customWidth="1" width="9.42578125"/>
    <col min="2808" max="2808" customWidth="1" width="9.42578125"/>
    <col min="2809" max="2809" customWidth="1" width="9.42578125"/>
    <col min="2810" max="2810" customWidth="1" width="9.42578125"/>
    <col min="2811" max="2811" customWidth="1" width="9.42578125"/>
    <col min="2812" max="2812" customWidth="1" width="9.42578125"/>
    <col min="2813" max="2813" customWidth="1" width="9.42578125"/>
    <col min="2814" max="2814" customWidth="1" width="9.42578125"/>
    <col min="2815" max="2815" customWidth="1" width="9.42578125"/>
    <col min="2816" max="2816" customWidth="1" width="9.42578125"/>
    <col min="2817" max="2817" customWidth="1" width="9.42578125"/>
    <col min="2818" max="2818" customWidth="1" width="9.42578125"/>
    <col min="2819" max="2819" customWidth="1" width="9.42578125"/>
    <col min="2820" max="2820" customWidth="1" width="9.42578125"/>
    <col min="2821" max="2821" customWidth="1" width="9.42578125"/>
    <col min="2822" max="2822" customWidth="1" width="9.42578125"/>
    <col min="2823" max="2823" customWidth="1" width="9.42578125"/>
    <col min="2824" max="2824" customWidth="1" width="9.42578125"/>
    <col min="2825" max="2825" customWidth="1" width="9.42578125"/>
    <col min="2826" max="2826" customWidth="1" width="9.42578125"/>
    <col min="2827" max="2827" customWidth="1" width="9.42578125"/>
    <col min="2828" max="2828" customWidth="1" width="9.42578125"/>
    <col min="2829" max="2829" customWidth="1" width="9.42578125"/>
    <col min="2830" max="2830" customWidth="1" width="9.42578125"/>
    <col min="2831" max="2831" customWidth="1" width="9.42578125"/>
    <col min="2832" max="2832" customWidth="1" width="9.42578125"/>
    <col min="2833" max="2833" customWidth="1" width="9.42578125"/>
    <col min="2834" max="2834" customWidth="1" width="9.42578125"/>
    <col min="2835" max="2835" customWidth="1" width="9.42578125"/>
    <col min="2836" max="2836" customWidth="1" width="9.42578125"/>
    <col min="2837" max="2837" customWidth="1" width="9.42578125"/>
    <col min="2838" max="2838" customWidth="1" width="9.42578125"/>
    <col min="2839" max="2839" customWidth="1" width="9.42578125"/>
    <col min="2840" max="2840" customWidth="1" width="9.42578125"/>
    <col min="2841" max="2841" customWidth="1" width="9.42578125"/>
    <col min="2842" max="2842" customWidth="1" width="9.42578125"/>
    <col min="2843" max="2843" customWidth="1" width="9.42578125"/>
    <col min="2844" max="2844" customWidth="1" width="9.42578125"/>
    <col min="2845" max="2845" customWidth="1" width="9.42578125"/>
    <col min="2846" max="2846" customWidth="1" width="9.42578125"/>
    <col min="2847" max="2847" customWidth="1" width="9.42578125"/>
    <col min="2848" max="2848" customWidth="1" width="9.42578125"/>
    <col min="2849" max="2849" customWidth="1" width="9.42578125"/>
    <col min="2850" max="2850" customWidth="1" width="9.42578125"/>
    <col min="2851" max="2851" customWidth="1" width="9.42578125"/>
    <col min="2852" max="2852" customWidth="1" width="9.42578125"/>
    <col min="2853" max="2853" customWidth="1" width="9.42578125"/>
    <col min="2854" max="2854" customWidth="1" width="9.42578125"/>
    <col min="2855" max="2855" customWidth="1" width="9.42578125"/>
    <col min="2856" max="2856" customWidth="1" width="9.42578125"/>
    <col min="2857" max="2857" customWidth="1" width="9.42578125"/>
    <col min="2858" max="2858" customWidth="1" width="9.42578125"/>
    <col min="2859" max="2859" customWidth="1" width="9.42578125"/>
    <col min="2860" max="2860" customWidth="1" width="9.42578125"/>
    <col min="2861" max="2861" customWidth="1" width="9.42578125"/>
    <col min="2862" max="2862" customWidth="1" width="9.42578125"/>
    <col min="2863" max="2863" customWidth="1" width="9.42578125"/>
    <col min="2864" max="2864" customWidth="1" width="9.42578125"/>
    <col min="2865" max="2865" customWidth="1" width="9.42578125"/>
    <col min="2866" max="2866" customWidth="1" width="9.42578125"/>
    <col min="2867" max="2867" customWidth="1" width="9.42578125"/>
    <col min="2868" max="2868" customWidth="1" width="9.42578125"/>
    <col min="2869" max="2869" customWidth="1" width="9.42578125"/>
    <col min="2870" max="2870" customWidth="1" width="9.42578125"/>
    <col min="2871" max="2871" customWidth="1" width="9.42578125"/>
    <col min="2872" max="2872" customWidth="1" width="9.42578125"/>
    <col min="2873" max="2873" customWidth="1" width="9.42578125"/>
    <col min="2874" max="2874" customWidth="1" width="9.42578125"/>
    <col min="2875" max="2875" customWidth="1" width="9.42578125"/>
    <col min="2876" max="2876" customWidth="1" width="9.42578125"/>
    <col min="2877" max="2877" customWidth="1" width="9.42578125"/>
    <col min="2878" max="2878" customWidth="1" width="9.42578125"/>
    <col min="2879" max="2879" customWidth="1" width="9.42578125"/>
    <col min="2880" max="2880" customWidth="1" width="9.42578125"/>
    <col min="2881" max="2881" customWidth="1" width="9.42578125"/>
    <col min="2882" max="2882" customWidth="1" width="9.42578125"/>
    <col min="2883" max="2883" customWidth="1" width="9.42578125"/>
    <col min="2884" max="2884" customWidth="1" width="9.42578125"/>
    <col min="2885" max="2885" customWidth="1" width="9.42578125"/>
    <col min="2886" max="2886" customWidth="1" width="9.42578125"/>
    <col min="2887" max="2887" customWidth="1" width="9.42578125"/>
    <col min="2888" max="2888" customWidth="1" width="9.42578125"/>
    <col min="2889" max="2889" customWidth="1" width="9.42578125"/>
    <col min="2890" max="2890" customWidth="1" width="9.42578125"/>
    <col min="2891" max="2891" customWidth="1" width="9.42578125"/>
    <col min="2892" max="2892" customWidth="1" width="9.42578125"/>
    <col min="2893" max="2893" customWidth="1" width="9.42578125"/>
    <col min="2894" max="2894" customWidth="1" width="9.42578125"/>
    <col min="2895" max="2895" customWidth="1" width="9.42578125"/>
    <col min="2896" max="2896" customWidth="1" width="9.42578125"/>
    <col min="2897" max="2897" customWidth="1" width="9.42578125"/>
    <col min="2898" max="2898" customWidth="1" width="9.42578125"/>
    <col min="2899" max="2899" customWidth="1" width="9.42578125"/>
    <col min="2900" max="2900" customWidth="1" width="9.42578125"/>
    <col min="2901" max="2901" customWidth="1" width="9.42578125"/>
    <col min="2902" max="2902" customWidth="1" width="9.42578125"/>
    <col min="2903" max="2903" customWidth="1" width="9.42578125"/>
    <col min="2904" max="2904" customWidth="1" width="9.42578125"/>
    <col min="2905" max="2905" customWidth="1" width="9.42578125"/>
    <col min="2906" max="2906" customWidth="1" width="9.42578125"/>
    <col min="2907" max="2907" customWidth="1" width="9.42578125"/>
    <col min="2908" max="2908" customWidth="1" width="9.42578125"/>
    <col min="2909" max="2909" customWidth="1" width="9.42578125"/>
    <col min="2910" max="2910" customWidth="1" width="9.42578125"/>
    <col min="2911" max="2911" customWidth="1" width="9.42578125"/>
    <col min="2912" max="2912" customWidth="1" width="9.42578125"/>
    <col min="2913" max="2913" customWidth="1" width="9.42578125"/>
    <col min="2914" max="2914" customWidth="1" width="9.42578125"/>
    <col min="2915" max="2915" customWidth="1" width="9.42578125"/>
    <col min="2916" max="2916" customWidth="1" width="9.42578125"/>
    <col min="2917" max="2917" customWidth="1" width="9.42578125"/>
    <col min="2918" max="2918" customWidth="1" width="9.42578125"/>
    <col min="2919" max="2919" customWidth="1" width="9.42578125"/>
    <col min="2920" max="2920" customWidth="1" width="9.42578125"/>
    <col min="2921" max="2921" customWidth="1" width="9.42578125"/>
    <col min="2922" max="2922" customWidth="1" width="9.42578125"/>
    <col min="2923" max="2923" customWidth="1" width="9.42578125"/>
    <col min="2924" max="2924" customWidth="1" width="9.42578125"/>
    <col min="2925" max="2925" customWidth="1" width="9.42578125"/>
    <col min="2926" max="2926" customWidth="1" width="9.42578125"/>
    <col min="2927" max="2927" customWidth="1" width="9.42578125"/>
    <col min="2928" max="2928" customWidth="1" width="9.42578125"/>
    <col min="2929" max="2929" customWidth="1" width="9.42578125"/>
    <col min="2930" max="2930" customWidth="1" width="9.42578125"/>
    <col min="2931" max="2931" customWidth="1" width="9.42578125"/>
    <col min="2932" max="2932" customWidth="1" width="9.42578125"/>
    <col min="2933" max="2933" customWidth="1" width="9.42578125"/>
    <col min="2934" max="2934" customWidth="1" width="9.42578125"/>
    <col min="2935" max="2935" customWidth="1" width="9.42578125"/>
    <col min="2936" max="2936" customWidth="1" width="9.42578125"/>
    <col min="2937" max="2937" customWidth="1" width="9.42578125"/>
    <col min="2938" max="2938" customWidth="1" width="9.42578125"/>
    <col min="2939" max="2939" customWidth="1" width="9.42578125"/>
    <col min="2940" max="2940" customWidth="1" width="9.42578125"/>
    <col min="2941" max="2941" customWidth="1" width="9.42578125"/>
    <col min="2942" max="2942" customWidth="1" width="9.42578125"/>
    <col min="2943" max="2943" customWidth="1" width="9.42578125"/>
    <col min="2944" max="2944" customWidth="1" width="9.42578125"/>
    <col min="2945" max="2945" customWidth="1" width="9.42578125"/>
    <col min="2946" max="2946" customWidth="1" width="9.42578125"/>
    <col min="2947" max="2947" customWidth="1" width="9.42578125"/>
    <col min="2948" max="2948" customWidth="1" width="9.42578125"/>
    <col min="2949" max="2949" customWidth="1" width="9.42578125"/>
    <col min="2950" max="2950" customWidth="1" width="9.42578125"/>
    <col min="2951" max="2951" customWidth="1" width="9.42578125"/>
    <col min="2952" max="2952" customWidth="1" width="9.42578125"/>
    <col min="2953" max="2953" customWidth="1" width="9.42578125"/>
    <col min="2954" max="2954" customWidth="1" width="9.42578125"/>
    <col min="2955" max="2955" customWidth="1" width="9.42578125"/>
    <col min="2956" max="2956" customWidth="1" width="9.42578125"/>
    <col min="2957" max="2957" customWidth="1" width="9.42578125"/>
    <col min="2958" max="2958" customWidth="1" width="9.42578125"/>
    <col min="2959" max="2959" customWidth="1" width="9.42578125"/>
    <col min="2960" max="2960" customWidth="1" width="9.42578125"/>
    <col min="2961" max="2961" customWidth="1" width="9.42578125"/>
    <col min="2962" max="2962" customWidth="1" width="9.42578125"/>
    <col min="2963" max="2963" customWidth="1" width="9.42578125"/>
    <col min="2964" max="2964" customWidth="1" width="9.42578125"/>
    <col min="2965" max="2965" customWidth="1" width="9.42578125"/>
    <col min="2966" max="2966" customWidth="1" width="9.42578125"/>
    <col min="2967" max="2967" customWidth="1" width="9.42578125"/>
    <col min="2968" max="2968" customWidth="1" width="9.42578125"/>
    <col min="2969" max="2969" customWidth="1" width="9.42578125"/>
    <col min="2970" max="2970" customWidth="1" width="9.42578125"/>
    <col min="2971" max="2971" customWidth="1" width="9.42578125"/>
    <col min="2972" max="2972" customWidth="1" width="9.42578125"/>
    <col min="2973" max="2973" customWidth="1" width="9.42578125"/>
    <col min="2974" max="2974" customWidth="1" width="9.42578125"/>
    <col min="2975" max="2975" customWidth="1" width="9.42578125"/>
    <col min="2976" max="2976" customWidth="1" width="9.42578125"/>
    <col min="2977" max="2977" customWidth="1" width="9.42578125"/>
    <col min="2978" max="2978" customWidth="1" width="9.42578125"/>
    <col min="2979" max="2979" customWidth="1" width="9.42578125"/>
    <col min="2980" max="2980" customWidth="1" width="9.42578125"/>
    <col min="2981" max="2981" customWidth="1" width="9.42578125"/>
    <col min="2982" max="2982" customWidth="1" width="9.42578125"/>
    <col min="2983" max="2983" customWidth="1" width="9.42578125"/>
    <col min="2984" max="2984" customWidth="1" width="9.42578125"/>
    <col min="2985" max="2985" customWidth="1" width="9.42578125"/>
    <col min="2986" max="2986" customWidth="1" width="9.42578125"/>
    <col min="2987" max="2987" customWidth="1" width="9.42578125"/>
    <col min="2988" max="2988" customWidth="1" width="9.42578125"/>
    <col min="2989" max="2989" customWidth="1" width="9.42578125"/>
    <col min="2990" max="2990" customWidth="1" width="9.42578125"/>
    <col min="2991" max="2991" customWidth="1" width="9.42578125"/>
    <col min="2992" max="2992" customWidth="1" width="9.42578125"/>
    <col min="2993" max="2993" customWidth="1" width="9.42578125"/>
    <col min="2994" max="2994" customWidth="1" width="9.42578125"/>
    <col min="2995" max="2995" customWidth="1" width="9.42578125"/>
    <col min="2996" max="2996" customWidth="1" width="9.42578125"/>
    <col min="2997" max="2997" customWidth="1" width="9.42578125"/>
    <col min="2998" max="2998" customWidth="1" width="9.42578125"/>
    <col min="2999" max="2999" customWidth="1" width="9.42578125"/>
    <col min="3000" max="3000" customWidth="1" width="9.42578125"/>
    <col min="3001" max="3001" customWidth="1" width="9.42578125"/>
    <col min="3002" max="3002" customWidth="1" width="9.42578125"/>
    <col min="3003" max="3003" customWidth="1" width="9.42578125"/>
    <col min="3004" max="3004" customWidth="1" width="9.42578125"/>
    <col min="3005" max="3005" customWidth="1" width="9.42578125"/>
    <col min="3006" max="3006" customWidth="1" width="9.42578125"/>
    <col min="3007" max="3007" customWidth="1" width="9.42578125"/>
    <col min="3008" max="3008" customWidth="1" width="9.42578125"/>
    <col min="3009" max="3009" customWidth="1" width="9.42578125"/>
    <col min="3010" max="3010" customWidth="1" width="9.42578125"/>
    <col min="3011" max="3011" customWidth="1" width="9.42578125"/>
    <col min="3012" max="3012" customWidth="1" width="9.42578125"/>
    <col min="3013" max="3013" customWidth="1" width="9.42578125"/>
    <col min="3014" max="3014" customWidth="1" width="9.42578125"/>
    <col min="3015" max="3015" customWidth="1" width="9.42578125"/>
    <col min="3016" max="3016" customWidth="1" width="9.42578125"/>
    <col min="3017" max="3017" customWidth="1" width="9.42578125"/>
    <col min="3018" max="3018" customWidth="1" width="9.42578125"/>
    <col min="3019" max="3019" customWidth="1" width="9.42578125"/>
    <col min="3020" max="3020" customWidth="1" width="9.42578125"/>
    <col min="3021" max="3021" customWidth="1" width="9.42578125"/>
    <col min="3022" max="3022" customWidth="1" width="9.42578125"/>
    <col min="3023" max="3023" customWidth="1" width="9.42578125"/>
    <col min="3024" max="3024" customWidth="1" width="9.42578125"/>
    <col min="3025" max="3025" customWidth="1" width="9.42578125"/>
    <col min="3026" max="3026" customWidth="1" width="9.42578125"/>
    <col min="3027" max="3027" customWidth="1" width="9.42578125"/>
    <col min="3028" max="3028" customWidth="1" width="9.42578125"/>
    <col min="3029" max="3029" customWidth="1" width="9.42578125"/>
    <col min="3030" max="3030" customWidth="1" width="9.42578125"/>
    <col min="3031" max="3031" customWidth="1" width="9.42578125"/>
    <col min="3032" max="3032" customWidth="1" width="9.42578125"/>
    <col min="3033" max="3033" customWidth="1" width="9.42578125"/>
    <col min="3034" max="3034" customWidth="1" width="9.42578125"/>
    <col min="3035" max="3035" customWidth="1" width="9.42578125"/>
    <col min="3036" max="3036" customWidth="1" width="9.42578125"/>
    <col min="3037" max="3037" customWidth="1" width="9.42578125"/>
    <col min="3038" max="3038" customWidth="1" width="9.42578125"/>
    <col min="3039" max="3039" customWidth="1" width="9.42578125"/>
    <col min="3040" max="3040" customWidth="1" width="9.42578125"/>
    <col min="3041" max="3041" customWidth="1" width="9.42578125"/>
    <col min="3042" max="3042" customWidth="1" width="9.42578125"/>
    <col min="3043" max="3043" customWidth="1" width="9.42578125"/>
    <col min="3044" max="3044" customWidth="1" width="9.42578125"/>
    <col min="3045" max="3045" customWidth="1" width="9.42578125"/>
    <col min="3046" max="3046" customWidth="1" width="9.42578125"/>
    <col min="3047" max="3047" customWidth="1" width="9.42578125"/>
    <col min="3048" max="3048" customWidth="1" width="9.42578125"/>
    <col min="3049" max="3049" customWidth="1" width="9.42578125"/>
    <col min="3050" max="3050" customWidth="1" width="9.42578125"/>
    <col min="3051" max="3051" customWidth="1" width="9.42578125"/>
    <col min="3052" max="3052" customWidth="1" width="9.42578125"/>
    <col min="3053" max="3053" customWidth="1" width="9.42578125"/>
    <col min="3054" max="3054" customWidth="1" width="9.42578125"/>
    <col min="3055" max="3055" customWidth="1" width="9.42578125"/>
    <col min="3056" max="3056" customWidth="1" width="9.42578125"/>
    <col min="3057" max="3057" customWidth="1" width="9.42578125"/>
    <col min="3058" max="3058" customWidth="1" width="9.42578125"/>
    <col min="3059" max="3059" customWidth="1" width="9.42578125"/>
    <col min="3060" max="3060" customWidth="1" width="9.42578125"/>
    <col min="3061" max="3061" customWidth="1" width="9.42578125"/>
    <col min="3062" max="3062" customWidth="1" width="9.42578125"/>
    <col min="3063" max="3063" customWidth="1" width="9.42578125"/>
    <col min="3064" max="3064" customWidth="1" width="9.42578125"/>
    <col min="3065" max="3065" customWidth="1" width="9.42578125"/>
    <col min="3066" max="3066" customWidth="1" width="9.42578125"/>
    <col min="3067" max="3067" customWidth="1" width="9.42578125"/>
    <col min="3068" max="3068" customWidth="1" width="9.42578125"/>
    <col min="3069" max="3069" customWidth="1" width="9.42578125"/>
    <col min="3070" max="3070" customWidth="1" width="9.42578125"/>
    <col min="3071" max="3071" customWidth="1" width="9.42578125"/>
    <col min="3072" max="3072" customWidth="1" width="9.42578125"/>
    <col min="3073" max="3073" customWidth="1" width="9.42578125"/>
    <col min="3074" max="3074" customWidth="1" width="9.42578125"/>
    <col min="3075" max="3075" customWidth="1" width="9.42578125"/>
    <col min="3076" max="3076" customWidth="1" width="9.42578125"/>
    <col min="3077" max="3077" customWidth="1" width="9.42578125"/>
    <col min="3078" max="3078" customWidth="1" width="9.42578125"/>
    <col min="3079" max="3079" customWidth="1" width="9.42578125"/>
    <col min="3080" max="3080" customWidth="1" width="9.42578125"/>
    <col min="3081" max="3081" customWidth="1" width="9.42578125"/>
    <col min="3082" max="3082" customWidth="1" width="9.42578125"/>
    <col min="3083" max="3083" customWidth="1" width="9.42578125"/>
    <col min="3084" max="3084" customWidth="1" width="9.42578125"/>
    <col min="3085" max="3085" customWidth="1" width="9.42578125"/>
    <col min="3086" max="3086" customWidth="1" width="9.42578125"/>
    <col min="3087" max="3087" customWidth="1" width="9.42578125"/>
    <col min="3088" max="3088" customWidth="1" width="9.42578125"/>
    <col min="3089" max="3089" customWidth="1" width="9.42578125"/>
    <col min="3090" max="3090" customWidth="1" width="9.42578125"/>
    <col min="3091" max="3091" customWidth="1" width="9.42578125"/>
    <col min="3092" max="3092" customWidth="1" width="9.42578125"/>
    <col min="3093" max="3093" customWidth="1" width="9.42578125"/>
    <col min="3094" max="3094" customWidth="1" width="9.42578125"/>
    <col min="3095" max="3095" customWidth="1" width="9.42578125"/>
    <col min="3096" max="3096" customWidth="1" width="9.42578125"/>
    <col min="3097" max="3097" customWidth="1" width="9.42578125"/>
    <col min="3098" max="3098" customWidth="1" width="9.42578125"/>
    <col min="3099" max="3099" customWidth="1" width="9.42578125"/>
    <col min="3100" max="3100" customWidth="1" width="9.42578125"/>
    <col min="3101" max="3101" customWidth="1" width="9.42578125"/>
    <col min="3102" max="3102" customWidth="1" width="9.42578125"/>
    <col min="3103" max="3103" customWidth="1" width="9.42578125"/>
    <col min="3104" max="3104" customWidth="1" width="9.42578125"/>
    <col min="3105" max="3105" customWidth="1" width="9.42578125"/>
    <col min="3106" max="3106" customWidth="1" width="9.42578125"/>
    <col min="3107" max="3107" customWidth="1" width="9.42578125"/>
    <col min="3108" max="3108" customWidth="1" width="9.42578125"/>
    <col min="3109" max="3109" customWidth="1" width="9.42578125"/>
    <col min="3110" max="3110" customWidth="1" width="9.42578125"/>
    <col min="3111" max="3111" customWidth="1" width="9.42578125"/>
    <col min="3112" max="3112" customWidth="1" width="9.42578125"/>
    <col min="3113" max="3113" customWidth="1" width="9.42578125"/>
    <col min="3114" max="3114" customWidth="1" width="9.42578125"/>
    <col min="3115" max="3115" customWidth="1" width="9.42578125"/>
    <col min="3116" max="3116" customWidth="1" width="9.42578125"/>
    <col min="3117" max="3117" customWidth="1" width="9.42578125"/>
    <col min="3118" max="3118" customWidth="1" width="9.42578125"/>
    <col min="3119" max="3119" customWidth="1" width="9.42578125"/>
    <col min="3120" max="3120" customWidth="1" width="9.42578125"/>
    <col min="3121" max="3121" customWidth="1" width="9.42578125"/>
    <col min="3122" max="3122" customWidth="1" width="9.42578125"/>
    <col min="3123" max="3123" customWidth="1" width="9.42578125"/>
    <col min="3124" max="3124" customWidth="1" width="9.42578125"/>
    <col min="3125" max="3125" customWidth="1" width="9.42578125"/>
    <col min="3126" max="3126" customWidth="1" width="9.42578125"/>
    <col min="3127" max="3127" customWidth="1" width="9.42578125"/>
    <col min="3128" max="3128" customWidth="1" width="9.42578125"/>
    <col min="3129" max="3129" customWidth="1" width="9.42578125"/>
    <col min="3130" max="3130" customWidth="1" width="9.42578125"/>
    <col min="3131" max="3131" customWidth="1" width="9.42578125"/>
    <col min="3132" max="3132" customWidth="1" width="9.42578125"/>
    <col min="3133" max="3133" customWidth="1" width="9.42578125"/>
    <col min="3134" max="3134" customWidth="1" width="9.42578125"/>
    <col min="3135" max="3135" customWidth="1" width="9.42578125"/>
    <col min="3136" max="3136" customWidth="1" width="9.42578125"/>
    <col min="3137" max="3137" customWidth="1" width="9.42578125"/>
    <col min="3138" max="3138" customWidth="1" width="9.42578125"/>
    <col min="3139" max="3139" customWidth="1" width="9.42578125"/>
    <col min="3140" max="3140" customWidth="1" width="9.42578125"/>
    <col min="3141" max="3141" customWidth="1" width="9.42578125"/>
    <col min="3142" max="3142" customWidth="1" width="9.42578125"/>
    <col min="3143" max="3143" customWidth="1" width="9.42578125"/>
    <col min="3144" max="3144" customWidth="1" width="9.42578125"/>
    <col min="3145" max="3145" customWidth="1" width="9.42578125"/>
    <col min="3146" max="3146" customWidth="1" width="9.42578125"/>
    <col min="3147" max="3147" customWidth="1" width="9.42578125"/>
    <col min="3148" max="3148" customWidth="1" width="9.42578125"/>
    <col min="3149" max="3149" customWidth="1" width="9.42578125"/>
    <col min="3150" max="3150" customWidth="1" width="9.42578125"/>
    <col min="3151" max="3151" customWidth="1" width="9.42578125"/>
    <col min="3152" max="3152" customWidth="1" width="9.42578125"/>
    <col min="3153" max="3153" customWidth="1" width="9.42578125"/>
    <col min="3154" max="3154" customWidth="1" width="9.42578125"/>
    <col min="3155" max="3155" customWidth="1" width="9.42578125"/>
    <col min="3156" max="3156" customWidth="1" width="9.42578125"/>
    <col min="3157" max="3157" customWidth="1" width="9.42578125"/>
    <col min="3158" max="3158" customWidth="1" width="9.42578125"/>
    <col min="3159" max="3159" customWidth="1" width="9.42578125"/>
    <col min="3160" max="3160" customWidth="1" width="9.42578125"/>
    <col min="3161" max="3161" customWidth="1" width="9.42578125"/>
    <col min="3162" max="3162" customWidth="1" width="9.42578125"/>
    <col min="3163" max="3163" customWidth="1" width="9.42578125"/>
    <col min="3164" max="3164" customWidth="1" width="9.42578125"/>
    <col min="3165" max="3165" customWidth="1" width="9.42578125"/>
    <col min="3166" max="3166" customWidth="1" width="9.42578125"/>
    <col min="3167" max="3167" customWidth="1" width="9.42578125"/>
    <col min="3168" max="3168" customWidth="1" width="9.42578125"/>
    <col min="3169" max="3169" customWidth="1" width="9.42578125"/>
    <col min="3170" max="3170" customWidth="1" width="9.42578125"/>
    <col min="3171" max="3171" customWidth="1" width="9.42578125"/>
    <col min="3172" max="3172" customWidth="1" width="9.42578125"/>
    <col min="3173" max="3173" customWidth="1" width="9.42578125"/>
    <col min="3174" max="3174" customWidth="1" width="9.42578125"/>
    <col min="3175" max="3175" customWidth="1" width="9.42578125"/>
    <col min="3176" max="3176" customWidth="1" width="9.42578125"/>
    <col min="3177" max="3177" customWidth="1" width="9.42578125"/>
    <col min="3178" max="3178" customWidth="1" width="9.42578125"/>
    <col min="3179" max="3179" customWidth="1" width="9.42578125"/>
    <col min="3180" max="3180" customWidth="1" width="9.42578125"/>
    <col min="3181" max="3181" customWidth="1" width="9.42578125"/>
    <col min="3182" max="3182" customWidth="1" width="9.42578125"/>
    <col min="3183" max="3183" customWidth="1" width="9.42578125"/>
    <col min="3184" max="3184" customWidth="1" width="9.42578125"/>
    <col min="3185" max="3185" customWidth="1" width="9.42578125"/>
    <col min="3186" max="3186" customWidth="1" width="9.42578125"/>
    <col min="3187" max="3187" customWidth="1" width="9.42578125"/>
    <col min="3188" max="3188" customWidth="1" width="9.42578125"/>
    <col min="3189" max="3189" customWidth="1" width="9.42578125"/>
    <col min="3190" max="3190" customWidth="1" width="9.42578125"/>
    <col min="3191" max="3191" customWidth="1" width="9.42578125"/>
    <col min="3192" max="3192" customWidth="1" width="9.42578125"/>
    <col min="3193" max="3193" customWidth="1" width="9.42578125"/>
    <col min="3194" max="3194" customWidth="1" width="9.42578125"/>
    <col min="3195" max="3195" customWidth="1" width="9.42578125"/>
    <col min="3196" max="3196" customWidth="1" width="9.42578125"/>
    <col min="3197" max="3197" customWidth="1" width="9.42578125"/>
    <col min="3198" max="3198" customWidth="1" width="9.42578125"/>
    <col min="3199" max="3199" customWidth="1" width="9.42578125"/>
    <col min="3200" max="3200" customWidth="1" width="9.42578125"/>
    <col min="3201" max="3201" customWidth="1" width="9.42578125"/>
    <col min="3202" max="3202" customWidth="1" width="9.42578125"/>
    <col min="3203" max="3203" customWidth="1" width="9.42578125"/>
    <col min="3204" max="3204" customWidth="1" width="9.42578125"/>
    <col min="3205" max="3205" customWidth="1" width="9.42578125"/>
    <col min="3206" max="3206" customWidth="1" width="9.42578125"/>
    <col min="3207" max="3207" customWidth="1" width="9.42578125"/>
    <col min="3208" max="3208" customWidth="1" width="9.42578125"/>
    <col min="3209" max="3209" customWidth="1" width="9.42578125"/>
    <col min="3210" max="3210" customWidth="1" width="9.42578125"/>
    <col min="3211" max="3211" customWidth="1" width="9.42578125"/>
    <col min="3212" max="3212" customWidth="1" width="9.42578125"/>
    <col min="3213" max="3213" customWidth="1" width="9.42578125"/>
    <col min="3214" max="3214" customWidth="1" width="9.42578125"/>
    <col min="3215" max="3215" customWidth="1" width="9.42578125"/>
    <col min="3216" max="3216" customWidth="1" width="9.42578125"/>
    <col min="3217" max="3217" customWidth="1" width="9.42578125"/>
    <col min="3218" max="3218" customWidth="1" width="9.42578125"/>
    <col min="3219" max="3219" customWidth="1" width="9.42578125"/>
    <col min="3220" max="3220" customWidth="1" width="9.42578125"/>
    <col min="3221" max="3221" customWidth="1" width="9.42578125"/>
    <col min="3222" max="3222" customWidth="1" width="9.42578125"/>
    <col min="3223" max="3223" customWidth="1" width="9.42578125"/>
    <col min="3224" max="3224" customWidth="1" width="9.42578125"/>
    <col min="3225" max="3225" customWidth="1" width="9.42578125"/>
    <col min="3226" max="3226" customWidth="1" width="9.42578125"/>
    <col min="3227" max="3227" customWidth="1" width="9.42578125"/>
    <col min="3228" max="3228" customWidth="1" width="9.42578125"/>
    <col min="3229" max="3229" customWidth="1" width="9.42578125"/>
    <col min="3230" max="3230" customWidth="1" width="9.42578125"/>
    <col min="3231" max="3231" customWidth="1" width="9.42578125"/>
    <col min="3232" max="3232" customWidth="1" width="9.42578125"/>
    <col min="3233" max="3233" customWidth="1" width="9.42578125"/>
    <col min="3234" max="3234" customWidth="1" width="9.42578125"/>
    <col min="3235" max="3235" customWidth="1" width="9.42578125"/>
    <col min="3236" max="3236" customWidth="1" width="9.42578125"/>
    <col min="3237" max="3237" customWidth="1" width="9.42578125"/>
    <col min="3238" max="3238" customWidth="1" width="9.42578125"/>
    <col min="3239" max="3239" customWidth="1" width="9.42578125"/>
    <col min="3240" max="3240" customWidth="1" width="9.42578125"/>
    <col min="3241" max="3241" customWidth="1" width="9.42578125"/>
    <col min="3242" max="3242" customWidth="1" width="9.42578125"/>
    <col min="3243" max="3243" customWidth="1" width="9.42578125"/>
    <col min="3244" max="3244" customWidth="1" width="9.42578125"/>
    <col min="3245" max="3245" customWidth="1" width="9.42578125"/>
    <col min="3246" max="3246" customWidth="1" width="9.42578125"/>
    <col min="3247" max="3247" customWidth="1" width="9.42578125"/>
    <col min="3248" max="3248" customWidth="1" width="9.42578125"/>
    <col min="3249" max="3249" customWidth="1" width="9.42578125"/>
    <col min="3250" max="3250" customWidth="1" width="9.42578125"/>
    <col min="3251" max="3251" customWidth="1" width="9.42578125"/>
    <col min="3252" max="3252" customWidth="1" width="9.42578125"/>
    <col min="3253" max="3253" customWidth="1" width="9.42578125"/>
    <col min="3254" max="3254" customWidth="1" width="9.42578125"/>
    <col min="3255" max="3255" customWidth="1" width="9.42578125"/>
    <col min="3256" max="3256" customWidth="1" width="9.42578125"/>
    <col min="3257" max="3257" customWidth="1" width="9.42578125"/>
    <col min="3258" max="3258" customWidth="1" width="9.42578125"/>
    <col min="3259" max="3259" customWidth="1" width="9.42578125"/>
    <col min="3260" max="3260" customWidth="1" width="9.42578125"/>
    <col min="3261" max="3261" customWidth="1" width="9.42578125"/>
    <col min="3262" max="3262" customWidth="1" width="9.42578125"/>
    <col min="3263" max="3263" customWidth="1" width="9.42578125"/>
    <col min="3264" max="3264" customWidth="1" width="9.42578125"/>
    <col min="3265" max="3265" customWidth="1" width="9.42578125"/>
    <col min="3266" max="3266" customWidth="1" width="9.42578125"/>
    <col min="3267" max="3267" customWidth="1" width="9.42578125"/>
    <col min="3268" max="3268" customWidth="1" width="9.42578125"/>
    <col min="3269" max="3269" customWidth="1" width="9.42578125"/>
    <col min="3270" max="3270" customWidth="1" width="9.42578125"/>
    <col min="3271" max="3271" customWidth="1" width="9.42578125"/>
    <col min="3272" max="3272" customWidth="1" width="9.42578125"/>
    <col min="3273" max="3273" customWidth="1" width="9.42578125"/>
    <col min="3274" max="3274" customWidth="1" width="9.42578125"/>
    <col min="3275" max="3275" customWidth="1" width="9.42578125"/>
    <col min="3276" max="3276" customWidth="1" width="9.42578125"/>
    <col min="3277" max="3277" customWidth="1" width="9.42578125"/>
    <col min="3278" max="3278" customWidth="1" width="9.42578125"/>
    <col min="3279" max="3279" customWidth="1" width="9.42578125"/>
    <col min="3280" max="3280" customWidth="1" width="9.42578125"/>
    <col min="3281" max="3281" customWidth="1" width="9.42578125"/>
    <col min="3282" max="3282" customWidth="1" width="9.42578125"/>
    <col min="3283" max="3283" customWidth="1" width="9.42578125"/>
    <col min="3284" max="3284" customWidth="1" width="9.42578125"/>
    <col min="3285" max="3285" customWidth="1" width="9.42578125"/>
    <col min="3286" max="3286" customWidth="1" width="9.42578125"/>
    <col min="3287" max="3287" customWidth="1" width="9.42578125"/>
    <col min="3288" max="3288" customWidth="1" width="9.42578125"/>
    <col min="3289" max="3289" customWidth="1" width="9.42578125"/>
    <col min="3290" max="3290" customWidth="1" width="9.42578125"/>
    <col min="3291" max="3291" customWidth="1" width="9.42578125"/>
    <col min="3292" max="3292" customWidth="1" width="9.42578125"/>
    <col min="3293" max="3293" customWidth="1" width="9.42578125"/>
    <col min="3294" max="3294" customWidth="1" width="9.42578125"/>
    <col min="3295" max="3295" customWidth="1" width="9.42578125"/>
    <col min="3296" max="3296" customWidth="1" width="9.42578125"/>
    <col min="3297" max="3297" customWidth="1" width="9.42578125"/>
    <col min="3298" max="3298" customWidth="1" width="9.42578125"/>
    <col min="3299" max="3299" customWidth="1" width="9.42578125"/>
    <col min="3300" max="3300" customWidth="1" width="9.42578125"/>
    <col min="3301" max="3301" customWidth="1" width="9.42578125"/>
    <col min="3302" max="3302" customWidth="1" width="9.42578125"/>
    <col min="3303" max="3303" customWidth="1" width="9.42578125"/>
    <col min="3304" max="3304" customWidth="1" width="9.42578125"/>
    <col min="3305" max="3305" customWidth="1" width="9.42578125"/>
    <col min="3306" max="3306" customWidth="1" width="9.42578125"/>
    <col min="3307" max="3307" customWidth="1" width="9.42578125"/>
    <col min="3308" max="3308" customWidth="1" width="9.42578125"/>
    <col min="3309" max="3309" customWidth="1" width="9.42578125"/>
    <col min="3310" max="3310" customWidth="1" width="9.42578125"/>
    <col min="3311" max="3311" customWidth="1" width="9.42578125"/>
    <col min="3312" max="3312" customWidth="1" width="9.42578125"/>
    <col min="3313" max="3313" customWidth="1" width="9.42578125"/>
    <col min="3314" max="3314" customWidth="1" width="9.42578125"/>
    <col min="3315" max="3315" customWidth="1" width="9.42578125"/>
    <col min="3316" max="3316" customWidth="1" width="9.42578125"/>
    <col min="3317" max="3317" customWidth="1" width="9.42578125"/>
    <col min="3318" max="3318" customWidth="1" width="9.42578125"/>
    <col min="3319" max="3319" customWidth="1" width="9.42578125"/>
    <col min="3320" max="3320" customWidth="1" width="9.42578125"/>
    <col min="3321" max="3321" customWidth="1" width="9.42578125"/>
    <col min="3322" max="3322" customWidth="1" width="9.42578125"/>
    <col min="3323" max="3323" customWidth="1" width="9.42578125"/>
    <col min="3324" max="3324" customWidth="1" width="9.42578125"/>
    <col min="3325" max="3325" customWidth="1" width="9.42578125"/>
    <col min="3326" max="3326" customWidth="1" width="9.42578125"/>
    <col min="3327" max="3327" customWidth="1" width="9.42578125"/>
    <col min="3328" max="3328" customWidth="1" width="9.42578125"/>
    <col min="3329" max="3329" customWidth="1" width="9.42578125"/>
    <col min="3330" max="3330" customWidth="1" width="9.42578125"/>
    <col min="3331" max="3331" customWidth="1" width="9.42578125"/>
    <col min="3332" max="3332" customWidth="1" width="9.42578125"/>
    <col min="3333" max="3333" customWidth="1" width="9.42578125"/>
    <col min="3334" max="3334" customWidth="1" width="9.42578125"/>
    <col min="3335" max="3335" customWidth="1" width="9.42578125"/>
    <col min="3336" max="3336" customWidth="1" width="9.42578125"/>
    <col min="3337" max="3337" customWidth="1" width="9.42578125"/>
    <col min="3338" max="3338" customWidth="1" width="9.42578125"/>
    <col min="3339" max="3339" customWidth="1" width="9.42578125"/>
    <col min="3340" max="3340" customWidth="1" width="9.42578125"/>
    <col min="3341" max="3341" customWidth="1" width="9.42578125"/>
    <col min="3342" max="3342" customWidth="1" width="9.42578125"/>
    <col min="3343" max="3343" customWidth="1" width="9.42578125"/>
    <col min="3344" max="3344" customWidth="1" width="9.42578125"/>
    <col min="3345" max="3345" customWidth="1" width="9.42578125"/>
    <col min="3346" max="3346" customWidth="1" width="9.42578125"/>
    <col min="3347" max="3347" customWidth="1" width="9.42578125"/>
    <col min="3348" max="3348" customWidth="1" width="9.42578125"/>
    <col min="3349" max="3349" customWidth="1" width="9.42578125"/>
    <col min="3350" max="3350" customWidth="1" width="9.42578125"/>
    <col min="3351" max="3351" customWidth="1" width="9.42578125"/>
    <col min="3352" max="3352" customWidth="1" width="9.42578125"/>
    <col min="3353" max="3353" customWidth="1" width="9.42578125"/>
    <col min="3354" max="3354" customWidth="1" width="9.42578125"/>
    <col min="3355" max="3355" customWidth="1" width="9.42578125"/>
    <col min="3356" max="3356" customWidth="1" width="9.42578125"/>
    <col min="3357" max="3357" customWidth="1" width="9.42578125"/>
    <col min="3358" max="3358" customWidth="1" width="9.42578125"/>
    <col min="3359" max="3359" customWidth="1" width="9.42578125"/>
    <col min="3360" max="3360" customWidth="1" width="9.42578125"/>
    <col min="3361" max="3361" customWidth="1" width="9.42578125"/>
    <col min="3362" max="3362" customWidth="1" width="9.42578125"/>
    <col min="3363" max="3363" customWidth="1" width="9.42578125"/>
    <col min="3364" max="3364" customWidth="1" width="9.42578125"/>
    <col min="3365" max="3365" customWidth="1" width="9.42578125"/>
    <col min="3366" max="3366" customWidth="1" width="9.42578125"/>
    <col min="3367" max="3367" customWidth="1" width="9.42578125"/>
    <col min="3368" max="3368" customWidth="1" width="9.42578125"/>
    <col min="3369" max="3369" customWidth="1" width="9.42578125"/>
    <col min="3370" max="3370" customWidth="1" width="9.42578125"/>
    <col min="3371" max="3371" customWidth="1" width="9.42578125"/>
    <col min="3372" max="3372" customWidth="1" width="9.42578125"/>
    <col min="3373" max="3373" customWidth="1" width="9.42578125"/>
    <col min="3374" max="3374" customWidth="1" width="9.42578125"/>
    <col min="3375" max="3375" customWidth="1" width="9.42578125"/>
    <col min="3376" max="3376" customWidth="1" width="9.42578125"/>
    <col min="3377" max="3377" customWidth="1" width="9.42578125"/>
    <col min="3378" max="3378" customWidth="1" width="9.42578125"/>
    <col min="3379" max="3379" customWidth="1" width="9.42578125"/>
    <col min="3380" max="3380" customWidth="1" width="9.42578125"/>
    <col min="3381" max="3381" customWidth="1" width="9.42578125"/>
    <col min="3382" max="3382" customWidth="1" width="9.42578125"/>
    <col min="3383" max="3383" customWidth="1" width="9.42578125"/>
    <col min="3384" max="3384" customWidth="1" width="9.42578125"/>
    <col min="3385" max="3385" customWidth="1" width="9.42578125"/>
    <col min="3386" max="3386" customWidth="1" width="9.42578125"/>
    <col min="3387" max="3387" customWidth="1" width="9.42578125"/>
    <col min="3388" max="3388" customWidth="1" width="9.42578125"/>
    <col min="3389" max="3389" customWidth="1" width="9.42578125"/>
    <col min="3390" max="3390" customWidth="1" width="9.42578125"/>
    <col min="3391" max="3391" customWidth="1" width="9.42578125"/>
    <col min="3392" max="3392" customWidth="1" width="9.42578125"/>
    <col min="3393" max="3393" customWidth="1" width="9.42578125"/>
    <col min="3394" max="3394" customWidth="1" width="9.42578125"/>
    <col min="3395" max="3395" customWidth="1" width="9.42578125"/>
    <col min="3396" max="3396" customWidth="1" width="9.42578125"/>
    <col min="3397" max="3397" customWidth="1" width="9.42578125"/>
    <col min="3398" max="3398" customWidth="1" width="9.42578125"/>
    <col min="3399" max="3399" customWidth="1" width="9.42578125"/>
    <col min="3400" max="3400" customWidth="1" width="9.42578125"/>
    <col min="3401" max="3401" customWidth="1" width="9.42578125"/>
    <col min="3402" max="3402" customWidth="1" width="9.42578125"/>
    <col min="3403" max="3403" customWidth="1" width="9.42578125"/>
    <col min="3404" max="3404" customWidth="1" width="9.42578125"/>
    <col min="3405" max="3405" customWidth="1" width="9.42578125"/>
    <col min="3406" max="3406" customWidth="1" width="9.42578125"/>
    <col min="3407" max="3407" customWidth="1" width="9.42578125"/>
    <col min="3408" max="3408" customWidth="1" width="9.42578125"/>
    <col min="3409" max="3409" customWidth="1" width="9.42578125"/>
    <col min="3410" max="3410" customWidth="1" width="9.42578125"/>
    <col min="3411" max="3411" customWidth="1" width="9.42578125"/>
    <col min="3412" max="3412" customWidth="1" width="9.42578125"/>
    <col min="3413" max="3413" customWidth="1" width="9.42578125"/>
    <col min="3414" max="3414" customWidth="1" width="9.42578125"/>
    <col min="3415" max="3415" customWidth="1" width="9.42578125"/>
    <col min="3416" max="3416" customWidth="1" width="9.42578125"/>
    <col min="3417" max="3417" customWidth="1" width="9.42578125"/>
    <col min="3418" max="3418" customWidth="1" width="9.42578125"/>
    <col min="3419" max="3419" customWidth="1" width="9.42578125"/>
    <col min="3420" max="3420" customWidth="1" width="9.42578125"/>
    <col min="3421" max="3421" customWidth="1" width="9.42578125"/>
    <col min="3422" max="3422" customWidth="1" width="9.42578125"/>
    <col min="3423" max="3423" customWidth="1" width="9.42578125"/>
    <col min="3424" max="3424" customWidth="1" width="9.42578125"/>
    <col min="3425" max="3425" customWidth="1" width="9.42578125"/>
    <col min="3426" max="3426" customWidth="1" width="9.42578125"/>
    <col min="3427" max="3427" customWidth="1" width="9.42578125"/>
    <col min="3428" max="3428" customWidth="1" width="9.42578125"/>
    <col min="3429" max="3429" customWidth="1" width="9.42578125"/>
    <col min="3430" max="3430" customWidth="1" width="9.42578125"/>
    <col min="3431" max="3431" customWidth="1" width="9.42578125"/>
    <col min="3432" max="3432" customWidth="1" width="9.42578125"/>
    <col min="3433" max="3433" customWidth="1" width="9.42578125"/>
    <col min="3434" max="3434" customWidth="1" width="9.42578125"/>
    <col min="3435" max="3435" customWidth="1" width="9.42578125"/>
    <col min="3436" max="3436" customWidth="1" width="9.42578125"/>
    <col min="3437" max="3437" customWidth="1" width="9.42578125"/>
    <col min="3438" max="3438" customWidth="1" width="9.42578125"/>
    <col min="3439" max="3439" customWidth="1" width="9.42578125"/>
    <col min="3440" max="3440" customWidth="1" width="9.42578125"/>
    <col min="3441" max="3441" customWidth="1" width="9.42578125"/>
    <col min="3442" max="3442" customWidth="1" width="9.42578125"/>
    <col min="3443" max="3443" customWidth="1" width="9.42578125"/>
    <col min="3444" max="3444" customWidth="1" width="9.42578125"/>
    <col min="3445" max="3445" customWidth="1" width="9.42578125"/>
    <col min="3446" max="3446" customWidth="1" width="9.42578125"/>
    <col min="3447" max="3447" customWidth="1" width="9.42578125"/>
    <col min="3448" max="3448" customWidth="1" width="9.42578125"/>
    <col min="3449" max="3449" customWidth="1" width="9.42578125"/>
    <col min="3450" max="3450" customWidth="1" width="9.42578125"/>
    <col min="3451" max="3451" customWidth="1" width="9.42578125"/>
    <col min="3452" max="3452" customWidth="1" width="9.42578125"/>
    <col min="3453" max="3453" customWidth="1" width="9.42578125"/>
    <col min="3454" max="3454" customWidth="1" width="9.42578125"/>
    <col min="3455" max="3455" customWidth="1" width="9.42578125"/>
    <col min="3456" max="3456" customWidth="1" width="9.42578125"/>
    <col min="3457" max="3457" customWidth="1" width="9.42578125"/>
    <col min="3458" max="3458" customWidth="1" width="9.42578125"/>
    <col min="3459" max="3459" customWidth="1" width="9.42578125"/>
    <col min="3460" max="3460" customWidth="1" width="9.42578125"/>
    <col min="3461" max="3461" customWidth="1" width="9.42578125"/>
    <col min="3462" max="3462" customWidth="1" width="9.42578125"/>
    <col min="3463" max="3463" customWidth="1" width="9.42578125"/>
    <col min="3464" max="3464" customWidth="1" width="9.42578125"/>
    <col min="3465" max="3465" customWidth="1" width="9.42578125"/>
    <col min="3466" max="3466" customWidth="1" width="9.42578125"/>
    <col min="3467" max="3467" customWidth="1" width="9.42578125"/>
    <col min="3468" max="3468" customWidth="1" width="9.42578125"/>
    <col min="3469" max="3469" customWidth="1" width="9.42578125"/>
    <col min="3470" max="3470" customWidth="1" width="9.42578125"/>
    <col min="3471" max="3471" customWidth="1" width="9.42578125"/>
    <col min="3472" max="3472" customWidth="1" width="9.42578125"/>
    <col min="3473" max="3473" customWidth="1" width="9.42578125"/>
    <col min="3474" max="3474" customWidth="1" width="9.42578125"/>
    <col min="3475" max="3475" customWidth="1" width="9.42578125"/>
    <col min="3476" max="3476" customWidth="1" width="9.42578125"/>
    <col min="3477" max="3477" customWidth="1" width="9.42578125"/>
    <col min="3478" max="3478" customWidth="1" width="9.42578125"/>
    <col min="3479" max="3479" customWidth="1" width="9.42578125"/>
    <col min="3480" max="3480" customWidth="1" width="9.42578125"/>
    <col min="3481" max="3481" customWidth="1" width="9.42578125"/>
    <col min="3482" max="3482" customWidth="1" width="9.42578125"/>
    <col min="3483" max="3483" customWidth="1" width="9.42578125"/>
    <col min="3484" max="3484" customWidth="1" width="9.42578125"/>
    <col min="3485" max="3485" customWidth="1" width="9.42578125"/>
    <col min="3486" max="3486" customWidth="1" width="9.42578125"/>
    <col min="3487" max="3487" customWidth="1" width="9.42578125"/>
    <col min="3488" max="3488" customWidth="1" width="9.42578125"/>
    <col min="3489" max="3489" customWidth="1" width="9.42578125"/>
    <col min="3490" max="3490" customWidth="1" width="9.42578125"/>
    <col min="3491" max="3491" customWidth="1" width="9.42578125"/>
    <col min="3492" max="3492" customWidth="1" width="9.42578125"/>
    <col min="3493" max="3493" customWidth="1" width="9.42578125"/>
    <col min="3494" max="3494" customWidth="1" width="9.42578125"/>
    <col min="3495" max="3495" customWidth="1" width="9.42578125"/>
    <col min="3496" max="3496" customWidth="1" width="9.42578125"/>
    <col min="3497" max="3497" customWidth="1" width="9.42578125"/>
    <col min="3498" max="3498" customWidth="1" width="9.42578125"/>
    <col min="3499" max="3499" customWidth="1" width="9.42578125"/>
    <col min="3500" max="3500" customWidth="1" width="9.42578125"/>
    <col min="3501" max="3501" customWidth="1" width="9.42578125"/>
    <col min="3502" max="3502" customWidth="1" width="9.42578125"/>
    <col min="3503" max="3503" customWidth="1" width="9.42578125"/>
    <col min="3504" max="3504" customWidth="1" width="9.42578125"/>
    <col min="3505" max="3505" customWidth="1" width="9.42578125"/>
    <col min="3506" max="3506" customWidth="1" width="9.42578125"/>
    <col min="3507" max="3507" customWidth="1" width="9.42578125"/>
    <col min="3508" max="3508" customWidth="1" width="9.42578125"/>
    <col min="3509" max="3509" customWidth="1" width="9.42578125"/>
    <col min="3510" max="3510" customWidth="1" width="9.42578125"/>
    <col min="3511" max="3511" customWidth="1" width="9.42578125"/>
    <col min="3512" max="3512" customWidth="1" width="9.42578125"/>
    <col min="3513" max="3513" customWidth="1" width="9.42578125"/>
    <col min="3514" max="3514" customWidth="1" width="9.42578125"/>
    <col min="3515" max="3515" customWidth="1" width="9.42578125"/>
    <col min="3516" max="3516" customWidth="1" width="9.42578125"/>
    <col min="3517" max="3517" customWidth="1" width="9.42578125"/>
    <col min="3518" max="3518" customWidth="1" width="9.42578125"/>
    <col min="3519" max="3519" customWidth="1" width="9.42578125"/>
    <col min="3520" max="3520" customWidth="1" width="9.42578125"/>
    <col min="3521" max="3521" customWidth="1" width="9.42578125"/>
    <col min="3522" max="3522" customWidth="1" width="9.42578125"/>
    <col min="3523" max="3523" customWidth="1" width="9.42578125"/>
    <col min="3524" max="3524" customWidth="1" width="9.42578125"/>
    <col min="3525" max="3525" customWidth="1" width="9.42578125"/>
    <col min="3526" max="3526" customWidth="1" width="9.42578125"/>
    <col min="3527" max="3527" customWidth="1" width="9.42578125"/>
    <col min="3528" max="3528" customWidth="1" width="9.42578125"/>
    <col min="3529" max="3529" customWidth="1" width="9.42578125"/>
    <col min="3530" max="3530" customWidth="1" width="9.42578125"/>
    <col min="3531" max="3531" customWidth="1" width="9.42578125"/>
    <col min="3532" max="3532" customWidth="1" width="9.42578125"/>
    <col min="3533" max="3533" customWidth="1" width="9.42578125"/>
    <col min="3534" max="3534" customWidth="1" width="9.42578125"/>
    <col min="3535" max="3535" customWidth="1" width="9.42578125"/>
    <col min="3536" max="3536" customWidth="1" width="9.42578125"/>
    <col min="3537" max="3537" customWidth="1" width="9.42578125"/>
    <col min="3538" max="3538" customWidth="1" width="9.42578125"/>
    <col min="3539" max="3539" customWidth="1" width="9.42578125"/>
    <col min="3540" max="3540" customWidth="1" width="9.42578125"/>
    <col min="3541" max="3541" customWidth="1" width="9.42578125"/>
    <col min="3542" max="3542" customWidth="1" width="9.42578125"/>
    <col min="3543" max="3543" customWidth="1" width="9.42578125"/>
    <col min="3544" max="3544" customWidth="1" width="9.42578125"/>
    <col min="3545" max="3545" customWidth="1" width="9.42578125"/>
    <col min="3546" max="3546" customWidth="1" width="9.42578125"/>
    <col min="3547" max="3547" customWidth="1" width="9.42578125"/>
    <col min="3548" max="3548" customWidth="1" width="9.42578125"/>
    <col min="3549" max="3549" customWidth="1" width="9.42578125"/>
    <col min="3550" max="3550" customWidth="1" width="9.42578125"/>
    <col min="3551" max="3551" customWidth="1" width="9.42578125"/>
    <col min="3552" max="3552" customWidth="1" width="9.42578125"/>
    <col min="3553" max="3553" customWidth="1" width="9.42578125"/>
    <col min="3554" max="3554" customWidth="1" width="9.42578125"/>
    <col min="3555" max="3555" customWidth="1" width="9.42578125"/>
    <col min="3556" max="3556" customWidth="1" width="9.42578125"/>
    <col min="3557" max="3557" customWidth="1" width="9.42578125"/>
    <col min="3558" max="3558" customWidth="1" width="9.42578125"/>
    <col min="3559" max="3559" customWidth="1" width="9.42578125"/>
    <col min="3560" max="3560" customWidth="1" width="9.42578125"/>
    <col min="3561" max="3561" customWidth="1" width="9.42578125"/>
    <col min="3562" max="3562" customWidth="1" width="9.42578125"/>
    <col min="3563" max="3563" customWidth="1" width="9.42578125"/>
    <col min="3564" max="3564" customWidth="1" width="9.42578125"/>
    <col min="3565" max="3565" customWidth="1" width="9.42578125"/>
    <col min="3566" max="3566" customWidth="1" width="9.42578125"/>
    <col min="3567" max="3567" customWidth="1" width="9.42578125"/>
    <col min="3568" max="3568" customWidth="1" width="9.42578125"/>
    <col min="3569" max="3569" customWidth="1" width="9.42578125"/>
    <col min="3570" max="3570" customWidth="1" width="9.42578125"/>
    <col min="3571" max="3571" customWidth="1" width="9.42578125"/>
    <col min="3572" max="3572" customWidth="1" width="9.42578125"/>
    <col min="3573" max="3573" customWidth="1" width="9.42578125"/>
    <col min="3574" max="3574" customWidth="1" width="9.42578125"/>
    <col min="3575" max="3575" customWidth="1" width="9.42578125"/>
    <col min="3576" max="3576" customWidth="1" width="9.42578125"/>
    <col min="3577" max="3577" customWidth="1" width="9.42578125"/>
    <col min="3578" max="3578" customWidth="1" width="9.42578125"/>
    <col min="3579" max="3579" customWidth="1" width="9.42578125"/>
    <col min="3580" max="3580" customWidth="1" width="9.42578125"/>
    <col min="3581" max="3581" customWidth="1" width="9.42578125"/>
    <col min="3582" max="3582" customWidth="1" width="9.42578125"/>
    <col min="3583" max="3583" customWidth="1" width="9.42578125"/>
    <col min="3584" max="3584" customWidth="1" width="9.42578125"/>
    <col min="3585" max="3585" customWidth="1" width="9.42578125"/>
    <col min="3586" max="3586" customWidth="1" width="9.42578125"/>
    <col min="3587" max="3587" customWidth="1" width="9.42578125"/>
    <col min="3588" max="3588" customWidth="1" width="9.42578125"/>
    <col min="3589" max="3589" customWidth="1" width="9.42578125"/>
    <col min="3590" max="3590" customWidth="1" width="9.42578125"/>
    <col min="3591" max="3591" customWidth="1" width="9.42578125"/>
    <col min="3592" max="3592" customWidth="1" width="9.42578125"/>
    <col min="3593" max="3593" customWidth="1" width="9.42578125"/>
    <col min="3594" max="3594" customWidth="1" width="9.42578125"/>
    <col min="3595" max="3595" customWidth="1" width="9.42578125"/>
    <col min="3596" max="3596" customWidth="1" width="9.42578125"/>
    <col min="3597" max="3597" customWidth="1" width="9.42578125"/>
    <col min="3598" max="3598" customWidth="1" width="9.42578125"/>
    <col min="3599" max="3599" customWidth="1" width="9.42578125"/>
    <col min="3600" max="3600" customWidth="1" width="9.42578125"/>
    <col min="3601" max="3601" customWidth="1" width="9.42578125"/>
    <col min="3602" max="3602" customWidth="1" width="9.42578125"/>
    <col min="3603" max="3603" customWidth="1" width="9.42578125"/>
    <col min="3604" max="3604" customWidth="1" width="9.42578125"/>
    <col min="3605" max="3605" customWidth="1" width="9.42578125"/>
    <col min="3606" max="3606" customWidth="1" width="9.42578125"/>
    <col min="3607" max="3607" customWidth="1" width="9.42578125"/>
    <col min="3608" max="3608" customWidth="1" width="9.42578125"/>
    <col min="3609" max="3609" customWidth="1" width="9.42578125"/>
    <col min="3610" max="3610" customWidth="1" width="9.42578125"/>
    <col min="3611" max="3611" customWidth="1" width="9.42578125"/>
    <col min="3612" max="3612" customWidth="1" width="9.42578125"/>
    <col min="3613" max="3613" customWidth="1" width="9.42578125"/>
    <col min="3614" max="3614" customWidth="1" width="9.42578125"/>
    <col min="3615" max="3615" customWidth="1" width="9.42578125"/>
    <col min="3616" max="3616" customWidth="1" width="9.42578125"/>
    <col min="3617" max="3617" customWidth="1" width="9.42578125"/>
    <col min="3618" max="3618" customWidth="1" width="9.42578125"/>
    <col min="3619" max="3619" customWidth="1" width="9.42578125"/>
    <col min="3620" max="3620" customWidth="1" width="9.42578125"/>
    <col min="3621" max="3621" customWidth="1" width="9.42578125"/>
    <col min="3622" max="3622" customWidth="1" width="9.42578125"/>
    <col min="3623" max="3623" customWidth="1" width="9.42578125"/>
    <col min="3624" max="3624" customWidth="1" width="9.42578125"/>
    <col min="3625" max="3625" customWidth="1" width="9.42578125"/>
    <col min="3626" max="3626" customWidth="1" width="9.42578125"/>
    <col min="3627" max="3627" customWidth="1" width="9.42578125"/>
    <col min="3628" max="3628" customWidth="1" width="9.42578125"/>
    <col min="3629" max="3629" customWidth="1" width="9.42578125"/>
    <col min="3630" max="3630" customWidth="1" width="9.42578125"/>
    <col min="3631" max="3631" customWidth="1" width="9.42578125"/>
    <col min="3632" max="3632" customWidth="1" width="9.42578125"/>
    <col min="3633" max="3633" customWidth="1" width="9.42578125"/>
    <col min="3634" max="3634" customWidth="1" width="9.42578125"/>
    <col min="3635" max="3635" customWidth="1" width="9.42578125"/>
    <col min="3636" max="3636" customWidth="1" width="9.42578125"/>
    <col min="3637" max="3637" customWidth="1" width="9.42578125"/>
    <col min="3638" max="3638" customWidth="1" width="9.42578125"/>
    <col min="3639" max="3639" customWidth="1" width="9.42578125"/>
    <col min="3640" max="3640" customWidth="1" width="9.42578125"/>
    <col min="3641" max="3641" customWidth="1" width="9.42578125"/>
    <col min="3642" max="3642" customWidth="1" width="9.42578125"/>
    <col min="3643" max="3643" customWidth="1" width="9.42578125"/>
    <col min="3644" max="3644" customWidth="1" width="9.42578125"/>
    <col min="3645" max="3645" customWidth="1" width="9.42578125"/>
    <col min="3646" max="3646" customWidth="1" width="9.42578125"/>
    <col min="3647" max="3647" customWidth="1" width="9.42578125"/>
    <col min="3648" max="3648" customWidth="1" width="9.42578125"/>
    <col min="3649" max="3649" customWidth="1" width="9.42578125"/>
    <col min="3650" max="3650" customWidth="1" width="9.42578125"/>
    <col min="3651" max="3651" customWidth="1" width="9.42578125"/>
    <col min="3652" max="3652" customWidth="1" width="9.42578125"/>
    <col min="3653" max="3653" customWidth="1" width="9.42578125"/>
    <col min="3654" max="3654" customWidth="1" width="9.42578125"/>
    <col min="3655" max="3655" customWidth="1" width="9.42578125"/>
    <col min="3656" max="3656" customWidth="1" width="9.42578125"/>
    <col min="3657" max="3657" customWidth="1" width="9.42578125"/>
    <col min="3658" max="3658" customWidth="1" width="9.42578125"/>
    <col min="3659" max="3659" customWidth="1" width="9.42578125"/>
    <col min="3660" max="3660" customWidth="1" width="9.42578125"/>
    <col min="3661" max="3661" customWidth="1" width="9.42578125"/>
    <col min="3662" max="3662" customWidth="1" width="9.42578125"/>
    <col min="3663" max="3663" customWidth="1" width="9.42578125"/>
    <col min="3664" max="3664" customWidth="1" width="9.42578125"/>
    <col min="3665" max="3665" customWidth="1" width="9.42578125"/>
    <col min="3666" max="3666" customWidth="1" width="9.42578125"/>
    <col min="3667" max="3667" customWidth="1" width="9.42578125"/>
    <col min="3668" max="3668" customWidth="1" width="9.42578125"/>
    <col min="3669" max="3669" customWidth="1" width="9.42578125"/>
    <col min="3670" max="3670" customWidth="1" width="9.42578125"/>
    <col min="3671" max="3671" customWidth="1" width="9.42578125"/>
    <col min="3672" max="3672" customWidth="1" width="9.42578125"/>
    <col min="3673" max="3673" customWidth="1" width="9.42578125"/>
    <col min="3674" max="3674" customWidth="1" width="9.42578125"/>
    <col min="3675" max="3675" customWidth="1" width="9.42578125"/>
    <col min="3676" max="3676" customWidth="1" width="9.42578125"/>
    <col min="3677" max="3677" customWidth="1" width="9.42578125"/>
    <col min="3678" max="3678" customWidth="1" width="9.42578125"/>
    <col min="3679" max="3679" customWidth="1" width="9.42578125"/>
    <col min="3680" max="3680" customWidth="1" width="9.42578125"/>
    <col min="3681" max="3681" customWidth="1" width="9.42578125"/>
    <col min="3682" max="3682" customWidth="1" width="9.42578125"/>
    <col min="3683" max="3683" customWidth="1" width="9.42578125"/>
    <col min="3684" max="3684" customWidth="1" width="9.42578125"/>
    <col min="3685" max="3685" customWidth="1" width="9.42578125"/>
    <col min="3686" max="3686" customWidth="1" width="9.42578125"/>
    <col min="3687" max="3687" customWidth="1" width="9.42578125"/>
    <col min="3688" max="3688" customWidth="1" width="9.42578125"/>
    <col min="3689" max="3689" customWidth="1" width="9.42578125"/>
    <col min="3690" max="3690" customWidth="1" width="9.42578125"/>
    <col min="3691" max="3691" customWidth="1" width="9.42578125"/>
    <col min="3692" max="3692" customWidth="1" width="9.42578125"/>
    <col min="3693" max="3693" customWidth="1" width="9.42578125"/>
    <col min="3694" max="3694" customWidth="1" width="9.42578125"/>
    <col min="3695" max="3695" customWidth="1" width="9.42578125"/>
    <col min="3696" max="3696" customWidth="1" width="9.42578125"/>
    <col min="3697" max="3697" customWidth="1" width="9.42578125"/>
    <col min="3698" max="3698" customWidth="1" width="9.42578125"/>
    <col min="3699" max="3699" customWidth="1" width="9.42578125"/>
    <col min="3700" max="3700" customWidth="1" width="9.42578125"/>
    <col min="3701" max="3701" customWidth="1" width="9.42578125"/>
    <col min="3702" max="3702" customWidth="1" width="9.42578125"/>
    <col min="3703" max="3703" customWidth="1" width="9.42578125"/>
    <col min="3704" max="3704" customWidth="1" width="9.42578125"/>
    <col min="3705" max="3705" customWidth="1" width="9.42578125"/>
    <col min="3706" max="3706" customWidth="1" width="9.42578125"/>
    <col min="3707" max="3707" customWidth="1" width="9.42578125"/>
    <col min="3708" max="3708" customWidth="1" width="9.42578125"/>
    <col min="3709" max="3709" customWidth="1" width="9.42578125"/>
    <col min="3710" max="3710" customWidth="1" width="9.42578125"/>
    <col min="3711" max="3711" customWidth="1" width="9.42578125"/>
    <col min="3712" max="3712" customWidth="1" width="9.42578125"/>
    <col min="3713" max="3713" customWidth="1" width="9.42578125"/>
    <col min="3714" max="3714" customWidth="1" width="9.42578125"/>
    <col min="3715" max="3715" customWidth="1" width="9.42578125"/>
    <col min="3716" max="3716" customWidth="1" width="9.42578125"/>
    <col min="3717" max="3717" customWidth="1" width="9.42578125"/>
    <col min="3718" max="3718" customWidth="1" width="9.42578125"/>
    <col min="3719" max="3719" customWidth="1" width="9.42578125"/>
    <col min="3720" max="3720" customWidth="1" width="9.42578125"/>
    <col min="3721" max="3721" customWidth="1" width="9.42578125"/>
    <col min="3722" max="3722" customWidth="1" width="9.42578125"/>
    <col min="3723" max="3723" customWidth="1" width="9.42578125"/>
    <col min="3724" max="3724" customWidth="1" width="9.42578125"/>
    <col min="3725" max="3725" customWidth="1" width="9.42578125"/>
    <col min="3726" max="3726" customWidth="1" width="9.42578125"/>
    <col min="3727" max="3727" customWidth="1" width="9.42578125"/>
    <col min="3728" max="3728" customWidth="1" width="9.42578125"/>
    <col min="3729" max="3729" customWidth="1" width="9.42578125"/>
    <col min="3730" max="3730" customWidth="1" width="9.42578125"/>
    <col min="3731" max="3731" customWidth="1" width="9.42578125"/>
    <col min="3732" max="3732" customWidth="1" width="9.42578125"/>
    <col min="3733" max="3733" customWidth="1" width="9.42578125"/>
    <col min="3734" max="3734" customWidth="1" width="9.42578125"/>
    <col min="3735" max="3735" customWidth="1" width="9.42578125"/>
    <col min="3736" max="3736" customWidth="1" width="9.42578125"/>
    <col min="3737" max="3737" customWidth="1" width="9.42578125"/>
    <col min="3738" max="3738" customWidth="1" width="9.42578125"/>
    <col min="3739" max="3739" customWidth="1" width="9.42578125"/>
    <col min="3740" max="3740" customWidth="1" width="9.42578125"/>
    <col min="3741" max="3741" customWidth="1" width="9.42578125"/>
    <col min="3742" max="3742" customWidth="1" width="9.42578125"/>
    <col min="3743" max="3743" customWidth="1" width="9.42578125"/>
    <col min="3744" max="3744" customWidth="1" width="9.42578125"/>
    <col min="3745" max="3745" customWidth="1" width="9.42578125"/>
    <col min="3746" max="3746" customWidth="1" width="9.42578125"/>
    <col min="3747" max="3747" customWidth="1" width="9.42578125"/>
    <col min="3748" max="3748" customWidth="1" width="9.42578125"/>
    <col min="3749" max="3749" customWidth="1" width="9.42578125"/>
    <col min="3750" max="3750" customWidth="1" width="9.42578125"/>
    <col min="3751" max="3751" customWidth="1" width="9.42578125"/>
    <col min="3752" max="3752" customWidth="1" width="9.42578125"/>
    <col min="3753" max="3753" customWidth="1" width="9.42578125"/>
    <col min="3754" max="3754" customWidth="1" width="9.42578125"/>
    <col min="3755" max="3755" customWidth="1" width="9.42578125"/>
    <col min="3756" max="3756" customWidth="1" width="9.42578125"/>
    <col min="3757" max="3757" customWidth="1" width="9.42578125"/>
    <col min="3758" max="3758" customWidth="1" width="9.42578125"/>
    <col min="3759" max="3759" customWidth="1" width="9.42578125"/>
    <col min="3760" max="3760" customWidth="1" width="9.42578125"/>
    <col min="3761" max="3761" customWidth="1" width="9.42578125"/>
    <col min="3762" max="3762" customWidth="1" width="9.42578125"/>
    <col min="3763" max="3763" customWidth="1" width="9.42578125"/>
    <col min="3764" max="3764" customWidth="1" width="9.42578125"/>
    <col min="3765" max="3765" customWidth="1" width="9.42578125"/>
    <col min="3766" max="3766" customWidth="1" width="9.42578125"/>
    <col min="3767" max="3767" customWidth="1" width="9.42578125"/>
    <col min="3768" max="3768" customWidth="1" width="9.42578125"/>
    <col min="3769" max="3769" customWidth="1" width="9.42578125"/>
    <col min="3770" max="3770" customWidth="1" width="9.42578125"/>
    <col min="3771" max="3771" customWidth="1" width="9.42578125"/>
    <col min="3772" max="3772" customWidth="1" width="9.42578125"/>
    <col min="3773" max="3773" customWidth="1" width="9.42578125"/>
    <col min="3774" max="3774" customWidth="1" width="9.42578125"/>
    <col min="3775" max="3775" customWidth="1" width="9.42578125"/>
    <col min="3776" max="3776" customWidth="1" width="9.42578125"/>
    <col min="3777" max="3777" customWidth="1" width="9.42578125"/>
    <col min="3778" max="3778" customWidth="1" width="9.42578125"/>
    <col min="3779" max="3779" customWidth="1" width="9.42578125"/>
    <col min="3780" max="3780" customWidth="1" width="9.42578125"/>
    <col min="3781" max="3781" customWidth="1" width="9.42578125"/>
    <col min="3782" max="3782" customWidth="1" width="9.42578125"/>
    <col min="3783" max="3783" customWidth="1" width="9.42578125"/>
    <col min="3784" max="3784" customWidth="1" width="9.42578125"/>
    <col min="3785" max="3785" customWidth="1" width="9.42578125"/>
    <col min="3786" max="3786" customWidth="1" width="9.42578125"/>
    <col min="3787" max="3787" customWidth="1" width="9.42578125"/>
    <col min="3788" max="3788" customWidth="1" width="9.42578125"/>
    <col min="3789" max="3789" customWidth="1" width="9.42578125"/>
    <col min="3790" max="3790" customWidth="1" width="9.42578125"/>
    <col min="3791" max="3791" customWidth="1" width="9.42578125"/>
    <col min="3792" max="3792" customWidth="1" width="9.42578125"/>
    <col min="3793" max="3793" customWidth="1" width="9.42578125"/>
    <col min="3794" max="3794" customWidth="1" width="9.42578125"/>
    <col min="3795" max="3795" customWidth="1" width="9.42578125"/>
    <col min="3796" max="3796" customWidth="1" width="9.42578125"/>
    <col min="3797" max="3797" customWidth="1" width="9.42578125"/>
    <col min="3798" max="3798" customWidth="1" width="9.42578125"/>
    <col min="3799" max="3799" customWidth="1" width="9.42578125"/>
    <col min="3800" max="3800" customWidth="1" width="9.42578125"/>
    <col min="3801" max="3801" customWidth="1" width="9.42578125"/>
    <col min="3802" max="3802" customWidth="1" width="9.42578125"/>
    <col min="3803" max="3803" customWidth="1" width="9.42578125"/>
    <col min="3804" max="3804" customWidth="1" width="9.42578125"/>
    <col min="3805" max="3805" customWidth="1" width="9.42578125"/>
    <col min="3806" max="3806" customWidth="1" width="9.42578125"/>
    <col min="3807" max="3807" customWidth="1" width="9.42578125"/>
    <col min="3808" max="3808" customWidth="1" width="9.42578125"/>
    <col min="3809" max="3809" customWidth="1" width="9.42578125"/>
    <col min="3810" max="3810" customWidth="1" width="9.42578125"/>
    <col min="3811" max="3811" customWidth="1" width="9.42578125"/>
    <col min="3812" max="3812" customWidth="1" width="9.42578125"/>
    <col min="3813" max="3813" customWidth="1" width="9.42578125"/>
    <col min="3814" max="3814" customWidth="1" width="9.42578125"/>
    <col min="3815" max="3815" customWidth="1" width="9.42578125"/>
    <col min="3816" max="3816" customWidth="1" width="9.42578125"/>
    <col min="3817" max="3817" customWidth="1" width="9.42578125"/>
    <col min="3818" max="3818" customWidth="1" width="9.42578125"/>
    <col min="3819" max="3819" customWidth="1" width="9.42578125"/>
    <col min="3820" max="3820" customWidth="1" width="9.42578125"/>
    <col min="3821" max="3821" customWidth="1" width="9.42578125"/>
    <col min="3822" max="3822" customWidth="1" width="9.42578125"/>
    <col min="3823" max="3823" customWidth="1" width="9.42578125"/>
    <col min="3824" max="3824" customWidth="1" width="9.42578125"/>
    <col min="3825" max="3825" customWidth="1" width="9.42578125"/>
    <col min="3826" max="3826" customWidth="1" width="9.42578125"/>
    <col min="3827" max="3827" customWidth="1" width="9.42578125"/>
    <col min="3828" max="3828" customWidth="1" width="9.42578125"/>
    <col min="3829" max="3829" customWidth="1" width="9.42578125"/>
    <col min="3830" max="3830" customWidth="1" width="9.42578125"/>
    <col min="3831" max="3831" customWidth="1" width="9.42578125"/>
    <col min="3832" max="3832" customWidth="1" width="9.42578125"/>
    <col min="3833" max="3833" customWidth="1" width="9.42578125"/>
    <col min="3834" max="3834" customWidth="1" width="9.42578125"/>
    <col min="3835" max="3835" customWidth="1" width="9.42578125"/>
    <col min="3836" max="3836" customWidth="1" width="9.42578125"/>
    <col min="3837" max="3837" customWidth="1" width="9.42578125"/>
    <col min="3838" max="3838" customWidth="1" width="9.42578125"/>
    <col min="3839" max="3839" customWidth="1" width="9.42578125"/>
    <col min="3840" max="3840" customWidth="1" width="9.42578125"/>
    <col min="3841" max="3841" customWidth="1" width="9.42578125"/>
    <col min="3842" max="3842" customWidth="1" width="9.42578125"/>
    <col min="3843" max="3843" customWidth="1" width="9.42578125"/>
    <col min="3844" max="3844" customWidth="1" width="9.42578125"/>
    <col min="3845" max="3845" customWidth="1" width="9.42578125"/>
    <col min="3846" max="3846" customWidth="1" width="9.42578125"/>
    <col min="3847" max="3847" customWidth="1" width="9.42578125"/>
    <col min="3848" max="3848" customWidth="1" width="9.42578125"/>
    <col min="3849" max="3849" customWidth="1" width="9.42578125"/>
    <col min="3850" max="3850" customWidth="1" width="9.42578125"/>
    <col min="3851" max="3851" customWidth="1" width="9.42578125"/>
    <col min="3852" max="3852" customWidth="1" width="9.42578125"/>
    <col min="3853" max="3853" customWidth="1" width="9.42578125"/>
    <col min="3854" max="3854" customWidth="1" width="9.42578125"/>
    <col min="3855" max="3855" customWidth="1" width="9.42578125"/>
    <col min="3856" max="3856" customWidth="1" width="9.42578125"/>
    <col min="3857" max="3857" customWidth="1" width="9.42578125"/>
    <col min="3858" max="3858" customWidth="1" width="9.42578125"/>
    <col min="3859" max="3859" customWidth="1" width="9.42578125"/>
    <col min="3860" max="3860" customWidth="1" width="9.42578125"/>
    <col min="3861" max="3861" customWidth="1" width="9.42578125"/>
    <col min="3862" max="3862" customWidth="1" width="9.42578125"/>
    <col min="3863" max="3863" customWidth="1" width="9.42578125"/>
    <col min="3864" max="3864" customWidth="1" width="9.42578125"/>
    <col min="3865" max="3865" customWidth="1" width="9.42578125"/>
    <col min="3866" max="3866" customWidth="1" width="9.42578125"/>
    <col min="3867" max="3867" customWidth="1" width="9.42578125"/>
    <col min="3868" max="3868" customWidth="1" width="9.42578125"/>
    <col min="3869" max="3869" customWidth="1" width="9.42578125"/>
    <col min="3870" max="3870" customWidth="1" width="9.42578125"/>
    <col min="3871" max="3871" customWidth="1" width="9.42578125"/>
    <col min="3872" max="3872" customWidth="1" width="9.42578125"/>
    <col min="3873" max="3873" customWidth="1" width="9.42578125"/>
    <col min="3874" max="3874" customWidth="1" width="9.42578125"/>
    <col min="3875" max="3875" customWidth="1" width="9.42578125"/>
    <col min="3876" max="3876" customWidth="1" width="9.42578125"/>
    <col min="3877" max="3877" customWidth="1" width="9.42578125"/>
    <col min="3878" max="3878" customWidth="1" width="9.42578125"/>
    <col min="3879" max="3879" customWidth="1" width="9.42578125"/>
    <col min="3880" max="3880" customWidth="1" width="9.42578125"/>
    <col min="3881" max="3881" customWidth="1" width="9.42578125"/>
    <col min="3882" max="3882" customWidth="1" width="9.42578125"/>
    <col min="3883" max="3883" customWidth="1" width="9.42578125"/>
    <col min="3884" max="3884" customWidth="1" width="9.42578125"/>
    <col min="3885" max="3885" customWidth="1" width="9.42578125"/>
    <col min="3886" max="3886" customWidth="1" width="9.42578125"/>
    <col min="3887" max="3887" customWidth="1" width="9.42578125"/>
    <col min="3888" max="3888" customWidth="1" width="9.42578125"/>
    <col min="3889" max="3889" customWidth="1" width="9.42578125"/>
    <col min="3890" max="3890" customWidth="1" width="9.42578125"/>
    <col min="3891" max="3891" customWidth="1" width="9.42578125"/>
    <col min="3892" max="3892" customWidth="1" width="9.42578125"/>
    <col min="3893" max="3893" customWidth="1" width="9.42578125"/>
    <col min="3894" max="3894" customWidth="1" width="9.42578125"/>
    <col min="3895" max="3895" customWidth="1" width="9.42578125"/>
    <col min="3896" max="3896" customWidth="1" width="9.42578125"/>
    <col min="3897" max="3897" customWidth="1" width="9.42578125"/>
    <col min="3898" max="3898" customWidth="1" width="9.42578125"/>
    <col min="3899" max="3899" customWidth="1" width="9.42578125"/>
    <col min="3900" max="3900" customWidth="1" width="9.42578125"/>
    <col min="3901" max="3901" customWidth="1" width="9.42578125"/>
    <col min="3902" max="3902" customWidth="1" width="9.42578125"/>
    <col min="3903" max="3903" customWidth="1" width="9.42578125"/>
    <col min="3904" max="3904" customWidth="1" width="9.42578125"/>
    <col min="3905" max="3905" customWidth="1" width="9.42578125"/>
    <col min="3906" max="3906" customWidth="1" width="9.42578125"/>
    <col min="3907" max="3907" customWidth="1" width="9.42578125"/>
    <col min="3908" max="3908" customWidth="1" width="9.42578125"/>
    <col min="3909" max="3909" customWidth="1" width="9.42578125"/>
    <col min="3910" max="3910" customWidth="1" width="9.42578125"/>
    <col min="3911" max="3911" customWidth="1" width="9.42578125"/>
    <col min="3912" max="3912" customWidth="1" width="9.42578125"/>
    <col min="3913" max="3913" customWidth="1" width="9.42578125"/>
    <col min="3914" max="3914" customWidth="1" width="9.42578125"/>
    <col min="3915" max="3915" customWidth="1" width="9.42578125"/>
    <col min="3916" max="3916" customWidth="1" width="9.42578125"/>
    <col min="3917" max="3917" customWidth="1" width="9.42578125"/>
    <col min="3918" max="3918" customWidth="1" width="9.42578125"/>
    <col min="3919" max="3919" customWidth="1" width="9.42578125"/>
    <col min="3920" max="3920" customWidth="1" width="9.42578125"/>
    <col min="3921" max="3921" customWidth="1" width="9.42578125"/>
    <col min="3922" max="3922" customWidth="1" width="9.42578125"/>
    <col min="3923" max="3923" customWidth="1" width="9.42578125"/>
    <col min="3924" max="3924" customWidth="1" width="9.42578125"/>
    <col min="3925" max="3925" customWidth="1" width="9.42578125"/>
    <col min="3926" max="3926" customWidth="1" width="9.42578125"/>
    <col min="3927" max="3927" customWidth="1" width="9.42578125"/>
    <col min="3928" max="3928" customWidth="1" width="9.42578125"/>
    <col min="3929" max="3929" customWidth="1" width="9.42578125"/>
    <col min="3930" max="3930" customWidth="1" width="9.42578125"/>
    <col min="3931" max="3931" customWidth="1" width="9.42578125"/>
    <col min="3932" max="3932" customWidth="1" width="9.42578125"/>
    <col min="3933" max="3933" customWidth="1" width="9.42578125"/>
    <col min="3934" max="3934" customWidth="1" width="9.42578125"/>
    <col min="3935" max="3935" customWidth="1" width="9.42578125"/>
    <col min="3936" max="3936" customWidth="1" width="9.42578125"/>
    <col min="3937" max="3937" customWidth="1" width="9.42578125"/>
    <col min="3938" max="3938" customWidth="1" width="9.42578125"/>
    <col min="3939" max="3939" customWidth="1" width="9.42578125"/>
    <col min="3940" max="3940" customWidth="1" width="9.42578125"/>
    <col min="3941" max="3941" customWidth="1" width="9.42578125"/>
    <col min="3942" max="3942" customWidth="1" width="9.42578125"/>
    <col min="3943" max="3943" customWidth="1" width="9.42578125"/>
    <col min="3944" max="3944" customWidth="1" width="9.42578125"/>
    <col min="3945" max="3945" customWidth="1" width="9.42578125"/>
    <col min="3946" max="3946" customWidth="1" width="9.42578125"/>
    <col min="3947" max="3947" customWidth="1" width="9.42578125"/>
    <col min="3948" max="3948" customWidth="1" width="9.42578125"/>
    <col min="3949" max="3949" customWidth="1" width="9.42578125"/>
    <col min="3950" max="3950" customWidth="1" width="9.42578125"/>
    <col min="3951" max="3951" customWidth="1" width="9.42578125"/>
    <col min="3952" max="3952" customWidth="1" width="9.42578125"/>
    <col min="3953" max="3953" customWidth="1" width="9.42578125"/>
    <col min="3954" max="3954" customWidth="1" width="9.42578125"/>
    <col min="3955" max="3955" customWidth="1" width="9.42578125"/>
    <col min="3956" max="3956" customWidth="1" width="9.42578125"/>
    <col min="3957" max="3957" customWidth="1" width="9.42578125"/>
    <col min="3958" max="3958" customWidth="1" width="9.42578125"/>
    <col min="3959" max="3959" customWidth="1" width="9.42578125"/>
    <col min="3960" max="3960" customWidth="1" width="9.42578125"/>
    <col min="3961" max="3961" customWidth="1" width="9.42578125"/>
    <col min="3962" max="3962" customWidth="1" width="9.42578125"/>
    <col min="3963" max="3963" customWidth="1" width="9.42578125"/>
    <col min="3964" max="3964" customWidth="1" width="9.42578125"/>
    <col min="3965" max="3965" customWidth="1" width="9.42578125"/>
    <col min="3966" max="3966" customWidth="1" width="9.42578125"/>
    <col min="3967" max="3967" customWidth="1" width="9.42578125"/>
    <col min="3968" max="3968" customWidth="1" width="9.42578125"/>
    <col min="3969" max="3969" customWidth="1" width="9.42578125"/>
    <col min="3970" max="3970" customWidth="1" width="9.42578125"/>
    <col min="3971" max="3971" customWidth="1" width="9.42578125"/>
    <col min="3972" max="3972" customWidth="1" width="9.42578125"/>
    <col min="3973" max="3973" customWidth="1" width="9.42578125"/>
    <col min="3974" max="3974" customWidth="1" width="9.42578125"/>
    <col min="3975" max="3975" customWidth="1" width="9.42578125"/>
    <col min="3976" max="3976" customWidth="1" width="9.42578125"/>
    <col min="3977" max="3977" customWidth="1" width="9.42578125"/>
    <col min="3978" max="3978" customWidth="1" width="9.42578125"/>
    <col min="3979" max="3979" customWidth="1" width="9.42578125"/>
    <col min="3980" max="3980" customWidth="1" width="9.42578125"/>
    <col min="3981" max="3981" customWidth="1" width="9.42578125"/>
    <col min="3982" max="3982" customWidth="1" width="9.42578125"/>
    <col min="3983" max="3983" customWidth="1" width="9.42578125"/>
    <col min="3984" max="3984" customWidth="1" width="9.42578125"/>
    <col min="3985" max="3985" customWidth="1" width="9.42578125"/>
    <col min="3986" max="3986" customWidth="1" width="9.42578125"/>
    <col min="3987" max="3987" customWidth="1" width="9.42578125"/>
    <col min="3988" max="3988" customWidth="1" width="9.42578125"/>
    <col min="3989" max="3989" customWidth="1" width="9.42578125"/>
    <col min="3990" max="3990" customWidth="1" width="9.42578125"/>
    <col min="3991" max="3991" customWidth="1" width="9.42578125"/>
    <col min="3992" max="3992" customWidth="1" width="9.42578125"/>
    <col min="3993" max="3993" customWidth="1" width="9.42578125"/>
    <col min="3994" max="3994" customWidth="1" width="9.42578125"/>
    <col min="3995" max="3995" customWidth="1" width="9.42578125"/>
    <col min="3996" max="3996" customWidth="1" width="9.42578125"/>
    <col min="3997" max="3997" customWidth="1" width="9.42578125"/>
    <col min="3998" max="3998" customWidth="1" width="9.42578125"/>
    <col min="3999" max="3999" customWidth="1" width="9.42578125"/>
    <col min="4000" max="4000" customWidth="1" width="9.42578125"/>
    <col min="4001" max="4001" customWidth="1" width="9.42578125"/>
    <col min="4002" max="4002" customWidth="1" width="9.42578125"/>
    <col min="4003" max="4003" customWidth="1" width="9.42578125"/>
    <col min="4004" max="4004" customWidth="1" width="9.42578125"/>
    <col min="4005" max="4005" customWidth="1" width="9.42578125"/>
    <col min="4006" max="4006" customWidth="1" width="9.42578125"/>
    <col min="4007" max="4007" customWidth="1" width="9.42578125"/>
    <col min="4008" max="4008" customWidth="1" width="9.42578125"/>
    <col min="4009" max="4009" customWidth="1" width="9.42578125"/>
    <col min="4010" max="4010" customWidth="1" width="9.42578125"/>
    <col min="4011" max="4011" customWidth="1" width="9.42578125"/>
    <col min="4012" max="4012" customWidth="1" width="9.42578125"/>
    <col min="4013" max="4013" customWidth="1" width="9.42578125"/>
    <col min="4014" max="4014" customWidth="1" width="9.42578125"/>
    <col min="4015" max="4015" customWidth="1" width="9.42578125"/>
    <col min="4016" max="4016" customWidth="1" width="9.42578125"/>
    <col min="4017" max="4017" customWidth="1" width="9.42578125"/>
    <col min="4018" max="4018" customWidth="1" width="9.42578125"/>
    <col min="4019" max="4019" customWidth="1" width="9.42578125"/>
    <col min="4020" max="4020" customWidth="1" width="9.42578125"/>
    <col min="4021" max="4021" customWidth="1" width="9.42578125"/>
    <col min="4022" max="4022" customWidth="1" width="9.42578125"/>
    <col min="4023" max="4023" customWidth="1" width="9.42578125"/>
    <col min="4024" max="4024" customWidth="1" width="9.42578125"/>
    <col min="4025" max="4025" customWidth="1" width="9.42578125"/>
    <col min="4026" max="4026" customWidth="1" width="9.42578125"/>
    <col min="4027" max="4027" customWidth="1" width="9.42578125"/>
    <col min="4028" max="4028" customWidth="1" width="9.42578125"/>
    <col min="4029" max="4029" customWidth="1" width="9.42578125"/>
    <col min="4030" max="4030" customWidth="1" width="9.42578125"/>
    <col min="4031" max="4031" customWidth="1" width="9.42578125"/>
    <col min="4032" max="4032" customWidth="1" width="9.42578125"/>
    <col min="4033" max="4033" customWidth="1" width="9.42578125"/>
    <col min="4034" max="4034" customWidth="1" width="9.42578125"/>
    <col min="4035" max="4035" customWidth="1" width="9.42578125"/>
    <col min="4036" max="4036" customWidth="1" width="9.42578125"/>
    <col min="4037" max="4037" customWidth="1" width="9.42578125"/>
    <col min="4038" max="4038" customWidth="1" width="9.42578125"/>
    <col min="4039" max="4039" customWidth="1" width="9.42578125"/>
    <col min="4040" max="4040" customWidth="1" width="9.42578125"/>
    <col min="4041" max="4041" customWidth="1" width="9.42578125"/>
    <col min="4042" max="4042" customWidth="1" width="9.42578125"/>
    <col min="4043" max="4043" customWidth="1" width="9.42578125"/>
    <col min="4044" max="4044" customWidth="1" width="9.42578125"/>
    <col min="4045" max="4045" customWidth="1" width="9.42578125"/>
    <col min="4046" max="4046" customWidth="1" width="9.42578125"/>
    <col min="4047" max="4047" customWidth="1" width="9.42578125"/>
    <col min="4048" max="4048" customWidth="1" width="9.42578125"/>
    <col min="4049" max="4049" customWidth="1" width="9.42578125"/>
    <col min="4050" max="4050" customWidth="1" width="9.42578125"/>
    <col min="4051" max="4051" customWidth="1" width="9.42578125"/>
    <col min="4052" max="4052" customWidth="1" width="9.42578125"/>
    <col min="4053" max="4053" customWidth="1" width="9.42578125"/>
    <col min="4054" max="4054" customWidth="1" width="9.42578125"/>
    <col min="4055" max="4055" customWidth="1" width="9.42578125"/>
    <col min="4056" max="4056" customWidth="1" width="9.42578125"/>
    <col min="4057" max="4057" customWidth="1" width="9.42578125"/>
    <col min="4058" max="4058" customWidth="1" width="9.42578125"/>
    <col min="4059" max="4059" customWidth="1" width="9.42578125"/>
    <col min="4060" max="4060" customWidth="1" width="9.42578125"/>
    <col min="4061" max="4061" customWidth="1" width="9.42578125"/>
    <col min="4062" max="4062" customWidth="1" width="9.42578125"/>
    <col min="4063" max="4063" customWidth="1" width="9.42578125"/>
    <col min="4064" max="4064" customWidth="1" width="9.42578125"/>
    <col min="4065" max="4065" customWidth="1" width="9.42578125"/>
    <col min="4066" max="4066" customWidth="1" width="9.42578125"/>
    <col min="4067" max="4067" customWidth="1" width="9.42578125"/>
    <col min="4068" max="4068" customWidth="1" width="9.42578125"/>
    <col min="4069" max="4069" customWidth="1" width="9.42578125"/>
    <col min="4070" max="4070" customWidth="1" width="9.42578125"/>
    <col min="4071" max="4071" customWidth="1" width="9.42578125"/>
    <col min="4072" max="4072" customWidth="1" width="9.42578125"/>
    <col min="4073" max="4073" customWidth="1" width="9.42578125"/>
    <col min="4074" max="4074" customWidth="1" width="9.42578125"/>
    <col min="4075" max="4075" customWidth="1" width="9.42578125"/>
    <col min="4076" max="4076" customWidth="1" width="9.42578125"/>
    <col min="4077" max="4077" customWidth="1" width="9.42578125"/>
    <col min="4078" max="4078" customWidth="1" width="9.42578125"/>
    <col min="4079" max="4079" customWidth="1" width="9.42578125"/>
    <col min="4080" max="4080" customWidth="1" width="9.42578125"/>
    <col min="4081" max="4081" customWidth="1" width="9.42578125"/>
    <col min="4082" max="4082" customWidth="1" width="9.42578125"/>
    <col min="4083" max="4083" customWidth="1" width="9.42578125"/>
    <col min="4084" max="4084" customWidth="1" width="9.42578125"/>
    <col min="4085" max="4085" customWidth="1" width="9.42578125"/>
    <col min="4086" max="4086" customWidth="1" width="9.42578125"/>
    <col min="4087" max="4087" customWidth="1" width="9.42578125"/>
    <col min="4088" max="4088" customWidth="1" width="9.42578125"/>
    <col min="4089" max="4089" customWidth="1" width="9.42578125"/>
    <col min="4090" max="4090" customWidth="1" width="9.42578125"/>
    <col min="4091" max="4091" customWidth="1" width="9.42578125"/>
    <col min="4092" max="4092" customWidth="1" width="9.42578125"/>
    <col min="4093" max="4093" customWidth="1" width="9.42578125"/>
    <col min="4094" max="4094" customWidth="1" width="9.42578125"/>
    <col min="4095" max="4095" customWidth="1" width="9.42578125"/>
    <col min="4096" max="4096" customWidth="1" width="9.42578125"/>
    <col min="4097" max="4097" customWidth="1" width="9.42578125"/>
    <col min="4098" max="4098" customWidth="1" width="9.42578125"/>
    <col min="4099" max="4099" customWidth="1" width="9.42578125"/>
    <col min="4100" max="4100" customWidth="1" width="9.42578125"/>
    <col min="4101" max="4101" customWidth="1" width="9.42578125"/>
    <col min="4102" max="4102" customWidth="1" width="9.42578125"/>
    <col min="4103" max="4103" customWidth="1" width="9.42578125"/>
    <col min="4104" max="4104" customWidth="1" width="9.42578125"/>
    <col min="4105" max="4105" customWidth="1" width="9.42578125"/>
    <col min="4106" max="4106" customWidth="1" width="9.42578125"/>
    <col min="4107" max="4107" customWidth="1" width="9.42578125"/>
    <col min="4108" max="4108" customWidth="1" width="9.42578125"/>
    <col min="4109" max="4109" customWidth="1" width="9.42578125"/>
    <col min="4110" max="4110" customWidth="1" width="9.42578125"/>
    <col min="4111" max="4111" customWidth="1" width="9.42578125"/>
    <col min="4112" max="4112" customWidth="1" width="9.42578125"/>
    <col min="4113" max="4113" customWidth="1" width="9.42578125"/>
    <col min="4114" max="4114" customWidth="1" width="9.42578125"/>
    <col min="4115" max="4115" customWidth="1" width="9.42578125"/>
    <col min="4116" max="4116" customWidth="1" width="9.42578125"/>
    <col min="4117" max="4117" customWidth="1" width="9.42578125"/>
    <col min="4118" max="4118" customWidth="1" width="9.42578125"/>
    <col min="4119" max="4119" customWidth="1" width="9.42578125"/>
    <col min="4120" max="4120" customWidth="1" width="9.42578125"/>
    <col min="4121" max="4121" customWidth="1" width="9.42578125"/>
    <col min="4122" max="4122" customWidth="1" width="9.42578125"/>
    <col min="4123" max="4123" customWidth="1" width="9.42578125"/>
    <col min="4124" max="4124" customWidth="1" width="9.42578125"/>
    <col min="4125" max="4125" customWidth="1" width="9.42578125"/>
    <col min="4126" max="4126" customWidth="1" width="9.42578125"/>
    <col min="4127" max="4127" customWidth="1" width="9.42578125"/>
    <col min="4128" max="4128" customWidth="1" width="9.42578125"/>
    <col min="4129" max="4129" customWidth="1" width="9.42578125"/>
    <col min="4130" max="4130" customWidth="1" width="9.42578125"/>
    <col min="4131" max="4131" customWidth="1" width="9.42578125"/>
    <col min="4132" max="4132" customWidth="1" width="9.42578125"/>
    <col min="4133" max="4133" customWidth="1" width="9.42578125"/>
    <col min="4134" max="4134" customWidth="1" width="9.42578125"/>
    <col min="4135" max="4135" customWidth="1" width="9.42578125"/>
    <col min="4136" max="4136" customWidth="1" width="9.42578125"/>
    <col min="4137" max="4137" customWidth="1" width="9.42578125"/>
    <col min="4138" max="4138" customWidth="1" width="9.42578125"/>
    <col min="4139" max="4139" customWidth="1" width="9.42578125"/>
    <col min="4140" max="4140" customWidth="1" width="9.42578125"/>
    <col min="4141" max="4141" customWidth="1" width="9.42578125"/>
    <col min="4142" max="4142" customWidth="1" width="9.42578125"/>
    <col min="4143" max="4143" customWidth="1" width="9.42578125"/>
    <col min="4144" max="4144" customWidth="1" width="9.42578125"/>
    <col min="4145" max="4145" customWidth="1" width="9.42578125"/>
    <col min="4146" max="4146" customWidth="1" width="9.42578125"/>
    <col min="4147" max="4147" customWidth="1" width="9.42578125"/>
    <col min="4148" max="4148" customWidth="1" width="9.42578125"/>
    <col min="4149" max="4149" customWidth="1" width="9.42578125"/>
    <col min="4150" max="4150" customWidth="1" width="9.42578125"/>
    <col min="4151" max="4151" customWidth="1" width="9.42578125"/>
    <col min="4152" max="4152" customWidth="1" width="9.42578125"/>
    <col min="4153" max="4153" customWidth="1" width="9.42578125"/>
    <col min="4154" max="4154" customWidth="1" width="9.42578125"/>
    <col min="4155" max="4155" customWidth="1" width="9.42578125"/>
    <col min="4156" max="4156" customWidth="1" width="9.42578125"/>
    <col min="4157" max="4157" customWidth="1" width="9.42578125"/>
    <col min="4158" max="4158" customWidth="1" width="9.42578125"/>
    <col min="4159" max="4159" customWidth="1" width="9.42578125"/>
    <col min="4160" max="4160" customWidth="1" width="9.42578125"/>
    <col min="4161" max="4161" customWidth="1" width="9.42578125"/>
    <col min="4162" max="4162" customWidth="1" width="9.42578125"/>
    <col min="4163" max="4163" customWidth="1" width="9.42578125"/>
    <col min="4164" max="4164" customWidth="1" width="9.42578125"/>
    <col min="4165" max="4165" customWidth="1" width="9.42578125"/>
    <col min="4166" max="4166" customWidth="1" width="9.42578125"/>
    <col min="4167" max="4167" customWidth="1" width="9.42578125"/>
    <col min="4168" max="4168" customWidth="1" width="9.42578125"/>
    <col min="4169" max="4169" customWidth="1" width="9.42578125"/>
    <col min="4170" max="4170" customWidth="1" width="9.42578125"/>
    <col min="4171" max="4171" customWidth="1" width="9.42578125"/>
    <col min="4172" max="4172" customWidth="1" width="9.42578125"/>
    <col min="4173" max="4173" customWidth="1" width="9.42578125"/>
    <col min="4174" max="4174" customWidth="1" width="9.42578125"/>
    <col min="4175" max="4175" customWidth="1" width="9.42578125"/>
    <col min="4176" max="4176" customWidth="1" width="9.42578125"/>
    <col min="4177" max="4177" customWidth="1" width="9.42578125"/>
    <col min="4178" max="4178" customWidth="1" width="9.42578125"/>
    <col min="4179" max="4179" customWidth="1" width="9.42578125"/>
    <col min="4180" max="4180" customWidth="1" width="9.42578125"/>
    <col min="4181" max="4181" customWidth="1" width="9.42578125"/>
    <col min="4182" max="4182" customWidth="1" width="9.42578125"/>
    <col min="4183" max="4183" customWidth="1" width="9.42578125"/>
    <col min="4184" max="4184" customWidth="1" width="9.42578125"/>
    <col min="4185" max="4185" customWidth="1" width="9.42578125"/>
    <col min="4186" max="4186" customWidth="1" width="9.42578125"/>
    <col min="4187" max="4187" customWidth="1" width="9.42578125"/>
    <col min="4188" max="4188" customWidth="1" width="9.42578125"/>
    <col min="4189" max="4189" customWidth="1" width="9.42578125"/>
    <col min="4190" max="4190" customWidth="1" width="9.42578125"/>
    <col min="4191" max="4191" customWidth="1" width="9.42578125"/>
    <col min="4192" max="4192" customWidth="1" width="9.42578125"/>
    <col min="4193" max="4193" customWidth="1" width="9.42578125"/>
    <col min="4194" max="4194" customWidth="1" width="9.42578125"/>
    <col min="4195" max="4195" customWidth="1" width="9.42578125"/>
    <col min="4196" max="4196" customWidth="1" width="9.42578125"/>
    <col min="4197" max="4197" customWidth="1" width="9.42578125"/>
    <col min="4198" max="4198" customWidth="1" width="9.42578125"/>
    <col min="4199" max="4199" customWidth="1" width="9.42578125"/>
    <col min="4200" max="4200" customWidth="1" width="9.42578125"/>
    <col min="4201" max="4201" customWidth="1" width="9.42578125"/>
    <col min="4202" max="4202" customWidth="1" width="9.42578125"/>
    <col min="4203" max="4203" customWidth="1" width="9.42578125"/>
    <col min="4204" max="4204" customWidth="1" width="9.42578125"/>
    <col min="4205" max="4205" customWidth="1" width="9.42578125"/>
    <col min="4206" max="4206" customWidth="1" width="9.42578125"/>
    <col min="4207" max="4207" customWidth="1" width="9.42578125"/>
    <col min="4208" max="4208" customWidth="1" width="9.42578125"/>
    <col min="4209" max="4209" customWidth="1" width="9.42578125"/>
    <col min="4210" max="4210" customWidth="1" width="9.42578125"/>
    <col min="4211" max="4211" customWidth="1" width="9.42578125"/>
    <col min="4212" max="4212" customWidth="1" width="9.42578125"/>
    <col min="4213" max="4213" customWidth="1" width="9.42578125"/>
    <col min="4214" max="4214" customWidth="1" width="9.42578125"/>
    <col min="4215" max="4215" customWidth="1" width="9.42578125"/>
    <col min="4216" max="4216" customWidth="1" width="9.42578125"/>
    <col min="4217" max="4217" customWidth="1" width="9.42578125"/>
    <col min="4218" max="4218" customWidth="1" width="9.42578125"/>
    <col min="4219" max="4219" customWidth="1" width="9.42578125"/>
    <col min="4220" max="4220" customWidth="1" width="9.42578125"/>
    <col min="4221" max="4221" customWidth="1" width="9.42578125"/>
    <col min="4222" max="4222" customWidth="1" width="9.42578125"/>
    <col min="4223" max="4223" customWidth="1" width="9.42578125"/>
    <col min="4224" max="4224" customWidth="1" width="9.42578125"/>
    <col min="4225" max="4225" customWidth="1" width="9.42578125"/>
    <col min="4226" max="4226" customWidth="1" width="9.42578125"/>
    <col min="4227" max="4227" customWidth="1" width="9.42578125"/>
    <col min="4228" max="4228" customWidth="1" width="9.42578125"/>
    <col min="4229" max="4229" customWidth="1" width="9.42578125"/>
    <col min="4230" max="4230" customWidth="1" width="9.42578125"/>
    <col min="4231" max="4231" customWidth="1" width="9.42578125"/>
    <col min="4232" max="4232" customWidth="1" width="9.42578125"/>
    <col min="4233" max="4233" customWidth="1" width="9.42578125"/>
    <col min="4234" max="4234" customWidth="1" width="9.42578125"/>
    <col min="4235" max="4235" customWidth="1" width="9.42578125"/>
    <col min="4236" max="4236" customWidth="1" width="9.42578125"/>
    <col min="4237" max="4237" customWidth="1" width="9.42578125"/>
    <col min="4238" max="4238" customWidth="1" width="9.42578125"/>
    <col min="4239" max="4239" customWidth="1" width="9.42578125"/>
    <col min="4240" max="4240" customWidth="1" width="9.42578125"/>
    <col min="4241" max="4241" customWidth="1" width="9.42578125"/>
    <col min="4242" max="4242" customWidth="1" width="9.42578125"/>
    <col min="4243" max="4243" customWidth="1" width="9.42578125"/>
    <col min="4244" max="4244" customWidth="1" width="9.42578125"/>
    <col min="4245" max="4245" customWidth="1" width="9.42578125"/>
    <col min="4246" max="4246" customWidth="1" width="9.42578125"/>
    <col min="4247" max="4247" customWidth="1" width="9.42578125"/>
    <col min="4248" max="4248" customWidth="1" width="9.42578125"/>
    <col min="4249" max="4249" customWidth="1" width="9.42578125"/>
    <col min="4250" max="4250" customWidth="1" width="9.42578125"/>
    <col min="4251" max="4251" customWidth="1" width="9.42578125"/>
    <col min="4252" max="4252" customWidth="1" width="9.42578125"/>
    <col min="4253" max="4253" customWidth="1" width="9.42578125"/>
    <col min="4254" max="4254" customWidth="1" width="9.42578125"/>
    <col min="4255" max="4255" customWidth="1" width="9.42578125"/>
    <col min="4256" max="4256" customWidth="1" width="9.42578125"/>
    <col min="4257" max="4257" customWidth="1" width="9.42578125"/>
    <col min="4258" max="4258" customWidth="1" width="9.42578125"/>
    <col min="4259" max="4259" customWidth="1" width="9.42578125"/>
    <col min="4260" max="4260" customWidth="1" width="9.42578125"/>
    <col min="4261" max="4261" customWidth="1" width="9.42578125"/>
    <col min="4262" max="4262" customWidth="1" width="9.42578125"/>
    <col min="4263" max="4263" customWidth="1" width="9.42578125"/>
    <col min="4264" max="4264" customWidth="1" width="9.42578125"/>
    <col min="4265" max="4265" customWidth="1" width="9.42578125"/>
    <col min="4266" max="4266" customWidth="1" width="9.42578125"/>
    <col min="4267" max="4267" customWidth="1" width="9.42578125"/>
    <col min="4268" max="4268" customWidth="1" width="9.42578125"/>
    <col min="4269" max="4269" customWidth="1" width="9.42578125"/>
    <col min="4270" max="4270" customWidth="1" width="9.42578125"/>
    <col min="4271" max="4271" customWidth="1" width="9.42578125"/>
    <col min="4272" max="4272" customWidth="1" width="9.42578125"/>
    <col min="4273" max="4273" customWidth="1" width="9.42578125"/>
    <col min="4274" max="4274" customWidth="1" width="9.42578125"/>
    <col min="4275" max="4275" customWidth="1" width="9.42578125"/>
    <col min="4276" max="4276" customWidth="1" width="9.42578125"/>
    <col min="4277" max="4277" customWidth="1" width="9.42578125"/>
    <col min="4278" max="4278" customWidth="1" width="9.42578125"/>
    <col min="4279" max="4279" customWidth="1" width="9.42578125"/>
    <col min="4280" max="4280" customWidth="1" width="9.42578125"/>
    <col min="4281" max="4281" customWidth="1" width="9.42578125"/>
    <col min="4282" max="4282" customWidth="1" width="9.42578125"/>
    <col min="4283" max="4283" customWidth="1" width="9.42578125"/>
    <col min="4284" max="4284" customWidth="1" width="9.42578125"/>
    <col min="4285" max="4285" customWidth="1" width="9.42578125"/>
    <col min="4286" max="4286" customWidth="1" width="9.42578125"/>
    <col min="4287" max="4287" customWidth="1" width="9.42578125"/>
    <col min="4288" max="4288" customWidth="1" width="9.42578125"/>
    <col min="4289" max="4289" customWidth="1" width="9.42578125"/>
    <col min="4290" max="4290" customWidth="1" width="9.42578125"/>
    <col min="4291" max="4291" customWidth="1" width="9.42578125"/>
    <col min="4292" max="4292" customWidth="1" width="9.42578125"/>
    <col min="4293" max="4293" customWidth="1" width="9.42578125"/>
    <col min="4294" max="4294" customWidth="1" width="9.42578125"/>
    <col min="4295" max="4295" customWidth="1" width="9.42578125"/>
    <col min="4296" max="4296" customWidth="1" width="9.42578125"/>
    <col min="4297" max="4297" customWidth="1" width="9.42578125"/>
    <col min="4298" max="4298" customWidth="1" width="9.42578125"/>
    <col min="4299" max="4299" customWidth="1" width="9.42578125"/>
    <col min="4300" max="4300" customWidth="1" width="9.42578125"/>
    <col min="4301" max="4301" customWidth="1" width="9.42578125"/>
    <col min="4302" max="4302" customWidth="1" width="9.42578125"/>
    <col min="4303" max="4303" customWidth="1" width="9.42578125"/>
    <col min="4304" max="4304" customWidth="1" width="9.42578125"/>
    <col min="4305" max="4305" customWidth="1" width="9.42578125"/>
    <col min="4306" max="4306" customWidth="1" width="9.42578125"/>
    <col min="4307" max="4307" customWidth="1" width="9.42578125"/>
    <col min="4308" max="4308" customWidth="1" width="9.42578125"/>
    <col min="4309" max="4309" customWidth="1" width="9.42578125"/>
    <col min="4310" max="4310" customWidth="1" width="9.42578125"/>
    <col min="4311" max="4311" customWidth="1" width="9.42578125"/>
    <col min="4312" max="4312" customWidth="1" width="9.42578125"/>
    <col min="4313" max="4313" customWidth="1" width="9.42578125"/>
    <col min="4314" max="4314" customWidth="1" width="9.42578125"/>
    <col min="4315" max="4315" customWidth="1" width="9.42578125"/>
    <col min="4316" max="4316" customWidth="1" width="9.42578125"/>
    <col min="4317" max="4317" customWidth="1" width="9.42578125"/>
    <col min="4318" max="4318" customWidth="1" width="9.42578125"/>
    <col min="4319" max="4319" customWidth="1" width="9.42578125"/>
    <col min="4320" max="4320" customWidth="1" width="9.42578125"/>
    <col min="4321" max="4321" customWidth="1" width="9.42578125"/>
    <col min="4322" max="4322" customWidth="1" width="9.42578125"/>
    <col min="4323" max="4323" customWidth="1" width="9.42578125"/>
    <col min="4324" max="4324" customWidth="1" width="9.42578125"/>
    <col min="4325" max="4325" customWidth="1" width="9.42578125"/>
    <col min="4326" max="4326" customWidth="1" width="9.42578125"/>
    <col min="4327" max="4327" customWidth="1" width="9.42578125"/>
    <col min="4328" max="4328" customWidth="1" width="9.42578125"/>
    <col min="4329" max="4329" customWidth="1" width="9.42578125"/>
    <col min="4330" max="4330" customWidth="1" width="9.42578125"/>
    <col min="4331" max="4331" customWidth="1" width="9.42578125"/>
    <col min="4332" max="4332" customWidth="1" width="9.42578125"/>
    <col min="4333" max="4333" customWidth="1" width="9.42578125"/>
    <col min="4334" max="4334" customWidth="1" width="9.42578125"/>
    <col min="4335" max="4335" customWidth="1" width="9.42578125"/>
    <col min="4336" max="4336" customWidth="1" width="9.42578125"/>
    <col min="4337" max="4337" customWidth="1" width="9.42578125"/>
    <col min="4338" max="4338" customWidth="1" width="9.42578125"/>
    <col min="4339" max="4339" customWidth="1" width="9.42578125"/>
    <col min="4340" max="4340" customWidth="1" width="9.42578125"/>
    <col min="4341" max="4341" customWidth="1" width="9.42578125"/>
    <col min="4342" max="4342" customWidth="1" width="9.42578125"/>
    <col min="4343" max="4343" customWidth="1" width="9.42578125"/>
    <col min="4344" max="4344" customWidth="1" width="9.42578125"/>
    <col min="4345" max="4345" customWidth="1" width="9.42578125"/>
    <col min="4346" max="4346" customWidth="1" width="9.42578125"/>
    <col min="4347" max="4347" customWidth="1" width="9.42578125"/>
    <col min="4348" max="4348" customWidth="1" width="9.42578125"/>
    <col min="4349" max="4349" customWidth="1" width="9.42578125"/>
    <col min="4350" max="4350" customWidth="1" width="9.42578125"/>
    <col min="4351" max="4351" customWidth="1" width="9.42578125"/>
    <col min="4352" max="4352" customWidth="1" width="9.42578125"/>
    <col min="4353" max="4353" customWidth="1" width="9.42578125"/>
    <col min="4354" max="4354" customWidth="1" width="9.42578125"/>
    <col min="4355" max="4355" customWidth="1" width="9.42578125"/>
    <col min="4356" max="4356" customWidth="1" width="9.42578125"/>
    <col min="4357" max="4357" customWidth="1" width="9.42578125"/>
    <col min="4358" max="4358" customWidth="1" width="9.42578125"/>
    <col min="4359" max="4359" customWidth="1" width="9.42578125"/>
    <col min="4360" max="4360" customWidth="1" width="9.42578125"/>
    <col min="4361" max="4361" customWidth="1" width="9.42578125"/>
    <col min="4362" max="4362" customWidth="1" width="9.42578125"/>
    <col min="4363" max="4363" customWidth="1" width="9.42578125"/>
    <col min="4364" max="4364" customWidth="1" width="9.42578125"/>
    <col min="4365" max="4365" customWidth="1" width="9.42578125"/>
    <col min="4366" max="4366" customWidth="1" width="9.42578125"/>
    <col min="4367" max="4367" customWidth="1" width="9.42578125"/>
    <col min="4368" max="4368" customWidth="1" width="9.42578125"/>
    <col min="4369" max="4369" customWidth="1" width="9.42578125"/>
    <col min="4370" max="4370" customWidth="1" width="9.42578125"/>
    <col min="4371" max="4371" customWidth="1" width="9.42578125"/>
    <col min="4372" max="4372" customWidth="1" width="9.42578125"/>
    <col min="4373" max="4373" customWidth="1" width="9.42578125"/>
    <col min="4374" max="4374" customWidth="1" width="9.42578125"/>
    <col min="4375" max="4375" customWidth="1" width="9.42578125"/>
    <col min="4376" max="4376" customWidth="1" width="9.42578125"/>
    <col min="4377" max="4377" customWidth="1" width="9.42578125"/>
    <col min="4378" max="4378" customWidth="1" width="9.42578125"/>
    <col min="4379" max="4379" customWidth="1" width="9.42578125"/>
    <col min="4380" max="4380" customWidth="1" width="9.42578125"/>
    <col min="4381" max="4381" customWidth="1" width="9.42578125"/>
    <col min="4382" max="4382" customWidth="1" width="9.42578125"/>
    <col min="4383" max="4383" customWidth="1" width="9.42578125"/>
    <col min="4384" max="4384" customWidth="1" width="9.42578125"/>
    <col min="4385" max="4385" customWidth="1" width="9.42578125"/>
    <col min="4386" max="4386" customWidth="1" width="9.42578125"/>
    <col min="4387" max="4387" customWidth="1" width="9.42578125"/>
    <col min="4388" max="4388" customWidth="1" width="9.42578125"/>
    <col min="4389" max="4389" customWidth="1" width="9.42578125"/>
    <col min="4390" max="4390" customWidth="1" width="9.42578125"/>
    <col min="4391" max="4391" customWidth="1" width="9.42578125"/>
    <col min="4392" max="4392" customWidth="1" width="9.42578125"/>
    <col min="4393" max="4393" customWidth="1" width="9.42578125"/>
    <col min="4394" max="4394" customWidth="1" width="9.42578125"/>
    <col min="4395" max="4395" customWidth="1" width="9.42578125"/>
    <col min="4396" max="4396" customWidth="1" width="9.42578125"/>
    <col min="4397" max="4397" customWidth="1" width="9.42578125"/>
    <col min="4398" max="4398" customWidth="1" width="9.42578125"/>
    <col min="4399" max="4399" customWidth="1" width="9.42578125"/>
    <col min="4400" max="4400" customWidth="1" width="9.42578125"/>
    <col min="4401" max="4401" customWidth="1" width="9.42578125"/>
    <col min="4402" max="4402" customWidth="1" width="9.42578125"/>
    <col min="4403" max="4403" customWidth="1" width="9.42578125"/>
    <col min="4404" max="4404" customWidth="1" width="9.42578125"/>
    <col min="4405" max="4405" customWidth="1" width="9.42578125"/>
    <col min="4406" max="4406" customWidth="1" width="9.42578125"/>
    <col min="4407" max="4407" customWidth="1" width="9.42578125"/>
    <col min="4408" max="4408" customWidth="1" width="9.42578125"/>
    <col min="4409" max="4409" customWidth="1" width="9.42578125"/>
    <col min="4410" max="4410" customWidth="1" width="9.42578125"/>
    <col min="4411" max="4411" customWidth="1" width="9.42578125"/>
    <col min="4412" max="4412" customWidth="1" width="9.42578125"/>
    <col min="4413" max="4413" customWidth="1" width="9.42578125"/>
    <col min="4414" max="4414" customWidth="1" width="9.42578125"/>
    <col min="4415" max="4415" customWidth="1" width="9.42578125"/>
    <col min="4416" max="4416" customWidth="1" width="9.42578125"/>
    <col min="4417" max="4417" customWidth="1" width="9.42578125"/>
    <col min="4418" max="4418" customWidth="1" width="9.42578125"/>
    <col min="4419" max="4419" customWidth="1" width="9.42578125"/>
    <col min="4420" max="4420" customWidth="1" width="9.42578125"/>
    <col min="4421" max="4421" customWidth="1" width="9.42578125"/>
    <col min="4422" max="4422" customWidth="1" width="9.42578125"/>
    <col min="4423" max="4423" customWidth="1" width="9.42578125"/>
    <col min="4424" max="4424" customWidth="1" width="9.42578125"/>
    <col min="4425" max="4425" customWidth="1" width="9.42578125"/>
    <col min="4426" max="4426" customWidth="1" width="9.42578125"/>
    <col min="4427" max="4427" customWidth="1" width="9.42578125"/>
    <col min="4428" max="4428" customWidth="1" width="9.42578125"/>
    <col min="4429" max="4429" customWidth="1" width="9.42578125"/>
    <col min="4430" max="4430" customWidth="1" width="9.42578125"/>
    <col min="4431" max="4431" customWidth="1" width="9.42578125"/>
    <col min="4432" max="4432" customWidth="1" width="9.42578125"/>
    <col min="4433" max="4433" customWidth="1" width="9.42578125"/>
    <col min="4434" max="4434" customWidth="1" width="9.42578125"/>
    <col min="4435" max="4435" customWidth="1" width="9.42578125"/>
    <col min="4436" max="4436" customWidth="1" width="9.42578125"/>
    <col min="4437" max="4437" customWidth="1" width="9.42578125"/>
    <col min="4438" max="4438" customWidth="1" width="9.42578125"/>
    <col min="4439" max="4439" customWidth="1" width="9.42578125"/>
    <col min="4440" max="4440" customWidth="1" width="9.42578125"/>
    <col min="4441" max="4441" customWidth="1" width="9.42578125"/>
    <col min="4442" max="4442" customWidth="1" width="9.42578125"/>
    <col min="4443" max="4443" customWidth="1" width="9.42578125"/>
    <col min="4444" max="4444" customWidth="1" width="9.42578125"/>
    <col min="4445" max="4445" customWidth="1" width="9.42578125"/>
    <col min="4446" max="4446" customWidth="1" width="9.42578125"/>
    <col min="4447" max="4447" customWidth="1" width="9.42578125"/>
    <col min="4448" max="4448" customWidth="1" width="9.42578125"/>
    <col min="4449" max="4449" customWidth="1" width="9.42578125"/>
    <col min="4450" max="4450" customWidth="1" width="9.42578125"/>
    <col min="4451" max="4451" customWidth="1" width="9.42578125"/>
    <col min="4452" max="4452" customWidth="1" width="9.42578125"/>
    <col min="4453" max="4453" customWidth="1" width="9.42578125"/>
    <col min="4454" max="4454" customWidth="1" width="9.42578125"/>
    <col min="4455" max="4455" customWidth="1" width="9.42578125"/>
    <col min="4456" max="4456" customWidth="1" width="9.42578125"/>
    <col min="4457" max="4457" customWidth="1" width="9.42578125"/>
    <col min="4458" max="4458" customWidth="1" width="9.42578125"/>
    <col min="4459" max="4459" customWidth="1" width="9.42578125"/>
    <col min="4460" max="4460" customWidth="1" width="9.42578125"/>
    <col min="4461" max="4461" customWidth="1" width="9.42578125"/>
    <col min="4462" max="4462" customWidth="1" width="9.42578125"/>
    <col min="4463" max="4463" customWidth="1" width="9.42578125"/>
    <col min="4464" max="4464" customWidth="1" width="9.42578125"/>
    <col min="4465" max="4465" customWidth="1" width="9.42578125"/>
    <col min="4466" max="4466" customWidth="1" width="9.42578125"/>
    <col min="4467" max="4467" customWidth="1" width="9.42578125"/>
    <col min="4468" max="4468" customWidth="1" width="9.42578125"/>
    <col min="4469" max="4469" customWidth="1" width="9.42578125"/>
    <col min="4470" max="4470" customWidth="1" width="9.42578125"/>
    <col min="4471" max="4471" customWidth="1" width="9.42578125"/>
    <col min="4472" max="4472" customWidth="1" width="9.42578125"/>
    <col min="4473" max="4473" customWidth="1" width="9.42578125"/>
    <col min="4474" max="4474" customWidth="1" width="9.42578125"/>
    <col min="4475" max="4475" customWidth="1" width="9.42578125"/>
    <col min="4476" max="4476" customWidth="1" width="9.42578125"/>
    <col min="4477" max="4477" customWidth="1" width="9.42578125"/>
    <col min="4478" max="4478" customWidth="1" width="9.42578125"/>
    <col min="4479" max="4479" customWidth="1" width="9.42578125"/>
    <col min="4480" max="4480" customWidth="1" width="9.42578125"/>
    <col min="4481" max="4481" customWidth="1" width="9.42578125"/>
    <col min="4482" max="4482" customWidth="1" width="9.42578125"/>
    <col min="4483" max="4483" customWidth="1" width="9.42578125"/>
    <col min="4484" max="4484" customWidth="1" width="9.42578125"/>
    <col min="4485" max="4485" customWidth="1" width="9.42578125"/>
    <col min="4486" max="4486" customWidth="1" width="9.42578125"/>
    <col min="4487" max="4487" customWidth="1" width="9.42578125"/>
    <col min="4488" max="4488" customWidth="1" width="9.42578125"/>
    <col min="4489" max="4489" customWidth="1" width="9.42578125"/>
    <col min="4490" max="4490" customWidth="1" width="9.42578125"/>
    <col min="4491" max="4491" customWidth="1" width="9.42578125"/>
    <col min="4492" max="4492" customWidth="1" width="9.42578125"/>
    <col min="4493" max="4493" customWidth="1" width="9.42578125"/>
    <col min="4494" max="4494" customWidth="1" width="9.42578125"/>
    <col min="4495" max="4495" customWidth="1" width="9.42578125"/>
    <col min="4496" max="4496" customWidth="1" width="9.42578125"/>
    <col min="4497" max="4497" customWidth="1" width="9.42578125"/>
    <col min="4498" max="4498" customWidth="1" width="9.42578125"/>
    <col min="4499" max="4499" customWidth="1" width="9.42578125"/>
    <col min="4500" max="4500" customWidth="1" width="9.42578125"/>
    <col min="4501" max="4501" customWidth="1" width="9.42578125"/>
    <col min="4502" max="4502" customWidth="1" width="9.42578125"/>
    <col min="4503" max="4503" customWidth="1" width="9.42578125"/>
    <col min="4504" max="4504" customWidth="1" width="9.42578125"/>
    <col min="4505" max="4505" customWidth="1" width="9.42578125"/>
    <col min="4506" max="4506" customWidth="1" width="9.42578125"/>
    <col min="4507" max="4507" customWidth="1" width="9.42578125"/>
    <col min="4508" max="4508" customWidth="1" width="9.42578125"/>
    <col min="4509" max="4509" customWidth="1" width="9.42578125"/>
    <col min="4510" max="4510" customWidth="1" width="9.42578125"/>
    <col min="4511" max="4511" customWidth="1" width="9.42578125"/>
    <col min="4512" max="4512" customWidth="1" width="9.42578125"/>
    <col min="4513" max="4513" customWidth="1" width="9.42578125"/>
    <col min="4514" max="4514" customWidth="1" width="9.42578125"/>
    <col min="4515" max="4515" customWidth="1" width="9.42578125"/>
    <col min="4516" max="4516" customWidth="1" width="9.42578125"/>
    <col min="4517" max="4517" customWidth="1" width="9.42578125"/>
    <col min="4518" max="4518" customWidth="1" width="9.42578125"/>
    <col min="4519" max="4519" customWidth="1" width="9.42578125"/>
    <col min="4520" max="4520" customWidth="1" width="9.42578125"/>
    <col min="4521" max="4521" customWidth="1" width="9.42578125"/>
    <col min="4522" max="4522" customWidth="1" width="9.42578125"/>
    <col min="4523" max="4523" customWidth="1" width="9.42578125"/>
    <col min="4524" max="4524" customWidth="1" width="9.42578125"/>
    <col min="4525" max="4525" customWidth="1" width="9.42578125"/>
    <col min="4526" max="4526" customWidth="1" width="9.42578125"/>
    <col min="4527" max="4527" customWidth="1" width="9.42578125"/>
    <col min="4528" max="4528" customWidth="1" width="9.42578125"/>
    <col min="4529" max="4529" customWidth="1" width="9.42578125"/>
    <col min="4530" max="4530" customWidth="1" width="9.42578125"/>
    <col min="4531" max="4531" customWidth="1" width="9.42578125"/>
    <col min="4532" max="4532" customWidth="1" width="9.42578125"/>
    <col min="4533" max="4533" customWidth="1" width="9.42578125"/>
    <col min="4534" max="4534" customWidth="1" width="9.42578125"/>
    <col min="4535" max="4535" customWidth="1" width="9.42578125"/>
    <col min="4536" max="4536" customWidth="1" width="9.42578125"/>
    <col min="4537" max="4537" customWidth="1" width="9.42578125"/>
    <col min="4538" max="4538" customWidth="1" width="9.42578125"/>
    <col min="4539" max="4539" customWidth="1" width="9.42578125"/>
    <col min="4540" max="4540" customWidth="1" width="9.42578125"/>
    <col min="4541" max="4541" customWidth="1" width="9.42578125"/>
    <col min="4542" max="4542" customWidth="1" width="9.42578125"/>
    <col min="4543" max="4543" customWidth="1" width="9.42578125"/>
    <col min="4544" max="4544" customWidth="1" width="9.42578125"/>
    <col min="4545" max="4545" customWidth="1" width="9.42578125"/>
    <col min="4546" max="4546" customWidth="1" width="9.42578125"/>
    <col min="4547" max="4547" customWidth="1" width="9.42578125"/>
    <col min="4548" max="4548" customWidth="1" width="9.42578125"/>
    <col min="4549" max="4549" customWidth="1" width="9.42578125"/>
    <col min="4550" max="4550" customWidth="1" width="9.42578125"/>
    <col min="4551" max="4551" customWidth="1" width="9.42578125"/>
    <col min="4552" max="4552" customWidth="1" width="9.42578125"/>
    <col min="4553" max="4553" customWidth="1" width="9.42578125"/>
    <col min="4554" max="4554" customWidth="1" width="9.42578125"/>
    <col min="4555" max="4555" customWidth="1" width="9.42578125"/>
    <col min="4556" max="4556" customWidth="1" width="9.42578125"/>
    <col min="4557" max="4557" customWidth="1" width="9.42578125"/>
    <col min="4558" max="4558" customWidth="1" width="9.42578125"/>
    <col min="4559" max="4559" customWidth="1" width="9.42578125"/>
    <col min="4560" max="4560" customWidth="1" width="9.42578125"/>
    <col min="4561" max="4561" customWidth="1" width="9.42578125"/>
    <col min="4562" max="4562" customWidth="1" width="9.42578125"/>
    <col min="4563" max="4563" customWidth="1" width="9.42578125"/>
    <col min="4564" max="4564" customWidth="1" width="9.42578125"/>
    <col min="4565" max="4565" customWidth="1" width="9.42578125"/>
    <col min="4566" max="4566" customWidth="1" width="9.42578125"/>
    <col min="4567" max="4567" customWidth="1" width="9.42578125"/>
    <col min="4568" max="4568" customWidth="1" width="9.42578125"/>
    <col min="4569" max="4569" customWidth="1" width="9.42578125"/>
    <col min="4570" max="4570" customWidth="1" width="9.42578125"/>
    <col min="4571" max="4571" customWidth="1" width="9.42578125"/>
    <col min="4572" max="4572" customWidth="1" width="9.42578125"/>
    <col min="4573" max="4573" customWidth="1" width="9.42578125"/>
    <col min="4574" max="4574" customWidth="1" width="9.42578125"/>
    <col min="4575" max="4575" customWidth="1" width="9.42578125"/>
    <col min="4576" max="4576" customWidth="1" width="9.42578125"/>
    <col min="4577" max="4577" customWidth="1" width="9.42578125"/>
    <col min="4578" max="4578" customWidth="1" width="9.42578125"/>
    <col min="4579" max="4579" customWidth="1" width="9.42578125"/>
    <col min="4580" max="4580" customWidth="1" width="9.42578125"/>
    <col min="4581" max="4581" customWidth="1" width="9.42578125"/>
    <col min="4582" max="4582" customWidth="1" width="9.42578125"/>
    <col min="4583" max="4583" customWidth="1" width="9.42578125"/>
    <col min="4584" max="4584" customWidth="1" width="9.42578125"/>
    <col min="4585" max="4585" customWidth="1" width="9.42578125"/>
    <col min="4586" max="4586" customWidth="1" width="9.42578125"/>
    <col min="4587" max="4587" customWidth="1" width="9.42578125"/>
    <col min="4588" max="4588" customWidth="1" width="9.42578125"/>
    <col min="4589" max="4589" customWidth="1" width="9.42578125"/>
    <col min="4590" max="4590" customWidth="1" width="9.42578125"/>
    <col min="4591" max="4591" customWidth="1" width="9.42578125"/>
    <col min="4592" max="4592" customWidth="1" width="9.42578125"/>
    <col min="4593" max="4593" customWidth="1" width="9.42578125"/>
    <col min="4594" max="4594" customWidth="1" width="9.42578125"/>
    <col min="4595" max="4595" customWidth="1" width="9.42578125"/>
    <col min="4596" max="4596" customWidth="1" width="9.42578125"/>
    <col min="4597" max="4597" customWidth="1" width="9.42578125"/>
    <col min="4598" max="4598" customWidth="1" width="9.42578125"/>
    <col min="4599" max="4599" customWidth="1" width="9.42578125"/>
    <col min="4600" max="4600" customWidth="1" width="9.42578125"/>
    <col min="4601" max="4601" customWidth="1" width="9.42578125"/>
    <col min="4602" max="4602" customWidth="1" width="9.42578125"/>
    <col min="4603" max="4603" customWidth="1" width="9.42578125"/>
    <col min="4604" max="4604" customWidth="1" width="9.42578125"/>
    <col min="4605" max="4605" customWidth="1" width="9.42578125"/>
    <col min="4606" max="4606" customWidth="1" width="9.42578125"/>
    <col min="4607" max="4607" customWidth="1" width="9.42578125"/>
    <col min="4608" max="4608" customWidth="1" width="9.42578125"/>
    <col min="4609" max="4609" customWidth="1" width="9.42578125"/>
    <col min="4610" max="4610" customWidth="1" width="9.42578125"/>
    <col min="4611" max="4611" customWidth="1" width="9.42578125"/>
    <col min="4612" max="4612" customWidth="1" width="9.42578125"/>
    <col min="4613" max="4613" customWidth="1" width="9.42578125"/>
    <col min="4614" max="4614" customWidth="1" width="9.42578125"/>
    <col min="4615" max="4615" customWidth="1" width="9.42578125"/>
    <col min="4616" max="4616" customWidth="1" width="9.42578125"/>
    <col min="4617" max="4617" customWidth="1" width="9.42578125"/>
    <col min="4618" max="4618" customWidth="1" width="9.42578125"/>
    <col min="4619" max="4619" customWidth="1" width="9.42578125"/>
    <col min="4620" max="4620" customWidth="1" width="9.42578125"/>
    <col min="4621" max="4621" customWidth="1" width="9.42578125"/>
    <col min="4622" max="4622" customWidth="1" width="9.42578125"/>
    <col min="4623" max="4623" customWidth="1" width="9.42578125"/>
    <col min="4624" max="4624" customWidth="1" width="9.42578125"/>
    <col min="4625" max="4625" customWidth="1" width="9.42578125"/>
    <col min="4626" max="4626" customWidth="1" width="9.42578125"/>
    <col min="4627" max="4627" customWidth="1" width="9.42578125"/>
    <col min="4628" max="4628" customWidth="1" width="9.42578125"/>
    <col min="4629" max="4629" customWidth="1" width="9.42578125"/>
    <col min="4630" max="4630" customWidth="1" width="9.42578125"/>
    <col min="4631" max="4631" customWidth="1" width="9.42578125"/>
    <col min="4632" max="4632" customWidth="1" width="9.42578125"/>
    <col min="4633" max="4633" customWidth="1" width="9.42578125"/>
    <col min="4634" max="4634" customWidth="1" width="9.42578125"/>
    <col min="4635" max="4635" customWidth="1" width="9.42578125"/>
    <col min="4636" max="4636" customWidth="1" width="9.42578125"/>
    <col min="4637" max="4637" customWidth="1" width="9.42578125"/>
    <col min="4638" max="4638" customWidth="1" width="9.42578125"/>
    <col min="4639" max="4639" customWidth="1" width="9.42578125"/>
    <col min="4640" max="4640" customWidth="1" width="9.42578125"/>
    <col min="4641" max="4641" customWidth="1" width="9.42578125"/>
    <col min="4642" max="4642" customWidth="1" width="9.42578125"/>
    <col min="4643" max="4643" customWidth="1" width="9.42578125"/>
    <col min="4644" max="4644" customWidth="1" width="9.42578125"/>
    <col min="4645" max="4645" customWidth="1" width="9.42578125"/>
    <col min="4646" max="4646" customWidth="1" width="9.42578125"/>
    <col min="4647" max="4647" customWidth="1" width="9.42578125"/>
    <col min="4648" max="4648" customWidth="1" width="9.42578125"/>
    <col min="4649" max="4649" customWidth="1" width="9.42578125"/>
    <col min="4650" max="4650" customWidth="1" width="9.42578125"/>
    <col min="4651" max="4651" customWidth="1" width="9.42578125"/>
    <col min="4652" max="4652" customWidth="1" width="9.42578125"/>
    <col min="4653" max="4653" customWidth="1" width="9.42578125"/>
    <col min="4654" max="4654" customWidth="1" width="9.42578125"/>
    <col min="4655" max="4655" customWidth="1" width="9.42578125"/>
    <col min="4656" max="4656" customWidth="1" width="9.42578125"/>
    <col min="4657" max="4657" customWidth="1" width="9.42578125"/>
    <col min="4658" max="4658" customWidth="1" width="9.42578125"/>
    <col min="4659" max="4659" customWidth="1" width="9.42578125"/>
    <col min="4660" max="4660" customWidth="1" width="9.42578125"/>
    <col min="4661" max="4661" customWidth="1" width="9.42578125"/>
    <col min="4662" max="4662" customWidth="1" width="9.42578125"/>
    <col min="4663" max="4663" customWidth="1" width="9.42578125"/>
    <col min="4664" max="4664" customWidth="1" width="9.42578125"/>
    <col min="4665" max="4665" customWidth="1" width="9.42578125"/>
    <col min="4666" max="4666" customWidth="1" width="9.42578125"/>
    <col min="4667" max="4667" customWidth="1" width="9.42578125"/>
    <col min="4668" max="4668" customWidth="1" width="9.42578125"/>
    <col min="4669" max="4669" customWidth="1" width="9.42578125"/>
    <col min="4670" max="4670" customWidth="1" width="9.42578125"/>
    <col min="4671" max="4671" customWidth="1" width="9.42578125"/>
    <col min="4672" max="4672" customWidth="1" width="9.42578125"/>
    <col min="4673" max="4673" customWidth="1" width="9.42578125"/>
    <col min="4674" max="4674" customWidth="1" width="9.42578125"/>
    <col min="4675" max="4675" customWidth="1" width="9.42578125"/>
    <col min="4676" max="4676" customWidth="1" width="9.42578125"/>
    <col min="4677" max="4677" customWidth="1" width="9.42578125"/>
    <col min="4678" max="4678" customWidth="1" width="9.42578125"/>
    <col min="4679" max="4679" customWidth="1" width="9.42578125"/>
    <col min="4680" max="4680" customWidth="1" width="9.42578125"/>
    <col min="4681" max="4681" customWidth="1" width="9.42578125"/>
    <col min="4682" max="4682" customWidth="1" width="9.42578125"/>
    <col min="4683" max="4683" customWidth="1" width="9.42578125"/>
    <col min="4684" max="4684" customWidth="1" width="9.42578125"/>
    <col min="4685" max="4685" customWidth="1" width="9.42578125"/>
    <col min="4686" max="4686" customWidth="1" width="9.42578125"/>
    <col min="4687" max="4687" customWidth="1" width="9.42578125"/>
    <col min="4688" max="4688" customWidth="1" width="9.42578125"/>
    <col min="4689" max="4689" customWidth="1" width="9.42578125"/>
    <col min="4690" max="4690" customWidth="1" width="9.42578125"/>
    <col min="4691" max="4691" customWidth="1" width="9.42578125"/>
    <col min="4692" max="4692" customWidth="1" width="9.42578125"/>
    <col min="4693" max="4693" customWidth="1" width="9.42578125"/>
    <col min="4694" max="4694" customWidth="1" width="9.42578125"/>
    <col min="4695" max="4695" customWidth="1" width="9.42578125"/>
    <col min="4696" max="4696" customWidth="1" width="9.42578125"/>
    <col min="4697" max="4697" customWidth="1" width="9.42578125"/>
    <col min="4698" max="4698" customWidth="1" width="9.42578125"/>
    <col min="4699" max="4699" customWidth="1" width="9.42578125"/>
    <col min="4700" max="4700" customWidth="1" width="9.42578125"/>
    <col min="4701" max="4701" customWidth="1" width="9.42578125"/>
    <col min="4702" max="4702" customWidth="1" width="9.42578125"/>
    <col min="4703" max="4703" customWidth="1" width="9.42578125"/>
    <col min="4704" max="4704" customWidth="1" width="9.42578125"/>
    <col min="4705" max="4705" customWidth="1" width="9.42578125"/>
    <col min="4706" max="4706" customWidth="1" width="9.42578125"/>
    <col min="4707" max="4707" customWidth="1" width="9.42578125"/>
    <col min="4708" max="4708" customWidth="1" width="9.42578125"/>
    <col min="4709" max="4709" customWidth="1" width="9.42578125"/>
    <col min="4710" max="4710" customWidth="1" width="9.42578125"/>
    <col min="4711" max="4711" customWidth="1" width="9.42578125"/>
    <col min="4712" max="4712" customWidth="1" width="9.42578125"/>
    <col min="4713" max="4713" customWidth="1" width="9.42578125"/>
    <col min="4714" max="4714" customWidth="1" width="9.42578125"/>
    <col min="4715" max="4715" customWidth="1" width="9.42578125"/>
    <col min="4716" max="4716" customWidth="1" width="9.42578125"/>
    <col min="4717" max="4717" customWidth="1" width="9.42578125"/>
    <col min="4718" max="4718" customWidth="1" width="9.42578125"/>
    <col min="4719" max="4719" customWidth="1" width="9.42578125"/>
    <col min="4720" max="4720" customWidth="1" width="9.42578125"/>
    <col min="4721" max="4721" customWidth="1" width="9.42578125"/>
    <col min="4722" max="4722" customWidth="1" width="9.42578125"/>
    <col min="4723" max="4723" customWidth="1" width="9.42578125"/>
    <col min="4724" max="4724" customWidth="1" width="9.42578125"/>
    <col min="4725" max="4725" customWidth="1" width="9.42578125"/>
    <col min="4726" max="4726" customWidth="1" width="9.42578125"/>
    <col min="4727" max="4727" customWidth="1" width="9.42578125"/>
    <col min="4728" max="4728" customWidth="1" width="9.42578125"/>
    <col min="4729" max="4729" customWidth="1" width="9.42578125"/>
    <col min="4730" max="4730" customWidth="1" width="9.42578125"/>
    <col min="4731" max="4731" customWidth="1" width="9.42578125"/>
    <col min="4732" max="4732" customWidth="1" width="9.42578125"/>
    <col min="4733" max="4733" customWidth="1" width="9.42578125"/>
    <col min="4734" max="4734" customWidth="1" width="9.42578125"/>
    <col min="4735" max="4735" customWidth="1" width="9.42578125"/>
    <col min="4736" max="4736" customWidth="1" width="9.42578125"/>
    <col min="4737" max="4737" customWidth="1" width="9.42578125"/>
    <col min="4738" max="4738" customWidth="1" width="9.42578125"/>
    <col min="4739" max="4739" customWidth="1" width="9.42578125"/>
    <col min="4740" max="4740" customWidth="1" width="9.42578125"/>
    <col min="4741" max="4741" customWidth="1" width="9.42578125"/>
    <col min="4742" max="4742" customWidth="1" width="9.42578125"/>
    <col min="4743" max="4743" customWidth="1" width="9.42578125"/>
    <col min="4744" max="4744" customWidth="1" width="9.42578125"/>
    <col min="4745" max="4745" customWidth="1" width="9.42578125"/>
    <col min="4746" max="4746" customWidth="1" width="9.42578125"/>
    <col min="4747" max="4747" customWidth="1" width="9.42578125"/>
    <col min="4748" max="4748" customWidth="1" width="9.42578125"/>
    <col min="4749" max="4749" customWidth="1" width="9.42578125"/>
    <col min="4750" max="4750" customWidth="1" width="9.42578125"/>
    <col min="4751" max="4751" customWidth="1" width="9.42578125"/>
    <col min="4752" max="4752" customWidth="1" width="9.42578125"/>
    <col min="4753" max="4753" customWidth="1" width="9.42578125"/>
    <col min="4754" max="4754" customWidth="1" width="9.42578125"/>
    <col min="4755" max="4755" customWidth="1" width="9.42578125"/>
    <col min="4756" max="4756" customWidth="1" width="9.42578125"/>
    <col min="4757" max="4757" customWidth="1" width="9.42578125"/>
    <col min="4758" max="4758" customWidth="1" width="9.42578125"/>
    <col min="4759" max="4759" customWidth="1" width="9.42578125"/>
    <col min="4760" max="4760" customWidth="1" width="9.42578125"/>
    <col min="4761" max="4761" customWidth="1" width="9.42578125"/>
    <col min="4762" max="4762" customWidth="1" width="9.42578125"/>
    <col min="4763" max="4763" customWidth="1" width="9.42578125"/>
    <col min="4764" max="4764" customWidth="1" width="9.42578125"/>
    <col min="4765" max="4765" customWidth="1" width="9.42578125"/>
    <col min="4766" max="4766" customWidth="1" width="9.42578125"/>
    <col min="4767" max="4767" customWidth="1" width="9.42578125"/>
    <col min="4768" max="4768" customWidth="1" width="9.42578125"/>
    <col min="4769" max="4769" customWidth="1" width="9.42578125"/>
    <col min="4770" max="4770" customWidth="1" width="9.42578125"/>
    <col min="4771" max="4771" customWidth="1" width="9.42578125"/>
    <col min="4772" max="4772" customWidth="1" width="9.42578125"/>
    <col min="4773" max="4773" customWidth="1" width="9.42578125"/>
    <col min="4774" max="4774" customWidth="1" width="9.42578125"/>
    <col min="4775" max="4775" customWidth="1" width="9.42578125"/>
    <col min="4776" max="4776" customWidth="1" width="9.42578125"/>
    <col min="4777" max="4777" customWidth="1" width="9.42578125"/>
    <col min="4778" max="4778" customWidth="1" width="9.42578125"/>
    <col min="4779" max="4779" customWidth="1" width="9.42578125"/>
    <col min="4780" max="4780" customWidth="1" width="9.42578125"/>
    <col min="4781" max="4781" customWidth="1" width="9.42578125"/>
    <col min="4782" max="4782" customWidth="1" width="9.42578125"/>
    <col min="4783" max="4783" customWidth="1" width="9.42578125"/>
    <col min="4784" max="4784" customWidth="1" width="9.42578125"/>
    <col min="4785" max="4785" customWidth="1" width="9.42578125"/>
    <col min="4786" max="4786" customWidth="1" width="9.42578125"/>
    <col min="4787" max="4787" customWidth="1" width="9.42578125"/>
    <col min="4788" max="4788" customWidth="1" width="9.42578125"/>
    <col min="4789" max="4789" customWidth="1" width="9.42578125"/>
    <col min="4790" max="4790" customWidth="1" width="9.42578125"/>
    <col min="4791" max="4791" customWidth="1" width="9.42578125"/>
    <col min="4792" max="4792" customWidth="1" width="9.42578125"/>
    <col min="4793" max="4793" customWidth="1" width="9.42578125"/>
    <col min="4794" max="4794" customWidth="1" width="9.42578125"/>
    <col min="4795" max="4795" customWidth="1" width="9.42578125"/>
    <col min="4796" max="4796" customWidth="1" width="9.42578125"/>
    <col min="4797" max="4797" customWidth="1" width="9.42578125"/>
    <col min="4798" max="4798" customWidth="1" width="9.42578125"/>
    <col min="4799" max="4799" customWidth="1" width="9.42578125"/>
    <col min="4800" max="4800" customWidth="1" width="9.42578125"/>
    <col min="4801" max="4801" customWidth="1" width="9.42578125"/>
    <col min="4802" max="4802" customWidth="1" width="9.42578125"/>
    <col min="4803" max="4803" customWidth="1" width="9.42578125"/>
    <col min="4804" max="4804" customWidth="1" width="9.42578125"/>
    <col min="4805" max="4805" customWidth="1" width="9.42578125"/>
    <col min="4806" max="4806" customWidth="1" width="9.42578125"/>
    <col min="4807" max="4807" customWidth="1" width="9.42578125"/>
    <col min="4808" max="4808" customWidth="1" width="9.42578125"/>
    <col min="4809" max="4809" customWidth="1" width="9.42578125"/>
    <col min="4810" max="4810" customWidth="1" width="9.42578125"/>
    <col min="4811" max="4811" customWidth="1" width="9.42578125"/>
    <col min="4812" max="4812" customWidth="1" width="9.42578125"/>
    <col min="4813" max="4813" customWidth="1" width="9.42578125"/>
    <col min="4814" max="4814" customWidth="1" width="9.42578125"/>
    <col min="4815" max="4815" customWidth="1" width="9.42578125"/>
    <col min="4816" max="4816" customWidth="1" width="9.42578125"/>
    <col min="4817" max="4817" customWidth="1" width="9.42578125"/>
    <col min="4818" max="4818" customWidth="1" width="9.42578125"/>
    <col min="4819" max="4819" customWidth="1" width="9.42578125"/>
    <col min="4820" max="4820" customWidth="1" width="9.42578125"/>
    <col min="4821" max="4821" customWidth="1" width="9.42578125"/>
    <col min="4822" max="4822" customWidth="1" width="9.42578125"/>
    <col min="4823" max="4823" customWidth="1" width="9.42578125"/>
    <col min="4824" max="4824" customWidth="1" width="9.42578125"/>
    <col min="4825" max="4825" customWidth="1" width="9.42578125"/>
    <col min="4826" max="4826" customWidth="1" width="9.42578125"/>
    <col min="4827" max="4827" customWidth="1" width="9.42578125"/>
    <col min="4828" max="4828" customWidth="1" width="9.42578125"/>
    <col min="4829" max="4829" customWidth="1" width="9.42578125"/>
    <col min="4830" max="4830" customWidth="1" width="9.42578125"/>
    <col min="4831" max="4831" customWidth="1" width="9.42578125"/>
    <col min="4832" max="4832" customWidth="1" width="9.42578125"/>
    <col min="4833" max="4833" customWidth="1" width="9.42578125"/>
    <col min="4834" max="4834" customWidth="1" width="9.42578125"/>
    <col min="4835" max="4835" customWidth="1" width="9.42578125"/>
    <col min="4836" max="4836" customWidth="1" width="9.42578125"/>
    <col min="4837" max="4837" customWidth="1" width="9.42578125"/>
    <col min="4838" max="4838" customWidth="1" width="9.42578125"/>
    <col min="4839" max="4839" customWidth="1" width="9.42578125"/>
    <col min="4840" max="4840" customWidth="1" width="9.42578125"/>
    <col min="4841" max="4841" customWidth="1" width="9.42578125"/>
    <col min="4842" max="4842" customWidth="1" width="9.42578125"/>
    <col min="4843" max="4843" customWidth="1" width="9.42578125"/>
    <col min="4844" max="4844" customWidth="1" width="9.42578125"/>
    <col min="4845" max="4845" customWidth="1" width="9.42578125"/>
    <col min="4846" max="4846" customWidth="1" width="9.42578125"/>
    <col min="4847" max="4847" customWidth="1" width="9.42578125"/>
    <col min="4848" max="4848" customWidth="1" width="9.42578125"/>
    <col min="4849" max="4849" customWidth="1" width="9.42578125"/>
    <col min="4850" max="4850" customWidth="1" width="9.42578125"/>
    <col min="4851" max="4851" customWidth="1" width="9.42578125"/>
    <col min="4852" max="4852" customWidth="1" width="9.42578125"/>
    <col min="4853" max="4853" customWidth="1" width="9.42578125"/>
    <col min="4854" max="4854" customWidth="1" width="9.42578125"/>
    <col min="4855" max="4855" customWidth="1" width="9.42578125"/>
    <col min="4856" max="4856" customWidth="1" width="9.42578125"/>
    <col min="4857" max="4857" customWidth="1" width="9.42578125"/>
    <col min="4858" max="4858" customWidth="1" width="9.42578125"/>
    <col min="4859" max="4859" customWidth="1" width="9.42578125"/>
    <col min="4860" max="4860" customWidth="1" width="9.42578125"/>
    <col min="4861" max="4861" customWidth="1" width="9.42578125"/>
    <col min="4862" max="4862" customWidth="1" width="9.42578125"/>
    <col min="4863" max="4863" customWidth="1" width="9.42578125"/>
    <col min="4864" max="4864" customWidth="1" width="9.42578125"/>
    <col min="4865" max="4865" customWidth="1" width="9.42578125"/>
    <col min="4866" max="4866" customWidth="1" width="9.42578125"/>
    <col min="4867" max="4867" customWidth="1" width="9.42578125"/>
    <col min="4868" max="4868" customWidth="1" width="9.42578125"/>
    <col min="4869" max="4869" customWidth="1" width="9.42578125"/>
    <col min="4870" max="4870" customWidth="1" width="9.42578125"/>
    <col min="4871" max="4871" customWidth="1" width="9.42578125"/>
    <col min="4872" max="4872" customWidth="1" width="9.42578125"/>
    <col min="4873" max="4873" customWidth="1" width="9.42578125"/>
    <col min="4874" max="4874" customWidth="1" width="9.42578125"/>
    <col min="4875" max="4875" customWidth="1" width="9.42578125"/>
    <col min="4876" max="4876" customWidth="1" width="9.42578125"/>
    <col min="4877" max="4877" customWidth="1" width="9.42578125"/>
    <col min="4878" max="4878" customWidth="1" width="9.42578125"/>
    <col min="4879" max="4879" customWidth="1" width="9.42578125"/>
    <col min="4880" max="4880" customWidth="1" width="9.42578125"/>
    <col min="4881" max="4881" customWidth="1" width="9.42578125"/>
    <col min="4882" max="4882" customWidth="1" width="9.42578125"/>
    <col min="4883" max="4883" customWidth="1" width="9.42578125"/>
    <col min="4884" max="4884" customWidth="1" width="9.42578125"/>
    <col min="4885" max="4885" customWidth="1" width="9.42578125"/>
    <col min="4886" max="4886" customWidth="1" width="9.42578125"/>
    <col min="4887" max="4887" customWidth="1" width="9.42578125"/>
    <col min="4888" max="4888" customWidth="1" width="9.42578125"/>
    <col min="4889" max="4889" customWidth="1" width="9.42578125"/>
    <col min="4890" max="4890" customWidth="1" width="9.42578125"/>
    <col min="4891" max="4891" customWidth="1" width="9.42578125"/>
    <col min="4892" max="4892" customWidth="1" width="9.42578125"/>
    <col min="4893" max="4893" customWidth="1" width="9.42578125"/>
    <col min="4894" max="4894" customWidth="1" width="9.42578125"/>
    <col min="4895" max="4895" customWidth="1" width="9.42578125"/>
    <col min="4896" max="4896" customWidth="1" width="9.42578125"/>
    <col min="4897" max="4897" customWidth="1" width="9.42578125"/>
    <col min="4898" max="4898" customWidth="1" width="9.42578125"/>
    <col min="4899" max="4899" customWidth="1" width="9.42578125"/>
    <col min="4900" max="4900" customWidth="1" width="9.42578125"/>
    <col min="4901" max="4901" customWidth="1" width="9.42578125"/>
    <col min="4902" max="4902" customWidth="1" width="9.42578125"/>
    <col min="4903" max="4903" customWidth="1" width="9.42578125"/>
    <col min="4904" max="4904" customWidth="1" width="9.42578125"/>
    <col min="4905" max="4905" customWidth="1" width="9.42578125"/>
    <col min="4906" max="4906" customWidth="1" width="9.42578125"/>
    <col min="4907" max="4907" customWidth="1" width="9.42578125"/>
    <col min="4908" max="4908" customWidth="1" width="9.42578125"/>
    <col min="4909" max="4909" customWidth="1" width="9.42578125"/>
    <col min="4910" max="4910" customWidth="1" width="9.42578125"/>
    <col min="4911" max="4911" customWidth="1" width="9.42578125"/>
    <col min="4912" max="4912" customWidth="1" width="9.42578125"/>
    <col min="4913" max="4913" customWidth="1" width="9.42578125"/>
    <col min="4914" max="4914" customWidth="1" width="9.42578125"/>
    <col min="4915" max="4915" customWidth="1" width="9.42578125"/>
    <col min="4916" max="4916" customWidth="1" width="9.42578125"/>
    <col min="4917" max="4917" customWidth="1" width="9.42578125"/>
    <col min="4918" max="4918" customWidth="1" width="9.42578125"/>
    <col min="4919" max="4919" customWidth="1" width="9.42578125"/>
    <col min="4920" max="4920" customWidth="1" width="9.42578125"/>
    <col min="4921" max="4921" customWidth="1" width="9.42578125"/>
    <col min="4922" max="4922" customWidth="1" width="9.42578125"/>
    <col min="4923" max="4923" customWidth="1" width="9.42578125"/>
    <col min="4924" max="4924" customWidth="1" width="9.42578125"/>
    <col min="4925" max="4925" customWidth="1" width="9.42578125"/>
    <col min="4926" max="4926" customWidth="1" width="9.42578125"/>
    <col min="4927" max="4927" customWidth="1" width="9.42578125"/>
    <col min="4928" max="4928" customWidth="1" width="9.42578125"/>
    <col min="4929" max="4929" customWidth="1" width="9.42578125"/>
    <col min="4930" max="4930" customWidth="1" width="9.42578125"/>
    <col min="4931" max="4931" customWidth="1" width="9.42578125"/>
    <col min="4932" max="4932" customWidth="1" width="9.42578125"/>
    <col min="4933" max="4933" customWidth="1" width="9.42578125"/>
    <col min="4934" max="4934" customWidth="1" width="9.42578125"/>
    <col min="4935" max="4935" customWidth="1" width="9.42578125"/>
    <col min="4936" max="4936" customWidth="1" width="9.42578125"/>
    <col min="4937" max="4937" customWidth="1" width="9.42578125"/>
    <col min="4938" max="4938" customWidth="1" width="9.42578125"/>
    <col min="4939" max="4939" customWidth="1" width="9.42578125"/>
    <col min="4940" max="4940" customWidth="1" width="9.42578125"/>
    <col min="4941" max="4941" customWidth="1" width="9.42578125"/>
    <col min="4942" max="4942" customWidth="1" width="9.42578125"/>
    <col min="4943" max="4943" customWidth="1" width="9.42578125"/>
    <col min="4944" max="4944" customWidth="1" width="9.42578125"/>
    <col min="4945" max="4945" customWidth="1" width="9.42578125"/>
    <col min="4946" max="4946" customWidth="1" width="9.42578125"/>
    <col min="4947" max="4947" customWidth="1" width="9.42578125"/>
    <col min="4948" max="4948" customWidth="1" width="9.42578125"/>
    <col min="4949" max="4949" customWidth="1" width="9.42578125"/>
    <col min="4950" max="4950" customWidth="1" width="9.42578125"/>
    <col min="4951" max="4951" customWidth="1" width="9.42578125"/>
    <col min="4952" max="4952" customWidth="1" width="9.42578125"/>
    <col min="4953" max="4953" customWidth="1" width="9.42578125"/>
    <col min="4954" max="4954" customWidth="1" width="9.42578125"/>
    <col min="4955" max="4955" customWidth="1" width="9.42578125"/>
    <col min="4956" max="4956" customWidth="1" width="9.42578125"/>
    <col min="4957" max="4957" customWidth="1" width="9.42578125"/>
    <col min="4958" max="4958" customWidth="1" width="9.42578125"/>
    <col min="4959" max="4959" customWidth="1" width="9.42578125"/>
    <col min="4960" max="4960" customWidth="1" width="9.42578125"/>
    <col min="4961" max="4961" customWidth="1" width="9.42578125"/>
    <col min="4962" max="4962" customWidth="1" width="9.42578125"/>
    <col min="4963" max="4963" customWidth="1" width="9.42578125"/>
    <col min="4964" max="4964" customWidth="1" width="9.42578125"/>
    <col min="4965" max="4965" customWidth="1" width="9.42578125"/>
    <col min="4966" max="4966" customWidth="1" width="9.42578125"/>
    <col min="4967" max="4967" customWidth="1" width="9.42578125"/>
    <col min="4968" max="4968" customWidth="1" width="9.42578125"/>
    <col min="4969" max="4969" customWidth="1" width="9.42578125"/>
    <col min="4970" max="4970" customWidth="1" width="9.42578125"/>
    <col min="4971" max="4971" customWidth="1" width="9.42578125"/>
    <col min="4972" max="4972" customWidth="1" width="9.42578125"/>
    <col min="4973" max="4973" customWidth="1" width="9.42578125"/>
    <col min="4974" max="4974" customWidth="1" width="9.42578125"/>
    <col min="4975" max="4975" customWidth="1" width="9.42578125"/>
    <col min="4976" max="4976" customWidth="1" width="9.42578125"/>
    <col min="4977" max="4977" customWidth="1" width="9.42578125"/>
    <col min="4978" max="4978" customWidth="1" width="9.42578125"/>
    <col min="4979" max="4979" customWidth="1" width="9.42578125"/>
    <col min="4980" max="4980" customWidth="1" width="9.42578125"/>
    <col min="4981" max="4981" customWidth="1" width="9.42578125"/>
    <col min="4982" max="4982" customWidth="1" width="9.42578125"/>
    <col min="4983" max="4983" customWidth="1" width="9.42578125"/>
    <col min="4984" max="4984" customWidth="1" width="9.42578125"/>
    <col min="4985" max="4985" customWidth="1" width="9.42578125"/>
    <col min="4986" max="4986" customWidth="1" width="9.42578125"/>
    <col min="4987" max="4987" customWidth="1" width="9.42578125"/>
    <col min="4988" max="4988" customWidth="1" width="9.42578125"/>
    <col min="4989" max="4989" customWidth="1" width="9.42578125"/>
    <col min="4990" max="4990" customWidth="1" width="9.42578125"/>
    <col min="4991" max="4991" customWidth="1" width="9.42578125"/>
    <col min="4992" max="4992" customWidth="1" width="9.42578125"/>
    <col min="4993" max="4993" customWidth="1" width="9.42578125"/>
    <col min="4994" max="4994" customWidth="1" width="9.42578125"/>
    <col min="4995" max="4995" customWidth="1" width="9.42578125"/>
    <col min="4996" max="4996" customWidth="1" width="9.42578125"/>
    <col min="4997" max="4997" customWidth="1" width="9.42578125"/>
    <col min="4998" max="4998" customWidth="1" width="9.42578125"/>
    <col min="4999" max="4999" customWidth="1" width="9.42578125"/>
    <col min="5000" max="5000" customWidth="1" width="9.42578125"/>
    <col min="5001" max="5001" customWidth="1" width="9.42578125"/>
    <col min="5002" max="5002" customWidth="1" width="9.42578125"/>
    <col min="5003" max="5003" customWidth="1" width="9.42578125"/>
    <col min="5004" max="5004" customWidth="1" width="9.42578125"/>
    <col min="5005" max="5005" customWidth="1" width="9.42578125"/>
    <col min="5006" max="5006" customWidth="1" width="9.42578125"/>
    <col min="5007" max="5007" customWidth="1" width="9.42578125"/>
    <col min="5008" max="5008" customWidth="1" width="9.42578125"/>
    <col min="5009" max="5009" customWidth="1" width="9.42578125"/>
    <col min="5010" max="5010" customWidth="1" width="9.42578125"/>
    <col min="5011" max="5011" customWidth="1" width="9.42578125"/>
    <col min="5012" max="5012" customWidth="1" width="9.42578125"/>
    <col min="5013" max="5013" customWidth="1" width="9.42578125"/>
    <col min="5014" max="5014" customWidth="1" width="9.42578125"/>
    <col min="5015" max="5015" customWidth="1" width="9.42578125"/>
    <col min="5016" max="5016" customWidth="1" width="9.42578125"/>
    <col min="5017" max="5017" customWidth="1" width="9.42578125"/>
    <col min="5018" max="5018" customWidth="1" width="9.42578125"/>
    <col min="5019" max="5019" customWidth="1" width="9.42578125"/>
    <col min="5020" max="5020" customWidth="1" width="9.42578125"/>
    <col min="5021" max="5021" customWidth="1" width="9.42578125"/>
    <col min="5022" max="5022" customWidth="1" width="9.42578125"/>
    <col min="5023" max="5023" customWidth="1" width="9.42578125"/>
    <col min="5024" max="5024" customWidth="1" width="9.42578125"/>
    <col min="5025" max="5025" customWidth="1" width="9.42578125"/>
    <col min="5026" max="5026" customWidth="1" width="9.42578125"/>
    <col min="5027" max="5027" customWidth="1" width="9.42578125"/>
    <col min="5028" max="5028" customWidth="1" width="9.42578125"/>
    <col min="5029" max="5029" customWidth="1" width="9.42578125"/>
    <col min="5030" max="5030" customWidth="1" width="9.42578125"/>
    <col min="5031" max="5031" customWidth="1" width="9.42578125"/>
    <col min="5032" max="5032" customWidth="1" width="9.42578125"/>
    <col min="5033" max="5033" customWidth="1" width="9.42578125"/>
    <col min="5034" max="5034" customWidth="1" width="9.42578125"/>
    <col min="5035" max="5035" customWidth="1" width="9.42578125"/>
    <col min="5036" max="5036" customWidth="1" width="9.42578125"/>
    <col min="5037" max="5037" customWidth="1" width="9.42578125"/>
    <col min="5038" max="5038" customWidth="1" width="9.42578125"/>
    <col min="5039" max="5039" customWidth="1" width="9.42578125"/>
    <col min="5040" max="5040" customWidth="1" width="9.42578125"/>
    <col min="5041" max="5041" customWidth="1" width="9.42578125"/>
    <col min="5042" max="5042" customWidth="1" width="9.42578125"/>
    <col min="5043" max="5043" customWidth="1" width="9.42578125"/>
    <col min="5044" max="5044" customWidth="1" width="9.42578125"/>
    <col min="5045" max="5045" customWidth="1" width="9.42578125"/>
    <col min="5046" max="5046" customWidth="1" width="9.42578125"/>
    <col min="5047" max="5047" customWidth="1" width="9.42578125"/>
    <col min="5048" max="5048" customWidth="1" width="9.42578125"/>
    <col min="5049" max="5049" customWidth="1" width="9.42578125"/>
    <col min="5050" max="5050" customWidth="1" width="9.42578125"/>
    <col min="5051" max="5051" customWidth="1" width="9.42578125"/>
    <col min="5052" max="5052" customWidth="1" width="9.42578125"/>
    <col min="5053" max="5053" customWidth="1" width="9.42578125"/>
    <col min="5054" max="5054" customWidth="1" width="9.42578125"/>
    <col min="5055" max="5055" customWidth="1" width="9.42578125"/>
    <col min="5056" max="5056" customWidth="1" width="9.42578125"/>
    <col min="5057" max="5057" customWidth="1" width="9.42578125"/>
    <col min="5058" max="5058" customWidth="1" width="9.42578125"/>
    <col min="5059" max="5059" customWidth="1" width="9.42578125"/>
    <col min="5060" max="5060" customWidth="1" width="9.42578125"/>
    <col min="5061" max="5061" customWidth="1" width="9.42578125"/>
    <col min="5062" max="5062" customWidth="1" width="9.42578125"/>
    <col min="5063" max="5063" customWidth="1" width="9.42578125"/>
    <col min="5064" max="5064" customWidth="1" width="9.42578125"/>
    <col min="5065" max="5065" customWidth="1" width="9.42578125"/>
    <col min="5066" max="5066" customWidth="1" width="9.42578125"/>
    <col min="5067" max="5067" customWidth="1" width="9.42578125"/>
    <col min="5068" max="5068" customWidth="1" width="9.42578125"/>
    <col min="5069" max="5069" customWidth="1" width="9.42578125"/>
    <col min="5070" max="5070" customWidth="1" width="9.42578125"/>
    <col min="5071" max="5071" customWidth="1" width="9.42578125"/>
    <col min="5072" max="5072" customWidth="1" width="9.42578125"/>
    <col min="5073" max="5073" customWidth="1" width="9.42578125"/>
    <col min="5074" max="5074" customWidth="1" width="9.42578125"/>
    <col min="5075" max="5075" customWidth="1" width="9.42578125"/>
    <col min="5076" max="5076" customWidth="1" width="9.42578125"/>
    <col min="5077" max="5077" customWidth="1" width="9.42578125"/>
    <col min="5078" max="5078" customWidth="1" width="9.42578125"/>
    <col min="5079" max="5079" customWidth="1" width="9.42578125"/>
    <col min="5080" max="5080" customWidth="1" width="9.42578125"/>
    <col min="5081" max="5081" customWidth="1" width="9.42578125"/>
    <col min="5082" max="5082" customWidth="1" width="9.42578125"/>
    <col min="5083" max="5083" customWidth="1" width="9.42578125"/>
    <col min="5084" max="5084" customWidth="1" width="9.42578125"/>
    <col min="5085" max="5085" customWidth="1" width="9.42578125"/>
    <col min="5086" max="5086" customWidth="1" width="9.42578125"/>
    <col min="5087" max="5087" customWidth="1" width="9.42578125"/>
    <col min="5088" max="5088" customWidth="1" width="9.42578125"/>
    <col min="5089" max="5089" customWidth="1" width="9.42578125"/>
    <col min="5090" max="5090" customWidth="1" width="9.42578125"/>
    <col min="5091" max="5091" customWidth="1" width="9.42578125"/>
    <col min="5092" max="5092" customWidth="1" width="9.42578125"/>
    <col min="5093" max="5093" customWidth="1" width="9.42578125"/>
    <col min="5094" max="5094" customWidth="1" width="9.42578125"/>
    <col min="5095" max="5095" customWidth="1" width="9.42578125"/>
    <col min="5096" max="5096" customWidth="1" width="9.42578125"/>
    <col min="5097" max="5097" customWidth="1" width="9.42578125"/>
    <col min="5098" max="5098" customWidth="1" width="9.42578125"/>
    <col min="5099" max="5099" customWidth="1" width="9.42578125"/>
    <col min="5100" max="5100" customWidth="1" width="9.42578125"/>
    <col min="5101" max="5101" customWidth="1" width="9.42578125"/>
    <col min="5102" max="5102" customWidth="1" width="9.42578125"/>
    <col min="5103" max="5103" customWidth="1" width="9.42578125"/>
    <col min="5104" max="5104" customWidth="1" width="9.42578125"/>
    <col min="5105" max="5105" customWidth="1" width="9.42578125"/>
    <col min="5106" max="5106" customWidth="1" width="9.42578125"/>
    <col min="5107" max="5107" customWidth="1" width="9.42578125"/>
    <col min="5108" max="5108" customWidth="1" width="9.42578125"/>
    <col min="5109" max="5109" customWidth="1" width="9.42578125"/>
    <col min="5110" max="5110" customWidth="1" width="9.42578125"/>
    <col min="5111" max="5111" customWidth="1" width="9.42578125"/>
    <col min="5112" max="5112" customWidth="1" width="9.42578125"/>
    <col min="5113" max="5113" customWidth="1" width="9.42578125"/>
    <col min="5114" max="5114" customWidth="1" width="9.42578125"/>
    <col min="5115" max="5115" customWidth="1" width="9.42578125"/>
    <col min="5116" max="5116" customWidth="1" width="9.42578125"/>
    <col min="5117" max="5117" customWidth="1" width="9.42578125"/>
    <col min="5118" max="5118" customWidth="1" width="9.42578125"/>
    <col min="5119" max="5119" customWidth="1" width="9.42578125"/>
    <col min="5120" max="5120" customWidth="1" width="9.42578125"/>
    <col min="5121" max="5121" customWidth="1" width="9.42578125"/>
    <col min="5122" max="5122" customWidth="1" width="9.42578125"/>
    <col min="5123" max="5123" customWidth="1" width="9.42578125"/>
    <col min="5124" max="5124" customWidth="1" width="9.42578125"/>
    <col min="5125" max="5125" customWidth="1" width="9.42578125"/>
    <col min="5126" max="5126" customWidth="1" width="9.42578125"/>
    <col min="5127" max="5127" customWidth="1" width="9.42578125"/>
    <col min="5128" max="5128" customWidth="1" width="9.42578125"/>
    <col min="5129" max="5129" customWidth="1" width="9.42578125"/>
    <col min="5130" max="5130" customWidth="1" width="9.42578125"/>
    <col min="5131" max="5131" customWidth="1" width="9.42578125"/>
    <col min="5132" max="5132" customWidth="1" width="9.42578125"/>
    <col min="5133" max="5133" customWidth="1" width="9.42578125"/>
    <col min="5134" max="5134" customWidth="1" width="9.42578125"/>
    <col min="5135" max="5135" customWidth="1" width="9.42578125"/>
    <col min="5136" max="5136" customWidth="1" width="9.42578125"/>
    <col min="5137" max="5137" customWidth="1" width="9.42578125"/>
    <col min="5138" max="5138" customWidth="1" width="9.42578125"/>
    <col min="5139" max="5139" customWidth="1" width="9.42578125"/>
    <col min="5140" max="5140" customWidth="1" width="9.42578125"/>
    <col min="5141" max="5141" customWidth="1" width="9.42578125"/>
    <col min="5142" max="5142" customWidth="1" width="9.42578125"/>
    <col min="5143" max="5143" customWidth="1" width="9.42578125"/>
    <col min="5144" max="5144" customWidth="1" width="9.42578125"/>
    <col min="5145" max="5145" customWidth="1" width="9.42578125"/>
    <col min="5146" max="5146" customWidth="1" width="9.42578125"/>
    <col min="5147" max="5147" customWidth="1" width="9.42578125"/>
    <col min="5148" max="5148" customWidth="1" width="9.42578125"/>
    <col min="5149" max="5149" customWidth="1" width="9.42578125"/>
    <col min="5150" max="5150" customWidth="1" width="9.42578125"/>
    <col min="5151" max="5151" customWidth="1" width="9.42578125"/>
    <col min="5152" max="5152" customWidth="1" width="9.42578125"/>
    <col min="5153" max="5153" customWidth="1" width="9.42578125"/>
    <col min="5154" max="5154" customWidth="1" width="9.42578125"/>
    <col min="5155" max="5155" customWidth="1" width="9.42578125"/>
    <col min="5156" max="5156" customWidth="1" width="9.42578125"/>
    <col min="5157" max="5157" customWidth="1" width="9.42578125"/>
    <col min="5158" max="5158" customWidth="1" width="9.42578125"/>
    <col min="5159" max="5159" customWidth="1" width="9.42578125"/>
    <col min="5160" max="5160" customWidth="1" width="9.42578125"/>
    <col min="5161" max="5161" customWidth="1" width="9.42578125"/>
    <col min="5162" max="5162" customWidth="1" width="9.42578125"/>
    <col min="5163" max="5163" customWidth="1" width="9.42578125"/>
    <col min="5164" max="5164" customWidth="1" width="9.42578125"/>
    <col min="5165" max="5165" customWidth="1" width="9.42578125"/>
    <col min="5166" max="5166" customWidth="1" width="9.42578125"/>
    <col min="5167" max="5167" customWidth="1" width="9.42578125"/>
    <col min="5168" max="5168" customWidth="1" width="9.42578125"/>
    <col min="5169" max="5169" customWidth="1" width="9.42578125"/>
    <col min="5170" max="5170" customWidth="1" width="9.42578125"/>
    <col min="5171" max="5171" customWidth="1" width="9.42578125"/>
    <col min="5172" max="5172" customWidth="1" width="9.42578125"/>
    <col min="5173" max="5173" customWidth="1" width="9.42578125"/>
    <col min="5174" max="5174" customWidth="1" width="9.42578125"/>
    <col min="5175" max="5175" customWidth="1" width="9.42578125"/>
    <col min="5176" max="5176" customWidth="1" width="9.42578125"/>
    <col min="5177" max="5177" customWidth="1" width="9.42578125"/>
    <col min="5178" max="5178" customWidth="1" width="9.42578125"/>
    <col min="5179" max="5179" customWidth="1" width="9.42578125"/>
    <col min="5180" max="5180" customWidth="1" width="9.42578125"/>
    <col min="5181" max="5181" customWidth="1" width="9.42578125"/>
    <col min="5182" max="5182" customWidth="1" width="9.42578125"/>
    <col min="5183" max="5183" customWidth="1" width="9.42578125"/>
    <col min="5184" max="5184" customWidth="1" width="9.42578125"/>
    <col min="5185" max="5185" customWidth="1" width="9.42578125"/>
    <col min="5186" max="5186" customWidth="1" width="9.42578125"/>
    <col min="5187" max="5187" customWidth="1" width="9.42578125"/>
    <col min="5188" max="5188" customWidth="1" width="9.42578125"/>
    <col min="5189" max="5189" customWidth="1" width="9.42578125"/>
    <col min="5190" max="5190" customWidth="1" width="9.42578125"/>
    <col min="5191" max="5191" customWidth="1" width="9.42578125"/>
    <col min="5192" max="5192" customWidth="1" width="9.42578125"/>
    <col min="5193" max="5193" customWidth="1" width="9.42578125"/>
    <col min="5194" max="5194" customWidth="1" width="9.42578125"/>
    <col min="5195" max="5195" customWidth="1" width="9.42578125"/>
    <col min="5196" max="5196" customWidth="1" width="9.42578125"/>
    <col min="5197" max="5197" customWidth="1" width="9.42578125"/>
    <col min="5198" max="5198" customWidth="1" width="9.42578125"/>
    <col min="5199" max="5199" customWidth="1" width="9.42578125"/>
    <col min="5200" max="5200" customWidth="1" width="9.42578125"/>
    <col min="5201" max="5201" customWidth="1" width="9.42578125"/>
    <col min="5202" max="5202" customWidth="1" width="9.42578125"/>
    <col min="5203" max="5203" customWidth="1" width="9.42578125"/>
    <col min="5204" max="5204" customWidth="1" width="9.42578125"/>
    <col min="5205" max="5205" customWidth="1" width="9.42578125"/>
    <col min="5206" max="5206" customWidth="1" width="9.42578125"/>
    <col min="5207" max="5207" customWidth="1" width="9.42578125"/>
    <col min="5208" max="5208" customWidth="1" width="9.42578125"/>
    <col min="5209" max="5209" customWidth="1" width="9.42578125"/>
    <col min="5210" max="5210" customWidth="1" width="9.42578125"/>
    <col min="5211" max="5211" customWidth="1" width="9.42578125"/>
    <col min="5212" max="5212" customWidth="1" width="9.42578125"/>
    <col min="5213" max="5213" customWidth="1" width="9.42578125"/>
    <col min="5214" max="5214" customWidth="1" width="9.42578125"/>
    <col min="5215" max="5215" customWidth="1" width="9.42578125"/>
    <col min="5216" max="5216" customWidth="1" width="9.42578125"/>
    <col min="5217" max="5217" customWidth="1" width="9.42578125"/>
    <col min="5218" max="5218" customWidth="1" width="9.42578125"/>
    <col min="5219" max="5219" customWidth="1" width="9.42578125"/>
    <col min="5220" max="5220" customWidth="1" width="9.42578125"/>
    <col min="5221" max="5221" customWidth="1" width="9.42578125"/>
    <col min="5222" max="5222" customWidth="1" width="9.42578125"/>
    <col min="5223" max="5223" customWidth="1" width="9.42578125"/>
    <col min="5224" max="5224" customWidth="1" width="9.42578125"/>
    <col min="5225" max="5225" customWidth="1" width="9.42578125"/>
    <col min="5226" max="5226" customWidth="1" width="9.42578125"/>
    <col min="5227" max="5227" customWidth="1" width="9.42578125"/>
    <col min="5228" max="5228" customWidth="1" width="9.42578125"/>
    <col min="5229" max="5229" customWidth="1" width="9.42578125"/>
    <col min="5230" max="5230" customWidth="1" width="9.42578125"/>
    <col min="5231" max="5231" customWidth="1" width="9.42578125"/>
    <col min="5232" max="5232" customWidth="1" width="9.42578125"/>
    <col min="5233" max="5233" customWidth="1" width="9.42578125"/>
    <col min="5234" max="5234" customWidth="1" width="9.42578125"/>
    <col min="5235" max="5235" customWidth="1" width="9.42578125"/>
    <col min="5236" max="5236" customWidth="1" width="9.42578125"/>
    <col min="5237" max="5237" customWidth="1" width="9.42578125"/>
    <col min="5238" max="5238" customWidth="1" width="9.42578125"/>
    <col min="5239" max="5239" customWidth="1" width="9.42578125"/>
    <col min="5240" max="5240" customWidth="1" width="9.42578125"/>
    <col min="5241" max="5241" customWidth="1" width="9.42578125"/>
    <col min="5242" max="5242" customWidth="1" width="9.42578125"/>
    <col min="5243" max="5243" customWidth="1" width="9.42578125"/>
    <col min="5244" max="5244" customWidth="1" width="9.42578125"/>
    <col min="5245" max="5245" customWidth="1" width="9.42578125"/>
    <col min="5246" max="5246" customWidth="1" width="9.42578125"/>
    <col min="5247" max="5247" customWidth="1" width="9.42578125"/>
    <col min="5248" max="5248" customWidth="1" width="9.42578125"/>
    <col min="5249" max="5249" customWidth="1" width="9.42578125"/>
    <col min="5250" max="5250" customWidth="1" width="9.42578125"/>
    <col min="5251" max="5251" customWidth="1" width="9.42578125"/>
    <col min="5252" max="5252" customWidth="1" width="9.42578125"/>
    <col min="5253" max="5253" customWidth="1" width="9.42578125"/>
    <col min="5254" max="5254" customWidth="1" width="9.42578125"/>
    <col min="5255" max="5255" customWidth="1" width="9.42578125"/>
    <col min="5256" max="5256" customWidth="1" width="9.42578125"/>
    <col min="5257" max="5257" customWidth="1" width="9.42578125"/>
    <col min="5258" max="5258" customWidth="1" width="9.42578125"/>
    <col min="5259" max="5259" customWidth="1" width="9.42578125"/>
    <col min="5260" max="5260" customWidth="1" width="9.42578125"/>
    <col min="5261" max="5261" customWidth="1" width="9.42578125"/>
    <col min="5262" max="5262" customWidth="1" width="9.42578125"/>
    <col min="5263" max="5263" customWidth="1" width="9.42578125"/>
    <col min="5264" max="5264" customWidth="1" width="9.42578125"/>
    <col min="5265" max="5265" customWidth="1" width="9.42578125"/>
    <col min="5266" max="5266" customWidth="1" width="9.42578125"/>
    <col min="5267" max="5267" customWidth="1" width="9.42578125"/>
    <col min="5268" max="5268" customWidth="1" width="9.42578125"/>
    <col min="5269" max="5269" customWidth="1" width="9.42578125"/>
    <col min="5270" max="5270" customWidth="1" width="9.42578125"/>
    <col min="5271" max="5271" customWidth="1" width="9.42578125"/>
    <col min="5272" max="5272" customWidth="1" width="9.42578125"/>
    <col min="5273" max="5273" customWidth="1" width="9.42578125"/>
    <col min="5274" max="5274" customWidth="1" width="9.42578125"/>
    <col min="5275" max="5275" customWidth="1" width="9.42578125"/>
    <col min="5276" max="5276" customWidth="1" width="9.42578125"/>
    <col min="5277" max="5277" customWidth="1" width="9.42578125"/>
    <col min="5278" max="5278" customWidth="1" width="9.42578125"/>
    <col min="5279" max="5279" customWidth="1" width="9.42578125"/>
    <col min="5280" max="5280" customWidth="1" width="9.42578125"/>
    <col min="5281" max="5281" customWidth="1" width="9.42578125"/>
    <col min="5282" max="5282" customWidth="1" width="9.42578125"/>
    <col min="5283" max="5283" customWidth="1" width="9.42578125"/>
    <col min="5284" max="5284" customWidth="1" width="9.42578125"/>
    <col min="5285" max="5285" customWidth="1" width="9.42578125"/>
    <col min="5286" max="5286" customWidth="1" width="9.42578125"/>
    <col min="5287" max="5287" customWidth="1" width="9.42578125"/>
    <col min="5288" max="5288" customWidth="1" width="9.42578125"/>
    <col min="5289" max="5289" customWidth="1" width="9.42578125"/>
    <col min="5290" max="5290" customWidth="1" width="9.42578125"/>
    <col min="5291" max="5291" customWidth="1" width="9.42578125"/>
    <col min="5292" max="5292" customWidth="1" width="9.42578125"/>
    <col min="5293" max="5293" customWidth="1" width="9.42578125"/>
    <col min="5294" max="5294" customWidth="1" width="9.42578125"/>
    <col min="5295" max="5295" customWidth="1" width="9.42578125"/>
    <col min="5296" max="5296" customWidth="1" width="9.42578125"/>
    <col min="5297" max="5297" customWidth="1" width="9.42578125"/>
    <col min="5298" max="5298" customWidth="1" width="9.42578125"/>
    <col min="5299" max="5299" customWidth="1" width="9.42578125"/>
    <col min="5300" max="5300" customWidth="1" width="9.42578125"/>
    <col min="5301" max="5301" customWidth="1" width="9.42578125"/>
    <col min="5302" max="5302" customWidth="1" width="9.42578125"/>
    <col min="5303" max="5303" customWidth="1" width="9.42578125"/>
    <col min="5304" max="5304" customWidth="1" width="9.42578125"/>
    <col min="5305" max="5305" customWidth="1" width="9.42578125"/>
    <col min="5306" max="5306" customWidth="1" width="9.42578125"/>
    <col min="5307" max="5307" customWidth="1" width="9.42578125"/>
    <col min="5308" max="5308" customWidth="1" width="9.42578125"/>
    <col min="5309" max="5309" customWidth="1" width="9.42578125"/>
    <col min="5310" max="5310" customWidth="1" width="9.42578125"/>
    <col min="5311" max="5311" customWidth="1" width="9.42578125"/>
    <col min="5312" max="5312" customWidth="1" width="9.42578125"/>
    <col min="5313" max="5313" customWidth="1" width="9.42578125"/>
    <col min="5314" max="5314" customWidth="1" width="9.42578125"/>
    <col min="5315" max="5315" customWidth="1" width="9.42578125"/>
    <col min="5316" max="5316" customWidth="1" width="9.42578125"/>
    <col min="5317" max="5317" customWidth="1" width="9.42578125"/>
    <col min="5318" max="5318" customWidth="1" width="9.42578125"/>
    <col min="5319" max="5319" customWidth="1" width="9.42578125"/>
    <col min="5320" max="5320" customWidth="1" width="9.42578125"/>
    <col min="5321" max="5321" customWidth="1" width="9.42578125"/>
    <col min="5322" max="5322" customWidth="1" width="9.42578125"/>
    <col min="5323" max="5323" customWidth="1" width="9.42578125"/>
    <col min="5324" max="5324" customWidth="1" width="9.42578125"/>
    <col min="5325" max="5325" customWidth="1" width="9.42578125"/>
    <col min="5326" max="5326" customWidth="1" width="9.42578125"/>
    <col min="5327" max="5327" customWidth="1" width="9.42578125"/>
    <col min="5328" max="5328" customWidth="1" width="9.42578125"/>
    <col min="5329" max="5329" customWidth="1" width="9.42578125"/>
    <col min="5330" max="5330" customWidth="1" width="9.42578125"/>
    <col min="5331" max="5331" customWidth="1" width="9.42578125"/>
    <col min="5332" max="5332" customWidth="1" width="9.42578125"/>
    <col min="5333" max="5333" customWidth="1" width="9.42578125"/>
    <col min="5334" max="5334" customWidth="1" width="9.42578125"/>
    <col min="5335" max="5335" customWidth="1" width="9.42578125"/>
    <col min="5336" max="5336" customWidth="1" width="9.42578125"/>
    <col min="5337" max="5337" customWidth="1" width="9.42578125"/>
    <col min="5338" max="5338" customWidth="1" width="9.42578125"/>
    <col min="5339" max="5339" customWidth="1" width="9.42578125"/>
    <col min="5340" max="5340" customWidth="1" width="9.42578125"/>
    <col min="5341" max="5341" customWidth="1" width="9.42578125"/>
    <col min="5342" max="5342" customWidth="1" width="9.42578125"/>
    <col min="5343" max="5343" customWidth="1" width="9.42578125"/>
    <col min="5344" max="5344" customWidth="1" width="9.42578125"/>
    <col min="5345" max="5345" customWidth="1" width="9.42578125"/>
    <col min="5346" max="5346" customWidth="1" width="9.42578125"/>
    <col min="5347" max="5347" customWidth="1" width="9.42578125"/>
    <col min="5348" max="5348" customWidth="1" width="9.42578125"/>
    <col min="5349" max="5349" customWidth="1" width="9.42578125"/>
    <col min="5350" max="5350" customWidth="1" width="9.42578125"/>
    <col min="5351" max="5351" customWidth="1" width="9.42578125"/>
    <col min="5352" max="5352" customWidth="1" width="9.42578125"/>
    <col min="5353" max="5353" customWidth="1" width="9.42578125"/>
    <col min="5354" max="5354" customWidth="1" width="9.42578125"/>
    <col min="5355" max="5355" customWidth="1" width="9.42578125"/>
    <col min="5356" max="5356" customWidth="1" width="9.42578125"/>
    <col min="5357" max="5357" customWidth="1" width="9.42578125"/>
    <col min="5358" max="5358" customWidth="1" width="9.42578125"/>
    <col min="5359" max="5359" customWidth="1" width="9.42578125"/>
    <col min="5360" max="5360" customWidth="1" width="9.42578125"/>
    <col min="5361" max="5361" customWidth="1" width="9.42578125"/>
    <col min="5362" max="5362" customWidth="1" width="9.42578125"/>
    <col min="5363" max="5363" customWidth="1" width="9.42578125"/>
    <col min="5364" max="5364" customWidth="1" width="9.42578125"/>
    <col min="5365" max="5365" customWidth="1" width="9.42578125"/>
    <col min="5366" max="5366" customWidth="1" width="9.42578125"/>
    <col min="5367" max="5367" customWidth="1" width="9.42578125"/>
    <col min="5368" max="5368" customWidth="1" width="9.42578125"/>
    <col min="5369" max="5369" customWidth="1" width="9.42578125"/>
    <col min="5370" max="5370" customWidth="1" width="9.42578125"/>
    <col min="5371" max="5371" customWidth="1" width="9.42578125"/>
    <col min="5372" max="5372" customWidth="1" width="9.42578125"/>
    <col min="5373" max="5373" customWidth="1" width="9.42578125"/>
    <col min="5374" max="5374" customWidth="1" width="9.42578125"/>
    <col min="5375" max="5375" customWidth="1" width="9.42578125"/>
    <col min="5376" max="5376" customWidth="1" width="9.42578125"/>
    <col min="5377" max="5377" customWidth="1" width="9.42578125"/>
    <col min="5378" max="5378" customWidth="1" width="9.42578125"/>
    <col min="5379" max="5379" customWidth="1" width="9.42578125"/>
    <col min="5380" max="5380" customWidth="1" width="9.42578125"/>
    <col min="5381" max="5381" customWidth="1" width="9.42578125"/>
    <col min="5382" max="5382" customWidth="1" width="9.42578125"/>
    <col min="5383" max="5383" customWidth="1" width="9.42578125"/>
    <col min="5384" max="5384" customWidth="1" width="9.42578125"/>
    <col min="5385" max="5385" customWidth="1" width="9.42578125"/>
    <col min="5386" max="5386" customWidth="1" width="9.42578125"/>
    <col min="5387" max="5387" customWidth="1" width="9.42578125"/>
    <col min="5388" max="5388" customWidth="1" width="9.42578125"/>
    <col min="5389" max="5389" customWidth="1" width="9.42578125"/>
    <col min="5390" max="5390" customWidth="1" width="9.42578125"/>
    <col min="5391" max="5391" customWidth="1" width="9.42578125"/>
    <col min="5392" max="5392" customWidth="1" width="9.42578125"/>
    <col min="5393" max="5393" customWidth="1" width="9.42578125"/>
    <col min="5394" max="5394" customWidth="1" width="9.42578125"/>
    <col min="5395" max="5395" customWidth="1" width="9.42578125"/>
    <col min="5396" max="5396" customWidth="1" width="9.42578125"/>
    <col min="5397" max="5397" customWidth="1" width="9.42578125"/>
    <col min="5398" max="5398" customWidth="1" width="9.42578125"/>
    <col min="5399" max="5399" customWidth="1" width="9.42578125"/>
    <col min="5400" max="5400" customWidth="1" width="9.42578125"/>
    <col min="5401" max="5401" customWidth="1" width="9.42578125"/>
    <col min="5402" max="5402" customWidth="1" width="9.42578125"/>
    <col min="5403" max="5403" customWidth="1" width="9.42578125"/>
    <col min="5404" max="5404" customWidth="1" width="9.42578125"/>
    <col min="5405" max="5405" customWidth="1" width="9.42578125"/>
    <col min="5406" max="5406" customWidth="1" width="9.42578125"/>
    <col min="5407" max="5407" customWidth="1" width="9.42578125"/>
    <col min="5408" max="5408" customWidth="1" width="9.42578125"/>
    <col min="5409" max="5409" customWidth="1" width="9.42578125"/>
    <col min="5410" max="5410" customWidth="1" width="9.42578125"/>
    <col min="5411" max="5411" customWidth="1" width="9.42578125"/>
    <col min="5412" max="5412" customWidth="1" width="9.42578125"/>
    <col min="5413" max="5413" customWidth="1" width="9.42578125"/>
    <col min="5414" max="5414" customWidth="1" width="9.42578125"/>
    <col min="5415" max="5415" customWidth="1" width="9.42578125"/>
    <col min="5416" max="5416" customWidth="1" width="9.42578125"/>
    <col min="5417" max="5417" customWidth="1" width="9.42578125"/>
    <col min="5418" max="5418" customWidth="1" width="9.42578125"/>
    <col min="5419" max="5419" customWidth="1" width="9.42578125"/>
    <col min="5420" max="5420" customWidth="1" width="9.42578125"/>
    <col min="5421" max="5421" customWidth="1" width="9.42578125"/>
    <col min="5422" max="5422" customWidth="1" width="9.42578125"/>
    <col min="5423" max="5423" customWidth="1" width="9.42578125"/>
    <col min="5424" max="5424" customWidth="1" width="9.42578125"/>
    <col min="5425" max="5425" customWidth="1" width="9.42578125"/>
    <col min="5426" max="5426" customWidth="1" width="9.42578125"/>
    <col min="5427" max="5427" customWidth="1" width="9.42578125"/>
    <col min="5428" max="5428" customWidth="1" width="9.42578125"/>
    <col min="5429" max="5429" customWidth="1" width="9.42578125"/>
    <col min="5430" max="5430" customWidth="1" width="9.42578125"/>
    <col min="5431" max="5431" customWidth="1" width="9.42578125"/>
    <col min="5432" max="5432" customWidth="1" width="9.42578125"/>
    <col min="5433" max="5433" customWidth="1" width="9.42578125"/>
    <col min="5434" max="5434" customWidth="1" width="9.42578125"/>
    <col min="5435" max="5435" customWidth="1" width="9.42578125"/>
    <col min="5436" max="5436" customWidth="1" width="9.42578125"/>
    <col min="5437" max="5437" customWidth="1" width="9.42578125"/>
    <col min="5438" max="5438" customWidth="1" width="9.42578125"/>
    <col min="5439" max="5439" customWidth="1" width="9.42578125"/>
    <col min="5440" max="5440" customWidth="1" width="9.42578125"/>
    <col min="5441" max="5441" customWidth="1" width="9.42578125"/>
    <col min="5442" max="5442" customWidth="1" width="9.42578125"/>
    <col min="5443" max="5443" customWidth="1" width="9.42578125"/>
    <col min="5444" max="5444" customWidth="1" width="9.42578125"/>
    <col min="5445" max="5445" customWidth="1" width="9.42578125"/>
    <col min="5446" max="5446" customWidth="1" width="9.42578125"/>
    <col min="5447" max="5447" customWidth="1" width="9.42578125"/>
    <col min="5448" max="5448" customWidth="1" width="9.42578125"/>
    <col min="5449" max="5449" customWidth="1" width="9.42578125"/>
    <col min="5450" max="5450" customWidth="1" width="9.42578125"/>
    <col min="5451" max="5451" customWidth="1" width="9.42578125"/>
    <col min="5452" max="5452" customWidth="1" width="9.42578125"/>
    <col min="5453" max="5453" customWidth="1" width="9.42578125"/>
    <col min="5454" max="5454" customWidth="1" width="9.42578125"/>
    <col min="5455" max="5455" customWidth="1" width="9.42578125"/>
    <col min="5456" max="5456" customWidth="1" width="9.42578125"/>
    <col min="5457" max="5457" customWidth="1" width="9.42578125"/>
    <col min="5458" max="5458" customWidth="1" width="9.42578125"/>
    <col min="5459" max="5459" customWidth="1" width="9.42578125"/>
    <col min="5460" max="5460" customWidth="1" width="9.42578125"/>
    <col min="5461" max="5461" customWidth="1" width="9.42578125"/>
    <col min="5462" max="5462" customWidth="1" width="9.42578125"/>
    <col min="5463" max="5463" customWidth="1" width="9.42578125"/>
    <col min="5464" max="5464" customWidth="1" width="9.42578125"/>
    <col min="5465" max="5465" customWidth="1" width="9.42578125"/>
    <col min="5466" max="5466" customWidth="1" width="9.42578125"/>
    <col min="5467" max="5467" customWidth="1" width="9.42578125"/>
    <col min="5468" max="5468" customWidth="1" width="9.42578125"/>
    <col min="5469" max="5469" customWidth="1" width="9.42578125"/>
    <col min="5470" max="5470" customWidth="1" width="9.42578125"/>
    <col min="5471" max="5471" customWidth="1" width="9.42578125"/>
    <col min="5472" max="5472" customWidth="1" width="9.42578125"/>
    <col min="5473" max="5473" customWidth="1" width="9.42578125"/>
    <col min="5474" max="5474" customWidth="1" width="9.42578125"/>
    <col min="5475" max="5475" customWidth="1" width="9.42578125"/>
    <col min="5476" max="5476" customWidth="1" width="9.42578125"/>
    <col min="5477" max="5477" customWidth="1" width="9.42578125"/>
    <col min="5478" max="5478" customWidth="1" width="9.42578125"/>
    <col min="5479" max="5479" customWidth="1" width="9.42578125"/>
    <col min="5480" max="5480" customWidth="1" width="9.42578125"/>
    <col min="5481" max="5481" customWidth="1" width="9.42578125"/>
    <col min="5482" max="5482" customWidth="1" width="9.42578125"/>
    <col min="5483" max="5483" customWidth="1" width="9.42578125"/>
    <col min="5484" max="5484" customWidth="1" width="9.42578125"/>
    <col min="5485" max="5485" customWidth="1" width="9.42578125"/>
    <col min="5486" max="5486" customWidth="1" width="9.42578125"/>
    <col min="5487" max="5487" customWidth="1" width="9.42578125"/>
    <col min="5488" max="5488" customWidth="1" width="9.42578125"/>
    <col min="5489" max="5489" customWidth="1" width="9.42578125"/>
    <col min="5490" max="5490" customWidth="1" width="9.42578125"/>
    <col min="5491" max="5491" customWidth="1" width="9.42578125"/>
    <col min="5492" max="5492" customWidth="1" width="9.42578125"/>
    <col min="5493" max="5493" customWidth="1" width="9.42578125"/>
    <col min="5494" max="5494" customWidth="1" width="9.42578125"/>
    <col min="5495" max="5495" customWidth="1" width="9.42578125"/>
    <col min="5496" max="5496" customWidth="1" width="9.42578125"/>
    <col min="5497" max="5497" customWidth="1" width="9.42578125"/>
    <col min="5498" max="5498" customWidth="1" width="9.42578125"/>
    <col min="5499" max="5499" customWidth="1" width="9.42578125"/>
    <col min="5500" max="5500" customWidth="1" width="9.42578125"/>
    <col min="5501" max="5501" customWidth="1" width="9.42578125"/>
    <col min="5502" max="5502" customWidth="1" width="9.42578125"/>
    <col min="5503" max="5503" customWidth="1" width="9.42578125"/>
    <col min="5504" max="5504" customWidth="1" width="9.42578125"/>
    <col min="5505" max="5505" customWidth="1" width="9.42578125"/>
    <col min="5506" max="5506" customWidth="1" width="9.42578125"/>
    <col min="5507" max="5507" customWidth="1" width="9.42578125"/>
    <col min="5508" max="5508" customWidth="1" width="9.42578125"/>
    <col min="5509" max="5509" customWidth="1" width="9.42578125"/>
    <col min="5510" max="5510" customWidth="1" width="9.42578125"/>
    <col min="5511" max="5511" customWidth="1" width="9.42578125"/>
    <col min="5512" max="5512" customWidth="1" width="9.42578125"/>
    <col min="5513" max="5513" customWidth="1" width="9.42578125"/>
    <col min="5514" max="5514" customWidth="1" width="9.42578125"/>
    <col min="5515" max="5515" customWidth="1" width="9.42578125"/>
    <col min="5516" max="5516" customWidth="1" width="9.42578125"/>
    <col min="5517" max="5517" customWidth="1" width="9.42578125"/>
    <col min="5518" max="5518" customWidth="1" width="9.42578125"/>
    <col min="5519" max="5519" customWidth="1" width="9.42578125"/>
    <col min="5520" max="5520" customWidth="1" width="9.42578125"/>
    <col min="5521" max="5521" customWidth="1" width="9.42578125"/>
    <col min="5522" max="5522" customWidth="1" width="9.42578125"/>
    <col min="5523" max="5523" customWidth="1" width="9.42578125"/>
    <col min="5524" max="5524" customWidth="1" width="9.42578125"/>
    <col min="5525" max="5525" customWidth="1" width="9.42578125"/>
    <col min="5526" max="5526" customWidth="1" width="9.42578125"/>
    <col min="5527" max="5527" customWidth="1" width="9.42578125"/>
    <col min="5528" max="5528" customWidth="1" width="9.42578125"/>
    <col min="5529" max="5529" customWidth="1" width="9.42578125"/>
    <col min="5530" max="5530" customWidth="1" width="9.42578125"/>
    <col min="5531" max="5531" customWidth="1" width="9.42578125"/>
    <col min="5532" max="5532" customWidth="1" width="9.42578125"/>
    <col min="5533" max="5533" customWidth="1" width="9.42578125"/>
    <col min="5534" max="5534" customWidth="1" width="9.42578125"/>
    <col min="5535" max="5535" customWidth="1" width="9.42578125"/>
    <col min="5536" max="5536" customWidth="1" width="9.42578125"/>
    <col min="5537" max="5537" customWidth="1" width="9.42578125"/>
    <col min="5538" max="5538" customWidth="1" width="9.42578125"/>
    <col min="5539" max="5539" customWidth="1" width="9.42578125"/>
    <col min="5540" max="5540" customWidth="1" width="9.42578125"/>
    <col min="5541" max="5541" customWidth="1" width="9.42578125"/>
    <col min="5542" max="5542" customWidth="1" width="9.42578125"/>
    <col min="5543" max="5543" customWidth="1" width="9.42578125"/>
    <col min="5544" max="5544" customWidth="1" width="9.42578125"/>
    <col min="5545" max="5545" customWidth="1" width="9.42578125"/>
    <col min="5546" max="5546" customWidth="1" width="9.42578125"/>
    <col min="5547" max="5547" customWidth="1" width="9.42578125"/>
    <col min="5548" max="5548" customWidth="1" width="9.42578125"/>
    <col min="5549" max="5549" customWidth="1" width="9.42578125"/>
    <col min="5550" max="5550" customWidth="1" width="9.42578125"/>
    <col min="5551" max="5551" customWidth="1" width="9.42578125"/>
    <col min="5552" max="5552" customWidth="1" width="9.42578125"/>
    <col min="5553" max="5553" customWidth="1" width="9.42578125"/>
    <col min="5554" max="5554" customWidth="1" width="9.42578125"/>
    <col min="5555" max="5555" customWidth="1" width="9.42578125"/>
    <col min="5556" max="5556" customWidth="1" width="9.42578125"/>
    <col min="5557" max="5557" customWidth="1" width="9.42578125"/>
    <col min="5558" max="5558" customWidth="1" width="9.42578125"/>
    <col min="5559" max="5559" customWidth="1" width="9.42578125"/>
    <col min="5560" max="5560" customWidth="1" width="9.42578125"/>
    <col min="5561" max="5561" customWidth="1" width="9.42578125"/>
    <col min="5562" max="5562" customWidth="1" width="9.42578125"/>
    <col min="5563" max="5563" customWidth="1" width="9.42578125"/>
    <col min="5564" max="5564" customWidth="1" width="9.42578125"/>
    <col min="5565" max="5565" customWidth="1" width="9.42578125"/>
    <col min="5566" max="5566" customWidth="1" width="9.42578125"/>
    <col min="5567" max="5567" customWidth="1" width="9.42578125"/>
    <col min="5568" max="5568" customWidth="1" width="9.42578125"/>
    <col min="5569" max="5569" customWidth="1" width="9.42578125"/>
    <col min="5570" max="5570" customWidth="1" width="9.42578125"/>
    <col min="5571" max="5571" customWidth="1" width="9.42578125"/>
    <col min="5572" max="5572" customWidth="1" width="9.42578125"/>
    <col min="5573" max="5573" customWidth="1" width="9.42578125"/>
    <col min="5574" max="5574" customWidth="1" width="9.42578125"/>
    <col min="5575" max="5575" customWidth="1" width="9.42578125"/>
    <col min="5576" max="5576" customWidth="1" width="9.42578125"/>
    <col min="5577" max="5577" customWidth="1" width="9.42578125"/>
    <col min="5578" max="5578" customWidth="1" width="9.42578125"/>
    <col min="5579" max="5579" customWidth="1" width="9.42578125"/>
    <col min="5580" max="5580" customWidth="1" width="9.42578125"/>
    <col min="5581" max="5581" customWidth="1" width="9.42578125"/>
    <col min="5582" max="5582" customWidth="1" width="9.42578125"/>
    <col min="5583" max="5583" customWidth="1" width="9.42578125"/>
    <col min="5584" max="5584" customWidth="1" width="9.42578125"/>
    <col min="5585" max="5585" customWidth="1" width="9.42578125"/>
    <col min="5586" max="5586" customWidth="1" width="9.42578125"/>
    <col min="5587" max="5587" customWidth="1" width="9.42578125"/>
    <col min="5588" max="5588" customWidth="1" width="9.42578125"/>
    <col min="5589" max="5589" customWidth="1" width="9.42578125"/>
    <col min="5590" max="5590" customWidth="1" width="9.42578125"/>
    <col min="5591" max="5591" customWidth="1" width="9.42578125"/>
    <col min="5592" max="5592" customWidth="1" width="9.42578125"/>
    <col min="5593" max="5593" customWidth="1" width="9.42578125"/>
    <col min="5594" max="5594" customWidth="1" width="9.42578125"/>
    <col min="5595" max="5595" customWidth="1" width="9.42578125"/>
    <col min="5596" max="5596" customWidth="1" width="9.42578125"/>
    <col min="5597" max="5597" customWidth="1" width="9.42578125"/>
    <col min="5598" max="5598" customWidth="1" width="9.42578125"/>
    <col min="5599" max="5599" customWidth="1" width="9.42578125"/>
    <col min="5600" max="5600" customWidth="1" width="9.42578125"/>
    <col min="5601" max="5601" customWidth="1" width="9.42578125"/>
    <col min="5602" max="5602" customWidth="1" width="9.42578125"/>
    <col min="5603" max="5603" customWidth="1" width="9.42578125"/>
    <col min="5604" max="5604" customWidth="1" width="9.42578125"/>
    <col min="5605" max="5605" customWidth="1" width="9.42578125"/>
    <col min="5606" max="5606" customWidth="1" width="9.42578125"/>
    <col min="5607" max="5607" customWidth="1" width="9.42578125"/>
    <col min="5608" max="5608" customWidth="1" width="9.42578125"/>
    <col min="5609" max="5609" customWidth="1" width="9.42578125"/>
    <col min="5610" max="5610" customWidth="1" width="9.42578125"/>
    <col min="5611" max="5611" customWidth="1" width="9.42578125"/>
    <col min="5612" max="5612" customWidth="1" width="9.42578125"/>
    <col min="5613" max="5613" customWidth="1" width="9.42578125"/>
    <col min="5614" max="5614" customWidth="1" width="9.42578125"/>
    <col min="5615" max="5615" customWidth="1" width="9.42578125"/>
    <col min="5616" max="5616" customWidth="1" width="9.42578125"/>
    <col min="5617" max="5617" customWidth="1" width="9.42578125"/>
    <col min="5618" max="5618" customWidth="1" width="9.42578125"/>
    <col min="5619" max="5619" customWidth="1" width="9.42578125"/>
    <col min="5620" max="5620" customWidth="1" width="9.42578125"/>
    <col min="5621" max="5621" customWidth="1" width="9.42578125"/>
    <col min="5622" max="5622" customWidth="1" width="9.42578125"/>
    <col min="5623" max="5623" customWidth="1" width="9.42578125"/>
    <col min="5624" max="5624" customWidth="1" width="9.42578125"/>
    <col min="5625" max="5625" customWidth="1" width="9.42578125"/>
    <col min="5626" max="5626" customWidth="1" width="9.42578125"/>
    <col min="5627" max="5627" customWidth="1" width="9.42578125"/>
    <col min="5628" max="5628" customWidth="1" width="9.42578125"/>
    <col min="5629" max="5629" customWidth="1" width="9.42578125"/>
    <col min="5630" max="5630" customWidth="1" width="9.42578125"/>
    <col min="5631" max="5631" customWidth="1" width="9.42578125"/>
    <col min="5632" max="5632" customWidth="1" width="9.42578125"/>
    <col min="5633" max="5633" customWidth="1" width="9.42578125"/>
    <col min="5634" max="5634" customWidth="1" width="9.42578125"/>
    <col min="5635" max="5635" customWidth="1" width="9.42578125"/>
    <col min="5636" max="5636" customWidth="1" width="9.42578125"/>
    <col min="5637" max="5637" customWidth="1" width="9.42578125"/>
    <col min="5638" max="5638" customWidth="1" width="9.42578125"/>
    <col min="5639" max="5639" customWidth="1" width="9.42578125"/>
    <col min="5640" max="5640" customWidth="1" width="9.42578125"/>
    <col min="5641" max="5641" customWidth="1" width="9.42578125"/>
    <col min="5642" max="5642" customWidth="1" width="9.42578125"/>
    <col min="5643" max="5643" customWidth="1" width="9.42578125"/>
    <col min="5644" max="5644" customWidth="1" width="9.42578125"/>
    <col min="5645" max="5645" customWidth="1" width="9.42578125"/>
    <col min="5646" max="5646" customWidth="1" width="9.42578125"/>
    <col min="5647" max="5647" customWidth="1" width="9.42578125"/>
    <col min="5648" max="5648" customWidth="1" width="9.42578125"/>
    <col min="5649" max="5649" customWidth="1" width="9.42578125"/>
    <col min="5650" max="5650" customWidth="1" width="9.42578125"/>
    <col min="5651" max="5651" customWidth="1" width="9.42578125"/>
    <col min="5652" max="5652" customWidth="1" width="9.42578125"/>
    <col min="5653" max="5653" customWidth="1" width="9.42578125"/>
    <col min="5654" max="5654" customWidth="1" width="9.42578125"/>
    <col min="5655" max="5655" customWidth="1" width="9.42578125"/>
    <col min="5656" max="5656" customWidth="1" width="9.42578125"/>
    <col min="5657" max="5657" customWidth="1" width="9.42578125"/>
    <col min="5658" max="5658" customWidth="1" width="9.42578125"/>
    <col min="5659" max="5659" customWidth="1" width="9.42578125"/>
    <col min="5660" max="5660" customWidth="1" width="9.42578125"/>
    <col min="5661" max="5661" customWidth="1" width="9.42578125"/>
    <col min="5662" max="5662" customWidth="1" width="9.42578125"/>
    <col min="5663" max="5663" customWidth="1" width="9.42578125"/>
    <col min="5664" max="5664" customWidth="1" width="9.42578125"/>
    <col min="5665" max="5665" customWidth="1" width="9.42578125"/>
    <col min="5666" max="5666" customWidth="1" width="9.42578125"/>
    <col min="5667" max="5667" customWidth="1" width="9.42578125"/>
    <col min="5668" max="5668" customWidth="1" width="9.42578125"/>
    <col min="5669" max="5669" customWidth="1" width="9.42578125"/>
    <col min="5670" max="5670" customWidth="1" width="9.42578125"/>
    <col min="5671" max="5671" customWidth="1" width="9.42578125"/>
    <col min="5672" max="5672" customWidth="1" width="9.42578125"/>
    <col min="5673" max="5673" customWidth="1" width="9.42578125"/>
    <col min="5674" max="5674" customWidth="1" width="9.42578125"/>
    <col min="5675" max="5675" customWidth="1" width="9.42578125"/>
    <col min="5676" max="5676" customWidth="1" width="9.42578125"/>
    <col min="5677" max="5677" customWidth="1" width="9.42578125"/>
    <col min="5678" max="5678" customWidth="1" width="9.42578125"/>
    <col min="5679" max="5679" customWidth="1" width="9.42578125"/>
    <col min="5680" max="5680" customWidth="1" width="9.42578125"/>
    <col min="5681" max="5681" customWidth="1" width="9.42578125"/>
    <col min="5682" max="5682" customWidth="1" width="9.42578125"/>
    <col min="5683" max="5683" customWidth="1" width="9.42578125"/>
    <col min="5684" max="5684" customWidth="1" width="9.42578125"/>
    <col min="5685" max="5685" customWidth="1" width="9.42578125"/>
    <col min="5686" max="5686" customWidth="1" width="9.42578125"/>
    <col min="5687" max="5687" customWidth="1" width="9.42578125"/>
    <col min="5688" max="5688" customWidth="1" width="9.42578125"/>
    <col min="5689" max="5689" customWidth="1" width="9.42578125"/>
    <col min="5690" max="5690" customWidth="1" width="9.42578125"/>
    <col min="5691" max="5691" customWidth="1" width="9.42578125"/>
    <col min="5692" max="5692" customWidth="1" width="9.42578125"/>
    <col min="5693" max="5693" customWidth="1" width="9.42578125"/>
    <col min="5694" max="5694" customWidth="1" width="9.42578125"/>
    <col min="5695" max="5695" customWidth="1" width="9.42578125"/>
    <col min="5696" max="5696" customWidth="1" width="9.42578125"/>
    <col min="5697" max="5697" customWidth="1" width="9.42578125"/>
    <col min="5698" max="5698" customWidth="1" width="9.42578125"/>
    <col min="5699" max="5699" customWidth="1" width="9.42578125"/>
    <col min="5700" max="5700" customWidth="1" width="9.42578125"/>
    <col min="5701" max="5701" customWidth="1" width="9.42578125"/>
    <col min="5702" max="5702" customWidth="1" width="9.42578125"/>
    <col min="5703" max="5703" customWidth="1" width="9.42578125"/>
    <col min="5704" max="5704" customWidth="1" width="9.42578125"/>
    <col min="5705" max="5705" customWidth="1" width="9.42578125"/>
    <col min="5706" max="5706" customWidth="1" width="9.42578125"/>
    <col min="5707" max="5707" customWidth="1" width="9.42578125"/>
    <col min="5708" max="5708" customWidth="1" width="9.42578125"/>
    <col min="5709" max="5709" customWidth="1" width="9.42578125"/>
    <col min="5710" max="5710" customWidth="1" width="9.42578125"/>
    <col min="5711" max="5711" customWidth="1" width="9.42578125"/>
    <col min="5712" max="5712" customWidth="1" width="9.42578125"/>
    <col min="5713" max="5713" customWidth="1" width="9.42578125"/>
    <col min="5714" max="5714" customWidth="1" width="9.42578125"/>
    <col min="5715" max="5715" customWidth="1" width="9.42578125"/>
    <col min="5716" max="5716" customWidth="1" width="9.42578125"/>
    <col min="5717" max="5717" customWidth="1" width="9.42578125"/>
    <col min="5718" max="5718" customWidth="1" width="9.42578125"/>
    <col min="5719" max="5719" customWidth="1" width="9.42578125"/>
    <col min="5720" max="5720" customWidth="1" width="9.42578125"/>
    <col min="5721" max="5721" customWidth="1" width="9.42578125"/>
    <col min="5722" max="5722" customWidth="1" width="9.42578125"/>
    <col min="5723" max="5723" customWidth="1" width="9.42578125"/>
    <col min="5724" max="5724" customWidth="1" width="9.42578125"/>
    <col min="5725" max="5725" customWidth="1" width="9.42578125"/>
    <col min="5726" max="5726" customWidth="1" width="9.42578125"/>
    <col min="5727" max="5727" customWidth="1" width="9.42578125"/>
    <col min="5728" max="5728" customWidth="1" width="9.42578125"/>
    <col min="5729" max="5729" customWidth="1" width="9.42578125"/>
    <col min="5730" max="5730" customWidth="1" width="9.42578125"/>
    <col min="5731" max="5731" customWidth="1" width="9.42578125"/>
    <col min="5732" max="5732" customWidth="1" width="9.42578125"/>
    <col min="5733" max="5733" customWidth="1" width="9.42578125"/>
    <col min="5734" max="5734" customWidth="1" width="9.42578125"/>
    <col min="5735" max="5735" customWidth="1" width="9.42578125"/>
    <col min="5736" max="5736" customWidth="1" width="9.42578125"/>
    <col min="5737" max="5737" customWidth="1" width="9.42578125"/>
    <col min="5738" max="5738" customWidth="1" width="9.42578125"/>
    <col min="5739" max="5739" customWidth="1" width="9.42578125"/>
    <col min="5740" max="5740" customWidth="1" width="9.42578125"/>
    <col min="5741" max="5741" customWidth="1" width="9.42578125"/>
    <col min="5742" max="5742" customWidth="1" width="9.42578125"/>
    <col min="5743" max="5743" customWidth="1" width="9.42578125"/>
    <col min="5744" max="5744" customWidth="1" width="9.42578125"/>
    <col min="5745" max="5745" customWidth="1" width="9.42578125"/>
    <col min="5746" max="5746" customWidth="1" width="9.42578125"/>
    <col min="5747" max="5747" customWidth="1" width="9.42578125"/>
    <col min="5748" max="5748" customWidth="1" width="9.42578125"/>
    <col min="5749" max="5749" customWidth="1" width="9.42578125"/>
    <col min="5750" max="5750" customWidth="1" width="9.42578125"/>
    <col min="5751" max="5751" customWidth="1" width="9.42578125"/>
    <col min="5752" max="5752" customWidth="1" width="9.42578125"/>
    <col min="5753" max="5753" customWidth="1" width="9.42578125"/>
    <col min="5754" max="5754" customWidth="1" width="9.42578125"/>
    <col min="5755" max="5755" customWidth="1" width="9.42578125"/>
    <col min="5756" max="5756" customWidth="1" width="9.42578125"/>
    <col min="5757" max="5757" customWidth="1" width="9.42578125"/>
    <col min="5758" max="5758" customWidth="1" width="9.42578125"/>
    <col min="5759" max="5759" customWidth="1" width="9.42578125"/>
    <col min="5760" max="5760" customWidth="1" width="9.42578125"/>
    <col min="5761" max="5761" customWidth="1" width="9.42578125"/>
    <col min="5762" max="5762" customWidth="1" width="9.42578125"/>
    <col min="5763" max="5763" customWidth="1" width="9.42578125"/>
    <col min="5764" max="5764" customWidth="1" width="9.42578125"/>
    <col min="5765" max="5765" customWidth="1" width="9.42578125"/>
    <col min="5766" max="5766" customWidth="1" width="9.42578125"/>
    <col min="5767" max="5767" customWidth="1" width="9.42578125"/>
    <col min="5768" max="5768" customWidth="1" width="9.42578125"/>
    <col min="5769" max="5769" customWidth="1" width="9.42578125"/>
    <col min="5770" max="5770" customWidth="1" width="9.42578125"/>
    <col min="5771" max="5771" customWidth="1" width="9.42578125"/>
    <col min="5772" max="5772" customWidth="1" width="9.42578125"/>
    <col min="5773" max="5773" customWidth="1" width="9.42578125"/>
    <col min="5774" max="5774" customWidth="1" width="9.42578125"/>
    <col min="5775" max="5775" customWidth="1" width="9.42578125"/>
    <col min="5776" max="5776" customWidth="1" width="9.42578125"/>
    <col min="5777" max="5777" customWidth="1" width="9.42578125"/>
    <col min="5778" max="5778" customWidth="1" width="9.42578125"/>
    <col min="5779" max="5779" customWidth="1" width="9.42578125"/>
    <col min="5780" max="5780" customWidth="1" width="9.42578125"/>
    <col min="5781" max="5781" customWidth="1" width="9.42578125"/>
    <col min="5782" max="5782" customWidth="1" width="9.42578125"/>
    <col min="5783" max="5783" customWidth="1" width="9.42578125"/>
    <col min="5784" max="5784" customWidth="1" width="9.42578125"/>
    <col min="5785" max="5785" customWidth="1" width="9.42578125"/>
    <col min="5786" max="5786" customWidth="1" width="9.42578125"/>
    <col min="5787" max="5787" customWidth="1" width="9.42578125"/>
    <col min="5788" max="5788" customWidth="1" width="9.42578125"/>
    <col min="5789" max="5789" customWidth="1" width="9.42578125"/>
    <col min="5790" max="5790" customWidth="1" width="9.42578125"/>
    <col min="5791" max="5791" customWidth="1" width="9.42578125"/>
    <col min="5792" max="5792" customWidth="1" width="9.42578125"/>
    <col min="5793" max="5793" customWidth="1" width="9.42578125"/>
    <col min="5794" max="5794" customWidth="1" width="9.42578125"/>
    <col min="5795" max="5795" customWidth="1" width="9.42578125"/>
    <col min="5796" max="5796" customWidth="1" width="9.42578125"/>
    <col min="5797" max="5797" customWidth="1" width="9.42578125"/>
    <col min="5798" max="5798" customWidth="1" width="9.42578125"/>
    <col min="5799" max="5799" customWidth="1" width="9.42578125"/>
    <col min="5800" max="5800" customWidth="1" width="9.42578125"/>
    <col min="5801" max="5801" customWidth="1" width="9.42578125"/>
    <col min="5802" max="5802" customWidth="1" width="9.42578125"/>
    <col min="5803" max="5803" customWidth="1" width="9.42578125"/>
    <col min="5804" max="5804" customWidth="1" width="9.42578125"/>
    <col min="5805" max="5805" customWidth="1" width="9.42578125"/>
    <col min="5806" max="5806" customWidth="1" width="9.42578125"/>
    <col min="5807" max="5807" customWidth="1" width="9.42578125"/>
    <col min="5808" max="5808" customWidth="1" width="9.42578125"/>
    <col min="5809" max="5809" customWidth="1" width="9.42578125"/>
    <col min="5810" max="5810" customWidth="1" width="9.42578125"/>
    <col min="5811" max="5811" customWidth="1" width="9.42578125"/>
    <col min="5812" max="5812" customWidth="1" width="9.42578125"/>
    <col min="5813" max="5813" customWidth="1" width="9.42578125"/>
    <col min="5814" max="5814" customWidth="1" width="9.42578125"/>
    <col min="5815" max="5815" customWidth="1" width="9.42578125"/>
    <col min="5816" max="5816" customWidth="1" width="9.42578125"/>
    <col min="5817" max="5817" customWidth="1" width="9.42578125"/>
    <col min="5818" max="5818" customWidth="1" width="9.42578125"/>
    <col min="5819" max="5819" customWidth="1" width="9.42578125"/>
    <col min="5820" max="5820" customWidth="1" width="9.42578125"/>
    <col min="5821" max="5821" customWidth="1" width="9.42578125"/>
    <col min="5822" max="5822" customWidth="1" width="9.42578125"/>
    <col min="5823" max="5823" customWidth="1" width="9.42578125"/>
    <col min="5824" max="5824" customWidth="1" width="9.42578125"/>
    <col min="5825" max="5825" customWidth="1" width="9.42578125"/>
    <col min="5826" max="5826" customWidth="1" width="9.42578125"/>
    <col min="5827" max="5827" customWidth="1" width="9.42578125"/>
    <col min="5828" max="5828" customWidth="1" width="9.42578125"/>
    <col min="5829" max="5829" customWidth="1" width="9.42578125"/>
    <col min="5830" max="5830" customWidth="1" width="9.42578125"/>
    <col min="5831" max="5831" customWidth="1" width="9.42578125"/>
    <col min="5832" max="5832" customWidth="1" width="9.42578125"/>
    <col min="5833" max="5833" customWidth="1" width="9.42578125"/>
    <col min="5834" max="5834" customWidth="1" width="9.42578125"/>
    <col min="5835" max="5835" customWidth="1" width="9.42578125"/>
    <col min="5836" max="5836" customWidth="1" width="9.42578125"/>
    <col min="5837" max="5837" customWidth="1" width="9.42578125"/>
    <col min="5838" max="5838" customWidth="1" width="9.42578125"/>
    <col min="5839" max="5839" customWidth="1" width="9.42578125"/>
    <col min="5840" max="5840" customWidth="1" width="9.42578125"/>
    <col min="5841" max="5841" customWidth="1" width="9.42578125"/>
    <col min="5842" max="5842" customWidth="1" width="9.42578125"/>
    <col min="5843" max="5843" customWidth="1" width="9.42578125"/>
    <col min="5844" max="5844" customWidth="1" width="9.42578125"/>
    <col min="5845" max="5845" customWidth="1" width="9.42578125"/>
    <col min="5846" max="5846" customWidth="1" width="9.42578125"/>
    <col min="5847" max="5847" customWidth="1" width="9.42578125"/>
    <col min="5848" max="5848" customWidth="1" width="9.42578125"/>
    <col min="5849" max="5849" customWidth="1" width="9.42578125"/>
    <col min="5850" max="5850" customWidth="1" width="9.42578125"/>
    <col min="5851" max="5851" customWidth="1" width="9.42578125"/>
    <col min="5852" max="5852" customWidth="1" width="9.42578125"/>
    <col min="5853" max="5853" customWidth="1" width="9.42578125"/>
    <col min="5854" max="5854" customWidth="1" width="9.42578125"/>
    <col min="5855" max="5855" customWidth="1" width="9.42578125"/>
    <col min="5856" max="5856" customWidth="1" width="9.42578125"/>
    <col min="5857" max="5857" customWidth="1" width="9.42578125"/>
    <col min="5858" max="5858" customWidth="1" width="9.42578125"/>
    <col min="5859" max="5859" customWidth="1" width="9.42578125"/>
    <col min="5860" max="5860" customWidth="1" width="9.42578125"/>
    <col min="5861" max="5861" customWidth="1" width="9.42578125"/>
    <col min="5862" max="5862" customWidth="1" width="9.42578125"/>
    <col min="5863" max="5863" customWidth="1" width="9.42578125"/>
    <col min="5864" max="5864" customWidth="1" width="9.42578125"/>
    <col min="5865" max="5865" customWidth="1" width="9.42578125"/>
    <col min="5866" max="5866" customWidth="1" width="9.42578125"/>
    <col min="5867" max="5867" customWidth="1" width="9.42578125"/>
    <col min="5868" max="5868" customWidth="1" width="9.42578125"/>
    <col min="5869" max="5869" customWidth="1" width="9.42578125"/>
    <col min="5870" max="5870" customWidth="1" width="9.42578125"/>
    <col min="5871" max="5871" customWidth="1" width="9.42578125"/>
    <col min="5872" max="5872" customWidth="1" width="9.42578125"/>
    <col min="5873" max="5873" customWidth="1" width="9.42578125"/>
    <col min="5874" max="5874" customWidth="1" width="9.42578125"/>
    <col min="5875" max="5875" customWidth="1" width="9.42578125"/>
    <col min="5876" max="5876" customWidth="1" width="9.42578125"/>
    <col min="5877" max="5877" customWidth="1" width="9.42578125"/>
    <col min="5878" max="5878" customWidth="1" width="9.42578125"/>
    <col min="5879" max="5879" customWidth="1" width="9.42578125"/>
    <col min="5880" max="5880" customWidth="1" width="9.42578125"/>
    <col min="5881" max="5881" customWidth="1" width="9.42578125"/>
    <col min="5882" max="5882" customWidth="1" width="9.42578125"/>
    <col min="5883" max="5883" customWidth="1" width="9.42578125"/>
    <col min="5884" max="5884" customWidth="1" width="9.42578125"/>
    <col min="5885" max="5885" customWidth="1" width="9.42578125"/>
    <col min="5886" max="5886" customWidth="1" width="9.42578125"/>
    <col min="5887" max="5887" customWidth="1" width="9.42578125"/>
    <col min="5888" max="5888" customWidth="1" width="9.42578125"/>
    <col min="5889" max="5889" customWidth="1" width="9.42578125"/>
    <col min="5890" max="5890" customWidth="1" width="9.42578125"/>
    <col min="5891" max="5891" customWidth="1" width="9.42578125"/>
    <col min="5892" max="5892" customWidth="1" width="9.42578125"/>
    <col min="5893" max="5893" customWidth="1" width="9.42578125"/>
    <col min="5894" max="5894" customWidth="1" width="9.42578125"/>
    <col min="5895" max="5895" customWidth="1" width="9.42578125"/>
    <col min="5896" max="5896" customWidth="1" width="9.42578125"/>
    <col min="5897" max="5897" customWidth="1" width="9.42578125"/>
    <col min="5898" max="5898" customWidth="1" width="9.42578125"/>
    <col min="5899" max="5899" customWidth="1" width="9.42578125"/>
    <col min="5900" max="5900" customWidth="1" width="9.42578125"/>
    <col min="5901" max="5901" customWidth="1" width="9.42578125"/>
    <col min="5902" max="5902" customWidth="1" width="9.42578125"/>
    <col min="5903" max="5903" customWidth="1" width="9.42578125"/>
    <col min="5904" max="5904" customWidth="1" width="9.42578125"/>
    <col min="5905" max="5905" customWidth="1" width="9.42578125"/>
    <col min="5906" max="5906" customWidth="1" width="9.42578125"/>
    <col min="5907" max="5907" customWidth="1" width="9.42578125"/>
    <col min="5908" max="5908" customWidth="1" width="9.42578125"/>
    <col min="5909" max="5909" customWidth="1" width="9.42578125"/>
    <col min="5910" max="5910" customWidth="1" width="9.42578125"/>
    <col min="5911" max="5911" customWidth="1" width="9.42578125"/>
    <col min="5912" max="5912" customWidth="1" width="9.42578125"/>
    <col min="5913" max="5913" customWidth="1" width="9.42578125"/>
    <col min="5914" max="5914" customWidth="1" width="9.42578125"/>
    <col min="5915" max="5915" customWidth="1" width="9.42578125"/>
    <col min="5916" max="5916" customWidth="1" width="9.42578125"/>
    <col min="5917" max="5917" customWidth="1" width="9.42578125"/>
    <col min="5918" max="5918" customWidth="1" width="9.42578125"/>
    <col min="5919" max="5919" customWidth="1" width="9.42578125"/>
    <col min="5920" max="5920" customWidth="1" width="9.42578125"/>
    <col min="5921" max="5921" customWidth="1" width="9.42578125"/>
    <col min="5922" max="5922" customWidth="1" width="9.42578125"/>
    <col min="5923" max="5923" customWidth="1" width="9.42578125"/>
    <col min="5924" max="5924" customWidth="1" width="9.42578125"/>
    <col min="5925" max="5925" customWidth="1" width="9.42578125"/>
    <col min="5926" max="5926" customWidth="1" width="9.42578125"/>
    <col min="5927" max="5927" customWidth="1" width="9.42578125"/>
    <col min="5928" max="5928" customWidth="1" width="9.42578125"/>
    <col min="5929" max="5929" customWidth="1" width="9.42578125"/>
    <col min="5930" max="5930" customWidth="1" width="9.42578125"/>
    <col min="5931" max="5931" customWidth="1" width="9.42578125"/>
    <col min="5932" max="5932" customWidth="1" width="9.42578125"/>
    <col min="5933" max="5933" customWidth="1" width="9.42578125"/>
    <col min="5934" max="5934" customWidth="1" width="9.42578125"/>
    <col min="5935" max="5935" customWidth="1" width="9.42578125"/>
    <col min="5936" max="5936" customWidth="1" width="9.42578125"/>
    <col min="5937" max="5937" customWidth="1" width="9.42578125"/>
    <col min="5938" max="5938" customWidth="1" width="9.42578125"/>
    <col min="5939" max="5939" customWidth="1" width="9.42578125"/>
    <col min="5940" max="5940" customWidth="1" width="9.42578125"/>
    <col min="5941" max="5941" customWidth="1" width="9.42578125"/>
    <col min="5942" max="5942" customWidth="1" width="9.42578125"/>
    <col min="5943" max="5943" customWidth="1" width="9.42578125"/>
    <col min="5944" max="5944" customWidth="1" width="9.42578125"/>
    <col min="5945" max="5945" customWidth="1" width="9.42578125"/>
    <col min="5946" max="5946" customWidth="1" width="9.42578125"/>
    <col min="5947" max="5947" customWidth="1" width="9.42578125"/>
    <col min="5948" max="5948" customWidth="1" width="9.42578125"/>
    <col min="5949" max="5949" customWidth="1" width="9.42578125"/>
    <col min="5950" max="5950" customWidth="1" width="9.42578125"/>
    <col min="5951" max="5951" customWidth="1" width="9.42578125"/>
    <col min="5952" max="5952" customWidth="1" width="9.42578125"/>
    <col min="5953" max="5953" customWidth="1" width="9.42578125"/>
    <col min="5954" max="5954" customWidth="1" width="9.42578125"/>
    <col min="5955" max="5955" customWidth="1" width="9.42578125"/>
    <col min="5956" max="5956" customWidth="1" width="9.42578125"/>
    <col min="5957" max="5957" customWidth="1" width="9.42578125"/>
    <col min="5958" max="5958" customWidth="1" width="9.42578125"/>
    <col min="5959" max="5959" customWidth="1" width="9.42578125"/>
    <col min="5960" max="5960" customWidth="1" width="9.42578125"/>
    <col min="5961" max="5961" customWidth="1" width="9.42578125"/>
    <col min="5962" max="5962" customWidth="1" width="9.42578125"/>
    <col min="5963" max="5963" customWidth="1" width="9.42578125"/>
    <col min="5964" max="5964" customWidth="1" width="9.42578125"/>
    <col min="5965" max="5965" customWidth="1" width="9.42578125"/>
    <col min="5966" max="5966" customWidth="1" width="9.42578125"/>
    <col min="5967" max="5967" customWidth="1" width="9.42578125"/>
    <col min="5968" max="5968" customWidth="1" width="9.42578125"/>
    <col min="5969" max="5969" customWidth="1" width="9.42578125"/>
    <col min="5970" max="5970" customWidth="1" width="9.42578125"/>
    <col min="5971" max="5971" customWidth="1" width="9.42578125"/>
    <col min="5972" max="5972" customWidth="1" width="9.42578125"/>
    <col min="5973" max="5973" customWidth="1" width="9.42578125"/>
    <col min="5974" max="5974" customWidth="1" width="9.42578125"/>
    <col min="5975" max="5975" customWidth="1" width="9.42578125"/>
    <col min="5976" max="5976" customWidth="1" width="9.42578125"/>
    <col min="5977" max="5977" customWidth="1" width="9.42578125"/>
    <col min="5978" max="5978" customWidth="1" width="9.42578125"/>
    <col min="5979" max="5979" customWidth="1" width="9.42578125"/>
    <col min="5980" max="5980" customWidth="1" width="9.42578125"/>
    <col min="5981" max="5981" customWidth="1" width="9.42578125"/>
    <col min="5982" max="5982" customWidth="1" width="9.42578125"/>
    <col min="5983" max="5983" customWidth="1" width="9.42578125"/>
    <col min="5984" max="5984" customWidth="1" width="9.42578125"/>
    <col min="5985" max="5985" customWidth="1" width="9.42578125"/>
    <col min="5986" max="5986" customWidth="1" width="9.42578125"/>
    <col min="5987" max="5987" customWidth="1" width="9.42578125"/>
    <col min="5988" max="5988" customWidth="1" width="9.42578125"/>
    <col min="5989" max="5989" customWidth="1" width="9.42578125"/>
    <col min="5990" max="5990" customWidth="1" width="9.42578125"/>
    <col min="5991" max="5991" customWidth="1" width="9.42578125"/>
    <col min="5992" max="5992" customWidth="1" width="9.42578125"/>
    <col min="5993" max="5993" customWidth="1" width="9.42578125"/>
    <col min="5994" max="5994" customWidth="1" width="9.42578125"/>
    <col min="5995" max="5995" customWidth="1" width="9.42578125"/>
    <col min="5996" max="5996" customWidth="1" width="9.42578125"/>
    <col min="5997" max="5997" customWidth="1" width="9.42578125"/>
    <col min="5998" max="5998" customWidth="1" width="9.42578125"/>
    <col min="5999" max="5999" customWidth="1" width="9.42578125"/>
    <col min="6000" max="6000" customWidth="1" width="9.42578125"/>
    <col min="6001" max="6001" customWidth="1" width="9.42578125"/>
    <col min="6002" max="6002" customWidth="1" width="9.42578125"/>
    <col min="6003" max="6003" customWidth="1" width="9.42578125"/>
    <col min="6004" max="6004" customWidth="1" width="9.42578125"/>
    <col min="6005" max="6005" customWidth="1" width="9.42578125"/>
    <col min="6006" max="6006" customWidth="1" width="9.42578125"/>
    <col min="6007" max="6007" customWidth="1" width="9.42578125"/>
    <col min="6008" max="6008" customWidth="1" width="9.42578125"/>
    <col min="6009" max="6009" customWidth="1" width="9.42578125"/>
    <col min="6010" max="6010" customWidth="1" width="9.42578125"/>
    <col min="6011" max="6011" customWidth="1" width="9.42578125"/>
    <col min="6012" max="6012" customWidth="1" width="9.42578125"/>
    <col min="6013" max="6013" customWidth="1" width="9.42578125"/>
    <col min="6014" max="6014" customWidth="1" width="9.42578125"/>
    <col min="6015" max="6015" customWidth="1" width="9.42578125"/>
    <col min="6016" max="6016" customWidth="1" width="9.42578125"/>
    <col min="6017" max="6017" customWidth="1" width="9.42578125"/>
    <col min="6018" max="6018" customWidth="1" width="9.42578125"/>
    <col min="6019" max="6019" customWidth="1" width="9.42578125"/>
    <col min="6020" max="6020" customWidth="1" width="9.42578125"/>
    <col min="6021" max="6021" customWidth="1" width="9.42578125"/>
    <col min="6022" max="6022" customWidth="1" width="9.42578125"/>
    <col min="6023" max="6023" customWidth="1" width="9.42578125"/>
    <col min="6024" max="6024" customWidth="1" width="9.42578125"/>
    <col min="6025" max="6025" customWidth="1" width="9.42578125"/>
    <col min="6026" max="6026" customWidth="1" width="9.42578125"/>
    <col min="6027" max="6027" customWidth="1" width="9.42578125"/>
    <col min="6028" max="6028" customWidth="1" width="9.42578125"/>
    <col min="6029" max="6029" customWidth="1" width="9.42578125"/>
    <col min="6030" max="6030" customWidth="1" width="9.42578125"/>
    <col min="6031" max="6031" customWidth="1" width="9.42578125"/>
    <col min="6032" max="6032" customWidth="1" width="9.42578125"/>
    <col min="6033" max="6033" customWidth="1" width="9.42578125"/>
    <col min="6034" max="6034" customWidth="1" width="9.42578125"/>
    <col min="6035" max="6035" customWidth="1" width="9.42578125"/>
    <col min="6036" max="6036" customWidth="1" width="9.42578125"/>
    <col min="6037" max="6037" customWidth="1" width="9.42578125"/>
    <col min="6038" max="6038" customWidth="1" width="9.42578125"/>
    <col min="6039" max="6039" customWidth="1" width="9.42578125"/>
    <col min="6040" max="6040" customWidth="1" width="9.42578125"/>
    <col min="6041" max="6041" customWidth="1" width="9.42578125"/>
    <col min="6042" max="6042" customWidth="1" width="9.42578125"/>
    <col min="6043" max="6043" customWidth="1" width="9.42578125"/>
    <col min="6044" max="6044" customWidth="1" width="9.42578125"/>
    <col min="6045" max="6045" customWidth="1" width="9.42578125"/>
    <col min="6046" max="6046" customWidth="1" width="9.42578125"/>
    <col min="6047" max="6047" customWidth="1" width="9.42578125"/>
    <col min="6048" max="6048" customWidth="1" width="9.42578125"/>
    <col min="6049" max="6049" customWidth="1" width="9.42578125"/>
    <col min="6050" max="6050" customWidth="1" width="9.42578125"/>
    <col min="6051" max="6051" customWidth="1" width="9.42578125"/>
    <col min="6052" max="6052" customWidth="1" width="9.42578125"/>
    <col min="6053" max="6053" customWidth="1" width="9.42578125"/>
    <col min="6054" max="6054" customWidth="1" width="9.42578125"/>
    <col min="6055" max="6055" customWidth="1" width="9.42578125"/>
    <col min="6056" max="6056" customWidth="1" width="9.42578125"/>
    <col min="6057" max="6057" customWidth="1" width="9.42578125"/>
    <col min="6058" max="6058" customWidth="1" width="9.42578125"/>
    <col min="6059" max="6059" customWidth="1" width="9.42578125"/>
    <col min="6060" max="6060" customWidth="1" width="9.42578125"/>
    <col min="6061" max="6061" customWidth="1" width="9.42578125"/>
    <col min="6062" max="6062" customWidth="1" width="9.42578125"/>
    <col min="6063" max="6063" customWidth="1" width="9.42578125"/>
    <col min="6064" max="6064" customWidth="1" width="9.42578125"/>
    <col min="6065" max="6065" customWidth="1" width="9.42578125"/>
    <col min="6066" max="6066" customWidth="1" width="9.42578125"/>
    <col min="6067" max="6067" customWidth="1" width="9.42578125"/>
    <col min="6068" max="6068" customWidth="1" width="9.42578125"/>
    <col min="6069" max="6069" customWidth="1" width="9.42578125"/>
    <col min="6070" max="6070" customWidth="1" width="9.42578125"/>
    <col min="6071" max="6071" customWidth="1" width="9.42578125"/>
    <col min="6072" max="6072" customWidth="1" width="9.42578125"/>
    <col min="6073" max="6073" customWidth="1" width="9.42578125"/>
    <col min="6074" max="6074" customWidth="1" width="9.42578125"/>
    <col min="6075" max="6075" customWidth="1" width="9.42578125"/>
    <col min="6076" max="6076" customWidth="1" width="9.42578125"/>
    <col min="6077" max="6077" customWidth="1" width="9.42578125"/>
    <col min="6078" max="6078" customWidth="1" width="9.42578125"/>
    <col min="6079" max="6079" customWidth="1" width="9.42578125"/>
    <col min="6080" max="6080" customWidth="1" width="9.42578125"/>
    <col min="6081" max="6081" customWidth="1" width="9.42578125"/>
    <col min="6082" max="6082" customWidth="1" width="9.42578125"/>
    <col min="6083" max="6083" customWidth="1" width="9.42578125"/>
    <col min="6084" max="6084" customWidth="1" width="9.42578125"/>
    <col min="6085" max="6085" customWidth="1" width="9.42578125"/>
    <col min="6086" max="6086" customWidth="1" width="9.42578125"/>
    <col min="6087" max="6087" customWidth="1" width="9.42578125"/>
    <col min="6088" max="6088" customWidth="1" width="9.42578125"/>
    <col min="6089" max="6089" customWidth="1" width="9.42578125"/>
    <col min="6090" max="6090" customWidth="1" width="9.42578125"/>
    <col min="6091" max="6091" customWidth="1" width="9.42578125"/>
    <col min="6092" max="6092" customWidth="1" width="9.42578125"/>
    <col min="6093" max="6093" customWidth="1" width="9.42578125"/>
    <col min="6094" max="6094" customWidth="1" width="9.42578125"/>
    <col min="6095" max="6095" customWidth="1" width="9.42578125"/>
    <col min="6096" max="6096" customWidth="1" width="9.42578125"/>
    <col min="6097" max="6097" customWidth="1" width="9.42578125"/>
    <col min="6098" max="6098" customWidth="1" width="9.42578125"/>
    <col min="6099" max="6099" customWidth="1" width="9.42578125"/>
    <col min="6100" max="6100" customWidth="1" width="9.42578125"/>
    <col min="6101" max="6101" customWidth="1" width="9.42578125"/>
    <col min="6102" max="6102" customWidth="1" width="9.42578125"/>
    <col min="6103" max="6103" customWidth="1" width="9.42578125"/>
    <col min="6104" max="6104" customWidth="1" width="9.42578125"/>
    <col min="6105" max="6105" customWidth="1" width="9.42578125"/>
    <col min="6106" max="6106" customWidth="1" width="9.42578125"/>
    <col min="6107" max="6107" customWidth="1" width="9.42578125"/>
    <col min="6108" max="6108" customWidth="1" width="9.42578125"/>
    <col min="6109" max="6109" customWidth="1" width="9.42578125"/>
    <col min="6110" max="6110" customWidth="1" width="9.42578125"/>
    <col min="6111" max="6111" customWidth="1" width="9.42578125"/>
    <col min="6112" max="6112" customWidth="1" width="9.42578125"/>
    <col min="6113" max="6113" customWidth="1" width="9.42578125"/>
    <col min="6114" max="6114" customWidth="1" width="9.42578125"/>
    <col min="6115" max="6115" customWidth="1" width="9.42578125"/>
    <col min="6116" max="6116" customWidth="1" width="9.42578125"/>
    <col min="6117" max="6117" customWidth="1" width="9.42578125"/>
    <col min="6118" max="6118" customWidth="1" width="9.42578125"/>
    <col min="6119" max="6119" customWidth="1" width="9.42578125"/>
    <col min="6120" max="6120" customWidth="1" width="9.42578125"/>
    <col min="6121" max="6121" customWidth="1" width="9.42578125"/>
    <col min="6122" max="6122" customWidth="1" width="9.42578125"/>
    <col min="6123" max="6123" customWidth="1" width="9.42578125"/>
    <col min="6124" max="6124" customWidth="1" width="9.42578125"/>
    <col min="6125" max="6125" customWidth="1" width="9.42578125"/>
    <col min="6126" max="6126" customWidth="1" width="9.42578125"/>
    <col min="6127" max="6127" customWidth="1" width="9.42578125"/>
    <col min="6128" max="6128" customWidth="1" width="9.42578125"/>
    <col min="6129" max="6129" customWidth="1" width="9.42578125"/>
    <col min="6130" max="6130" customWidth="1" width="9.42578125"/>
    <col min="6131" max="6131" customWidth="1" width="9.42578125"/>
    <col min="6132" max="6132" customWidth="1" width="9.42578125"/>
    <col min="6133" max="6133" customWidth="1" width="9.42578125"/>
    <col min="6134" max="6134" customWidth="1" width="9.42578125"/>
    <col min="6135" max="6135" customWidth="1" width="9.42578125"/>
    <col min="6136" max="6136" customWidth="1" width="9.42578125"/>
    <col min="6137" max="6137" customWidth="1" width="9.42578125"/>
    <col min="6138" max="6138" customWidth="1" width="9.42578125"/>
    <col min="6139" max="6139" customWidth="1" width="9.42578125"/>
    <col min="6140" max="6140" customWidth="1" width="9.42578125"/>
    <col min="6141" max="6141" customWidth="1" width="9.42578125"/>
    <col min="6142" max="6142" customWidth="1" width="9.42578125"/>
    <col min="6143" max="6143" customWidth="1" width="9.42578125"/>
    <col min="6144" max="6144" customWidth="1" width="9.42578125"/>
    <col min="6145" max="6145" customWidth="1" width="9.42578125"/>
    <col min="6146" max="6146" customWidth="1" width="9.42578125"/>
    <col min="6147" max="6147" customWidth="1" width="9.42578125"/>
    <col min="6148" max="6148" customWidth="1" width="9.42578125"/>
    <col min="6149" max="6149" customWidth="1" width="9.42578125"/>
    <col min="6150" max="6150" customWidth="1" width="9.42578125"/>
    <col min="6151" max="6151" customWidth="1" width="9.42578125"/>
    <col min="6152" max="6152" customWidth="1" width="9.42578125"/>
    <col min="6153" max="6153" customWidth="1" width="9.42578125"/>
    <col min="6154" max="6154" customWidth="1" width="9.42578125"/>
    <col min="6155" max="6155" customWidth="1" width="9.42578125"/>
    <col min="6156" max="6156" customWidth="1" width="9.42578125"/>
    <col min="6157" max="6157" customWidth="1" width="9.42578125"/>
    <col min="6158" max="6158" customWidth="1" width="9.42578125"/>
    <col min="6159" max="6159" customWidth="1" width="9.42578125"/>
    <col min="6160" max="6160" customWidth="1" width="9.42578125"/>
    <col min="6161" max="6161" customWidth="1" width="9.42578125"/>
    <col min="6162" max="6162" customWidth="1" width="9.42578125"/>
    <col min="6163" max="6163" customWidth="1" width="9.42578125"/>
    <col min="6164" max="6164" customWidth="1" width="9.42578125"/>
    <col min="6165" max="6165" customWidth="1" width="9.42578125"/>
    <col min="6166" max="6166" customWidth="1" width="9.42578125"/>
    <col min="6167" max="6167" customWidth="1" width="9.42578125"/>
    <col min="6168" max="6168" customWidth="1" width="9.42578125"/>
    <col min="6169" max="6169" customWidth="1" width="9.42578125"/>
    <col min="6170" max="6170" customWidth="1" width="9.42578125"/>
    <col min="6171" max="6171" customWidth="1" width="9.42578125"/>
    <col min="6172" max="6172" customWidth="1" width="9.42578125"/>
    <col min="6173" max="6173" customWidth="1" width="9.42578125"/>
    <col min="6174" max="6174" customWidth="1" width="9.42578125"/>
    <col min="6175" max="6175" customWidth="1" width="9.42578125"/>
    <col min="6176" max="6176" customWidth="1" width="9.42578125"/>
    <col min="6177" max="6177" customWidth="1" width="9.42578125"/>
    <col min="6178" max="6178" customWidth="1" width="9.42578125"/>
    <col min="6179" max="6179" customWidth="1" width="9.42578125"/>
    <col min="6180" max="6180" customWidth="1" width="9.42578125"/>
    <col min="6181" max="6181" customWidth="1" width="9.42578125"/>
    <col min="6182" max="6182" customWidth="1" width="9.42578125"/>
    <col min="6183" max="6183" customWidth="1" width="9.42578125"/>
    <col min="6184" max="6184" customWidth="1" width="9.42578125"/>
    <col min="6185" max="6185" customWidth="1" width="9.42578125"/>
    <col min="6186" max="6186" customWidth="1" width="9.42578125"/>
    <col min="6187" max="6187" customWidth="1" width="9.42578125"/>
    <col min="6188" max="6188" customWidth="1" width="9.42578125"/>
    <col min="6189" max="6189" customWidth="1" width="9.42578125"/>
    <col min="6190" max="6190" customWidth="1" width="9.42578125"/>
    <col min="6191" max="6191" customWidth="1" width="9.42578125"/>
    <col min="6192" max="6192" customWidth="1" width="9.42578125"/>
    <col min="6193" max="6193" customWidth="1" width="9.42578125"/>
    <col min="6194" max="6194" customWidth="1" width="9.42578125"/>
    <col min="6195" max="6195" customWidth="1" width="9.42578125"/>
    <col min="6196" max="6196" customWidth="1" width="9.42578125"/>
    <col min="6197" max="6197" customWidth="1" width="9.42578125"/>
    <col min="6198" max="6198" customWidth="1" width="9.42578125"/>
    <col min="6199" max="6199" customWidth="1" width="9.42578125"/>
    <col min="6200" max="6200" customWidth="1" width="9.42578125"/>
    <col min="6201" max="6201" customWidth="1" width="9.42578125"/>
    <col min="6202" max="6202" customWidth="1" width="9.42578125"/>
    <col min="6203" max="6203" customWidth="1" width="9.42578125"/>
    <col min="6204" max="6204" customWidth="1" width="9.42578125"/>
    <col min="6205" max="6205" customWidth="1" width="9.42578125"/>
    <col min="6206" max="6206" customWidth="1" width="9.42578125"/>
    <col min="6207" max="6207" customWidth="1" width="9.42578125"/>
    <col min="6208" max="6208" customWidth="1" width="9.42578125"/>
    <col min="6209" max="6209" customWidth="1" width="9.42578125"/>
    <col min="6210" max="6210" customWidth="1" width="9.42578125"/>
    <col min="6211" max="6211" customWidth="1" width="9.42578125"/>
    <col min="6212" max="6212" customWidth="1" width="9.42578125"/>
    <col min="6213" max="6213" customWidth="1" width="9.42578125"/>
    <col min="6214" max="6214" customWidth="1" width="9.42578125"/>
    <col min="6215" max="6215" customWidth="1" width="9.42578125"/>
    <col min="6216" max="6216" customWidth="1" width="9.42578125"/>
    <col min="6217" max="6217" customWidth="1" width="9.42578125"/>
    <col min="6218" max="6218" customWidth="1" width="9.42578125"/>
    <col min="6219" max="6219" customWidth="1" width="9.42578125"/>
    <col min="6220" max="6220" customWidth="1" width="9.42578125"/>
    <col min="6221" max="6221" customWidth="1" width="9.42578125"/>
    <col min="6222" max="6222" customWidth="1" width="9.42578125"/>
    <col min="6223" max="6223" customWidth="1" width="9.42578125"/>
    <col min="6224" max="6224" customWidth="1" width="9.42578125"/>
    <col min="6225" max="6225" customWidth="1" width="9.42578125"/>
    <col min="6226" max="6226" customWidth="1" width="9.42578125"/>
    <col min="6227" max="6227" customWidth="1" width="9.42578125"/>
    <col min="6228" max="6228" customWidth="1" width="9.42578125"/>
    <col min="6229" max="6229" customWidth="1" width="9.42578125"/>
    <col min="6230" max="6230" customWidth="1" width="9.42578125"/>
    <col min="6231" max="6231" customWidth="1" width="9.42578125"/>
    <col min="6232" max="6232" customWidth="1" width="9.42578125"/>
    <col min="6233" max="6233" customWidth="1" width="9.42578125"/>
    <col min="6234" max="6234" customWidth="1" width="9.42578125"/>
    <col min="6235" max="6235" customWidth="1" width="9.42578125"/>
    <col min="6236" max="6236" customWidth="1" width="9.42578125"/>
    <col min="6237" max="6237" customWidth="1" width="9.42578125"/>
    <col min="6238" max="6238" customWidth="1" width="9.42578125"/>
    <col min="6239" max="6239" customWidth="1" width="9.42578125"/>
    <col min="6240" max="6240" customWidth="1" width="9.42578125"/>
    <col min="6241" max="6241" customWidth="1" width="9.42578125"/>
    <col min="6242" max="6242" customWidth="1" width="9.42578125"/>
    <col min="6243" max="6243" customWidth="1" width="9.42578125"/>
    <col min="6244" max="6244" customWidth="1" width="9.42578125"/>
    <col min="6245" max="6245" customWidth="1" width="9.42578125"/>
    <col min="6246" max="6246" customWidth="1" width="9.42578125"/>
    <col min="6247" max="6247" customWidth="1" width="9.42578125"/>
    <col min="6248" max="6248" customWidth="1" width="9.42578125"/>
    <col min="6249" max="6249" customWidth="1" width="9.42578125"/>
    <col min="6250" max="6250" customWidth="1" width="9.42578125"/>
    <col min="6251" max="6251" customWidth="1" width="9.42578125"/>
    <col min="6252" max="6252" customWidth="1" width="9.42578125"/>
    <col min="6253" max="6253" customWidth="1" width="9.42578125"/>
    <col min="6254" max="6254" customWidth="1" width="9.42578125"/>
    <col min="6255" max="6255" customWidth="1" width="9.42578125"/>
    <col min="6256" max="6256" customWidth="1" width="9.42578125"/>
    <col min="6257" max="6257" customWidth="1" width="9.42578125"/>
    <col min="6258" max="6258" customWidth="1" width="9.42578125"/>
    <col min="6259" max="6259" customWidth="1" width="9.42578125"/>
    <col min="6260" max="6260" customWidth="1" width="9.42578125"/>
    <col min="6261" max="6261" customWidth="1" width="9.42578125"/>
    <col min="6262" max="6262" customWidth="1" width="9.42578125"/>
    <col min="6263" max="6263" customWidth="1" width="9.42578125"/>
    <col min="6264" max="6264" customWidth="1" width="9.42578125"/>
    <col min="6265" max="6265" customWidth="1" width="9.42578125"/>
    <col min="6266" max="6266" customWidth="1" width="9.42578125"/>
    <col min="6267" max="6267" customWidth="1" width="9.42578125"/>
    <col min="6268" max="6268" customWidth="1" width="9.42578125"/>
    <col min="6269" max="6269" customWidth="1" width="9.42578125"/>
    <col min="6270" max="6270" customWidth="1" width="9.42578125"/>
    <col min="6271" max="6271" customWidth="1" width="9.42578125"/>
    <col min="6272" max="6272" customWidth="1" width="9.42578125"/>
    <col min="6273" max="6273" customWidth="1" width="9.42578125"/>
    <col min="6274" max="6274" customWidth="1" width="9.42578125"/>
    <col min="6275" max="6275" customWidth="1" width="9.42578125"/>
    <col min="6276" max="6276" customWidth="1" width="9.42578125"/>
    <col min="6277" max="6277" customWidth="1" width="9.42578125"/>
    <col min="6278" max="6278" customWidth="1" width="9.42578125"/>
    <col min="6279" max="6279" customWidth="1" width="9.42578125"/>
    <col min="6280" max="6280" customWidth="1" width="9.42578125"/>
    <col min="6281" max="6281" customWidth="1" width="9.42578125"/>
    <col min="6282" max="6282" customWidth="1" width="9.42578125"/>
    <col min="6283" max="6283" customWidth="1" width="9.42578125"/>
    <col min="6284" max="6284" customWidth="1" width="9.42578125"/>
    <col min="6285" max="6285" customWidth="1" width="9.42578125"/>
    <col min="6286" max="6286" customWidth="1" width="9.42578125"/>
    <col min="6287" max="6287" customWidth="1" width="9.42578125"/>
    <col min="6288" max="6288" customWidth="1" width="9.42578125"/>
    <col min="6289" max="6289" customWidth="1" width="9.42578125"/>
    <col min="6290" max="6290" customWidth="1" width="9.42578125"/>
    <col min="6291" max="6291" customWidth="1" width="9.42578125"/>
    <col min="6292" max="6292" customWidth="1" width="9.42578125"/>
    <col min="6293" max="6293" customWidth="1" width="9.42578125"/>
    <col min="6294" max="6294" customWidth="1" width="9.42578125"/>
    <col min="6295" max="6295" customWidth="1" width="9.42578125"/>
    <col min="6296" max="6296" customWidth="1" width="9.42578125"/>
    <col min="6297" max="6297" customWidth="1" width="9.42578125"/>
    <col min="6298" max="6298" customWidth="1" width="9.42578125"/>
    <col min="6299" max="6299" customWidth="1" width="9.42578125"/>
    <col min="6300" max="6300" customWidth="1" width="9.42578125"/>
    <col min="6301" max="6301" customWidth="1" width="9.42578125"/>
    <col min="6302" max="6302" customWidth="1" width="9.42578125"/>
    <col min="6303" max="6303" customWidth="1" width="9.42578125"/>
    <col min="6304" max="6304" customWidth="1" width="9.42578125"/>
    <col min="6305" max="6305" customWidth="1" width="9.42578125"/>
    <col min="6306" max="6306" customWidth="1" width="9.42578125"/>
    <col min="6307" max="6307" customWidth="1" width="9.42578125"/>
    <col min="6308" max="6308" customWidth="1" width="9.42578125"/>
    <col min="6309" max="6309" customWidth="1" width="9.42578125"/>
    <col min="6310" max="6310" customWidth="1" width="9.42578125"/>
    <col min="6311" max="6311" customWidth="1" width="9.42578125"/>
    <col min="6312" max="6312" customWidth="1" width="9.42578125"/>
    <col min="6313" max="6313" customWidth="1" width="9.42578125"/>
    <col min="6314" max="6314" customWidth="1" width="9.42578125"/>
    <col min="6315" max="6315" customWidth="1" width="9.42578125"/>
    <col min="6316" max="6316" customWidth="1" width="9.42578125"/>
    <col min="6317" max="6317" customWidth="1" width="9.42578125"/>
    <col min="6318" max="6318" customWidth="1" width="9.42578125"/>
    <col min="6319" max="6319" customWidth="1" width="9.42578125"/>
    <col min="6320" max="6320" customWidth="1" width="9.42578125"/>
    <col min="6321" max="6321" customWidth="1" width="9.42578125"/>
    <col min="6322" max="6322" customWidth="1" width="9.42578125"/>
    <col min="6323" max="6323" customWidth="1" width="9.42578125"/>
    <col min="6324" max="6324" customWidth="1" width="9.42578125"/>
    <col min="6325" max="6325" customWidth="1" width="9.42578125"/>
    <col min="6326" max="6326" customWidth="1" width="9.42578125"/>
    <col min="6327" max="6327" customWidth="1" width="9.42578125"/>
    <col min="6328" max="6328" customWidth="1" width="9.42578125"/>
    <col min="6329" max="6329" customWidth="1" width="9.42578125"/>
    <col min="6330" max="6330" customWidth="1" width="9.42578125"/>
    <col min="6331" max="6331" customWidth="1" width="9.42578125"/>
    <col min="6332" max="6332" customWidth="1" width="9.42578125"/>
    <col min="6333" max="6333" customWidth="1" width="9.42578125"/>
    <col min="6334" max="6334" customWidth="1" width="9.42578125"/>
    <col min="6335" max="6335" customWidth="1" width="9.42578125"/>
    <col min="6336" max="6336" customWidth="1" width="9.42578125"/>
    <col min="6337" max="6337" customWidth="1" width="9.42578125"/>
    <col min="6338" max="6338" customWidth="1" width="9.42578125"/>
    <col min="6339" max="6339" customWidth="1" width="9.42578125"/>
    <col min="6340" max="6340" customWidth="1" width="9.42578125"/>
    <col min="6341" max="6341" customWidth="1" width="9.42578125"/>
    <col min="6342" max="6342" customWidth="1" width="9.42578125"/>
    <col min="6343" max="6343" customWidth="1" width="9.42578125"/>
    <col min="6344" max="6344" customWidth="1" width="9.42578125"/>
    <col min="6345" max="6345" customWidth="1" width="9.42578125"/>
    <col min="6346" max="6346" customWidth="1" width="9.42578125"/>
    <col min="6347" max="6347" customWidth="1" width="9.42578125"/>
    <col min="6348" max="6348" customWidth="1" width="9.42578125"/>
    <col min="6349" max="6349" customWidth="1" width="9.42578125"/>
    <col min="6350" max="6350" customWidth="1" width="9.42578125"/>
    <col min="6351" max="6351" customWidth="1" width="9.42578125"/>
    <col min="6352" max="6352" customWidth="1" width="9.42578125"/>
    <col min="6353" max="6353" customWidth="1" width="9.42578125"/>
    <col min="6354" max="6354" customWidth="1" width="9.42578125"/>
    <col min="6355" max="6355" customWidth="1" width="9.42578125"/>
    <col min="6356" max="6356" customWidth="1" width="9.42578125"/>
    <col min="6357" max="6357" customWidth="1" width="9.42578125"/>
    <col min="6358" max="6358" customWidth="1" width="9.42578125"/>
    <col min="6359" max="6359" customWidth="1" width="9.42578125"/>
    <col min="6360" max="6360" customWidth="1" width="9.42578125"/>
    <col min="6361" max="6361" customWidth="1" width="9.42578125"/>
    <col min="6362" max="6362" customWidth="1" width="9.42578125"/>
    <col min="6363" max="6363" customWidth="1" width="9.42578125"/>
    <col min="6364" max="6364" customWidth="1" width="9.42578125"/>
    <col min="6365" max="6365" customWidth="1" width="9.42578125"/>
    <col min="6366" max="6366" customWidth="1" width="9.42578125"/>
    <col min="6367" max="6367" customWidth="1" width="9.42578125"/>
    <col min="6368" max="6368" customWidth="1" width="9.42578125"/>
    <col min="6369" max="6369" customWidth="1" width="9.42578125"/>
    <col min="6370" max="6370" customWidth="1" width="9.42578125"/>
    <col min="6371" max="6371" customWidth="1" width="9.42578125"/>
    <col min="6372" max="6372" customWidth="1" width="9.42578125"/>
    <col min="6373" max="6373" customWidth="1" width="9.42578125"/>
    <col min="6374" max="6374" customWidth="1" width="9.42578125"/>
    <col min="6375" max="6375" customWidth="1" width="9.42578125"/>
    <col min="6376" max="6376" customWidth="1" width="9.42578125"/>
    <col min="6377" max="6377" customWidth="1" width="9.42578125"/>
    <col min="6378" max="6378" customWidth="1" width="9.42578125"/>
    <col min="6379" max="6379" customWidth="1" width="9.42578125"/>
    <col min="6380" max="6380" customWidth="1" width="9.42578125"/>
    <col min="6381" max="6381" customWidth="1" width="9.42578125"/>
    <col min="6382" max="6382" customWidth="1" width="9.42578125"/>
    <col min="6383" max="6383" customWidth="1" width="9.42578125"/>
    <col min="6384" max="6384" customWidth="1" width="9.42578125"/>
    <col min="6385" max="6385" customWidth="1" width="9.42578125"/>
    <col min="6386" max="6386" customWidth="1" width="9.42578125"/>
    <col min="6387" max="6387" customWidth="1" width="9.42578125"/>
    <col min="6388" max="6388" customWidth="1" width="9.42578125"/>
    <col min="6389" max="6389" customWidth="1" width="9.42578125"/>
    <col min="6390" max="6390" customWidth="1" width="9.42578125"/>
    <col min="6391" max="6391" customWidth="1" width="9.42578125"/>
    <col min="6392" max="6392" customWidth="1" width="9.42578125"/>
    <col min="6393" max="6393" customWidth="1" width="9.42578125"/>
    <col min="6394" max="6394" customWidth="1" width="9.42578125"/>
    <col min="6395" max="6395" customWidth="1" width="9.42578125"/>
    <col min="6396" max="6396" customWidth="1" width="9.42578125"/>
    <col min="6397" max="6397" customWidth="1" width="9.42578125"/>
    <col min="6398" max="6398" customWidth="1" width="9.42578125"/>
    <col min="6399" max="6399" customWidth="1" width="9.42578125"/>
    <col min="6400" max="6400" customWidth="1" width="9.42578125"/>
    <col min="6401" max="6401" customWidth="1" width="9.42578125"/>
    <col min="6402" max="6402" customWidth="1" width="9.42578125"/>
    <col min="6403" max="6403" customWidth="1" width="9.42578125"/>
    <col min="6404" max="6404" customWidth="1" width="9.42578125"/>
    <col min="6405" max="6405" customWidth="1" width="9.42578125"/>
    <col min="6406" max="6406" customWidth="1" width="9.42578125"/>
    <col min="6407" max="6407" customWidth="1" width="9.42578125"/>
    <col min="6408" max="6408" customWidth="1" width="9.42578125"/>
    <col min="6409" max="6409" customWidth="1" width="9.42578125"/>
    <col min="6410" max="6410" customWidth="1" width="9.42578125"/>
    <col min="6411" max="6411" customWidth="1" width="9.42578125"/>
    <col min="6412" max="6412" customWidth="1" width="9.42578125"/>
    <col min="6413" max="6413" customWidth="1" width="9.42578125"/>
    <col min="6414" max="6414" customWidth="1" width="9.42578125"/>
    <col min="6415" max="6415" customWidth="1" width="9.42578125"/>
    <col min="6416" max="6416" customWidth="1" width="9.42578125"/>
    <col min="6417" max="6417" customWidth="1" width="9.42578125"/>
    <col min="6418" max="6418" customWidth="1" width="9.42578125"/>
    <col min="6419" max="6419" customWidth="1" width="9.42578125"/>
    <col min="6420" max="6420" customWidth="1" width="9.42578125"/>
    <col min="6421" max="6421" customWidth="1" width="9.42578125"/>
    <col min="6422" max="6422" customWidth="1" width="9.42578125"/>
    <col min="6423" max="6423" customWidth="1" width="9.42578125"/>
    <col min="6424" max="6424" customWidth="1" width="9.42578125"/>
    <col min="6425" max="6425" customWidth="1" width="9.42578125"/>
    <col min="6426" max="6426" customWidth="1" width="9.42578125"/>
    <col min="6427" max="6427" customWidth="1" width="9.42578125"/>
    <col min="6428" max="6428" customWidth="1" width="9.42578125"/>
    <col min="6429" max="6429" customWidth="1" width="9.42578125"/>
    <col min="6430" max="6430" customWidth="1" width="9.42578125"/>
    <col min="6431" max="6431" customWidth="1" width="9.42578125"/>
    <col min="6432" max="6432" customWidth="1" width="9.42578125"/>
    <col min="6433" max="6433" customWidth="1" width="9.42578125"/>
    <col min="6434" max="6434" customWidth="1" width="9.42578125"/>
    <col min="6435" max="6435" customWidth="1" width="9.42578125"/>
    <col min="6436" max="6436" customWidth="1" width="9.42578125"/>
    <col min="6437" max="6437" customWidth="1" width="9.42578125"/>
    <col min="6438" max="6438" customWidth="1" width="9.42578125"/>
    <col min="6439" max="6439" customWidth="1" width="9.42578125"/>
    <col min="6440" max="6440" customWidth="1" width="9.42578125"/>
    <col min="6441" max="6441" customWidth="1" width="9.42578125"/>
    <col min="6442" max="6442" customWidth="1" width="9.42578125"/>
    <col min="6443" max="6443" customWidth="1" width="9.42578125"/>
    <col min="6444" max="6444" customWidth="1" width="9.42578125"/>
    <col min="6445" max="6445" customWidth="1" width="9.42578125"/>
    <col min="6446" max="6446" customWidth="1" width="9.42578125"/>
    <col min="6447" max="6447" customWidth="1" width="9.42578125"/>
    <col min="6448" max="6448" customWidth="1" width="9.42578125"/>
    <col min="6449" max="6449" customWidth="1" width="9.42578125"/>
    <col min="6450" max="6450" customWidth="1" width="9.42578125"/>
    <col min="6451" max="6451" customWidth="1" width="9.42578125"/>
    <col min="6452" max="6452" customWidth="1" width="9.42578125"/>
    <col min="6453" max="6453" customWidth="1" width="9.42578125"/>
    <col min="6454" max="6454" customWidth="1" width="9.42578125"/>
    <col min="6455" max="6455" customWidth="1" width="9.42578125"/>
    <col min="6456" max="6456" customWidth="1" width="9.42578125"/>
    <col min="6457" max="6457" customWidth="1" width="9.42578125"/>
    <col min="6458" max="6458" customWidth="1" width="9.42578125"/>
    <col min="6459" max="6459" customWidth="1" width="9.42578125"/>
    <col min="6460" max="6460" customWidth="1" width="9.42578125"/>
    <col min="6461" max="6461" customWidth="1" width="9.42578125"/>
    <col min="6462" max="6462" customWidth="1" width="9.42578125"/>
    <col min="6463" max="6463" customWidth="1" width="9.42578125"/>
    <col min="6464" max="6464" customWidth="1" width="9.42578125"/>
    <col min="6465" max="6465" customWidth="1" width="9.42578125"/>
    <col min="6466" max="6466" customWidth="1" width="9.42578125"/>
    <col min="6467" max="6467" customWidth="1" width="9.42578125"/>
    <col min="6468" max="6468" customWidth="1" width="9.42578125"/>
    <col min="6469" max="6469" customWidth="1" width="9.42578125"/>
    <col min="6470" max="6470" customWidth="1" width="9.42578125"/>
    <col min="6471" max="6471" customWidth="1" width="9.42578125"/>
    <col min="6472" max="6472" customWidth="1" width="9.42578125"/>
    <col min="6473" max="6473" customWidth="1" width="9.42578125"/>
    <col min="6474" max="6474" customWidth="1" width="9.42578125"/>
    <col min="6475" max="6475" customWidth="1" width="9.42578125"/>
    <col min="6476" max="6476" customWidth="1" width="9.42578125"/>
    <col min="6477" max="6477" customWidth="1" width="9.42578125"/>
    <col min="6478" max="6478" customWidth="1" width="9.42578125"/>
    <col min="6479" max="6479" customWidth="1" width="9.42578125"/>
    <col min="6480" max="6480" customWidth="1" width="9.42578125"/>
    <col min="6481" max="6481" customWidth="1" width="9.42578125"/>
    <col min="6482" max="6482" customWidth="1" width="9.42578125"/>
    <col min="6483" max="6483" customWidth="1" width="9.42578125"/>
    <col min="6484" max="6484" customWidth="1" width="9.42578125"/>
    <col min="6485" max="6485" customWidth="1" width="9.42578125"/>
    <col min="6486" max="6486" customWidth="1" width="9.42578125"/>
    <col min="6487" max="6487" customWidth="1" width="9.42578125"/>
    <col min="6488" max="6488" customWidth="1" width="9.42578125"/>
    <col min="6489" max="6489" customWidth="1" width="9.42578125"/>
    <col min="6490" max="6490" customWidth="1" width="9.42578125"/>
    <col min="6491" max="6491" customWidth="1" width="9.42578125"/>
    <col min="6492" max="6492" customWidth="1" width="9.42578125"/>
    <col min="6493" max="6493" customWidth="1" width="9.42578125"/>
    <col min="6494" max="6494" customWidth="1" width="9.42578125"/>
    <col min="6495" max="6495" customWidth="1" width="9.42578125"/>
    <col min="6496" max="6496" customWidth="1" width="9.42578125"/>
    <col min="6497" max="6497" customWidth="1" width="9.42578125"/>
    <col min="6498" max="6498" customWidth="1" width="9.42578125"/>
    <col min="6499" max="6499" customWidth="1" width="9.42578125"/>
    <col min="6500" max="6500" customWidth="1" width="9.42578125"/>
    <col min="6501" max="6501" customWidth="1" width="9.42578125"/>
    <col min="6502" max="6502" customWidth="1" width="9.42578125"/>
    <col min="6503" max="6503" customWidth="1" width="9.42578125"/>
    <col min="6504" max="6504" customWidth="1" width="9.42578125"/>
    <col min="6505" max="6505" customWidth="1" width="9.42578125"/>
    <col min="6506" max="6506" customWidth="1" width="9.42578125"/>
    <col min="6507" max="6507" customWidth="1" width="9.42578125"/>
    <col min="6508" max="6508" customWidth="1" width="9.42578125"/>
    <col min="6509" max="6509" customWidth="1" width="9.42578125"/>
    <col min="6510" max="6510" customWidth="1" width="9.42578125"/>
    <col min="6511" max="6511" customWidth="1" width="9.42578125"/>
    <col min="6512" max="6512" customWidth="1" width="9.42578125"/>
    <col min="6513" max="6513" customWidth="1" width="9.42578125"/>
    <col min="6514" max="6514" customWidth="1" width="9.42578125"/>
    <col min="6515" max="6515" customWidth="1" width="9.42578125"/>
    <col min="6516" max="6516" customWidth="1" width="9.42578125"/>
    <col min="6517" max="6517" customWidth="1" width="9.42578125"/>
    <col min="6518" max="6518" customWidth="1" width="9.42578125"/>
    <col min="6519" max="6519" customWidth="1" width="9.42578125"/>
    <col min="6520" max="6520" customWidth="1" width="9.42578125"/>
    <col min="6521" max="6521" customWidth="1" width="9.42578125"/>
    <col min="6522" max="6522" customWidth="1" width="9.42578125"/>
    <col min="6523" max="6523" customWidth="1" width="9.42578125"/>
    <col min="6524" max="6524" customWidth="1" width="9.42578125"/>
    <col min="6525" max="6525" customWidth="1" width="9.42578125"/>
    <col min="6526" max="6526" customWidth="1" width="9.42578125"/>
    <col min="6527" max="6527" customWidth="1" width="9.42578125"/>
    <col min="6528" max="6528" customWidth="1" width="9.42578125"/>
    <col min="6529" max="6529" customWidth="1" width="9.42578125"/>
    <col min="6530" max="6530" customWidth="1" width="9.42578125"/>
    <col min="6531" max="6531" customWidth="1" width="9.42578125"/>
    <col min="6532" max="6532" customWidth="1" width="9.42578125"/>
    <col min="6533" max="6533" customWidth="1" width="9.42578125"/>
    <col min="6534" max="6534" customWidth="1" width="9.42578125"/>
    <col min="6535" max="6535" customWidth="1" width="9.42578125"/>
    <col min="6536" max="6536" customWidth="1" width="9.42578125"/>
    <col min="6537" max="6537" customWidth="1" width="9.42578125"/>
    <col min="6538" max="6538" customWidth="1" width="9.42578125"/>
    <col min="6539" max="6539" customWidth="1" width="9.42578125"/>
    <col min="6540" max="6540" customWidth="1" width="9.42578125"/>
    <col min="6541" max="6541" customWidth="1" width="9.42578125"/>
    <col min="6542" max="6542" customWidth="1" width="9.42578125"/>
    <col min="6543" max="6543" customWidth="1" width="9.42578125"/>
    <col min="6544" max="6544" customWidth="1" width="9.42578125"/>
    <col min="6545" max="6545" customWidth="1" width="9.42578125"/>
    <col min="6546" max="6546" customWidth="1" width="9.42578125"/>
    <col min="6547" max="6547" customWidth="1" width="9.42578125"/>
    <col min="6548" max="6548" customWidth="1" width="9.42578125"/>
    <col min="6549" max="6549" customWidth="1" width="9.42578125"/>
    <col min="6550" max="6550" customWidth="1" width="9.42578125"/>
    <col min="6551" max="6551" customWidth="1" width="9.42578125"/>
    <col min="6552" max="6552" customWidth="1" width="9.42578125"/>
    <col min="6553" max="6553" customWidth="1" width="9.42578125"/>
    <col min="6554" max="6554" customWidth="1" width="9.42578125"/>
    <col min="6555" max="6555" customWidth="1" width="9.42578125"/>
    <col min="6556" max="6556" customWidth="1" width="9.42578125"/>
    <col min="6557" max="6557" customWidth="1" width="9.42578125"/>
    <col min="6558" max="6558" customWidth="1" width="9.42578125"/>
    <col min="6559" max="6559" customWidth="1" width="9.42578125"/>
    <col min="6560" max="6560" customWidth="1" width="9.42578125"/>
    <col min="6561" max="6561" customWidth="1" width="9.42578125"/>
    <col min="6562" max="6562" customWidth="1" width="9.42578125"/>
    <col min="6563" max="6563" customWidth="1" width="9.42578125"/>
    <col min="6564" max="6564" customWidth="1" width="9.42578125"/>
    <col min="6565" max="6565" customWidth="1" width="9.42578125"/>
    <col min="6566" max="6566" customWidth="1" width="9.42578125"/>
    <col min="6567" max="6567" customWidth="1" width="9.42578125"/>
    <col min="6568" max="6568" customWidth="1" width="9.42578125"/>
    <col min="6569" max="6569" customWidth="1" width="9.42578125"/>
    <col min="6570" max="6570" customWidth="1" width="9.42578125"/>
    <col min="6571" max="6571" customWidth="1" width="9.42578125"/>
    <col min="6572" max="6572" customWidth="1" width="9.42578125"/>
    <col min="6573" max="6573" customWidth="1" width="9.42578125"/>
    <col min="6574" max="6574" customWidth="1" width="9.42578125"/>
    <col min="6575" max="6575" customWidth="1" width="9.42578125"/>
    <col min="6576" max="6576" customWidth="1" width="9.42578125"/>
    <col min="6577" max="6577" customWidth="1" width="9.42578125"/>
    <col min="6578" max="6578" customWidth="1" width="9.42578125"/>
    <col min="6579" max="6579" customWidth="1" width="9.42578125"/>
    <col min="6580" max="6580" customWidth="1" width="9.42578125"/>
    <col min="6581" max="6581" customWidth="1" width="9.42578125"/>
    <col min="6582" max="6582" customWidth="1" width="9.42578125"/>
    <col min="6583" max="6583" customWidth="1" width="9.42578125"/>
    <col min="6584" max="6584" customWidth="1" width="9.42578125"/>
    <col min="6585" max="6585" customWidth="1" width="9.42578125"/>
    <col min="6586" max="6586" customWidth="1" width="9.42578125"/>
    <col min="6587" max="6587" customWidth="1" width="9.42578125"/>
    <col min="6588" max="6588" customWidth="1" width="9.42578125"/>
    <col min="6589" max="6589" customWidth="1" width="9.42578125"/>
    <col min="6590" max="6590" customWidth="1" width="9.42578125"/>
    <col min="6591" max="6591" customWidth="1" width="9.42578125"/>
    <col min="6592" max="6592" customWidth="1" width="9.42578125"/>
    <col min="6593" max="6593" customWidth="1" width="9.42578125"/>
    <col min="6594" max="6594" customWidth="1" width="9.42578125"/>
    <col min="6595" max="6595" customWidth="1" width="9.42578125"/>
    <col min="6596" max="6596" customWidth="1" width="9.42578125"/>
    <col min="6597" max="6597" customWidth="1" width="9.42578125"/>
    <col min="6598" max="6598" customWidth="1" width="9.42578125"/>
    <col min="6599" max="6599" customWidth="1" width="9.42578125"/>
    <col min="6600" max="6600" customWidth="1" width="9.42578125"/>
    <col min="6601" max="6601" customWidth="1" width="9.42578125"/>
    <col min="6602" max="6602" customWidth="1" width="9.42578125"/>
    <col min="6603" max="6603" customWidth="1" width="9.42578125"/>
    <col min="6604" max="6604" customWidth="1" width="9.42578125"/>
    <col min="6605" max="6605" customWidth="1" width="9.42578125"/>
    <col min="6606" max="6606" customWidth="1" width="9.42578125"/>
    <col min="6607" max="6607" customWidth="1" width="9.42578125"/>
    <col min="6608" max="6608" customWidth="1" width="9.42578125"/>
    <col min="6609" max="6609" customWidth="1" width="9.42578125"/>
    <col min="6610" max="6610" customWidth="1" width="9.42578125"/>
    <col min="6611" max="6611" customWidth="1" width="9.42578125"/>
    <col min="6612" max="6612" customWidth="1" width="9.42578125"/>
    <col min="6613" max="6613" customWidth="1" width="9.42578125"/>
    <col min="6614" max="6614" customWidth="1" width="9.42578125"/>
    <col min="6615" max="6615" customWidth="1" width="9.42578125"/>
    <col min="6616" max="6616" customWidth="1" width="9.42578125"/>
    <col min="6617" max="6617" customWidth="1" width="9.42578125"/>
    <col min="6618" max="6618" customWidth="1" width="9.42578125"/>
    <col min="6619" max="6619" customWidth="1" width="9.42578125"/>
    <col min="6620" max="6620" customWidth="1" width="9.42578125"/>
    <col min="6621" max="6621" customWidth="1" width="9.42578125"/>
    <col min="6622" max="6622" customWidth="1" width="9.42578125"/>
    <col min="6623" max="6623" customWidth="1" width="9.42578125"/>
    <col min="6624" max="6624" customWidth="1" width="9.42578125"/>
    <col min="6625" max="6625" customWidth="1" width="9.42578125"/>
    <col min="6626" max="6626" customWidth="1" width="9.42578125"/>
    <col min="6627" max="6627" customWidth="1" width="9.42578125"/>
    <col min="6628" max="6628" customWidth="1" width="9.42578125"/>
    <col min="6629" max="6629" customWidth="1" width="9.42578125"/>
    <col min="6630" max="6630" customWidth="1" width="9.42578125"/>
    <col min="6631" max="6631" customWidth="1" width="9.42578125"/>
    <col min="6632" max="6632" customWidth="1" width="9.42578125"/>
    <col min="6633" max="6633" customWidth="1" width="9.42578125"/>
    <col min="6634" max="6634" customWidth="1" width="9.42578125"/>
    <col min="6635" max="6635" customWidth="1" width="9.42578125"/>
    <col min="6636" max="6636" customWidth="1" width="9.42578125"/>
    <col min="6637" max="6637" customWidth="1" width="9.42578125"/>
    <col min="6638" max="6638" customWidth="1" width="9.42578125"/>
    <col min="6639" max="6639" customWidth="1" width="9.42578125"/>
    <col min="6640" max="6640" customWidth="1" width="9.42578125"/>
    <col min="6641" max="6641" customWidth="1" width="9.42578125"/>
    <col min="6642" max="6642" customWidth="1" width="9.42578125"/>
    <col min="6643" max="6643" customWidth="1" width="9.42578125"/>
    <col min="6644" max="6644" customWidth="1" width="9.42578125"/>
    <col min="6645" max="6645" customWidth="1" width="9.42578125"/>
    <col min="6646" max="6646" customWidth="1" width="9.42578125"/>
    <col min="6647" max="6647" customWidth="1" width="9.42578125"/>
    <col min="6648" max="6648" customWidth="1" width="9.42578125"/>
    <col min="6649" max="6649" customWidth="1" width="9.42578125"/>
    <col min="6650" max="6650" customWidth="1" width="9.42578125"/>
    <col min="6651" max="6651" customWidth="1" width="9.42578125"/>
    <col min="6652" max="6652" customWidth="1" width="9.42578125"/>
    <col min="6653" max="6653" customWidth="1" width="9.42578125"/>
    <col min="6654" max="6654" customWidth="1" width="9.42578125"/>
    <col min="6655" max="6655" customWidth="1" width="9.42578125"/>
    <col min="6656" max="6656" customWidth="1" width="9.42578125"/>
    <col min="6657" max="6657" customWidth="1" width="9.42578125"/>
    <col min="6658" max="6658" customWidth="1" width="9.42578125"/>
    <col min="6659" max="6659" customWidth="1" width="9.42578125"/>
    <col min="6660" max="6660" customWidth="1" width="9.42578125"/>
    <col min="6661" max="6661" customWidth="1" width="9.42578125"/>
    <col min="6662" max="6662" customWidth="1" width="9.42578125"/>
    <col min="6663" max="6663" customWidth="1" width="9.42578125"/>
    <col min="6664" max="6664" customWidth="1" width="9.42578125"/>
    <col min="6665" max="6665" customWidth="1" width="9.42578125"/>
    <col min="6666" max="6666" customWidth="1" width="9.42578125"/>
    <col min="6667" max="6667" customWidth="1" width="9.42578125"/>
    <col min="6668" max="6668" customWidth="1" width="9.42578125"/>
    <col min="6669" max="6669" customWidth="1" width="9.42578125"/>
    <col min="6670" max="6670" customWidth="1" width="9.42578125"/>
    <col min="6671" max="6671" customWidth="1" width="9.42578125"/>
    <col min="6672" max="6672" customWidth="1" width="9.42578125"/>
    <col min="6673" max="6673" customWidth="1" width="9.42578125"/>
    <col min="6674" max="6674" customWidth="1" width="9.42578125"/>
    <col min="6675" max="6675" customWidth="1" width="9.42578125"/>
    <col min="6676" max="6676" customWidth="1" width="9.42578125"/>
    <col min="6677" max="6677" customWidth="1" width="9.42578125"/>
    <col min="6678" max="6678" customWidth="1" width="9.42578125"/>
    <col min="6679" max="6679" customWidth="1" width="9.42578125"/>
    <col min="6680" max="6680" customWidth="1" width="9.42578125"/>
    <col min="6681" max="6681" customWidth="1" width="9.42578125"/>
    <col min="6682" max="6682" customWidth="1" width="9.42578125"/>
    <col min="6683" max="6683" customWidth="1" width="9.42578125"/>
    <col min="6684" max="6684" customWidth="1" width="9.42578125"/>
    <col min="6685" max="6685" customWidth="1" width="9.42578125"/>
    <col min="6686" max="6686" customWidth="1" width="9.42578125"/>
    <col min="6687" max="6687" customWidth="1" width="9.42578125"/>
    <col min="6688" max="6688" customWidth="1" width="9.42578125"/>
    <col min="6689" max="6689" customWidth="1" width="9.42578125"/>
    <col min="6690" max="6690" customWidth="1" width="9.42578125"/>
    <col min="6691" max="6691" customWidth="1" width="9.42578125"/>
    <col min="6692" max="6692" customWidth="1" width="9.42578125"/>
    <col min="6693" max="6693" customWidth="1" width="9.42578125"/>
    <col min="6694" max="6694" customWidth="1" width="9.42578125"/>
    <col min="6695" max="6695" customWidth="1" width="9.42578125"/>
    <col min="6696" max="6696" customWidth="1" width="9.42578125"/>
    <col min="6697" max="6697" customWidth="1" width="9.42578125"/>
    <col min="6698" max="6698" customWidth="1" width="9.42578125"/>
    <col min="6699" max="6699" customWidth="1" width="9.42578125"/>
    <col min="6700" max="6700" customWidth="1" width="9.42578125"/>
    <col min="6701" max="6701" customWidth="1" width="9.42578125"/>
    <col min="6702" max="6702" customWidth="1" width="9.42578125"/>
    <col min="6703" max="6703" customWidth="1" width="9.42578125"/>
    <col min="6704" max="6704" customWidth="1" width="9.42578125"/>
    <col min="6705" max="6705" customWidth="1" width="9.42578125"/>
    <col min="6706" max="6706" customWidth="1" width="9.42578125"/>
    <col min="6707" max="6707" customWidth="1" width="9.42578125"/>
    <col min="6708" max="6708" customWidth="1" width="9.42578125"/>
    <col min="6709" max="6709" customWidth="1" width="9.42578125"/>
    <col min="6710" max="6710" customWidth="1" width="9.42578125"/>
    <col min="6711" max="6711" customWidth="1" width="9.42578125"/>
    <col min="6712" max="6712" customWidth="1" width="9.42578125"/>
    <col min="6713" max="6713" customWidth="1" width="9.42578125"/>
    <col min="6714" max="6714" customWidth="1" width="9.42578125"/>
    <col min="6715" max="6715" customWidth="1" width="9.42578125"/>
    <col min="6716" max="6716" customWidth="1" width="9.42578125"/>
    <col min="6717" max="6717" customWidth="1" width="9.42578125"/>
    <col min="6718" max="6718" customWidth="1" width="9.42578125"/>
    <col min="6719" max="6719" customWidth="1" width="9.42578125"/>
    <col min="6720" max="6720" customWidth="1" width="9.42578125"/>
    <col min="6721" max="6721" customWidth="1" width="9.42578125"/>
    <col min="6722" max="6722" customWidth="1" width="9.42578125"/>
    <col min="6723" max="6723" customWidth="1" width="9.42578125"/>
    <col min="6724" max="6724" customWidth="1" width="9.42578125"/>
    <col min="6725" max="6725" customWidth="1" width="9.42578125"/>
    <col min="6726" max="6726" customWidth="1" width="9.42578125"/>
    <col min="6727" max="6727" customWidth="1" width="9.42578125"/>
    <col min="6728" max="6728" customWidth="1" width="9.42578125"/>
    <col min="6729" max="6729" customWidth="1" width="9.42578125"/>
    <col min="6730" max="6730" customWidth="1" width="9.42578125"/>
    <col min="6731" max="6731" customWidth="1" width="9.42578125"/>
    <col min="6732" max="6732" customWidth="1" width="9.42578125"/>
    <col min="6733" max="6733" customWidth="1" width="9.42578125"/>
    <col min="6734" max="6734" customWidth="1" width="9.42578125"/>
    <col min="6735" max="6735" customWidth="1" width="9.42578125"/>
    <col min="6736" max="6736" customWidth="1" width="9.42578125"/>
    <col min="6737" max="6737" customWidth="1" width="9.42578125"/>
    <col min="6738" max="6738" customWidth="1" width="9.42578125"/>
    <col min="6739" max="6739" customWidth="1" width="9.42578125"/>
    <col min="6740" max="6740" customWidth="1" width="9.42578125"/>
    <col min="6741" max="6741" customWidth="1" width="9.42578125"/>
    <col min="6742" max="6742" customWidth="1" width="9.42578125"/>
    <col min="6743" max="6743" customWidth="1" width="9.42578125"/>
    <col min="6744" max="6744" customWidth="1" width="9.42578125"/>
    <col min="6745" max="6745" customWidth="1" width="9.42578125"/>
    <col min="6746" max="6746" customWidth="1" width="9.42578125"/>
    <col min="6747" max="6747" customWidth="1" width="9.42578125"/>
    <col min="6748" max="6748" customWidth="1" width="9.42578125"/>
    <col min="6749" max="6749" customWidth="1" width="9.42578125"/>
    <col min="6750" max="6750" customWidth="1" width="9.42578125"/>
    <col min="6751" max="6751" customWidth="1" width="9.42578125"/>
    <col min="6752" max="6752" customWidth="1" width="9.42578125"/>
    <col min="6753" max="6753" customWidth="1" width="9.42578125"/>
    <col min="6754" max="6754" customWidth="1" width="9.42578125"/>
    <col min="6755" max="6755" customWidth="1" width="9.42578125"/>
    <col min="6756" max="6756" customWidth="1" width="9.42578125"/>
    <col min="6757" max="6757" customWidth="1" width="9.42578125"/>
    <col min="6758" max="6758" customWidth="1" width="9.42578125"/>
    <col min="6759" max="6759" customWidth="1" width="9.42578125"/>
    <col min="6760" max="6760" customWidth="1" width="9.42578125"/>
    <col min="6761" max="6761" customWidth="1" width="9.42578125"/>
    <col min="6762" max="6762" customWidth="1" width="9.42578125"/>
    <col min="6763" max="6763" customWidth="1" width="9.42578125"/>
    <col min="6764" max="6764" customWidth="1" width="9.42578125"/>
    <col min="6765" max="6765" customWidth="1" width="9.42578125"/>
    <col min="6766" max="6766" customWidth="1" width="9.42578125"/>
    <col min="6767" max="6767" customWidth="1" width="9.42578125"/>
    <col min="6768" max="6768" customWidth="1" width="9.42578125"/>
    <col min="6769" max="6769" customWidth="1" width="9.42578125"/>
    <col min="6770" max="6770" customWidth="1" width="9.42578125"/>
    <col min="6771" max="6771" customWidth="1" width="9.42578125"/>
    <col min="6772" max="6772" customWidth="1" width="9.42578125"/>
    <col min="6773" max="6773" customWidth="1" width="9.42578125"/>
    <col min="6774" max="6774" customWidth="1" width="9.42578125"/>
    <col min="6775" max="6775" customWidth="1" width="9.42578125"/>
    <col min="6776" max="6776" customWidth="1" width="9.42578125"/>
    <col min="6777" max="6777" customWidth="1" width="9.42578125"/>
    <col min="6778" max="6778" customWidth="1" width="9.42578125"/>
    <col min="6779" max="6779" customWidth="1" width="9.42578125"/>
    <col min="6780" max="6780" customWidth="1" width="9.42578125"/>
    <col min="6781" max="6781" customWidth="1" width="9.42578125"/>
    <col min="6782" max="6782" customWidth="1" width="9.42578125"/>
    <col min="6783" max="6783" customWidth="1" width="9.42578125"/>
    <col min="6784" max="6784" customWidth="1" width="9.42578125"/>
    <col min="6785" max="6785" customWidth="1" width="9.42578125"/>
    <col min="6786" max="6786" customWidth="1" width="9.42578125"/>
    <col min="6787" max="6787" customWidth="1" width="9.42578125"/>
    <col min="6788" max="6788" customWidth="1" width="9.42578125"/>
    <col min="6789" max="6789" customWidth="1" width="9.42578125"/>
    <col min="6790" max="6790" customWidth="1" width="9.42578125"/>
    <col min="6791" max="6791" customWidth="1" width="9.42578125"/>
    <col min="6792" max="6792" customWidth="1" width="9.42578125"/>
    <col min="6793" max="6793" customWidth="1" width="9.42578125"/>
    <col min="6794" max="6794" customWidth="1" width="9.42578125"/>
    <col min="6795" max="6795" customWidth="1" width="9.42578125"/>
    <col min="6796" max="6796" customWidth="1" width="9.42578125"/>
    <col min="6797" max="6797" customWidth="1" width="9.42578125"/>
    <col min="6798" max="6798" customWidth="1" width="9.42578125"/>
    <col min="6799" max="6799" customWidth="1" width="9.42578125"/>
    <col min="6800" max="6800" customWidth="1" width="9.42578125"/>
    <col min="6801" max="6801" customWidth="1" width="9.42578125"/>
    <col min="6802" max="6802" customWidth="1" width="9.42578125"/>
    <col min="6803" max="6803" customWidth="1" width="9.42578125"/>
    <col min="6804" max="6804" customWidth="1" width="9.42578125"/>
    <col min="6805" max="6805" customWidth="1" width="9.42578125"/>
    <col min="6806" max="6806" customWidth="1" width="9.42578125"/>
    <col min="6807" max="6807" customWidth="1" width="9.42578125"/>
    <col min="6808" max="6808" customWidth="1" width="9.42578125"/>
    <col min="6809" max="6809" customWidth="1" width="9.42578125"/>
    <col min="6810" max="6810" customWidth="1" width="9.42578125"/>
    <col min="6811" max="6811" customWidth="1" width="9.42578125"/>
    <col min="6812" max="6812" customWidth="1" width="9.42578125"/>
    <col min="6813" max="6813" customWidth="1" width="9.42578125"/>
    <col min="6814" max="6814" customWidth="1" width="9.42578125"/>
    <col min="6815" max="6815" customWidth="1" width="9.42578125"/>
    <col min="6816" max="6816" customWidth="1" width="9.42578125"/>
    <col min="6817" max="6817" customWidth="1" width="9.42578125"/>
    <col min="6818" max="6818" customWidth="1" width="9.42578125"/>
    <col min="6819" max="6819" customWidth="1" width="9.42578125"/>
    <col min="6820" max="6820" customWidth="1" width="9.42578125"/>
    <col min="6821" max="6821" customWidth="1" width="9.42578125"/>
    <col min="6822" max="6822" customWidth="1" width="9.42578125"/>
    <col min="6823" max="6823" customWidth="1" width="9.42578125"/>
    <col min="6824" max="6824" customWidth="1" width="9.42578125"/>
    <col min="6825" max="6825" customWidth="1" width="9.42578125"/>
    <col min="6826" max="6826" customWidth="1" width="9.42578125"/>
    <col min="6827" max="6827" customWidth="1" width="9.42578125"/>
    <col min="6828" max="6828" customWidth="1" width="9.42578125"/>
    <col min="6829" max="6829" customWidth="1" width="9.42578125"/>
    <col min="6830" max="6830" customWidth="1" width="9.42578125"/>
    <col min="6831" max="6831" customWidth="1" width="9.42578125"/>
    <col min="6832" max="6832" customWidth="1" width="9.42578125"/>
    <col min="6833" max="6833" customWidth="1" width="9.42578125"/>
    <col min="6834" max="6834" customWidth="1" width="9.42578125"/>
    <col min="6835" max="6835" customWidth="1" width="9.42578125"/>
    <col min="6836" max="6836" customWidth="1" width="9.42578125"/>
    <col min="6837" max="6837" customWidth="1" width="9.42578125"/>
    <col min="6838" max="6838" customWidth="1" width="9.42578125"/>
    <col min="6839" max="6839" customWidth="1" width="9.42578125"/>
    <col min="6840" max="6840" customWidth="1" width="9.42578125"/>
    <col min="6841" max="6841" customWidth="1" width="9.42578125"/>
    <col min="6842" max="6842" customWidth="1" width="9.42578125"/>
    <col min="6843" max="6843" customWidth="1" width="9.42578125"/>
    <col min="6844" max="6844" customWidth="1" width="9.42578125"/>
    <col min="6845" max="6845" customWidth="1" width="9.42578125"/>
    <col min="6846" max="6846" customWidth="1" width="9.42578125"/>
    <col min="6847" max="6847" customWidth="1" width="9.42578125"/>
    <col min="6848" max="6848" customWidth="1" width="9.42578125"/>
    <col min="6849" max="6849" customWidth="1" width="9.42578125"/>
    <col min="6850" max="6850" customWidth="1" width="9.42578125"/>
    <col min="6851" max="6851" customWidth="1" width="9.42578125"/>
    <col min="6852" max="6852" customWidth="1" width="9.42578125"/>
    <col min="6853" max="6853" customWidth="1" width="9.42578125"/>
    <col min="6854" max="6854" customWidth="1" width="9.42578125"/>
    <col min="6855" max="6855" customWidth="1" width="9.42578125"/>
    <col min="6856" max="6856" customWidth="1" width="9.42578125"/>
    <col min="6857" max="6857" customWidth="1" width="9.42578125"/>
    <col min="6858" max="6858" customWidth="1" width="9.42578125"/>
    <col min="6859" max="6859" customWidth="1" width="9.42578125"/>
    <col min="6860" max="6860" customWidth="1" width="9.42578125"/>
    <col min="6861" max="6861" customWidth="1" width="9.42578125"/>
    <col min="6862" max="6862" customWidth="1" width="9.42578125"/>
    <col min="6863" max="6863" customWidth="1" width="9.42578125"/>
    <col min="6864" max="6864" customWidth="1" width="9.42578125"/>
    <col min="6865" max="6865" customWidth="1" width="9.42578125"/>
    <col min="6866" max="6866" customWidth="1" width="9.42578125"/>
    <col min="6867" max="6867" customWidth="1" width="9.42578125"/>
    <col min="6868" max="6868" customWidth="1" width="9.42578125"/>
    <col min="6869" max="6869" customWidth="1" width="9.42578125"/>
    <col min="6870" max="6870" customWidth="1" width="9.42578125"/>
    <col min="6871" max="6871" customWidth="1" width="9.42578125"/>
    <col min="6872" max="6872" customWidth="1" width="9.42578125"/>
    <col min="6873" max="6873" customWidth="1" width="9.42578125"/>
    <col min="6874" max="6874" customWidth="1" width="9.42578125"/>
    <col min="6875" max="6875" customWidth="1" width="9.42578125"/>
    <col min="6876" max="6876" customWidth="1" width="9.42578125"/>
    <col min="6877" max="6877" customWidth="1" width="9.42578125"/>
    <col min="6878" max="6878" customWidth="1" width="9.42578125"/>
    <col min="6879" max="6879" customWidth="1" width="9.42578125"/>
    <col min="6880" max="6880" customWidth="1" width="9.42578125"/>
    <col min="6881" max="6881" customWidth="1" width="9.42578125"/>
    <col min="6882" max="6882" customWidth="1" width="9.42578125"/>
    <col min="6883" max="6883" customWidth="1" width="9.42578125"/>
    <col min="6884" max="6884" customWidth="1" width="9.42578125"/>
    <col min="6885" max="6885" customWidth="1" width="9.42578125"/>
    <col min="6886" max="6886" customWidth="1" width="9.42578125"/>
    <col min="6887" max="6887" customWidth="1" width="9.42578125"/>
    <col min="6888" max="6888" customWidth="1" width="9.42578125"/>
    <col min="6889" max="6889" customWidth="1" width="9.42578125"/>
    <col min="6890" max="6890" customWidth="1" width="9.42578125"/>
    <col min="6891" max="6891" customWidth="1" width="9.42578125"/>
    <col min="6892" max="6892" customWidth="1" width="9.42578125"/>
    <col min="6893" max="6893" customWidth="1" width="9.42578125"/>
    <col min="6894" max="6894" customWidth="1" width="9.42578125"/>
    <col min="6895" max="6895" customWidth="1" width="9.42578125"/>
    <col min="6896" max="6896" customWidth="1" width="9.42578125"/>
    <col min="6897" max="6897" customWidth="1" width="9.42578125"/>
    <col min="6898" max="6898" customWidth="1" width="9.42578125"/>
    <col min="6899" max="6899" customWidth="1" width="9.42578125"/>
    <col min="6900" max="6900" customWidth="1" width="9.42578125"/>
    <col min="6901" max="6901" customWidth="1" width="9.42578125"/>
    <col min="6902" max="6902" customWidth="1" width="9.42578125"/>
    <col min="6903" max="6903" customWidth="1" width="9.42578125"/>
    <col min="6904" max="6904" customWidth="1" width="9.42578125"/>
    <col min="6905" max="6905" customWidth="1" width="9.42578125"/>
    <col min="6906" max="6906" customWidth="1" width="9.42578125"/>
    <col min="6907" max="6907" customWidth="1" width="9.42578125"/>
    <col min="6908" max="6908" customWidth="1" width="9.42578125"/>
    <col min="6909" max="6909" customWidth="1" width="9.42578125"/>
    <col min="6910" max="6910" customWidth="1" width="9.42578125"/>
    <col min="6911" max="6911" customWidth="1" width="9.42578125"/>
    <col min="6912" max="6912" customWidth="1" width="9.42578125"/>
    <col min="6913" max="6913" customWidth="1" width="9.42578125"/>
    <col min="6914" max="6914" customWidth="1" width="9.42578125"/>
    <col min="6915" max="6915" customWidth="1" width="9.42578125"/>
    <col min="6916" max="6916" customWidth="1" width="9.42578125"/>
    <col min="6917" max="6917" customWidth="1" width="9.42578125"/>
    <col min="6918" max="6918" customWidth="1" width="9.42578125"/>
    <col min="6919" max="6919" customWidth="1" width="9.42578125"/>
    <col min="6920" max="6920" customWidth="1" width="9.42578125"/>
    <col min="6921" max="6921" customWidth="1" width="9.42578125"/>
    <col min="6922" max="6922" customWidth="1" width="9.42578125"/>
    <col min="6923" max="6923" customWidth="1" width="9.42578125"/>
    <col min="6924" max="6924" customWidth="1" width="9.42578125"/>
    <col min="6925" max="6925" customWidth="1" width="9.42578125"/>
    <col min="6926" max="6926" customWidth="1" width="9.42578125"/>
    <col min="6927" max="6927" customWidth="1" width="9.42578125"/>
    <col min="6928" max="6928" customWidth="1" width="9.42578125"/>
    <col min="6929" max="6929" customWidth="1" width="9.42578125"/>
    <col min="6930" max="6930" customWidth="1" width="9.42578125"/>
    <col min="6931" max="6931" customWidth="1" width="9.42578125"/>
    <col min="6932" max="6932" customWidth="1" width="9.42578125"/>
    <col min="6933" max="6933" customWidth="1" width="9.42578125"/>
    <col min="6934" max="6934" customWidth="1" width="9.42578125"/>
    <col min="6935" max="6935" customWidth="1" width="9.42578125"/>
    <col min="6936" max="6936" customWidth="1" width="9.42578125"/>
    <col min="6937" max="6937" customWidth="1" width="9.42578125"/>
    <col min="6938" max="6938" customWidth="1" width="9.42578125"/>
    <col min="6939" max="6939" customWidth="1" width="9.42578125"/>
    <col min="6940" max="6940" customWidth="1" width="9.42578125"/>
    <col min="6941" max="6941" customWidth="1" width="9.42578125"/>
    <col min="6942" max="6942" customWidth="1" width="9.42578125"/>
    <col min="6943" max="6943" customWidth="1" width="9.42578125"/>
    <col min="6944" max="6944" customWidth="1" width="9.42578125"/>
    <col min="6945" max="6945" customWidth="1" width="9.42578125"/>
    <col min="6946" max="6946" customWidth="1" width="9.42578125"/>
    <col min="6947" max="6947" customWidth="1" width="9.42578125"/>
    <col min="6948" max="6948" customWidth="1" width="9.42578125"/>
    <col min="6949" max="6949" customWidth="1" width="9.42578125"/>
    <col min="6950" max="6950" customWidth="1" width="9.42578125"/>
    <col min="6951" max="6951" customWidth="1" width="9.42578125"/>
    <col min="6952" max="6952" customWidth="1" width="9.42578125"/>
    <col min="6953" max="6953" customWidth="1" width="9.42578125"/>
    <col min="6954" max="6954" customWidth="1" width="9.42578125"/>
    <col min="6955" max="6955" customWidth="1" width="9.42578125"/>
    <col min="6956" max="6956" customWidth="1" width="9.42578125"/>
    <col min="6957" max="6957" customWidth="1" width="9.42578125"/>
    <col min="6958" max="6958" customWidth="1" width="9.42578125"/>
    <col min="6959" max="6959" customWidth="1" width="9.42578125"/>
    <col min="6960" max="6960" customWidth="1" width="9.42578125"/>
    <col min="6961" max="6961" customWidth="1" width="9.42578125"/>
    <col min="6962" max="6962" customWidth="1" width="9.42578125"/>
    <col min="6963" max="6963" customWidth="1" width="9.42578125"/>
    <col min="6964" max="6964" customWidth="1" width="9.42578125"/>
    <col min="6965" max="6965" customWidth="1" width="9.42578125"/>
    <col min="6966" max="6966" customWidth="1" width="9.42578125"/>
    <col min="6967" max="6967" customWidth="1" width="9.42578125"/>
    <col min="6968" max="6968" customWidth="1" width="9.42578125"/>
    <col min="6969" max="6969" customWidth="1" width="9.42578125"/>
    <col min="6970" max="6970" customWidth="1" width="9.42578125"/>
    <col min="6971" max="6971" customWidth="1" width="9.42578125"/>
    <col min="6972" max="6972" customWidth="1" width="9.42578125"/>
    <col min="6973" max="6973" customWidth="1" width="9.42578125"/>
    <col min="6974" max="6974" customWidth="1" width="9.42578125"/>
    <col min="6975" max="6975" customWidth="1" width="9.42578125"/>
    <col min="6976" max="6976" customWidth="1" width="9.42578125"/>
    <col min="6977" max="6977" customWidth="1" width="9.42578125"/>
    <col min="6978" max="6978" customWidth="1" width="9.42578125"/>
    <col min="6979" max="6979" customWidth="1" width="9.42578125"/>
    <col min="6980" max="6980" customWidth="1" width="9.42578125"/>
    <col min="6981" max="6981" customWidth="1" width="9.42578125"/>
    <col min="6982" max="6982" customWidth="1" width="9.42578125"/>
    <col min="6983" max="6983" customWidth="1" width="9.42578125"/>
    <col min="6984" max="6984" customWidth="1" width="9.42578125"/>
    <col min="6985" max="6985" customWidth="1" width="9.42578125"/>
    <col min="6986" max="6986" customWidth="1" width="9.42578125"/>
    <col min="6987" max="6987" customWidth="1" width="9.42578125"/>
    <col min="6988" max="6988" customWidth="1" width="9.42578125"/>
    <col min="6989" max="6989" customWidth="1" width="9.42578125"/>
    <col min="6990" max="6990" customWidth="1" width="9.42578125"/>
    <col min="6991" max="6991" customWidth="1" width="9.42578125"/>
    <col min="6992" max="6992" customWidth="1" width="9.42578125"/>
    <col min="6993" max="6993" customWidth="1" width="9.42578125"/>
    <col min="6994" max="6994" customWidth="1" width="9.42578125"/>
    <col min="6995" max="6995" customWidth="1" width="9.42578125"/>
    <col min="6996" max="6996" customWidth="1" width="9.42578125"/>
    <col min="6997" max="6997" customWidth="1" width="9.42578125"/>
    <col min="6998" max="6998" customWidth="1" width="9.42578125"/>
    <col min="6999" max="6999" customWidth="1" width="9.42578125"/>
    <col min="7000" max="7000" customWidth="1" width="9.42578125"/>
    <col min="7001" max="7001" customWidth="1" width="9.42578125"/>
    <col min="7002" max="7002" customWidth="1" width="9.42578125"/>
    <col min="7003" max="7003" customWidth="1" width="9.42578125"/>
    <col min="7004" max="7004" customWidth="1" width="9.42578125"/>
    <col min="7005" max="7005" customWidth="1" width="9.42578125"/>
    <col min="7006" max="7006" customWidth="1" width="9.42578125"/>
    <col min="7007" max="7007" customWidth="1" width="9.42578125"/>
    <col min="7008" max="7008" customWidth="1" width="9.42578125"/>
    <col min="7009" max="7009" customWidth="1" width="9.42578125"/>
    <col min="7010" max="7010" customWidth="1" width="9.42578125"/>
    <col min="7011" max="7011" customWidth="1" width="9.42578125"/>
    <col min="7012" max="7012" customWidth="1" width="9.42578125"/>
    <col min="7013" max="7013" customWidth="1" width="9.42578125"/>
    <col min="7014" max="7014" customWidth="1" width="9.42578125"/>
    <col min="7015" max="7015" customWidth="1" width="9.42578125"/>
    <col min="7016" max="7016" customWidth="1" width="9.42578125"/>
    <col min="7017" max="7017" customWidth="1" width="9.42578125"/>
    <col min="7018" max="7018" customWidth="1" width="9.42578125"/>
    <col min="7019" max="7019" customWidth="1" width="9.42578125"/>
    <col min="7020" max="7020" customWidth="1" width="9.42578125"/>
    <col min="7021" max="7021" customWidth="1" width="9.42578125"/>
    <col min="7022" max="7022" customWidth="1" width="9.42578125"/>
    <col min="7023" max="7023" customWidth="1" width="9.42578125"/>
    <col min="7024" max="7024" customWidth="1" width="9.42578125"/>
    <col min="7025" max="7025" customWidth="1" width="9.42578125"/>
    <col min="7026" max="7026" customWidth="1" width="9.42578125"/>
    <col min="7027" max="7027" customWidth="1" width="9.42578125"/>
    <col min="7028" max="7028" customWidth="1" width="9.42578125"/>
    <col min="7029" max="7029" customWidth="1" width="9.42578125"/>
    <col min="7030" max="7030" customWidth="1" width="9.42578125"/>
    <col min="7031" max="7031" customWidth="1" width="9.42578125"/>
    <col min="7032" max="7032" customWidth="1" width="9.42578125"/>
    <col min="7033" max="7033" customWidth="1" width="9.42578125"/>
    <col min="7034" max="7034" customWidth="1" width="9.42578125"/>
    <col min="7035" max="7035" customWidth="1" width="9.42578125"/>
    <col min="7036" max="7036" customWidth="1" width="9.42578125"/>
    <col min="7037" max="7037" customWidth="1" width="9.42578125"/>
    <col min="7038" max="7038" customWidth="1" width="9.42578125"/>
    <col min="7039" max="7039" customWidth="1" width="9.42578125"/>
    <col min="7040" max="7040" customWidth="1" width="9.42578125"/>
    <col min="7041" max="7041" customWidth="1" width="9.42578125"/>
    <col min="7042" max="7042" customWidth="1" width="9.42578125"/>
    <col min="7043" max="7043" customWidth="1" width="9.42578125"/>
    <col min="7044" max="7044" customWidth="1" width="9.42578125"/>
    <col min="7045" max="7045" customWidth="1" width="9.42578125"/>
    <col min="7046" max="7046" customWidth="1" width="9.42578125"/>
    <col min="7047" max="7047" customWidth="1" width="9.42578125"/>
    <col min="7048" max="7048" customWidth="1" width="9.42578125"/>
    <col min="7049" max="7049" customWidth="1" width="9.42578125"/>
    <col min="7050" max="7050" customWidth="1" width="9.42578125"/>
    <col min="7051" max="7051" customWidth="1" width="9.42578125"/>
    <col min="7052" max="7052" customWidth="1" width="9.42578125"/>
    <col min="7053" max="7053" customWidth="1" width="9.42578125"/>
    <col min="7054" max="7054" customWidth="1" width="9.42578125"/>
    <col min="7055" max="7055" customWidth="1" width="9.42578125"/>
    <col min="7056" max="7056" customWidth="1" width="9.42578125"/>
    <col min="7057" max="7057" customWidth="1" width="9.42578125"/>
    <col min="7058" max="7058" customWidth="1" width="9.42578125"/>
    <col min="7059" max="7059" customWidth="1" width="9.42578125"/>
    <col min="7060" max="7060" customWidth="1" width="9.42578125"/>
    <col min="7061" max="7061" customWidth="1" width="9.42578125"/>
    <col min="7062" max="7062" customWidth="1" width="9.42578125"/>
    <col min="7063" max="7063" customWidth="1" width="9.42578125"/>
    <col min="7064" max="7064" customWidth="1" width="9.42578125"/>
    <col min="7065" max="7065" customWidth="1" width="9.42578125"/>
    <col min="7066" max="7066" customWidth="1" width="9.42578125"/>
    <col min="7067" max="7067" customWidth="1" width="9.42578125"/>
    <col min="7068" max="7068" customWidth="1" width="9.42578125"/>
    <col min="7069" max="7069" customWidth="1" width="9.42578125"/>
    <col min="7070" max="7070" customWidth="1" width="9.42578125"/>
    <col min="7071" max="7071" customWidth="1" width="9.42578125"/>
    <col min="7072" max="7072" customWidth="1" width="9.42578125"/>
    <col min="7073" max="7073" customWidth="1" width="9.42578125"/>
    <col min="7074" max="7074" customWidth="1" width="9.42578125"/>
    <col min="7075" max="7075" customWidth="1" width="9.42578125"/>
    <col min="7076" max="7076" customWidth="1" width="9.42578125"/>
    <col min="7077" max="7077" customWidth="1" width="9.42578125"/>
    <col min="7078" max="7078" customWidth="1" width="9.42578125"/>
    <col min="7079" max="7079" customWidth="1" width="9.42578125"/>
    <col min="7080" max="7080" customWidth="1" width="9.42578125"/>
    <col min="7081" max="7081" customWidth="1" width="9.42578125"/>
    <col min="7082" max="7082" customWidth="1" width="9.42578125"/>
    <col min="7083" max="7083" customWidth="1" width="9.42578125"/>
    <col min="7084" max="7084" customWidth="1" width="9.42578125"/>
    <col min="7085" max="7085" customWidth="1" width="9.42578125"/>
    <col min="7086" max="7086" customWidth="1" width="9.42578125"/>
    <col min="7087" max="7087" customWidth="1" width="9.42578125"/>
    <col min="7088" max="7088" customWidth="1" width="9.42578125"/>
    <col min="7089" max="7089" customWidth="1" width="9.42578125"/>
    <col min="7090" max="7090" customWidth="1" width="9.42578125"/>
    <col min="7091" max="7091" customWidth="1" width="9.42578125"/>
    <col min="7092" max="7092" customWidth="1" width="9.42578125"/>
    <col min="7093" max="7093" customWidth="1" width="9.42578125"/>
    <col min="7094" max="7094" customWidth="1" width="9.42578125"/>
    <col min="7095" max="7095" customWidth="1" width="9.42578125"/>
    <col min="7096" max="7096" customWidth="1" width="9.42578125"/>
    <col min="7097" max="7097" customWidth="1" width="9.42578125"/>
    <col min="7098" max="7098" customWidth="1" width="9.42578125"/>
    <col min="7099" max="7099" customWidth="1" width="9.42578125"/>
    <col min="7100" max="7100" customWidth="1" width="9.42578125"/>
    <col min="7101" max="7101" customWidth="1" width="9.42578125"/>
    <col min="7102" max="7102" customWidth="1" width="9.42578125"/>
    <col min="7103" max="7103" customWidth="1" width="9.42578125"/>
    <col min="7104" max="7104" customWidth="1" width="9.42578125"/>
    <col min="7105" max="7105" customWidth="1" width="9.42578125"/>
    <col min="7106" max="7106" customWidth="1" width="9.42578125"/>
    <col min="7107" max="7107" customWidth="1" width="9.42578125"/>
    <col min="7108" max="7108" customWidth="1" width="9.42578125"/>
    <col min="7109" max="7109" customWidth="1" width="9.42578125"/>
    <col min="7110" max="7110" customWidth="1" width="9.42578125"/>
    <col min="7111" max="7111" customWidth="1" width="9.42578125"/>
    <col min="7112" max="7112" customWidth="1" width="9.42578125"/>
    <col min="7113" max="7113" customWidth="1" width="9.42578125"/>
    <col min="7114" max="7114" customWidth="1" width="9.42578125"/>
    <col min="7115" max="7115" customWidth="1" width="9.42578125"/>
    <col min="7116" max="7116" customWidth="1" width="9.42578125"/>
    <col min="7117" max="7117" customWidth="1" width="9.42578125"/>
    <col min="7118" max="7118" customWidth="1" width="9.42578125"/>
    <col min="7119" max="7119" customWidth="1" width="9.42578125"/>
    <col min="7120" max="7120" customWidth="1" width="9.42578125"/>
    <col min="7121" max="7121" customWidth="1" width="9.42578125"/>
    <col min="7122" max="7122" customWidth="1" width="9.42578125"/>
    <col min="7123" max="7123" customWidth="1" width="9.42578125"/>
    <col min="7124" max="7124" customWidth="1" width="9.42578125"/>
    <col min="7125" max="7125" customWidth="1" width="9.42578125"/>
    <col min="7126" max="7126" customWidth="1" width="9.42578125"/>
    <col min="7127" max="7127" customWidth="1" width="9.42578125"/>
    <col min="7128" max="7128" customWidth="1" width="9.42578125"/>
    <col min="7129" max="7129" customWidth="1" width="9.42578125"/>
    <col min="7130" max="7130" customWidth="1" width="9.42578125"/>
    <col min="7131" max="7131" customWidth="1" width="9.42578125"/>
    <col min="7132" max="7132" customWidth="1" width="9.42578125"/>
    <col min="7133" max="7133" customWidth="1" width="9.42578125"/>
    <col min="7134" max="7134" customWidth="1" width="9.42578125"/>
    <col min="7135" max="7135" customWidth="1" width="9.42578125"/>
    <col min="7136" max="7136" customWidth="1" width="9.42578125"/>
    <col min="7137" max="7137" customWidth="1" width="9.42578125"/>
    <col min="7138" max="7138" customWidth="1" width="9.42578125"/>
    <col min="7139" max="7139" customWidth="1" width="9.42578125"/>
    <col min="7140" max="7140" customWidth="1" width="9.42578125"/>
    <col min="7141" max="7141" customWidth="1" width="9.42578125"/>
    <col min="7142" max="7142" customWidth="1" width="9.42578125"/>
    <col min="7143" max="7143" customWidth="1" width="9.42578125"/>
    <col min="7144" max="7144" customWidth="1" width="9.42578125"/>
    <col min="7145" max="7145" customWidth="1" width="9.42578125"/>
    <col min="7146" max="7146" customWidth="1" width="9.42578125"/>
    <col min="7147" max="7147" customWidth="1" width="9.42578125"/>
    <col min="7148" max="7148" customWidth="1" width="9.42578125"/>
    <col min="7149" max="7149" customWidth="1" width="9.42578125"/>
    <col min="7150" max="7150" customWidth="1" width="9.42578125"/>
    <col min="7151" max="7151" customWidth="1" width="9.42578125"/>
    <col min="7152" max="7152" customWidth="1" width="9.42578125"/>
    <col min="7153" max="7153" customWidth="1" width="9.42578125"/>
    <col min="7154" max="7154" customWidth="1" width="9.42578125"/>
    <col min="7155" max="7155" customWidth="1" width="9.42578125"/>
    <col min="7156" max="7156" customWidth="1" width="9.42578125"/>
    <col min="7157" max="7157" customWidth="1" width="9.42578125"/>
    <col min="7158" max="7158" customWidth="1" width="9.42578125"/>
    <col min="7159" max="7159" customWidth="1" width="9.42578125"/>
    <col min="7160" max="7160" customWidth="1" width="9.42578125"/>
    <col min="7161" max="7161" customWidth="1" width="9.42578125"/>
    <col min="7162" max="7162" customWidth="1" width="9.42578125"/>
    <col min="7163" max="7163" customWidth="1" width="9.42578125"/>
    <col min="7164" max="7164" customWidth="1" width="9.42578125"/>
    <col min="7165" max="7165" customWidth="1" width="9.42578125"/>
    <col min="7166" max="7166" customWidth="1" width="9.42578125"/>
    <col min="7167" max="7167" customWidth="1" width="9.42578125"/>
    <col min="7168" max="7168" customWidth="1" width="9.42578125"/>
    <col min="7169" max="7169" customWidth="1" width="9.42578125"/>
    <col min="7170" max="7170" customWidth="1" width="9.42578125"/>
    <col min="7171" max="7171" customWidth="1" width="9.42578125"/>
    <col min="7172" max="7172" customWidth="1" width="9.42578125"/>
    <col min="7173" max="7173" customWidth="1" width="9.42578125"/>
    <col min="7174" max="7174" customWidth="1" width="9.42578125"/>
    <col min="7175" max="7175" customWidth="1" width="9.42578125"/>
    <col min="7176" max="7176" customWidth="1" width="9.42578125"/>
    <col min="7177" max="7177" customWidth="1" width="9.42578125"/>
    <col min="7178" max="7178" customWidth="1" width="9.42578125"/>
    <col min="7179" max="7179" customWidth="1" width="9.42578125"/>
    <col min="7180" max="7180" customWidth="1" width="9.42578125"/>
    <col min="7181" max="7181" customWidth="1" width="9.42578125"/>
    <col min="7182" max="7182" customWidth="1" width="9.42578125"/>
    <col min="7183" max="7183" customWidth="1" width="9.42578125"/>
    <col min="7184" max="7184" customWidth="1" width="9.42578125"/>
    <col min="7185" max="7185" customWidth="1" width="9.42578125"/>
    <col min="7186" max="7186" customWidth="1" width="9.42578125"/>
    <col min="7187" max="7187" customWidth="1" width="9.42578125"/>
    <col min="7188" max="7188" customWidth="1" width="9.42578125"/>
    <col min="7189" max="7189" customWidth="1" width="9.42578125"/>
    <col min="7190" max="7190" customWidth="1" width="9.42578125"/>
    <col min="7191" max="7191" customWidth="1" width="9.42578125"/>
    <col min="7192" max="7192" customWidth="1" width="9.42578125"/>
    <col min="7193" max="7193" customWidth="1" width="9.42578125"/>
    <col min="7194" max="7194" customWidth="1" width="9.42578125"/>
    <col min="7195" max="7195" customWidth="1" width="9.42578125"/>
    <col min="7196" max="7196" customWidth="1" width="9.42578125"/>
    <col min="7197" max="7197" customWidth="1" width="9.42578125"/>
    <col min="7198" max="7198" customWidth="1" width="9.42578125"/>
    <col min="7199" max="7199" customWidth="1" width="9.42578125"/>
    <col min="7200" max="7200" customWidth="1" width="9.42578125"/>
    <col min="7201" max="7201" customWidth="1" width="9.42578125"/>
    <col min="7202" max="7202" customWidth="1" width="9.42578125"/>
    <col min="7203" max="7203" customWidth="1" width="9.42578125"/>
    <col min="7204" max="7204" customWidth="1" width="9.42578125"/>
    <col min="7205" max="7205" customWidth="1" width="9.42578125"/>
    <col min="7206" max="7206" customWidth="1" width="9.42578125"/>
    <col min="7207" max="7207" customWidth="1" width="9.42578125"/>
    <col min="7208" max="7208" customWidth="1" width="9.42578125"/>
    <col min="7209" max="7209" customWidth="1" width="9.42578125"/>
    <col min="7210" max="7210" customWidth="1" width="9.42578125"/>
    <col min="7211" max="7211" customWidth="1" width="9.42578125"/>
    <col min="7212" max="7212" customWidth="1" width="9.42578125"/>
    <col min="7213" max="7213" customWidth="1" width="9.42578125"/>
    <col min="7214" max="7214" customWidth="1" width="9.42578125"/>
    <col min="7215" max="7215" customWidth="1" width="9.42578125"/>
    <col min="7216" max="7216" customWidth="1" width="9.42578125"/>
    <col min="7217" max="7217" customWidth="1" width="9.42578125"/>
    <col min="7218" max="7218" customWidth="1" width="9.42578125"/>
    <col min="7219" max="7219" customWidth="1" width="9.42578125"/>
    <col min="7220" max="7220" customWidth="1" width="9.42578125"/>
    <col min="7221" max="7221" customWidth="1" width="9.42578125"/>
    <col min="7222" max="7222" customWidth="1" width="9.42578125"/>
    <col min="7223" max="7223" customWidth="1" width="9.42578125"/>
    <col min="7224" max="7224" customWidth="1" width="9.42578125"/>
    <col min="7225" max="7225" customWidth="1" width="9.42578125"/>
    <col min="7226" max="7226" customWidth="1" width="9.42578125"/>
    <col min="7227" max="7227" customWidth="1" width="9.42578125"/>
    <col min="7228" max="7228" customWidth="1" width="9.42578125"/>
    <col min="7229" max="7229" customWidth="1" width="9.42578125"/>
    <col min="7230" max="7230" customWidth="1" width="9.42578125"/>
    <col min="7231" max="7231" customWidth="1" width="9.42578125"/>
    <col min="7232" max="7232" customWidth="1" width="9.42578125"/>
    <col min="7233" max="7233" customWidth="1" width="9.42578125"/>
    <col min="7234" max="7234" customWidth="1" width="9.42578125"/>
    <col min="7235" max="7235" customWidth="1" width="9.42578125"/>
    <col min="7236" max="7236" customWidth="1" width="9.42578125"/>
    <col min="7237" max="7237" customWidth="1" width="9.42578125"/>
    <col min="7238" max="7238" customWidth="1" width="9.42578125"/>
    <col min="7239" max="7239" customWidth="1" width="9.42578125"/>
    <col min="7240" max="7240" customWidth="1" width="9.42578125"/>
    <col min="7241" max="7241" customWidth="1" width="9.42578125"/>
    <col min="7242" max="7242" customWidth="1" width="9.42578125"/>
    <col min="7243" max="7243" customWidth="1" width="9.42578125"/>
    <col min="7244" max="7244" customWidth="1" width="9.42578125"/>
    <col min="7245" max="7245" customWidth="1" width="9.42578125"/>
    <col min="7246" max="7246" customWidth="1" width="9.42578125"/>
    <col min="7247" max="7247" customWidth="1" width="9.42578125"/>
    <col min="7248" max="7248" customWidth="1" width="9.42578125"/>
    <col min="7249" max="7249" customWidth="1" width="9.42578125"/>
    <col min="7250" max="7250" customWidth="1" width="9.42578125"/>
    <col min="7251" max="7251" customWidth="1" width="9.42578125"/>
    <col min="7252" max="7252" customWidth="1" width="9.42578125"/>
    <col min="7253" max="7253" customWidth="1" width="9.42578125"/>
    <col min="7254" max="7254" customWidth="1" width="9.42578125"/>
    <col min="7255" max="7255" customWidth="1" width="9.42578125"/>
    <col min="7256" max="7256" customWidth="1" width="9.42578125"/>
    <col min="7257" max="7257" customWidth="1" width="9.42578125"/>
    <col min="7258" max="7258" customWidth="1" width="9.42578125"/>
    <col min="7259" max="7259" customWidth="1" width="9.42578125"/>
    <col min="7260" max="7260" customWidth="1" width="9.42578125"/>
    <col min="7261" max="7261" customWidth="1" width="9.42578125"/>
    <col min="7262" max="7262" customWidth="1" width="9.42578125"/>
    <col min="7263" max="7263" customWidth="1" width="9.42578125"/>
    <col min="7264" max="7264" customWidth="1" width="9.42578125"/>
    <col min="7265" max="7265" customWidth="1" width="9.42578125"/>
    <col min="7266" max="7266" customWidth="1" width="9.42578125"/>
    <col min="7267" max="7267" customWidth="1" width="9.42578125"/>
    <col min="7268" max="7268" customWidth="1" width="9.42578125"/>
    <col min="7269" max="7269" customWidth="1" width="9.42578125"/>
    <col min="7270" max="7270" customWidth="1" width="9.42578125"/>
    <col min="7271" max="7271" customWidth="1" width="9.42578125"/>
    <col min="7272" max="7272" customWidth="1" width="9.42578125"/>
    <col min="7273" max="7273" customWidth="1" width="9.42578125"/>
    <col min="7274" max="7274" customWidth="1" width="9.42578125"/>
    <col min="7275" max="7275" customWidth="1" width="9.42578125"/>
    <col min="7276" max="7276" customWidth="1" width="9.42578125"/>
    <col min="7277" max="7277" customWidth="1" width="9.42578125"/>
    <col min="7278" max="7278" customWidth="1" width="9.42578125"/>
    <col min="7279" max="7279" customWidth="1" width="9.42578125"/>
    <col min="7280" max="7280" customWidth="1" width="9.42578125"/>
    <col min="7281" max="7281" customWidth="1" width="9.42578125"/>
    <col min="7282" max="7282" customWidth="1" width="9.42578125"/>
    <col min="7283" max="7283" customWidth="1" width="9.42578125"/>
    <col min="7284" max="7284" customWidth="1" width="9.42578125"/>
    <col min="7285" max="7285" customWidth="1" width="9.42578125"/>
    <col min="7286" max="7286" customWidth="1" width="9.42578125"/>
    <col min="7287" max="7287" customWidth="1" width="9.42578125"/>
    <col min="7288" max="7288" customWidth="1" width="9.42578125"/>
    <col min="7289" max="7289" customWidth="1" width="9.42578125"/>
    <col min="7290" max="7290" customWidth="1" width="9.42578125"/>
    <col min="7291" max="7291" customWidth="1" width="9.42578125"/>
    <col min="7292" max="7292" customWidth="1" width="9.42578125"/>
    <col min="7293" max="7293" customWidth="1" width="9.42578125"/>
    <col min="7294" max="7294" customWidth="1" width="9.42578125"/>
    <col min="7295" max="7295" customWidth="1" width="9.42578125"/>
    <col min="7296" max="7296" customWidth="1" width="9.42578125"/>
    <col min="7297" max="7297" customWidth="1" width="9.42578125"/>
    <col min="7298" max="7298" customWidth="1" width="9.42578125"/>
    <col min="7299" max="7299" customWidth="1" width="9.42578125"/>
    <col min="7300" max="7300" customWidth="1" width="9.42578125"/>
    <col min="7301" max="7301" customWidth="1" width="9.42578125"/>
    <col min="7302" max="7302" customWidth="1" width="9.42578125"/>
    <col min="7303" max="7303" customWidth="1" width="9.42578125"/>
    <col min="7304" max="7304" customWidth="1" width="9.42578125"/>
    <col min="7305" max="7305" customWidth="1" width="9.42578125"/>
    <col min="7306" max="7306" customWidth="1" width="9.42578125"/>
    <col min="7307" max="7307" customWidth="1" width="9.42578125"/>
    <col min="7308" max="7308" customWidth="1" width="9.42578125"/>
    <col min="7309" max="7309" customWidth="1" width="9.42578125"/>
    <col min="7310" max="7310" customWidth="1" width="9.42578125"/>
    <col min="7311" max="7311" customWidth="1" width="9.42578125"/>
    <col min="7312" max="7312" customWidth="1" width="9.42578125"/>
    <col min="7313" max="7313" customWidth="1" width="9.42578125"/>
    <col min="7314" max="7314" customWidth="1" width="9.42578125"/>
    <col min="7315" max="7315" customWidth="1" width="9.42578125"/>
    <col min="7316" max="7316" customWidth="1" width="9.42578125"/>
    <col min="7317" max="7317" customWidth="1" width="9.42578125"/>
    <col min="7318" max="7318" customWidth="1" width="9.42578125"/>
    <col min="7319" max="7319" customWidth="1" width="9.42578125"/>
    <col min="7320" max="7320" customWidth="1" width="9.42578125"/>
    <col min="7321" max="7321" customWidth="1" width="9.42578125"/>
    <col min="7322" max="7322" customWidth="1" width="9.42578125"/>
    <col min="7323" max="7323" customWidth="1" width="9.42578125"/>
    <col min="7324" max="7324" customWidth="1" width="9.42578125"/>
    <col min="7325" max="7325" customWidth="1" width="9.42578125"/>
    <col min="7326" max="7326" customWidth="1" width="9.42578125"/>
    <col min="7327" max="7327" customWidth="1" width="9.42578125"/>
    <col min="7328" max="7328" customWidth="1" width="9.42578125"/>
    <col min="7329" max="7329" customWidth="1" width="9.42578125"/>
    <col min="7330" max="7330" customWidth="1" width="9.42578125"/>
    <col min="7331" max="7331" customWidth="1" width="9.42578125"/>
    <col min="7332" max="7332" customWidth="1" width="9.42578125"/>
    <col min="7333" max="7333" customWidth="1" width="9.42578125"/>
    <col min="7334" max="7334" customWidth="1" width="9.42578125"/>
    <col min="7335" max="7335" customWidth="1" width="9.42578125"/>
    <col min="7336" max="7336" customWidth="1" width="9.42578125"/>
    <col min="7337" max="7337" customWidth="1" width="9.42578125"/>
    <col min="7338" max="7338" customWidth="1" width="9.42578125"/>
    <col min="7339" max="7339" customWidth="1" width="9.42578125"/>
    <col min="7340" max="7340" customWidth="1" width="9.42578125"/>
    <col min="7341" max="7341" customWidth="1" width="9.42578125"/>
    <col min="7342" max="7342" customWidth="1" width="9.42578125"/>
    <col min="7343" max="7343" customWidth="1" width="9.42578125"/>
    <col min="7344" max="7344" customWidth="1" width="9.42578125"/>
    <col min="7345" max="7345" customWidth="1" width="9.42578125"/>
    <col min="7346" max="7346" customWidth="1" width="9.42578125"/>
    <col min="7347" max="7347" customWidth="1" width="9.42578125"/>
    <col min="7348" max="7348" customWidth="1" width="9.42578125"/>
    <col min="7349" max="7349" customWidth="1" width="9.42578125"/>
    <col min="7350" max="7350" customWidth="1" width="9.42578125"/>
    <col min="7351" max="7351" customWidth="1" width="9.42578125"/>
    <col min="7352" max="7352" customWidth="1" width="9.42578125"/>
    <col min="7353" max="7353" customWidth="1" width="9.42578125"/>
    <col min="7354" max="7354" customWidth="1" width="9.42578125"/>
    <col min="7355" max="7355" customWidth="1" width="9.42578125"/>
    <col min="7356" max="7356" customWidth="1" width="9.42578125"/>
    <col min="7357" max="7357" customWidth="1" width="9.42578125"/>
    <col min="7358" max="7358" customWidth="1" width="9.42578125"/>
    <col min="7359" max="7359" customWidth="1" width="9.42578125"/>
    <col min="7360" max="7360" customWidth="1" width="9.42578125"/>
    <col min="7361" max="7361" customWidth="1" width="9.42578125"/>
    <col min="7362" max="7362" customWidth="1" width="9.42578125"/>
    <col min="7363" max="7363" customWidth="1" width="9.42578125"/>
    <col min="7364" max="7364" customWidth="1" width="9.42578125"/>
    <col min="7365" max="7365" customWidth="1" width="9.42578125"/>
    <col min="7366" max="7366" customWidth="1" width="9.42578125"/>
    <col min="7367" max="7367" customWidth="1" width="9.42578125"/>
    <col min="7368" max="7368" customWidth="1" width="9.42578125"/>
    <col min="7369" max="7369" customWidth="1" width="9.42578125"/>
    <col min="7370" max="7370" customWidth="1" width="9.42578125"/>
    <col min="7371" max="7371" customWidth="1" width="9.42578125"/>
    <col min="7372" max="7372" customWidth="1" width="9.42578125"/>
    <col min="7373" max="7373" customWidth="1" width="9.42578125"/>
    <col min="7374" max="7374" customWidth="1" width="9.42578125"/>
    <col min="7375" max="7375" customWidth="1" width="9.42578125"/>
    <col min="7376" max="7376" customWidth="1" width="9.42578125"/>
    <col min="7377" max="7377" customWidth="1" width="9.42578125"/>
    <col min="7378" max="7378" customWidth="1" width="9.42578125"/>
    <col min="7379" max="7379" customWidth="1" width="9.42578125"/>
    <col min="7380" max="7380" customWidth="1" width="9.42578125"/>
    <col min="7381" max="7381" customWidth="1" width="9.42578125"/>
    <col min="7382" max="7382" customWidth="1" width="9.42578125"/>
    <col min="7383" max="7383" customWidth="1" width="9.42578125"/>
    <col min="7384" max="7384" customWidth="1" width="9.42578125"/>
    <col min="7385" max="7385" customWidth="1" width="9.42578125"/>
    <col min="7386" max="7386" customWidth="1" width="9.42578125"/>
    <col min="7387" max="7387" customWidth="1" width="9.42578125"/>
    <col min="7388" max="7388" customWidth="1" width="9.42578125"/>
    <col min="7389" max="7389" customWidth="1" width="9.42578125"/>
    <col min="7390" max="7390" customWidth="1" width="9.42578125"/>
    <col min="7391" max="7391" customWidth="1" width="9.42578125"/>
    <col min="7392" max="7392" customWidth="1" width="9.42578125"/>
    <col min="7393" max="7393" customWidth="1" width="9.42578125"/>
    <col min="7394" max="7394" customWidth="1" width="9.42578125"/>
    <col min="7395" max="7395" customWidth="1" width="9.42578125"/>
    <col min="7396" max="7396" customWidth="1" width="9.42578125"/>
    <col min="7397" max="7397" customWidth="1" width="9.42578125"/>
    <col min="7398" max="7398" customWidth="1" width="9.42578125"/>
    <col min="7399" max="7399" customWidth="1" width="9.42578125"/>
    <col min="7400" max="7400" customWidth="1" width="9.42578125"/>
    <col min="7401" max="7401" customWidth="1" width="9.42578125"/>
    <col min="7402" max="7402" customWidth="1" width="9.42578125"/>
    <col min="7403" max="7403" customWidth="1" width="9.42578125"/>
    <col min="7404" max="7404" customWidth="1" width="9.42578125"/>
    <col min="7405" max="7405" customWidth="1" width="9.42578125"/>
    <col min="7406" max="7406" customWidth="1" width="9.42578125"/>
    <col min="7407" max="7407" customWidth="1" width="9.42578125"/>
    <col min="7408" max="7408" customWidth="1" width="9.42578125"/>
    <col min="7409" max="7409" customWidth="1" width="9.42578125"/>
    <col min="7410" max="7410" customWidth="1" width="9.42578125"/>
    <col min="7411" max="7411" customWidth="1" width="9.42578125"/>
    <col min="7412" max="7412" customWidth="1" width="9.42578125"/>
    <col min="7413" max="7413" customWidth="1" width="9.42578125"/>
    <col min="7414" max="7414" customWidth="1" width="9.42578125"/>
    <col min="7415" max="7415" customWidth="1" width="9.42578125"/>
    <col min="7416" max="7416" customWidth="1" width="9.42578125"/>
    <col min="7417" max="7417" customWidth="1" width="9.42578125"/>
    <col min="7418" max="7418" customWidth="1" width="9.42578125"/>
    <col min="7419" max="7419" customWidth="1" width="9.42578125"/>
    <col min="7420" max="7420" customWidth="1" width="9.42578125"/>
    <col min="7421" max="7421" customWidth="1" width="9.42578125"/>
    <col min="7422" max="7422" customWidth="1" width="9.42578125"/>
    <col min="7423" max="7423" customWidth="1" width="9.42578125"/>
    <col min="7424" max="7424" customWidth="1" width="9.42578125"/>
    <col min="7425" max="7425" customWidth="1" width="9.42578125"/>
    <col min="7426" max="7426" customWidth="1" width="9.42578125"/>
    <col min="7427" max="7427" customWidth="1" width="9.42578125"/>
    <col min="7428" max="7428" customWidth="1" width="9.42578125"/>
    <col min="7429" max="7429" customWidth="1" width="9.42578125"/>
    <col min="7430" max="7430" customWidth="1" width="9.42578125"/>
    <col min="7431" max="7431" customWidth="1" width="9.42578125"/>
    <col min="7432" max="7432" customWidth="1" width="9.42578125"/>
    <col min="7433" max="7433" customWidth="1" width="9.42578125"/>
    <col min="7434" max="7434" customWidth="1" width="9.42578125"/>
    <col min="7435" max="7435" customWidth="1" width="9.42578125"/>
    <col min="7436" max="7436" customWidth="1" width="9.42578125"/>
    <col min="7437" max="7437" customWidth="1" width="9.42578125"/>
    <col min="7438" max="7438" customWidth="1" width="9.42578125"/>
    <col min="7439" max="7439" customWidth="1" width="9.42578125"/>
    <col min="7440" max="7440" customWidth="1" width="9.42578125"/>
    <col min="7441" max="7441" customWidth="1" width="9.42578125"/>
    <col min="7442" max="7442" customWidth="1" width="9.42578125"/>
    <col min="7443" max="7443" customWidth="1" width="9.42578125"/>
    <col min="7444" max="7444" customWidth="1" width="9.42578125"/>
    <col min="7445" max="7445" customWidth="1" width="9.42578125"/>
    <col min="7446" max="7446" customWidth="1" width="9.42578125"/>
    <col min="7447" max="7447" customWidth="1" width="9.42578125"/>
    <col min="7448" max="7448" customWidth="1" width="9.42578125"/>
    <col min="7449" max="7449" customWidth="1" width="9.42578125"/>
    <col min="7450" max="7450" customWidth="1" width="9.42578125"/>
    <col min="7451" max="7451" customWidth="1" width="9.42578125"/>
    <col min="7452" max="7452" customWidth="1" width="9.42578125"/>
    <col min="7453" max="7453" customWidth="1" width="9.42578125"/>
    <col min="7454" max="7454" customWidth="1" width="9.42578125"/>
    <col min="7455" max="7455" customWidth="1" width="9.42578125"/>
    <col min="7456" max="7456" customWidth="1" width="9.42578125"/>
    <col min="7457" max="7457" customWidth="1" width="9.42578125"/>
    <col min="7458" max="7458" customWidth="1" width="9.42578125"/>
    <col min="7459" max="7459" customWidth="1" width="9.42578125"/>
    <col min="7460" max="7460" customWidth="1" width="9.42578125"/>
    <col min="7461" max="7461" customWidth="1" width="9.42578125"/>
    <col min="7462" max="7462" customWidth="1" width="9.42578125"/>
    <col min="7463" max="7463" customWidth="1" width="9.42578125"/>
    <col min="7464" max="7464" customWidth="1" width="9.42578125"/>
    <col min="7465" max="7465" customWidth="1" width="9.42578125"/>
    <col min="7466" max="7466" customWidth="1" width="9.42578125"/>
    <col min="7467" max="7467" customWidth="1" width="9.42578125"/>
    <col min="7468" max="7468" customWidth="1" width="9.42578125"/>
    <col min="7469" max="7469" customWidth="1" width="9.42578125"/>
    <col min="7470" max="7470" customWidth="1" width="9.42578125"/>
    <col min="7471" max="7471" customWidth="1" width="9.42578125"/>
    <col min="7472" max="7472" customWidth="1" width="9.42578125"/>
    <col min="7473" max="7473" customWidth="1" width="9.42578125"/>
    <col min="7474" max="7474" customWidth="1" width="9.42578125"/>
    <col min="7475" max="7475" customWidth="1" width="9.42578125"/>
    <col min="7476" max="7476" customWidth="1" width="9.42578125"/>
    <col min="7477" max="7477" customWidth="1" width="9.42578125"/>
    <col min="7478" max="7478" customWidth="1" width="9.42578125"/>
    <col min="7479" max="7479" customWidth="1" width="9.42578125"/>
    <col min="7480" max="7480" customWidth="1" width="9.42578125"/>
    <col min="7481" max="7481" customWidth="1" width="9.42578125"/>
    <col min="7482" max="7482" customWidth="1" width="9.42578125"/>
    <col min="7483" max="7483" customWidth="1" width="9.42578125"/>
    <col min="7484" max="7484" customWidth="1" width="9.42578125"/>
    <col min="7485" max="7485" customWidth="1" width="9.42578125"/>
    <col min="7486" max="7486" customWidth="1" width="9.42578125"/>
    <col min="7487" max="7487" customWidth="1" width="9.42578125"/>
    <col min="7488" max="7488" customWidth="1" width="9.42578125"/>
    <col min="7489" max="7489" customWidth="1" width="9.42578125"/>
    <col min="7490" max="7490" customWidth="1" width="9.42578125"/>
    <col min="7491" max="7491" customWidth="1" width="9.42578125"/>
    <col min="7492" max="7492" customWidth="1" width="9.42578125"/>
    <col min="7493" max="7493" customWidth="1" width="9.42578125"/>
    <col min="7494" max="7494" customWidth="1" width="9.42578125"/>
    <col min="7495" max="7495" customWidth="1" width="9.42578125"/>
    <col min="7496" max="7496" customWidth="1" width="9.42578125"/>
    <col min="7497" max="7497" customWidth="1" width="9.42578125"/>
    <col min="7498" max="7498" customWidth="1" width="9.42578125"/>
    <col min="7499" max="7499" customWidth="1" width="9.42578125"/>
    <col min="7500" max="7500" customWidth="1" width="9.42578125"/>
    <col min="7501" max="7501" customWidth="1" width="9.42578125"/>
    <col min="7502" max="7502" customWidth="1" width="9.42578125"/>
    <col min="7503" max="7503" customWidth="1" width="9.42578125"/>
    <col min="7504" max="7504" customWidth="1" width="9.42578125"/>
    <col min="7505" max="7505" customWidth="1" width="9.42578125"/>
    <col min="7506" max="7506" customWidth="1" width="9.42578125"/>
    <col min="7507" max="7507" customWidth="1" width="9.42578125"/>
    <col min="7508" max="7508" customWidth="1" width="9.42578125"/>
    <col min="7509" max="7509" customWidth="1" width="9.42578125"/>
    <col min="7510" max="7510" customWidth="1" width="9.42578125"/>
    <col min="7511" max="7511" customWidth="1" width="9.42578125"/>
    <col min="7512" max="7512" customWidth="1" width="9.42578125"/>
    <col min="7513" max="7513" customWidth="1" width="9.42578125"/>
    <col min="7514" max="7514" customWidth="1" width="9.42578125"/>
    <col min="7515" max="7515" customWidth="1" width="9.42578125"/>
    <col min="7516" max="7516" customWidth="1" width="9.42578125"/>
    <col min="7517" max="7517" customWidth="1" width="9.42578125"/>
    <col min="7518" max="7518" customWidth="1" width="9.42578125"/>
    <col min="7519" max="7519" customWidth="1" width="9.42578125"/>
    <col min="7520" max="7520" customWidth="1" width="9.42578125"/>
    <col min="7521" max="7521" customWidth="1" width="9.42578125"/>
    <col min="7522" max="7522" customWidth="1" width="9.42578125"/>
    <col min="7523" max="7523" customWidth="1" width="9.42578125"/>
    <col min="7524" max="7524" customWidth="1" width="9.42578125"/>
    <col min="7525" max="7525" customWidth="1" width="9.42578125"/>
    <col min="7526" max="7526" customWidth="1" width="9.42578125"/>
    <col min="7527" max="7527" customWidth="1" width="9.42578125"/>
    <col min="7528" max="7528" customWidth="1" width="9.42578125"/>
    <col min="7529" max="7529" customWidth="1" width="9.42578125"/>
    <col min="7530" max="7530" customWidth="1" width="9.42578125"/>
    <col min="7531" max="7531" customWidth="1" width="9.42578125"/>
    <col min="7532" max="7532" customWidth="1" width="9.42578125"/>
    <col min="7533" max="7533" customWidth="1" width="9.42578125"/>
    <col min="7534" max="7534" customWidth="1" width="9.42578125"/>
    <col min="7535" max="7535" customWidth="1" width="9.42578125"/>
    <col min="7536" max="7536" customWidth="1" width="9.42578125"/>
    <col min="7537" max="7537" customWidth="1" width="9.42578125"/>
    <col min="7538" max="7538" customWidth="1" width="9.42578125"/>
    <col min="7539" max="7539" customWidth="1" width="9.42578125"/>
    <col min="7540" max="7540" customWidth="1" width="9.42578125"/>
    <col min="7541" max="7541" customWidth="1" width="9.42578125"/>
    <col min="7542" max="7542" customWidth="1" width="9.42578125"/>
    <col min="7543" max="7543" customWidth="1" width="9.42578125"/>
    <col min="7544" max="7544" customWidth="1" width="9.42578125"/>
    <col min="7545" max="7545" customWidth="1" width="9.42578125"/>
    <col min="7546" max="7546" customWidth="1" width="9.42578125"/>
    <col min="7547" max="7547" customWidth="1" width="9.42578125"/>
    <col min="7548" max="7548" customWidth="1" width="9.42578125"/>
    <col min="7549" max="7549" customWidth="1" width="9.42578125"/>
    <col min="7550" max="7550" customWidth="1" width="9.42578125"/>
    <col min="7551" max="7551" customWidth="1" width="9.42578125"/>
    <col min="7552" max="7552" customWidth="1" width="9.42578125"/>
    <col min="7553" max="7553" customWidth="1" width="9.42578125"/>
    <col min="7554" max="7554" customWidth="1" width="9.42578125"/>
    <col min="7555" max="7555" customWidth="1" width="9.42578125"/>
    <col min="7556" max="7556" customWidth="1" width="9.42578125"/>
    <col min="7557" max="7557" customWidth="1" width="9.42578125"/>
    <col min="7558" max="7558" customWidth="1" width="9.42578125"/>
    <col min="7559" max="7559" customWidth="1" width="9.42578125"/>
    <col min="7560" max="7560" customWidth="1" width="9.42578125"/>
    <col min="7561" max="7561" customWidth="1" width="9.42578125"/>
    <col min="7562" max="7562" customWidth="1" width="9.42578125"/>
    <col min="7563" max="7563" customWidth="1" width="9.42578125"/>
    <col min="7564" max="7564" customWidth="1" width="9.42578125"/>
    <col min="7565" max="7565" customWidth="1" width="9.42578125"/>
    <col min="7566" max="7566" customWidth="1" width="9.42578125"/>
    <col min="7567" max="7567" customWidth="1" width="9.42578125"/>
    <col min="7568" max="7568" customWidth="1" width="9.42578125"/>
    <col min="7569" max="7569" customWidth="1" width="9.42578125"/>
    <col min="7570" max="7570" customWidth="1" width="9.42578125"/>
    <col min="7571" max="7571" customWidth="1" width="9.42578125"/>
    <col min="7572" max="7572" customWidth="1" width="9.42578125"/>
    <col min="7573" max="7573" customWidth="1" width="9.42578125"/>
    <col min="7574" max="7574" customWidth="1" width="9.42578125"/>
    <col min="7575" max="7575" customWidth="1" width="9.42578125"/>
    <col min="7576" max="7576" customWidth="1" width="9.42578125"/>
    <col min="7577" max="7577" customWidth="1" width="9.42578125"/>
    <col min="7578" max="7578" customWidth="1" width="9.42578125"/>
    <col min="7579" max="7579" customWidth="1" width="9.42578125"/>
    <col min="7580" max="7580" customWidth="1" width="9.42578125"/>
    <col min="7581" max="7581" customWidth="1" width="9.42578125"/>
    <col min="7582" max="7582" customWidth="1" width="9.42578125"/>
    <col min="7583" max="7583" customWidth="1" width="9.42578125"/>
    <col min="7584" max="7584" customWidth="1" width="9.42578125"/>
    <col min="7585" max="7585" customWidth="1" width="9.42578125"/>
    <col min="7586" max="7586" customWidth="1" width="9.42578125"/>
    <col min="7587" max="7587" customWidth="1" width="9.42578125"/>
    <col min="7588" max="7588" customWidth="1" width="9.42578125"/>
    <col min="7589" max="7589" customWidth="1" width="9.42578125"/>
    <col min="7590" max="7590" customWidth="1" width="9.42578125"/>
    <col min="7591" max="7591" customWidth="1" width="9.42578125"/>
    <col min="7592" max="7592" customWidth="1" width="9.42578125"/>
    <col min="7593" max="7593" customWidth="1" width="9.42578125"/>
    <col min="7594" max="7594" customWidth="1" width="9.42578125"/>
    <col min="7595" max="7595" customWidth="1" width="9.42578125"/>
    <col min="7596" max="7596" customWidth="1" width="9.42578125"/>
    <col min="7597" max="7597" customWidth="1" width="9.42578125"/>
    <col min="7598" max="7598" customWidth="1" width="9.42578125"/>
    <col min="7599" max="7599" customWidth="1" width="9.42578125"/>
    <col min="7600" max="7600" customWidth="1" width="9.42578125"/>
    <col min="7601" max="7601" customWidth="1" width="9.42578125"/>
    <col min="7602" max="7602" customWidth="1" width="9.42578125"/>
    <col min="7603" max="7603" customWidth="1" width="9.42578125"/>
    <col min="7604" max="7604" customWidth="1" width="9.42578125"/>
    <col min="7605" max="7605" customWidth="1" width="9.42578125"/>
    <col min="7606" max="7606" customWidth="1" width="9.42578125"/>
    <col min="7607" max="7607" customWidth="1" width="9.42578125"/>
    <col min="7608" max="7608" customWidth="1" width="9.42578125"/>
    <col min="7609" max="7609" customWidth="1" width="9.42578125"/>
    <col min="7610" max="7610" customWidth="1" width="9.42578125"/>
    <col min="7611" max="7611" customWidth="1" width="9.42578125"/>
    <col min="7612" max="7612" customWidth="1" width="9.42578125"/>
    <col min="7613" max="7613" customWidth="1" width="9.42578125"/>
    <col min="7614" max="7614" customWidth="1" width="9.42578125"/>
    <col min="7615" max="7615" customWidth="1" width="9.42578125"/>
    <col min="7616" max="7616" customWidth="1" width="9.42578125"/>
    <col min="7617" max="7617" customWidth="1" width="9.42578125"/>
    <col min="7618" max="7618" customWidth="1" width="9.42578125"/>
    <col min="7619" max="7619" customWidth="1" width="9.42578125"/>
    <col min="7620" max="7620" customWidth="1" width="9.42578125"/>
    <col min="7621" max="7621" customWidth="1" width="9.42578125"/>
    <col min="7622" max="7622" customWidth="1" width="9.42578125"/>
    <col min="7623" max="7623" customWidth="1" width="9.42578125"/>
    <col min="7624" max="7624" customWidth="1" width="9.42578125"/>
    <col min="7625" max="7625" customWidth="1" width="9.42578125"/>
    <col min="7626" max="7626" customWidth="1" width="9.42578125"/>
    <col min="7627" max="7627" customWidth="1" width="9.42578125"/>
    <col min="7628" max="7628" customWidth="1" width="9.42578125"/>
    <col min="7629" max="7629" customWidth="1" width="9.42578125"/>
    <col min="7630" max="7630" customWidth="1" width="9.42578125"/>
    <col min="7631" max="7631" customWidth="1" width="9.42578125"/>
    <col min="7632" max="7632" customWidth="1" width="9.42578125"/>
    <col min="7633" max="7633" customWidth="1" width="9.42578125"/>
    <col min="7634" max="7634" customWidth="1" width="9.42578125"/>
    <col min="7635" max="7635" customWidth="1" width="9.42578125"/>
    <col min="7636" max="7636" customWidth="1" width="9.42578125"/>
    <col min="7637" max="7637" customWidth="1" width="9.42578125"/>
    <col min="7638" max="7638" customWidth="1" width="9.42578125"/>
    <col min="7639" max="7639" customWidth="1" width="9.42578125"/>
    <col min="7640" max="7640" customWidth="1" width="9.42578125"/>
    <col min="7641" max="7641" customWidth="1" width="9.42578125"/>
    <col min="7642" max="7642" customWidth="1" width="9.42578125"/>
    <col min="7643" max="7643" customWidth="1" width="9.42578125"/>
    <col min="7644" max="7644" customWidth="1" width="9.42578125"/>
    <col min="7645" max="7645" customWidth="1" width="9.42578125"/>
    <col min="7646" max="7646" customWidth="1" width="9.42578125"/>
    <col min="7647" max="7647" customWidth="1" width="9.42578125"/>
    <col min="7648" max="7648" customWidth="1" width="9.42578125"/>
    <col min="7649" max="7649" customWidth="1" width="9.42578125"/>
    <col min="7650" max="7650" customWidth="1" width="9.42578125"/>
    <col min="7651" max="7651" customWidth="1" width="9.42578125"/>
    <col min="7652" max="7652" customWidth="1" width="9.42578125"/>
    <col min="7653" max="7653" customWidth="1" width="9.42578125"/>
    <col min="7654" max="7654" customWidth="1" width="9.42578125"/>
    <col min="7655" max="7655" customWidth="1" width="9.42578125"/>
    <col min="7656" max="7656" customWidth="1" width="9.42578125"/>
    <col min="7657" max="7657" customWidth="1" width="9.42578125"/>
    <col min="7658" max="7658" customWidth="1" width="9.42578125"/>
    <col min="7659" max="7659" customWidth="1" width="9.42578125"/>
    <col min="7660" max="7660" customWidth="1" width="9.42578125"/>
    <col min="7661" max="7661" customWidth="1" width="9.42578125"/>
    <col min="7662" max="7662" customWidth="1" width="9.42578125"/>
    <col min="7663" max="7663" customWidth="1" width="9.42578125"/>
    <col min="7664" max="7664" customWidth="1" width="9.42578125"/>
    <col min="7665" max="7665" customWidth="1" width="9.42578125"/>
    <col min="7666" max="7666" customWidth="1" width="9.42578125"/>
    <col min="7667" max="7667" customWidth="1" width="9.42578125"/>
    <col min="7668" max="7668" customWidth="1" width="9.42578125"/>
    <col min="7669" max="7669" customWidth="1" width="9.42578125"/>
    <col min="7670" max="7670" customWidth="1" width="9.42578125"/>
    <col min="7671" max="7671" customWidth="1" width="9.42578125"/>
    <col min="7672" max="7672" customWidth="1" width="9.42578125"/>
    <col min="7673" max="7673" customWidth="1" width="9.42578125"/>
    <col min="7674" max="7674" customWidth="1" width="9.42578125"/>
    <col min="7675" max="7675" customWidth="1" width="9.42578125"/>
    <col min="7676" max="7676" customWidth="1" width="9.42578125"/>
    <col min="7677" max="7677" customWidth="1" width="9.42578125"/>
    <col min="7678" max="7678" customWidth="1" width="9.42578125"/>
    <col min="7679" max="7679" customWidth="1" width="9.42578125"/>
    <col min="7680" max="7680" customWidth="1" width="9.42578125"/>
    <col min="7681" max="7681" customWidth="1" width="9.42578125"/>
    <col min="7682" max="7682" customWidth="1" width="9.42578125"/>
    <col min="7683" max="7683" customWidth="1" width="9.42578125"/>
    <col min="7684" max="7684" customWidth="1" width="9.42578125"/>
    <col min="7685" max="7685" customWidth="1" width="9.42578125"/>
    <col min="7686" max="7686" customWidth="1" width="9.42578125"/>
    <col min="7687" max="7687" customWidth="1" width="9.42578125"/>
    <col min="7688" max="7688" customWidth="1" width="9.42578125"/>
    <col min="7689" max="7689" customWidth="1" width="9.42578125"/>
    <col min="7690" max="7690" customWidth="1" width="9.42578125"/>
    <col min="7691" max="7691" customWidth="1" width="9.42578125"/>
    <col min="7692" max="7692" customWidth="1" width="9.42578125"/>
    <col min="7693" max="7693" customWidth="1" width="9.42578125"/>
    <col min="7694" max="7694" customWidth="1" width="9.42578125"/>
    <col min="7695" max="7695" customWidth="1" width="9.42578125"/>
    <col min="7696" max="7696" customWidth="1" width="9.42578125"/>
    <col min="7697" max="7697" customWidth="1" width="9.42578125"/>
    <col min="7698" max="7698" customWidth="1" width="9.42578125"/>
    <col min="7699" max="7699" customWidth="1" width="9.42578125"/>
    <col min="7700" max="7700" customWidth="1" width="9.42578125"/>
    <col min="7701" max="7701" customWidth="1" width="9.42578125"/>
    <col min="7702" max="7702" customWidth="1" width="9.42578125"/>
    <col min="7703" max="7703" customWidth="1" width="9.42578125"/>
    <col min="7704" max="7704" customWidth="1" width="9.42578125"/>
    <col min="7705" max="7705" customWidth="1" width="9.42578125"/>
    <col min="7706" max="7706" customWidth="1" width="9.42578125"/>
    <col min="7707" max="7707" customWidth="1" width="9.42578125"/>
    <col min="7708" max="7708" customWidth="1" width="9.42578125"/>
    <col min="7709" max="7709" customWidth="1" width="9.42578125"/>
    <col min="7710" max="7710" customWidth="1" width="9.42578125"/>
    <col min="7711" max="7711" customWidth="1" width="9.42578125"/>
    <col min="7712" max="7712" customWidth="1" width="9.42578125"/>
    <col min="7713" max="7713" customWidth="1" width="9.42578125"/>
    <col min="7714" max="7714" customWidth="1" width="9.42578125"/>
    <col min="7715" max="7715" customWidth="1" width="9.42578125"/>
    <col min="7716" max="7716" customWidth="1" width="9.42578125"/>
    <col min="7717" max="7717" customWidth="1" width="9.42578125"/>
    <col min="7718" max="7718" customWidth="1" width="9.42578125"/>
    <col min="7719" max="7719" customWidth="1" width="9.42578125"/>
    <col min="7720" max="7720" customWidth="1" width="9.42578125"/>
    <col min="7721" max="7721" customWidth="1" width="9.42578125"/>
    <col min="7722" max="7722" customWidth="1" width="9.42578125"/>
    <col min="7723" max="7723" customWidth="1" width="9.42578125"/>
    <col min="7724" max="7724" customWidth="1" width="9.42578125"/>
    <col min="7725" max="7725" customWidth="1" width="9.42578125"/>
    <col min="7726" max="7726" customWidth="1" width="9.42578125"/>
    <col min="7727" max="7727" customWidth="1" width="9.42578125"/>
    <col min="7728" max="7728" customWidth="1" width="9.42578125"/>
    <col min="7729" max="7729" customWidth="1" width="9.42578125"/>
    <col min="7730" max="7730" customWidth="1" width="9.42578125"/>
    <col min="7731" max="7731" customWidth="1" width="9.42578125"/>
    <col min="7732" max="7732" customWidth="1" width="9.42578125"/>
    <col min="7733" max="7733" customWidth="1" width="9.42578125"/>
    <col min="7734" max="7734" customWidth="1" width="9.42578125"/>
    <col min="7735" max="7735" customWidth="1" width="9.42578125"/>
    <col min="7736" max="7736" customWidth="1" width="9.42578125"/>
    <col min="7737" max="7737" customWidth="1" width="9.42578125"/>
    <col min="7738" max="7738" customWidth="1" width="9.42578125"/>
    <col min="7739" max="7739" customWidth="1" width="9.42578125"/>
    <col min="7740" max="7740" customWidth="1" width="9.42578125"/>
    <col min="7741" max="7741" customWidth="1" width="9.42578125"/>
    <col min="7742" max="7742" customWidth="1" width="9.42578125"/>
    <col min="7743" max="7743" customWidth="1" width="9.42578125"/>
    <col min="7744" max="7744" customWidth="1" width="9.42578125"/>
    <col min="7745" max="7745" customWidth="1" width="9.42578125"/>
    <col min="7746" max="7746" customWidth="1" width="9.42578125"/>
    <col min="7747" max="7747" customWidth="1" width="9.42578125"/>
    <col min="7748" max="7748" customWidth="1" width="9.42578125"/>
    <col min="7749" max="7749" customWidth="1" width="9.42578125"/>
    <col min="7750" max="7750" customWidth="1" width="9.42578125"/>
    <col min="7751" max="7751" customWidth="1" width="9.42578125"/>
    <col min="7752" max="7752" customWidth="1" width="9.42578125"/>
    <col min="7753" max="7753" customWidth="1" width="9.42578125"/>
    <col min="7754" max="7754" customWidth="1" width="9.42578125"/>
    <col min="7755" max="7755" customWidth="1" width="9.42578125"/>
    <col min="7756" max="7756" customWidth="1" width="9.42578125"/>
    <col min="7757" max="7757" customWidth="1" width="9.42578125"/>
    <col min="7758" max="7758" customWidth="1" width="9.42578125"/>
    <col min="7759" max="7759" customWidth="1" width="9.42578125"/>
    <col min="7760" max="7760" customWidth="1" width="9.42578125"/>
    <col min="7761" max="7761" customWidth="1" width="9.42578125"/>
    <col min="7762" max="7762" customWidth="1" width="9.42578125"/>
    <col min="7763" max="7763" customWidth="1" width="9.42578125"/>
    <col min="7764" max="7764" customWidth="1" width="9.42578125"/>
    <col min="7765" max="7765" customWidth="1" width="9.42578125"/>
    <col min="7766" max="7766" customWidth="1" width="9.42578125"/>
    <col min="7767" max="7767" customWidth="1" width="9.42578125"/>
    <col min="7768" max="7768" customWidth="1" width="9.42578125"/>
    <col min="7769" max="7769" customWidth="1" width="9.42578125"/>
    <col min="7770" max="7770" customWidth="1" width="9.42578125"/>
    <col min="7771" max="7771" customWidth="1" width="9.42578125"/>
    <col min="7772" max="7772" customWidth="1" width="9.42578125"/>
    <col min="7773" max="7773" customWidth="1" width="9.42578125"/>
    <col min="7774" max="7774" customWidth="1" width="9.42578125"/>
    <col min="7775" max="7775" customWidth="1" width="9.42578125"/>
    <col min="7776" max="7776" customWidth="1" width="9.42578125"/>
    <col min="7777" max="7777" customWidth="1" width="9.42578125"/>
    <col min="7778" max="7778" customWidth="1" width="9.42578125"/>
    <col min="7779" max="7779" customWidth="1" width="9.42578125"/>
    <col min="7780" max="7780" customWidth="1" width="9.42578125"/>
    <col min="7781" max="7781" customWidth="1" width="9.42578125"/>
    <col min="7782" max="7782" customWidth="1" width="9.42578125"/>
    <col min="7783" max="7783" customWidth="1" width="9.42578125"/>
    <col min="7784" max="7784" customWidth="1" width="9.42578125"/>
    <col min="7785" max="7785" customWidth="1" width="9.42578125"/>
    <col min="7786" max="7786" customWidth="1" width="9.42578125"/>
    <col min="7787" max="7787" customWidth="1" width="9.42578125"/>
    <col min="7788" max="7788" customWidth="1" width="9.42578125"/>
    <col min="7789" max="7789" customWidth="1" width="9.42578125"/>
    <col min="7790" max="7790" customWidth="1" width="9.42578125"/>
    <col min="7791" max="7791" customWidth="1" width="9.42578125"/>
    <col min="7792" max="7792" customWidth="1" width="9.42578125"/>
    <col min="7793" max="7793" customWidth="1" width="9.42578125"/>
    <col min="7794" max="7794" customWidth="1" width="9.42578125"/>
    <col min="7795" max="7795" customWidth="1" width="9.42578125"/>
    <col min="7796" max="7796" customWidth="1" width="9.42578125"/>
    <col min="7797" max="7797" customWidth="1" width="9.42578125"/>
    <col min="7798" max="7798" customWidth="1" width="9.42578125"/>
    <col min="7799" max="7799" customWidth="1" width="9.42578125"/>
    <col min="7800" max="7800" customWidth="1" width="9.42578125"/>
    <col min="7801" max="7801" customWidth="1" width="9.42578125"/>
    <col min="7802" max="7802" customWidth="1" width="9.42578125"/>
    <col min="7803" max="7803" customWidth="1" width="9.42578125"/>
    <col min="7804" max="7804" customWidth="1" width="9.42578125"/>
    <col min="7805" max="7805" customWidth="1" width="9.42578125"/>
    <col min="7806" max="7806" customWidth="1" width="9.42578125"/>
    <col min="7807" max="7807" customWidth="1" width="9.42578125"/>
    <col min="7808" max="7808" customWidth="1" width="9.42578125"/>
    <col min="7809" max="7809" customWidth="1" width="9.42578125"/>
    <col min="7810" max="7810" customWidth="1" width="9.42578125"/>
    <col min="7811" max="7811" customWidth="1" width="9.42578125"/>
    <col min="7812" max="7812" customWidth="1" width="9.42578125"/>
    <col min="7813" max="7813" customWidth="1" width="9.42578125"/>
    <col min="7814" max="7814" customWidth="1" width="9.42578125"/>
    <col min="7815" max="7815" customWidth="1" width="9.42578125"/>
    <col min="7816" max="7816" customWidth="1" width="9.42578125"/>
    <col min="7817" max="7817" customWidth="1" width="9.42578125"/>
    <col min="7818" max="7818" customWidth="1" width="9.42578125"/>
    <col min="7819" max="7819" customWidth="1" width="9.42578125"/>
    <col min="7820" max="7820" customWidth="1" width="9.42578125"/>
    <col min="7821" max="7821" customWidth="1" width="9.42578125"/>
    <col min="7822" max="7822" customWidth="1" width="9.42578125"/>
    <col min="7823" max="7823" customWidth="1" width="9.42578125"/>
    <col min="7824" max="7824" customWidth="1" width="9.42578125"/>
    <col min="7825" max="7825" customWidth="1" width="9.42578125"/>
    <col min="7826" max="7826" customWidth="1" width="9.42578125"/>
    <col min="7827" max="7827" customWidth="1" width="9.42578125"/>
    <col min="7828" max="7828" customWidth="1" width="9.42578125"/>
    <col min="7829" max="7829" customWidth="1" width="9.42578125"/>
    <col min="7830" max="7830" customWidth="1" width="9.42578125"/>
    <col min="7831" max="7831" customWidth="1" width="9.42578125"/>
    <col min="7832" max="7832" customWidth="1" width="9.42578125"/>
    <col min="7833" max="7833" customWidth="1" width="9.42578125"/>
    <col min="7834" max="7834" customWidth="1" width="9.42578125"/>
    <col min="7835" max="7835" customWidth="1" width="9.42578125"/>
    <col min="7836" max="7836" customWidth="1" width="9.42578125"/>
    <col min="7837" max="7837" customWidth="1" width="9.42578125"/>
    <col min="7838" max="7838" customWidth="1" width="9.42578125"/>
    <col min="7839" max="7839" customWidth="1" width="9.42578125"/>
    <col min="7840" max="7840" customWidth="1" width="9.42578125"/>
    <col min="7841" max="7841" customWidth="1" width="9.42578125"/>
    <col min="7842" max="7842" customWidth="1" width="9.42578125"/>
    <col min="7843" max="7843" customWidth="1" width="9.42578125"/>
    <col min="7844" max="7844" customWidth="1" width="9.42578125"/>
    <col min="7845" max="7845" customWidth="1" width="9.42578125"/>
    <col min="7846" max="7846" customWidth="1" width="9.42578125"/>
    <col min="7847" max="7847" customWidth="1" width="9.42578125"/>
    <col min="7848" max="7848" customWidth="1" width="9.42578125"/>
    <col min="7849" max="7849" customWidth="1" width="9.42578125"/>
    <col min="7850" max="7850" customWidth="1" width="9.42578125"/>
    <col min="7851" max="7851" customWidth="1" width="9.42578125"/>
    <col min="7852" max="7852" customWidth="1" width="9.42578125"/>
    <col min="7853" max="7853" customWidth="1" width="9.42578125"/>
    <col min="7854" max="7854" customWidth="1" width="9.42578125"/>
    <col min="7855" max="7855" customWidth="1" width="9.42578125"/>
    <col min="7856" max="7856" customWidth="1" width="9.42578125"/>
    <col min="7857" max="7857" customWidth="1" width="9.42578125"/>
    <col min="7858" max="7858" customWidth="1" width="9.42578125"/>
    <col min="7859" max="7859" customWidth="1" width="9.42578125"/>
    <col min="7860" max="7860" customWidth="1" width="9.42578125"/>
    <col min="7861" max="7861" customWidth="1" width="9.42578125"/>
    <col min="7862" max="7862" customWidth="1" width="9.42578125"/>
    <col min="7863" max="7863" customWidth="1" width="9.42578125"/>
    <col min="7864" max="7864" customWidth="1" width="9.42578125"/>
    <col min="7865" max="7865" customWidth="1" width="9.42578125"/>
    <col min="7866" max="7866" customWidth="1" width="9.42578125"/>
    <col min="7867" max="7867" customWidth="1" width="9.42578125"/>
    <col min="7868" max="7868" customWidth="1" width="9.42578125"/>
    <col min="7869" max="7869" customWidth="1" width="9.42578125"/>
    <col min="7870" max="7870" customWidth="1" width="9.42578125"/>
    <col min="7871" max="7871" customWidth="1" width="9.42578125"/>
    <col min="7872" max="7872" customWidth="1" width="9.42578125"/>
    <col min="7873" max="7873" customWidth="1" width="9.42578125"/>
    <col min="7874" max="7874" customWidth="1" width="9.42578125"/>
    <col min="7875" max="7875" customWidth="1" width="9.42578125"/>
    <col min="7876" max="7876" customWidth="1" width="9.42578125"/>
    <col min="7877" max="7877" customWidth="1" width="9.42578125"/>
    <col min="7878" max="7878" customWidth="1" width="9.42578125"/>
    <col min="7879" max="7879" customWidth="1" width="9.42578125"/>
    <col min="7880" max="7880" customWidth="1" width="9.42578125"/>
    <col min="7881" max="7881" customWidth="1" width="9.42578125"/>
    <col min="7882" max="7882" customWidth="1" width="9.42578125"/>
    <col min="7883" max="7883" customWidth="1" width="9.42578125"/>
    <col min="7884" max="7884" customWidth="1" width="9.42578125"/>
    <col min="7885" max="7885" customWidth="1" width="9.42578125"/>
    <col min="7886" max="7886" customWidth="1" width="9.42578125"/>
    <col min="7887" max="7887" customWidth="1" width="9.42578125"/>
    <col min="7888" max="7888" customWidth="1" width="9.42578125"/>
    <col min="7889" max="7889" customWidth="1" width="9.42578125"/>
    <col min="7890" max="7890" customWidth="1" width="9.42578125"/>
    <col min="7891" max="7891" customWidth="1" width="9.42578125"/>
    <col min="7892" max="7892" customWidth="1" width="9.42578125"/>
    <col min="7893" max="7893" customWidth="1" width="9.42578125"/>
    <col min="7894" max="7894" customWidth="1" width="9.42578125"/>
    <col min="7895" max="7895" customWidth="1" width="9.42578125"/>
    <col min="7896" max="7896" customWidth="1" width="9.42578125"/>
    <col min="7897" max="7897" customWidth="1" width="9.42578125"/>
    <col min="7898" max="7898" customWidth="1" width="9.42578125"/>
    <col min="7899" max="7899" customWidth="1" width="9.42578125"/>
    <col min="7900" max="7900" customWidth="1" width="9.42578125"/>
    <col min="7901" max="7901" customWidth="1" width="9.42578125"/>
    <col min="7902" max="7902" customWidth="1" width="9.42578125"/>
    <col min="7903" max="7903" customWidth="1" width="9.42578125"/>
    <col min="7904" max="7904" customWidth="1" width="9.42578125"/>
    <col min="7905" max="7905" customWidth="1" width="9.42578125"/>
    <col min="7906" max="7906" customWidth="1" width="9.42578125"/>
    <col min="7907" max="7907" customWidth="1" width="9.42578125"/>
    <col min="7908" max="7908" customWidth="1" width="9.42578125"/>
    <col min="7909" max="7909" customWidth="1" width="9.42578125"/>
    <col min="7910" max="7910" customWidth="1" width="9.42578125"/>
    <col min="7911" max="7911" customWidth="1" width="9.42578125"/>
    <col min="7912" max="7912" customWidth="1" width="9.42578125"/>
    <col min="7913" max="7913" customWidth="1" width="9.42578125"/>
    <col min="7914" max="7914" customWidth="1" width="9.42578125"/>
    <col min="7915" max="7915" customWidth="1" width="9.42578125"/>
    <col min="7916" max="7916" customWidth="1" width="9.42578125"/>
    <col min="7917" max="7917" customWidth="1" width="9.42578125"/>
    <col min="7918" max="7918" customWidth="1" width="9.42578125"/>
    <col min="7919" max="7919" customWidth="1" width="9.42578125"/>
    <col min="7920" max="7920" customWidth="1" width="9.42578125"/>
    <col min="7921" max="7921" customWidth="1" width="9.42578125"/>
    <col min="7922" max="7922" customWidth="1" width="9.42578125"/>
    <col min="7923" max="7923" customWidth="1" width="9.42578125"/>
    <col min="7924" max="7924" customWidth="1" width="9.42578125"/>
    <col min="7925" max="7925" customWidth="1" width="9.42578125"/>
    <col min="7926" max="7926" customWidth="1" width="9.42578125"/>
    <col min="7927" max="7927" customWidth="1" width="9.42578125"/>
    <col min="7928" max="7928" customWidth="1" width="9.42578125"/>
    <col min="7929" max="7929" customWidth="1" width="9.42578125"/>
    <col min="7930" max="7930" customWidth="1" width="9.42578125"/>
    <col min="7931" max="7931" customWidth="1" width="9.42578125"/>
    <col min="7932" max="7932" customWidth="1" width="9.42578125"/>
    <col min="7933" max="7933" customWidth="1" width="9.42578125"/>
    <col min="7934" max="7934" customWidth="1" width="9.42578125"/>
    <col min="7935" max="7935" customWidth="1" width="9.42578125"/>
    <col min="7936" max="7936" customWidth="1" width="9.42578125"/>
    <col min="7937" max="7937" customWidth="1" width="9.42578125"/>
    <col min="7938" max="7938" customWidth="1" width="9.42578125"/>
    <col min="7939" max="7939" customWidth="1" width="9.42578125"/>
    <col min="7940" max="7940" customWidth="1" width="9.42578125"/>
    <col min="7941" max="7941" customWidth="1" width="9.42578125"/>
    <col min="7942" max="7942" customWidth="1" width="9.42578125"/>
    <col min="7943" max="7943" customWidth="1" width="9.42578125"/>
    <col min="7944" max="7944" customWidth="1" width="9.42578125"/>
    <col min="7945" max="7945" customWidth="1" width="9.42578125"/>
    <col min="7946" max="7946" customWidth="1" width="9.42578125"/>
    <col min="7947" max="7947" customWidth="1" width="9.42578125"/>
    <col min="7948" max="7948" customWidth="1" width="9.42578125"/>
    <col min="7949" max="7949" customWidth="1" width="9.42578125"/>
    <col min="7950" max="7950" customWidth="1" width="9.42578125"/>
    <col min="7951" max="7951" customWidth="1" width="9.42578125"/>
    <col min="7952" max="7952" customWidth="1" width="9.42578125"/>
    <col min="7953" max="7953" customWidth="1" width="9.42578125"/>
    <col min="7954" max="7954" customWidth="1" width="9.42578125"/>
    <col min="7955" max="7955" customWidth="1" width="9.42578125"/>
    <col min="7956" max="7956" customWidth="1" width="9.42578125"/>
    <col min="7957" max="7957" customWidth="1" width="9.42578125"/>
    <col min="7958" max="7958" customWidth="1" width="9.42578125"/>
    <col min="7959" max="7959" customWidth="1" width="9.42578125"/>
    <col min="7960" max="7960" customWidth="1" width="9.42578125"/>
    <col min="7961" max="7961" customWidth="1" width="9.42578125"/>
    <col min="7962" max="7962" customWidth="1" width="9.42578125"/>
    <col min="7963" max="7963" customWidth="1" width="9.42578125"/>
    <col min="7964" max="7964" customWidth="1" width="9.42578125"/>
    <col min="7965" max="7965" customWidth="1" width="9.42578125"/>
    <col min="7966" max="7966" customWidth="1" width="9.42578125"/>
    <col min="7967" max="7967" customWidth="1" width="9.42578125"/>
    <col min="7968" max="7968" customWidth="1" width="9.42578125"/>
    <col min="7969" max="7969" customWidth="1" width="9.42578125"/>
    <col min="7970" max="7970" customWidth="1" width="9.42578125"/>
    <col min="7971" max="7971" customWidth="1" width="9.42578125"/>
    <col min="7972" max="7972" customWidth="1" width="9.42578125"/>
    <col min="7973" max="7973" customWidth="1" width="9.42578125"/>
    <col min="7974" max="7974" customWidth="1" width="9.42578125"/>
    <col min="7975" max="7975" customWidth="1" width="9.42578125"/>
    <col min="7976" max="7976" customWidth="1" width="9.42578125"/>
    <col min="7977" max="7977" customWidth="1" width="9.42578125"/>
    <col min="7978" max="7978" customWidth="1" width="9.42578125"/>
    <col min="7979" max="7979" customWidth="1" width="9.42578125"/>
    <col min="7980" max="7980" customWidth="1" width="9.42578125"/>
    <col min="7981" max="7981" customWidth="1" width="9.42578125"/>
    <col min="7982" max="7982" customWidth="1" width="9.42578125"/>
    <col min="7983" max="7983" customWidth="1" width="9.42578125"/>
    <col min="7984" max="7984" customWidth="1" width="9.42578125"/>
    <col min="7985" max="7985" customWidth="1" width="9.42578125"/>
    <col min="7986" max="7986" customWidth="1" width="9.42578125"/>
    <col min="7987" max="7987" customWidth="1" width="9.42578125"/>
    <col min="7988" max="7988" customWidth="1" width="9.42578125"/>
    <col min="7989" max="7989" customWidth="1" width="9.42578125"/>
    <col min="7990" max="7990" customWidth="1" width="9.42578125"/>
    <col min="7991" max="7991" customWidth="1" width="9.42578125"/>
    <col min="7992" max="7992" customWidth="1" width="9.42578125"/>
    <col min="7993" max="7993" customWidth="1" width="9.42578125"/>
    <col min="7994" max="7994" customWidth="1" width="9.42578125"/>
    <col min="7995" max="7995" customWidth="1" width="9.42578125"/>
    <col min="7996" max="7996" customWidth="1" width="9.42578125"/>
    <col min="7997" max="7997" customWidth="1" width="9.42578125"/>
    <col min="7998" max="7998" customWidth="1" width="9.42578125"/>
    <col min="7999" max="7999" customWidth="1" width="9.42578125"/>
    <col min="8000" max="8000" customWidth="1" width="9.42578125"/>
    <col min="8001" max="8001" customWidth="1" width="9.42578125"/>
    <col min="8002" max="8002" customWidth="1" width="9.42578125"/>
    <col min="8003" max="8003" customWidth="1" width="9.42578125"/>
    <col min="8004" max="8004" customWidth="1" width="9.42578125"/>
    <col min="8005" max="8005" customWidth="1" width="9.42578125"/>
    <col min="8006" max="8006" customWidth="1" width="9.42578125"/>
    <col min="8007" max="8007" customWidth="1" width="9.42578125"/>
    <col min="8008" max="8008" customWidth="1" width="9.42578125"/>
    <col min="8009" max="8009" customWidth="1" width="9.42578125"/>
    <col min="8010" max="8010" customWidth="1" width="9.42578125"/>
    <col min="8011" max="8011" customWidth="1" width="9.42578125"/>
    <col min="8012" max="8012" customWidth="1" width="9.42578125"/>
    <col min="8013" max="8013" customWidth="1" width="9.42578125"/>
    <col min="8014" max="8014" customWidth="1" width="9.42578125"/>
    <col min="8015" max="8015" customWidth="1" width="9.42578125"/>
    <col min="8016" max="8016" customWidth="1" width="9.42578125"/>
    <col min="8017" max="8017" customWidth="1" width="9.42578125"/>
    <col min="8018" max="8018" customWidth="1" width="9.42578125"/>
    <col min="8019" max="8019" customWidth="1" width="9.42578125"/>
    <col min="8020" max="8020" customWidth="1" width="9.42578125"/>
    <col min="8021" max="8021" customWidth="1" width="9.42578125"/>
    <col min="8022" max="8022" customWidth="1" width="9.42578125"/>
    <col min="8023" max="8023" customWidth="1" width="9.42578125"/>
    <col min="8024" max="8024" customWidth="1" width="9.42578125"/>
    <col min="8025" max="8025" customWidth="1" width="9.42578125"/>
    <col min="8026" max="8026" customWidth="1" width="9.42578125"/>
    <col min="8027" max="8027" customWidth="1" width="9.42578125"/>
    <col min="8028" max="8028" customWidth="1" width="9.42578125"/>
    <col min="8029" max="8029" customWidth="1" width="9.42578125"/>
    <col min="8030" max="8030" customWidth="1" width="9.42578125"/>
    <col min="8031" max="8031" customWidth="1" width="9.42578125"/>
    <col min="8032" max="8032" customWidth="1" width="9.42578125"/>
    <col min="8033" max="8033" customWidth="1" width="9.42578125"/>
    <col min="8034" max="8034" customWidth="1" width="9.42578125"/>
    <col min="8035" max="8035" customWidth="1" width="9.42578125"/>
    <col min="8036" max="8036" customWidth="1" width="9.42578125"/>
    <col min="8037" max="8037" customWidth="1" width="9.42578125"/>
    <col min="8038" max="8038" customWidth="1" width="9.42578125"/>
    <col min="8039" max="8039" customWidth="1" width="9.42578125"/>
    <col min="8040" max="8040" customWidth="1" width="9.42578125"/>
    <col min="8041" max="8041" customWidth="1" width="9.42578125"/>
    <col min="8042" max="8042" customWidth="1" width="9.42578125"/>
    <col min="8043" max="8043" customWidth="1" width="9.42578125"/>
    <col min="8044" max="8044" customWidth="1" width="9.42578125"/>
    <col min="8045" max="8045" customWidth="1" width="9.42578125"/>
    <col min="8046" max="8046" customWidth="1" width="9.42578125"/>
    <col min="8047" max="8047" customWidth="1" width="9.42578125"/>
    <col min="8048" max="8048" customWidth="1" width="9.42578125"/>
    <col min="8049" max="8049" customWidth="1" width="9.42578125"/>
    <col min="8050" max="8050" customWidth="1" width="9.42578125"/>
    <col min="8051" max="8051" customWidth="1" width="9.42578125"/>
    <col min="8052" max="8052" customWidth="1" width="9.42578125"/>
    <col min="8053" max="8053" customWidth="1" width="9.42578125"/>
    <col min="8054" max="8054" customWidth="1" width="9.42578125"/>
    <col min="8055" max="8055" customWidth="1" width="9.42578125"/>
    <col min="8056" max="8056" customWidth="1" width="9.42578125"/>
    <col min="8057" max="8057" customWidth="1" width="9.42578125"/>
    <col min="8058" max="8058" customWidth="1" width="9.42578125"/>
    <col min="8059" max="8059" customWidth="1" width="9.42578125"/>
    <col min="8060" max="8060" customWidth="1" width="9.42578125"/>
    <col min="8061" max="8061" customWidth="1" width="9.42578125"/>
    <col min="8062" max="8062" customWidth="1" width="9.42578125"/>
    <col min="8063" max="8063" customWidth="1" width="9.42578125"/>
    <col min="8064" max="8064" customWidth="1" width="9.42578125"/>
    <col min="8065" max="8065" customWidth="1" width="9.42578125"/>
    <col min="8066" max="8066" customWidth="1" width="9.42578125"/>
    <col min="8067" max="8067" customWidth="1" width="9.42578125"/>
    <col min="8068" max="8068" customWidth="1" width="9.42578125"/>
    <col min="8069" max="8069" customWidth="1" width="9.42578125"/>
    <col min="8070" max="8070" customWidth="1" width="9.42578125"/>
    <col min="8071" max="8071" customWidth="1" width="9.42578125"/>
    <col min="8072" max="8072" customWidth="1" width="9.42578125"/>
    <col min="8073" max="8073" customWidth="1" width="9.42578125"/>
    <col min="8074" max="8074" customWidth="1" width="9.42578125"/>
    <col min="8075" max="8075" customWidth="1" width="9.42578125"/>
    <col min="8076" max="8076" customWidth="1" width="9.42578125"/>
    <col min="8077" max="8077" customWidth="1" width="9.42578125"/>
    <col min="8078" max="8078" customWidth="1" width="9.42578125"/>
    <col min="8079" max="8079" customWidth="1" width="9.42578125"/>
    <col min="8080" max="8080" customWidth="1" width="9.42578125"/>
    <col min="8081" max="8081" customWidth="1" width="9.42578125"/>
    <col min="8082" max="8082" customWidth="1" width="9.42578125"/>
    <col min="8083" max="8083" customWidth="1" width="9.42578125"/>
    <col min="8084" max="8084" customWidth="1" width="9.42578125"/>
    <col min="8085" max="8085" customWidth="1" width="9.42578125"/>
    <col min="8086" max="8086" customWidth="1" width="9.42578125"/>
    <col min="8087" max="8087" customWidth="1" width="9.42578125"/>
    <col min="8088" max="8088" customWidth="1" width="9.42578125"/>
    <col min="8089" max="8089" customWidth="1" width="9.42578125"/>
    <col min="8090" max="8090" customWidth="1" width="9.42578125"/>
    <col min="8091" max="8091" customWidth="1" width="9.42578125"/>
    <col min="8092" max="8092" customWidth="1" width="9.42578125"/>
    <col min="8093" max="8093" customWidth="1" width="9.42578125"/>
    <col min="8094" max="8094" customWidth="1" width="9.42578125"/>
    <col min="8095" max="8095" customWidth="1" width="9.42578125"/>
    <col min="8096" max="8096" customWidth="1" width="9.42578125"/>
    <col min="8097" max="8097" customWidth="1" width="9.42578125"/>
    <col min="8098" max="8098" customWidth="1" width="9.42578125"/>
    <col min="8099" max="8099" customWidth="1" width="9.42578125"/>
    <col min="8100" max="8100" customWidth="1" width="9.42578125"/>
    <col min="8101" max="8101" customWidth="1" width="9.42578125"/>
    <col min="8102" max="8102" customWidth="1" width="9.42578125"/>
    <col min="8103" max="8103" customWidth="1" width="9.42578125"/>
    <col min="8104" max="8104" customWidth="1" width="9.42578125"/>
    <col min="8105" max="8105" customWidth="1" width="9.42578125"/>
    <col min="8106" max="8106" customWidth="1" width="9.42578125"/>
    <col min="8107" max="8107" customWidth="1" width="9.42578125"/>
    <col min="8108" max="8108" customWidth="1" width="9.42578125"/>
    <col min="8109" max="8109" customWidth="1" width="9.42578125"/>
    <col min="8110" max="8110" customWidth="1" width="9.42578125"/>
    <col min="8111" max="8111" customWidth="1" width="9.42578125"/>
    <col min="8112" max="8112" customWidth="1" width="9.42578125"/>
    <col min="8113" max="8113" customWidth="1" width="9.42578125"/>
    <col min="8114" max="8114" customWidth="1" width="9.42578125"/>
    <col min="8115" max="8115" customWidth="1" width="9.42578125"/>
    <col min="8116" max="8116" customWidth="1" width="9.42578125"/>
    <col min="8117" max="8117" customWidth="1" width="9.42578125"/>
    <col min="8118" max="8118" customWidth="1" width="9.42578125"/>
    <col min="8119" max="8119" customWidth="1" width="9.42578125"/>
    <col min="8120" max="8120" customWidth="1" width="9.42578125"/>
    <col min="8121" max="8121" customWidth="1" width="9.42578125"/>
    <col min="8122" max="8122" customWidth="1" width="9.42578125"/>
    <col min="8123" max="8123" customWidth="1" width="9.42578125"/>
    <col min="8124" max="8124" customWidth="1" width="9.42578125"/>
    <col min="8125" max="8125" customWidth="1" width="9.42578125"/>
    <col min="8126" max="8126" customWidth="1" width="9.42578125"/>
    <col min="8127" max="8127" customWidth="1" width="9.42578125"/>
    <col min="8128" max="8128" customWidth="1" width="9.42578125"/>
    <col min="8129" max="8129" customWidth="1" width="9.42578125"/>
    <col min="8130" max="8130" customWidth="1" width="9.42578125"/>
    <col min="8131" max="8131" customWidth="1" width="9.42578125"/>
    <col min="8132" max="8132" customWidth="1" width="9.42578125"/>
    <col min="8133" max="8133" customWidth="1" width="9.42578125"/>
    <col min="8134" max="8134" customWidth="1" width="9.42578125"/>
    <col min="8135" max="8135" customWidth="1" width="9.42578125"/>
    <col min="8136" max="8136" customWidth="1" width="9.42578125"/>
    <col min="8137" max="8137" customWidth="1" width="9.42578125"/>
    <col min="8138" max="8138" customWidth="1" width="9.42578125"/>
    <col min="8139" max="8139" customWidth="1" width="9.42578125"/>
    <col min="8140" max="8140" customWidth="1" width="9.42578125"/>
    <col min="8141" max="8141" customWidth="1" width="9.42578125"/>
    <col min="8142" max="8142" customWidth="1" width="9.42578125"/>
    <col min="8143" max="8143" customWidth="1" width="9.42578125"/>
    <col min="8144" max="8144" customWidth="1" width="9.42578125"/>
    <col min="8145" max="8145" customWidth="1" width="9.42578125"/>
    <col min="8146" max="8146" customWidth="1" width="9.42578125"/>
    <col min="8147" max="8147" customWidth="1" width="9.42578125"/>
    <col min="8148" max="8148" customWidth="1" width="9.42578125"/>
    <col min="8149" max="8149" customWidth="1" width="9.42578125"/>
    <col min="8150" max="8150" customWidth="1" width="9.42578125"/>
    <col min="8151" max="8151" customWidth="1" width="9.42578125"/>
    <col min="8152" max="8152" customWidth="1" width="9.42578125"/>
    <col min="8153" max="8153" customWidth="1" width="9.42578125"/>
    <col min="8154" max="8154" customWidth="1" width="9.42578125"/>
    <col min="8155" max="8155" customWidth="1" width="9.42578125"/>
    <col min="8156" max="8156" customWidth="1" width="9.42578125"/>
    <col min="8157" max="8157" customWidth="1" width="9.42578125"/>
    <col min="8158" max="8158" customWidth="1" width="9.42578125"/>
    <col min="8159" max="8159" customWidth="1" width="9.42578125"/>
    <col min="8160" max="8160" customWidth="1" width="9.42578125"/>
    <col min="8161" max="8161" customWidth="1" width="9.42578125"/>
    <col min="8162" max="8162" customWidth="1" width="9.42578125"/>
    <col min="8163" max="8163" customWidth="1" width="9.42578125"/>
    <col min="8164" max="8164" customWidth="1" width="9.42578125"/>
    <col min="8165" max="8165" customWidth="1" width="9.42578125"/>
    <col min="8166" max="8166" customWidth="1" width="9.42578125"/>
    <col min="8167" max="8167" customWidth="1" width="9.42578125"/>
    <col min="8168" max="8168" customWidth="1" width="9.42578125"/>
    <col min="8169" max="8169" customWidth="1" width="9.42578125"/>
    <col min="8170" max="8170" customWidth="1" width="9.42578125"/>
    <col min="8171" max="8171" customWidth="1" width="9.42578125"/>
    <col min="8172" max="8172" customWidth="1" width="9.42578125"/>
    <col min="8173" max="8173" customWidth="1" width="9.42578125"/>
    <col min="8174" max="8174" customWidth="1" width="9.42578125"/>
    <col min="8175" max="8175" customWidth="1" width="9.42578125"/>
    <col min="8176" max="8176" customWidth="1" width="9.42578125"/>
    <col min="8177" max="8177" customWidth="1" width="9.42578125"/>
    <col min="8178" max="8178" customWidth="1" width="9.42578125"/>
    <col min="8179" max="8179" customWidth="1" width="9.42578125"/>
    <col min="8180" max="8180" customWidth="1" width="9.42578125"/>
    <col min="8181" max="8181" customWidth="1" width="9.42578125"/>
    <col min="8182" max="8182" customWidth="1" width="9.42578125"/>
    <col min="8183" max="8183" customWidth="1" width="9.42578125"/>
    <col min="8184" max="8184" customWidth="1" width="9.42578125"/>
    <col min="8185" max="8185" customWidth="1" width="9.42578125"/>
    <col min="8186" max="8186" customWidth="1" width="9.42578125"/>
    <col min="8187" max="8187" customWidth="1" width="9.42578125"/>
    <col min="8188" max="8188" customWidth="1" width="9.42578125"/>
    <col min="8189" max="8189" customWidth="1" width="9.42578125"/>
    <col min="8190" max="8190" customWidth="1" width="9.42578125"/>
    <col min="8191" max="8191" customWidth="1" width="9.42578125"/>
    <col min="8192" max="8192" customWidth="1" width="9.42578125"/>
    <col min="8193" max="8193" customWidth="1" width="9.42578125"/>
    <col min="8194" max="8194" customWidth="1" width="9.42578125"/>
    <col min="8195" max="8195" customWidth="1" width="9.42578125"/>
    <col min="8196" max="8196" customWidth="1" width="9.42578125"/>
    <col min="8197" max="8197" customWidth="1" width="9.42578125"/>
    <col min="8198" max="8198" customWidth="1" width="9.42578125"/>
    <col min="8199" max="8199" customWidth="1" width="9.42578125"/>
    <col min="8200" max="8200" customWidth="1" width="9.42578125"/>
    <col min="8201" max="8201" customWidth="1" width="9.42578125"/>
    <col min="8202" max="8202" customWidth="1" width="9.42578125"/>
    <col min="8203" max="8203" customWidth="1" width="9.42578125"/>
    <col min="8204" max="8204" customWidth="1" width="9.42578125"/>
    <col min="8205" max="8205" customWidth="1" width="9.42578125"/>
    <col min="8206" max="8206" customWidth="1" width="9.42578125"/>
    <col min="8207" max="8207" customWidth="1" width="9.42578125"/>
    <col min="8208" max="8208" customWidth="1" width="9.42578125"/>
    <col min="8209" max="8209" customWidth="1" width="9.42578125"/>
    <col min="8210" max="8210" customWidth="1" width="9.42578125"/>
    <col min="8211" max="8211" customWidth="1" width="9.42578125"/>
    <col min="8212" max="8212" customWidth="1" width="9.42578125"/>
    <col min="8213" max="8213" customWidth="1" width="9.42578125"/>
    <col min="8214" max="8214" customWidth="1" width="9.42578125"/>
    <col min="8215" max="8215" customWidth="1" width="9.42578125"/>
    <col min="8216" max="8216" customWidth="1" width="9.42578125"/>
    <col min="8217" max="8217" customWidth="1" width="9.42578125"/>
    <col min="8218" max="8218" customWidth="1" width="9.42578125"/>
    <col min="8219" max="8219" customWidth="1" width="9.42578125"/>
    <col min="8220" max="8220" customWidth="1" width="9.42578125"/>
    <col min="8221" max="8221" customWidth="1" width="9.42578125"/>
    <col min="8222" max="8222" customWidth="1" width="9.42578125"/>
    <col min="8223" max="8223" customWidth="1" width="9.42578125"/>
    <col min="8224" max="8224" customWidth="1" width="9.42578125"/>
    <col min="8225" max="8225" customWidth="1" width="9.42578125"/>
    <col min="8226" max="8226" customWidth="1" width="9.42578125"/>
    <col min="8227" max="8227" customWidth="1" width="9.42578125"/>
    <col min="8228" max="8228" customWidth="1" width="9.42578125"/>
    <col min="8229" max="8229" customWidth="1" width="9.42578125"/>
    <col min="8230" max="8230" customWidth="1" width="9.42578125"/>
    <col min="8231" max="8231" customWidth="1" width="9.42578125"/>
    <col min="8232" max="8232" customWidth="1" width="9.42578125"/>
    <col min="8233" max="8233" customWidth="1" width="9.42578125"/>
    <col min="8234" max="8234" customWidth="1" width="9.42578125"/>
    <col min="8235" max="8235" customWidth="1" width="9.42578125"/>
    <col min="8236" max="8236" customWidth="1" width="9.42578125"/>
    <col min="8237" max="8237" customWidth="1" width="9.42578125"/>
    <col min="8238" max="8238" customWidth="1" width="9.42578125"/>
    <col min="8239" max="8239" customWidth="1" width="9.42578125"/>
    <col min="8240" max="8240" customWidth="1" width="9.42578125"/>
    <col min="8241" max="8241" customWidth="1" width="9.42578125"/>
    <col min="8242" max="8242" customWidth="1" width="9.42578125"/>
    <col min="8243" max="8243" customWidth="1" width="9.42578125"/>
    <col min="8244" max="8244" customWidth="1" width="9.42578125"/>
    <col min="8245" max="8245" customWidth="1" width="9.42578125"/>
    <col min="8246" max="8246" customWidth="1" width="9.42578125"/>
    <col min="8247" max="8247" customWidth="1" width="9.42578125"/>
    <col min="8248" max="8248" customWidth="1" width="9.42578125"/>
    <col min="8249" max="8249" customWidth="1" width="9.42578125"/>
    <col min="8250" max="8250" customWidth="1" width="9.42578125"/>
    <col min="8251" max="8251" customWidth="1" width="9.42578125"/>
    <col min="8252" max="8252" customWidth="1" width="9.42578125"/>
    <col min="8253" max="8253" customWidth="1" width="9.42578125"/>
    <col min="8254" max="8254" customWidth="1" width="9.42578125"/>
    <col min="8255" max="8255" customWidth="1" width="9.42578125"/>
    <col min="8256" max="8256" customWidth="1" width="9.42578125"/>
    <col min="8257" max="8257" customWidth="1" width="9.42578125"/>
    <col min="8258" max="8258" customWidth="1" width="9.42578125"/>
    <col min="8259" max="8259" customWidth="1" width="9.42578125"/>
    <col min="8260" max="8260" customWidth="1" width="9.42578125"/>
    <col min="8261" max="8261" customWidth="1" width="9.42578125"/>
    <col min="8262" max="8262" customWidth="1" width="9.42578125"/>
    <col min="8263" max="8263" customWidth="1" width="9.42578125"/>
    <col min="8264" max="8264" customWidth="1" width="9.42578125"/>
    <col min="8265" max="8265" customWidth="1" width="9.42578125"/>
    <col min="8266" max="8266" customWidth="1" width="9.42578125"/>
    <col min="8267" max="8267" customWidth="1" width="9.42578125"/>
    <col min="8268" max="8268" customWidth="1" width="9.42578125"/>
    <col min="8269" max="8269" customWidth="1" width="9.42578125"/>
    <col min="8270" max="8270" customWidth="1" width="9.42578125"/>
    <col min="8271" max="8271" customWidth="1" width="9.42578125"/>
    <col min="8272" max="8272" customWidth="1" width="9.42578125"/>
    <col min="8273" max="8273" customWidth="1" width="9.42578125"/>
    <col min="8274" max="8274" customWidth="1" width="9.42578125"/>
    <col min="8275" max="8275" customWidth="1" width="9.42578125"/>
    <col min="8276" max="8276" customWidth="1" width="9.42578125"/>
    <col min="8277" max="8277" customWidth="1" width="9.42578125"/>
    <col min="8278" max="8278" customWidth="1" width="9.42578125"/>
    <col min="8279" max="8279" customWidth="1" width="9.42578125"/>
    <col min="8280" max="8280" customWidth="1" width="9.42578125"/>
    <col min="8281" max="8281" customWidth="1" width="9.42578125"/>
    <col min="8282" max="8282" customWidth="1" width="9.42578125"/>
    <col min="8283" max="8283" customWidth="1" width="9.42578125"/>
    <col min="8284" max="8284" customWidth="1" width="9.42578125"/>
    <col min="8285" max="8285" customWidth="1" width="9.42578125"/>
    <col min="8286" max="8286" customWidth="1" width="9.42578125"/>
    <col min="8287" max="8287" customWidth="1" width="9.42578125"/>
    <col min="8288" max="8288" customWidth="1" width="9.42578125"/>
    <col min="8289" max="8289" customWidth="1" width="9.42578125"/>
    <col min="8290" max="8290" customWidth="1" width="9.42578125"/>
    <col min="8291" max="8291" customWidth="1" width="9.42578125"/>
    <col min="8292" max="8292" customWidth="1" width="9.42578125"/>
    <col min="8293" max="8293" customWidth="1" width="9.42578125"/>
    <col min="8294" max="8294" customWidth="1" width="9.42578125"/>
    <col min="8295" max="8295" customWidth="1" width="9.42578125"/>
    <col min="8296" max="8296" customWidth="1" width="9.42578125"/>
    <col min="8297" max="8297" customWidth="1" width="9.42578125"/>
    <col min="8298" max="8298" customWidth="1" width="9.42578125"/>
    <col min="8299" max="8299" customWidth="1" width="9.42578125"/>
    <col min="8300" max="8300" customWidth="1" width="9.42578125"/>
    <col min="8301" max="8301" customWidth="1" width="9.42578125"/>
    <col min="8302" max="8302" customWidth="1" width="9.42578125"/>
    <col min="8303" max="8303" customWidth="1" width="9.42578125"/>
    <col min="8304" max="8304" customWidth="1" width="9.42578125"/>
    <col min="8305" max="8305" customWidth="1" width="9.42578125"/>
    <col min="8306" max="8306" customWidth="1" width="9.42578125"/>
    <col min="8307" max="8307" customWidth="1" width="9.42578125"/>
    <col min="8308" max="8308" customWidth="1" width="9.42578125"/>
    <col min="8309" max="8309" customWidth="1" width="9.42578125"/>
    <col min="8310" max="8310" customWidth="1" width="9.42578125"/>
    <col min="8311" max="8311" customWidth="1" width="9.42578125"/>
    <col min="8312" max="8312" customWidth="1" width="9.42578125"/>
    <col min="8313" max="8313" customWidth="1" width="9.42578125"/>
    <col min="8314" max="8314" customWidth="1" width="9.42578125"/>
    <col min="8315" max="8315" customWidth="1" width="9.42578125"/>
    <col min="8316" max="8316" customWidth="1" width="9.42578125"/>
    <col min="8317" max="8317" customWidth="1" width="9.42578125"/>
    <col min="8318" max="8318" customWidth="1" width="9.42578125"/>
    <col min="8319" max="8319" customWidth="1" width="9.42578125"/>
    <col min="8320" max="8320" customWidth="1" width="9.42578125"/>
    <col min="8321" max="8321" customWidth="1" width="9.42578125"/>
    <col min="8322" max="8322" customWidth="1" width="9.42578125"/>
    <col min="8323" max="8323" customWidth="1" width="9.42578125"/>
    <col min="8324" max="8324" customWidth="1" width="9.42578125"/>
    <col min="8325" max="8325" customWidth="1" width="9.42578125"/>
    <col min="8326" max="8326" customWidth="1" width="9.42578125"/>
    <col min="8327" max="8327" customWidth="1" width="9.42578125"/>
    <col min="8328" max="8328" customWidth="1" width="9.42578125"/>
    <col min="8329" max="8329" customWidth="1" width="9.42578125"/>
    <col min="8330" max="8330" customWidth="1" width="9.42578125"/>
    <col min="8331" max="8331" customWidth="1" width="9.42578125"/>
    <col min="8332" max="8332" customWidth="1" width="9.42578125"/>
    <col min="8333" max="8333" customWidth="1" width="9.42578125"/>
    <col min="8334" max="8334" customWidth="1" width="9.42578125"/>
    <col min="8335" max="8335" customWidth="1" width="9.42578125"/>
    <col min="8336" max="8336" customWidth="1" width="9.42578125"/>
    <col min="8337" max="8337" customWidth="1" width="9.42578125"/>
    <col min="8338" max="8338" customWidth="1" width="9.42578125"/>
    <col min="8339" max="8339" customWidth="1" width="9.42578125"/>
    <col min="8340" max="8340" customWidth="1" width="9.42578125"/>
    <col min="8341" max="8341" customWidth="1" width="9.42578125"/>
    <col min="8342" max="8342" customWidth="1" width="9.42578125"/>
    <col min="8343" max="8343" customWidth="1" width="9.42578125"/>
    <col min="8344" max="8344" customWidth="1" width="9.42578125"/>
    <col min="8345" max="8345" customWidth="1" width="9.42578125"/>
    <col min="8346" max="8346" customWidth="1" width="9.42578125"/>
    <col min="8347" max="8347" customWidth="1" width="9.42578125"/>
    <col min="8348" max="8348" customWidth="1" width="9.42578125"/>
    <col min="8349" max="8349" customWidth="1" width="9.42578125"/>
    <col min="8350" max="8350" customWidth="1" width="9.42578125"/>
    <col min="8351" max="8351" customWidth="1" width="9.42578125"/>
    <col min="8352" max="8352" customWidth="1" width="9.42578125"/>
    <col min="8353" max="8353" customWidth="1" width="9.42578125"/>
    <col min="8354" max="8354" customWidth="1" width="9.42578125"/>
    <col min="8355" max="8355" customWidth="1" width="9.42578125"/>
    <col min="8356" max="8356" customWidth="1" width="9.42578125"/>
    <col min="8357" max="8357" customWidth="1" width="9.42578125"/>
    <col min="8358" max="8358" customWidth="1" width="9.42578125"/>
    <col min="8359" max="8359" customWidth="1" width="9.42578125"/>
    <col min="8360" max="8360" customWidth="1" width="9.42578125"/>
    <col min="8361" max="8361" customWidth="1" width="9.42578125"/>
    <col min="8362" max="8362" customWidth="1" width="9.42578125"/>
    <col min="8363" max="8363" customWidth="1" width="9.42578125"/>
    <col min="8364" max="8364" customWidth="1" width="9.42578125"/>
    <col min="8365" max="8365" customWidth="1" width="9.42578125"/>
    <col min="8366" max="8366" customWidth="1" width="9.42578125"/>
    <col min="8367" max="8367" customWidth="1" width="9.42578125"/>
    <col min="8368" max="8368" customWidth="1" width="9.42578125"/>
    <col min="8369" max="8369" customWidth="1" width="9.42578125"/>
    <col min="8370" max="8370" customWidth="1" width="9.42578125"/>
    <col min="8371" max="8371" customWidth="1" width="9.42578125"/>
    <col min="8372" max="8372" customWidth="1" width="9.42578125"/>
    <col min="8373" max="8373" customWidth="1" width="9.42578125"/>
    <col min="8374" max="8374" customWidth="1" width="9.42578125"/>
    <col min="8375" max="8375" customWidth="1" width="9.42578125"/>
    <col min="8376" max="8376" customWidth="1" width="9.42578125"/>
    <col min="8377" max="8377" customWidth="1" width="9.42578125"/>
    <col min="8378" max="8378" customWidth="1" width="9.42578125"/>
    <col min="8379" max="8379" customWidth="1" width="9.42578125"/>
    <col min="8380" max="8380" customWidth="1" width="9.42578125"/>
    <col min="8381" max="8381" customWidth="1" width="9.42578125"/>
    <col min="8382" max="8382" customWidth="1" width="9.42578125"/>
    <col min="8383" max="8383" customWidth="1" width="9.42578125"/>
    <col min="8384" max="8384" customWidth="1" width="9.42578125"/>
    <col min="8385" max="8385" customWidth="1" width="9.42578125"/>
    <col min="8386" max="8386" customWidth="1" width="9.42578125"/>
    <col min="8387" max="8387" customWidth="1" width="9.42578125"/>
    <col min="8388" max="8388" customWidth="1" width="9.42578125"/>
    <col min="8389" max="8389" customWidth="1" width="9.42578125"/>
    <col min="8390" max="8390" customWidth="1" width="9.42578125"/>
    <col min="8391" max="8391" customWidth="1" width="9.42578125"/>
    <col min="8392" max="8392" customWidth="1" width="9.42578125"/>
    <col min="8393" max="8393" customWidth="1" width="9.42578125"/>
    <col min="8394" max="8394" customWidth="1" width="9.42578125"/>
    <col min="8395" max="8395" customWidth="1" width="9.42578125"/>
    <col min="8396" max="8396" customWidth="1" width="9.42578125"/>
    <col min="8397" max="8397" customWidth="1" width="9.42578125"/>
    <col min="8398" max="8398" customWidth="1" width="9.42578125"/>
    <col min="8399" max="8399" customWidth="1" width="9.42578125"/>
    <col min="8400" max="8400" customWidth="1" width="9.42578125"/>
    <col min="8401" max="8401" customWidth="1" width="9.42578125"/>
    <col min="8402" max="8402" customWidth="1" width="9.42578125"/>
    <col min="8403" max="8403" customWidth="1" width="9.42578125"/>
    <col min="8404" max="8404" customWidth="1" width="9.42578125"/>
    <col min="8405" max="8405" customWidth="1" width="9.42578125"/>
    <col min="8406" max="8406" customWidth="1" width="9.42578125"/>
    <col min="8407" max="8407" customWidth="1" width="9.42578125"/>
    <col min="8408" max="8408" customWidth="1" width="9.42578125"/>
    <col min="8409" max="8409" customWidth="1" width="9.42578125"/>
    <col min="8410" max="8410" customWidth="1" width="9.42578125"/>
    <col min="8411" max="8411" customWidth="1" width="9.42578125"/>
    <col min="8412" max="8412" customWidth="1" width="9.42578125"/>
    <col min="8413" max="8413" customWidth="1" width="9.42578125"/>
    <col min="8414" max="8414" customWidth="1" width="9.42578125"/>
    <col min="8415" max="8415" customWidth="1" width="9.42578125"/>
    <col min="8416" max="8416" customWidth="1" width="9.42578125"/>
    <col min="8417" max="8417" customWidth="1" width="9.42578125"/>
    <col min="8418" max="8418" customWidth="1" width="9.42578125"/>
    <col min="8419" max="8419" customWidth="1" width="9.42578125"/>
    <col min="8420" max="8420" customWidth="1" width="9.42578125"/>
    <col min="8421" max="8421" customWidth="1" width="9.42578125"/>
    <col min="8422" max="8422" customWidth="1" width="9.42578125"/>
    <col min="8423" max="8423" customWidth="1" width="9.42578125"/>
    <col min="8424" max="8424" customWidth="1" width="9.42578125"/>
    <col min="8425" max="8425" customWidth="1" width="9.42578125"/>
    <col min="8426" max="8426" customWidth="1" width="9.42578125"/>
    <col min="8427" max="8427" customWidth="1" width="9.42578125"/>
    <col min="8428" max="8428" customWidth="1" width="9.42578125"/>
    <col min="8429" max="8429" customWidth="1" width="9.42578125"/>
    <col min="8430" max="8430" customWidth="1" width="9.42578125"/>
    <col min="8431" max="8431" customWidth="1" width="9.42578125"/>
    <col min="8432" max="8432" customWidth="1" width="9.42578125"/>
    <col min="8433" max="8433" customWidth="1" width="9.42578125"/>
    <col min="8434" max="8434" customWidth="1" width="9.42578125"/>
    <col min="8435" max="8435" customWidth="1" width="9.42578125"/>
    <col min="8436" max="8436" customWidth="1" width="9.42578125"/>
    <col min="8437" max="8437" customWidth="1" width="9.42578125"/>
    <col min="8438" max="8438" customWidth="1" width="9.42578125"/>
    <col min="8439" max="8439" customWidth="1" width="9.42578125"/>
    <col min="8440" max="8440" customWidth="1" width="9.42578125"/>
    <col min="8441" max="8441" customWidth="1" width="9.42578125"/>
    <col min="8442" max="8442" customWidth="1" width="9.42578125"/>
    <col min="8443" max="8443" customWidth="1" width="9.42578125"/>
    <col min="8444" max="8444" customWidth="1" width="9.42578125"/>
    <col min="8445" max="8445" customWidth="1" width="9.42578125"/>
    <col min="8446" max="8446" customWidth="1" width="9.42578125"/>
    <col min="8447" max="8447" customWidth="1" width="9.42578125"/>
    <col min="8448" max="8448" customWidth="1" width="9.42578125"/>
    <col min="8449" max="8449" customWidth="1" width="9.42578125"/>
    <col min="8450" max="8450" customWidth="1" width="9.42578125"/>
    <col min="8451" max="8451" customWidth="1" width="9.42578125"/>
    <col min="8452" max="8452" customWidth="1" width="9.42578125"/>
    <col min="8453" max="8453" customWidth="1" width="9.42578125"/>
    <col min="8454" max="8454" customWidth="1" width="9.42578125"/>
    <col min="8455" max="8455" customWidth="1" width="9.42578125"/>
    <col min="8456" max="8456" customWidth="1" width="9.42578125"/>
    <col min="8457" max="8457" customWidth="1" width="9.42578125"/>
    <col min="8458" max="8458" customWidth="1" width="9.42578125"/>
    <col min="8459" max="8459" customWidth="1" width="9.42578125"/>
    <col min="8460" max="8460" customWidth="1" width="9.42578125"/>
    <col min="8461" max="8461" customWidth="1" width="9.42578125"/>
    <col min="8462" max="8462" customWidth="1" width="9.42578125"/>
    <col min="8463" max="8463" customWidth="1" width="9.42578125"/>
    <col min="8464" max="8464" customWidth="1" width="9.42578125"/>
    <col min="8465" max="8465" customWidth="1" width="9.42578125"/>
    <col min="8466" max="8466" customWidth="1" width="9.42578125"/>
    <col min="8467" max="8467" customWidth="1" width="9.42578125"/>
    <col min="8468" max="8468" customWidth="1" width="9.42578125"/>
    <col min="8469" max="8469" customWidth="1" width="9.42578125"/>
    <col min="8470" max="8470" customWidth="1" width="9.42578125"/>
    <col min="8471" max="8471" customWidth="1" width="9.42578125"/>
    <col min="8472" max="8472" customWidth="1" width="9.42578125"/>
    <col min="8473" max="8473" customWidth="1" width="9.42578125"/>
    <col min="8474" max="8474" customWidth="1" width="9.42578125"/>
    <col min="8475" max="8475" customWidth="1" width="9.42578125"/>
    <col min="8476" max="8476" customWidth="1" width="9.42578125"/>
    <col min="8477" max="8477" customWidth="1" width="9.42578125"/>
    <col min="8478" max="8478" customWidth="1" width="9.42578125"/>
    <col min="8479" max="8479" customWidth="1" width="9.42578125"/>
    <col min="8480" max="8480" customWidth="1" width="9.42578125"/>
    <col min="8481" max="8481" customWidth="1" width="9.42578125"/>
    <col min="8482" max="8482" customWidth="1" width="9.42578125"/>
    <col min="8483" max="8483" customWidth="1" width="9.42578125"/>
    <col min="8484" max="8484" customWidth="1" width="9.42578125"/>
    <col min="8485" max="8485" customWidth="1" width="9.42578125"/>
    <col min="8486" max="8486" customWidth="1" width="9.42578125"/>
    <col min="8487" max="8487" customWidth="1" width="9.42578125"/>
    <col min="8488" max="8488" customWidth="1" width="9.42578125"/>
    <col min="8489" max="8489" customWidth="1" width="9.42578125"/>
    <col min="8490" max="8490" customWidth="1" width="9.42578125"/>
    <col min="8491" max="8491" customWidth="1" width="9.42578125"/>
    <col min="8492" max="8492" customWidth="1" width="9.42578125"/>
    <col min="8493" max="8493" customWidth="1" width="9.42578125"/>
    <col min="8494" max="8494" customWidth="1" width="9.42578125"/>
    <col min="8495" max="8495" customWidth="1" width="9.42578125"/>
    <col min="8496" max="8496" customWidth="1" width="9.42578125"/>
    <col min="8497" max="8497" customWidth="1" width="9.42578125"/>
    <col min="8498" max="8498" customWidth="1" width="9.42578125"/>
    <col min="8499" max="8499" customWidth="1" width="9.42578125"/>
    <col min="8500" max="8500" customWidth="1" width="9.42578125"/>
    <col min="8501" max="8501" customWidth="1" width="9.42578125"/>
    <col min="8502" max="8502" customWidth="1" width="9.42578125"/>
    <col min="8503" max="8503" customWidth="1" width="9.42578125"/>
    <col min="8504" max="8504" customWidth="1" width="9.42578125"/>
    <col min="8505" max="8505" customWidth="1" width="9.42578125"/>
    <col min="8506" max="8506" customWidth="1" width="9.42578125"/>
    <col min="8507" max="8507" customWidth="1" width="9.42578125"/>
    <col min="8508" max="8508" customWidth="1" width="9.42578125"/>
    <col min="8509" max="8509" customWidth="1" width="9.42578125"/>
    <col min="8510" max="8510" customWidth="1" width="9.42578125"/>
    <col min="8511" max="8511" customWidth="1" width="9.42578125"/>
    <col min="8512" max="8512" customWidth="1" width="9.42578125"/>
    <col min="8513" max="8513" customWidth="1" width="9.42578125"/>
    <col min="8514" max="8514" customWidth="1" width="9.42578125"/>
    <col min="8515" max="8515" customWidth="1" width="9.42578125"/>
    <col min="8516" max="8516" customWidth="1" width="9.42578125"/>
    <col min="8517" max="8517" customWidth="1" width="9.42578125"/>
    <col min="8518" max="8518" customWidth="1" width="9.42578125"/>
    <col min="8519" max="8519" customWidth="1" width="9.42578125"/>
    <col min="8520" max="8520" customWidth="1" width="9.42578125"/>
    <col min="8521" max="8521" customWidth="1" width="9.42578125"/>
    <col min="8522" max="8522" customWidth="1" width="9.42578125"/>
    <col min="8523" max="8523" customWidth="1" width="9.42578125"/>
    <col min="8524" max="8524" customWidth="1" width="9.42578125"/>
    <col min="8525" max="8525" customWidth="1" width="9.42578125"/>
    <col min="8526" max="8526" customWidth="1" width="9.42578125"/>
    <col min="8527" max="8527" customWidth="1" width="9.42578125"/>
    <col min="8528" max="8528" customWidth="1" width="9.42578125"/>
    <col min="8529" max="8529" customWidth="1" width="9.42578125"/>
    <col min="8530" max="8530" customWidth="1" width="9.42578125"/>
    <col min="8531" max="8531" customWidth="1" width="9.42578125"/>
    <col min="8532" max="8532" customWidth="1" width="9.42578125"/>
    <col min="8533" max="8533" customWidth="1" width="9.42578125"/>
    <col min="8534" max="8534" customWidth="1" width="9.42578125"/>
    <col min="8535" max="8535" customWidth="1" width="9.42578125"/>
    <col min="8536" max="8536" customWidth="1" width="9.42578125"/>
    <col min="8537" max="8537" customWidth="1" width="9.42578125"/>
    <col min="8538" max="8538" customWidth="1" width="9.42578125"/>
    <col min="8539" max="8539" customWidth="1" width="9.42578125"/>
    <col min="8540" max="8540" customWidth="1" width="9.42578125"/>
    <col min="8541" max="8541" customWidth="1" width="9.42578125"/>
    <col min="8542" max="8542" customWidth="1" width="9.42578125"/>
    <col min="8543" max="8543" customWidth="1" width="9.42578125"/>
    <col min="8544" max="8544" customWidth="1" width="9.42578125"/>
    <col min="8545" max="8545" customWidth="1" width="9.42578125"/>
    <col min="8546" max="8546" customWidth="1" width="9.42578125"/>
    <col min="8547" max="8547" customWidth="1" width="9.42578125"/>
    <col min="8548" max="8548" customWidth="1" width="9.42578125"/>
    <col min="8549" max="8549" customWidth="1" width="9.42578125"/>
    <col min="8550" max="8550" customWidth="1" width="9.42578125"/>
    <col min="8551" max="8551" customWidth="1" width="9.42578125"/>
    <col min="8552" max="8552" customWidth="1" width="9.42578125"/>
    <col min="8553" max="8553" customWidth="1" width="9.42578125"/>
    <col min="8554" max="8554" customWidth="1" width="9.42578125"/>
    <col min="8555" max="8555" customWidth="1" width="9.42578125"/>
    <col min="8556" max="8556" customWidth="1" width="9.42578125"/>
    <col min="8557" max="8557" customWidth="1" width="9.42578125"/>
    <col min="8558" max="8558" customWidth="1" width="9.42578125"/>
    <col min="8559" max="8559" customWidth="1" width="9.42578125"/>
    <col min="8560" max="8560" customWidth="1" width="9.42578125"/>
    <col min="8561" max="8561" customWidth="1" width="9.42578125"/>
    <col min="8562" max="8562" customWidth="1" width="9.42578125"/>
    <col min="8563" max="8563" customWidth="1" width="9.42578125"/>
    <col min="8564" max="8564" customWidth="1" width="9.42578125"/>
    <col min="8565" max="8565" customWidth="1" width="9.42578125"/>
    <col min="8566" max="8566" customWidth="1" width="9.42578125"/>
    <col min="8567" max="8567" customWidth="1" width="9.42578125"/>
    <col min="8568" max="8568" customWidth="1" width="9.42578125"/>
    <col min="8569" max="8569" customWidth="1" width="9.42578125"/>
    <col min="8570" max="8570" customWidth="1" width="9.42578125"/>
    <col min="8571" max="8571" customWidth="1" width="9.42578125"/>
    <col min="8572" max="8572" customWidth="1" width="9.42578125"/>
    <col min="8573" max="8573" customWidth="1" width="9.42578125"/>
    <col min="8574" max="8574" customWidth="1" width="9.42578125"/>
    <col min="8575" max="8575" customWidth="1" width="9.42578125"/>
    <col min="8576" max="8576" customWidth="1" width="9.42578125"/>
    <col min="8577" max="8577" customWidth="1" width="9.42578125"/>
    <col min="8578" max="8578" customWidth="1" width="9.42578125"/>
    <col min="8579" max="8579" customWidth="1" width="9.42578125"/>
    <col min="8580" max="8580" customWidth="1" width="9.42578125"/>
    <col min="8581" max="8581" customWidth="1" width="9.42578125"/>
    <col min="8582" max="8582" customWidth="1" width="9.42578125"/>
    <col min="8583" max="8583" customWidth="1" width="9.42578125"/>
    <col min="8584" max="8584" customWidth="1" width="9.42578125"/>
    <col min="8585" max="8585" customWidth="1" width="9.42578125"/>
    <col min="8586" max="8586" customWidth="1" width="9.42578125"/>
    <col min="8587" max="8587" customWidth="1" width="9.42578125"/>
    <col min="8588" max="8588" customWidth="1" width="9.42578125"/>
    <col min="8589" max="8589" customWidth="1" width="9.42578125"/>
    <col min="8590" max="8590" customWidth="1" width="9.42578125"/>
    <col min="8591" max="8591" customWidth="1" width="9.42578125"/>
    <col min="8592" max="8592" customWidth="1" width="9.42578125"/>
    <col min="8593" max="8593" customWidth="1" width="9.42578125"/>
    <col min="8594" max="8594" customWidth="1" width="9.42578125"/>
    <col min="8595" max="8595" customWidth="1" width="9.42578125"/>
    <col min="8596" max="8596" customWidth="1" width="9.42578125"/>
    <col min="8597" max="8597" customWidth="1" width="9.42578125"/>
    <col min="8598" max="8598" customWidth="1" width="9.42578125"/>
    <col min="8599" max="8599" customWidth="1" width="9.42578125"/>
    <col min="8600" max="8600" customWidth="1" width="9.42578125"/>
    <col min="8601" max="8601" customWidth="1" width="9.42578125"/>
    <col min="8602" max="8602" customWidth="1" width="9.42578125"/>
    <col min="8603" max="8603" customWidth="1" width="9.42578125"/>
    <col min="8604" max="8604" customWidth="1" width="9.42578125"/>
    <col min="8605" max="8605" customWidth="1" width="9.42578125"/>
    <col min="8606" max="8606" customWidth="1" width="9.42578125"/>
    <col min="8607" max="8607" customWidth="1" width="9.42578125"/>
    <col min="8608" max="8608" customWidth="1" width="9.42578125"/>
    <col min="8609" max="8609" customWidth="1" width="9.42578125"/>
    <col min="8610" max="8610" customWidth="1" width="9.42578125"/>
    <col min="8611" max="8611" customWidth="1" width="9.42578125"/>
    <col min="8612" max="8612" customWidth="1" width="9.42578125"/>
    <col min="8613" max="8613" customWidth="1" width="9.42578125"/>
    <col min="8614" max="8614" customWidth="1" width="9.42578125"/>
    <col min="8615" max="8615" customWidth="1" width="9.42578125"/>
    <col min="8616" max="8616" customWidth="1" width="9.42578125"/>
    <col min="8617" max="8617" customWidth="1" width="9.42578125"/>
    <col min="8618" max="8618" customWidth="1" width="9.42578125"/>
    <col min="8619" max="8619" customWidth="1" width="9.42578125"/>
    <col min="8620" max="8620" customWidth="1" width="9.42578125"/>
    <col min="8621" max="8621" customWidth="1" width="9.42578125"/>
    <col min="8622" max="8622" customWidth="1" width="9.42578125"/>
    <col min="8623" max="8623" customWidth="1" width="9.42578125"/>
    <col min="8624" max="8624" customWidth="1" width="9.42578125"/>
    <col min="8625" max="8625" customWidth="1" width="9.42578125"/>
    <col min="8626" max="8626" customWidth="1" width="9.42578125"/>
    <col min="8627" max="8627" customWidth="1" width="9.42578125"/>
    <col min="8628" max="8628" customWidth="1" width="9.42578125"/>
    <col min="8629" max="8629" customWidth="1" width="9.42578125"/>
    <col min="8630" max="8630" customWidth="1" width="9.42578125"/>
    <col min="8631" max="8631" customWidth="1" width="9.42578125"/>
    <col min="8632" max="8632" customWidth="1" width="9.42578125"/>
    <col min="8633" max="8633" customWidth="1" width="9.42578125"/>
    <col min="8634" max="8634" customWidth="1" width="9.42578125"/>
    <col min="8635" max="8635" customWidth="1" width="9.42578125"/>
    <col min="8636" max="8636" customWidth="1" width="9.42578125"/>
    <col min="8637" max="8637" customWidth="1" width="9.42578125"/>
    <col min="8638" max="8638" customWidth="1" width="9.42578125"/>
    <col min="8639" max="8639" customWidth="1" width="9.42578125"/>
    <col min="8640" max="8640" customWidth="1" width="9.42578125"/>
    <col min="8641" max="8641" customWidth="1" width="9.42578125"/>
    <col min="8642" max="8642" customWidth="1" width="9.42578125"/>
    <col min="8643" max="8643" customWidth="1" width="9.42578125"/>
    <col min="8644" max="8644" customWidth="1" width="9.42578125"/>
    <col min="8645" max="8645" customWidth="1" width="9.42578125"/>
    <col min="8646" max="8646" customWidth="1" width="9.42578125"/>
    <col min="8647" max="8647" customWidth="1" width="9.42578125"/>
    <col min="8648" max="8648" customWidth="1" width="9.42578125"/>
    <col min="8649" max="8649" customWidth="1" width="9.42578125"/>
    <col min="8650" max="8650" customWidth="1" width="9.42578125"/>
    <col min="8651" max="8651" customWidth="1" width="9.42578125"/>
    <col min="8652" max="8652" customWidth="1" width="9.42578125"/>
    <col min="8653" max="8653" customWidth="1" width="9.42578125"/>
    <col min="8654" max="8654" customWidth="1" width="9.42578125"/>
    <col min="8655" max="8655" customWidth="1" width="9.42578125"/>
    <col min="8656" max="8656" customWidth="1" width="9.42578125"/>
    <col min="8657" max="8657" customWidth="1" width="9.42578125"/>
    <col min="8658" max="8658" customWidth="1" width="9.42578125"/>
    <col min="8659" max="8659" customWidth="1" width="9.42578125"/>
    <col min="8660" max="8660" customWidth="1" width="9.42578125"/>
    <col min="8661" max="8661" customWidth="1" width="9.42578125"/>
    <col min="8662" max="8662" customWidth="1" width="9.42578125"/>
    <col min="8663" max="8663" customWidth="1" width="9.42578125"/>
    <col min="8664" max="8664" customWidth="1" width="9.42578125"/>
    <col min="8665" max="8665" customWidth="1" width="9.42578125"/>
    <col min="8666" max="8666" customWidth="1" width="9.42578125"/>
    <col min="8667" max="8667" customWidth="1" width="9.42578125"/>
    <col min="8668" max="8668" customWidth="1" width="9.42578125"/>
    <col min="8669" max="8669" customWidth="1" width="9.42578125"/>
    <col min="8670" max="8670" customWidth="1" width="9.42578125"/>
    <col min="8671" max="8671" customWidth="1" width="9.42578125"/>
    <col min="8672" max="8672" customWidth="1" width="9.42578125"/>
    <col min="8673" max="8673" customWidth="1" width="9.42578125"/>
    <col min="8674" max="8674" customWidth="1" width="9.42578125"/>
    <col min="8675" max="8675" customWidth="1" width="9.42578125"/>
    <col min="8676" max="8676" customWidth="1" width="9.42578125"/>
    <col min="8677" max="8677" customWidth="1" width="9.42578125"/>
    <col min="8678" max="8678" customWidth="1" width="9.42578125"/>
    <col min="8679" max="8679" customWidth="1" width="9.42578125"/>
    <col min="8680" max="8680" customWidth="1" width="9.42578125"/>
    <col min="8681" max="8681" customWidth="1" width="9.42578125"/>
    <col min="8682" max="8682" customWidth="1" width="9.42578125"/>
    <col min="8683" max="8683" customWidth="1" width="9.42578125"/>
    <col min="8684" max="8684" customWidth="1" width="9.42578125"/>
    <col min="8685" max="8685" customWidth="1" width="9.42578125"/>
    <col min="8686" max="8686" customWidth="1" width="9.42578125"/>
    <col min="8687" max="8687" customWidth="1" width="9.42578125"/>
    <col min="8688" max="8688" customWidth="1" width="9.42578125"/>
    <col min="8689" max="8689" customWidth="1" width="9.42578125"/>
    <col min="8690" max="8690" customWidth="1" width="9.42578125"/>
    <col min="8691" max="8691" customWidth="1" width="9.42578125"/>
    <col min="8692" max="8692" customWidth="1" width="9.42578125"/>
    <col min="8693" max="8693" customWidth="1" width="9.42578125"/>
    <col min="8694" max="8694" customWidth="1" width="9.42578125"/>
    <col min="8695" max="8695" customWidth="1" width="9.42578125"/>
    <col min="8696" max="8696" customWidth="1" width="9.42578125"/>
    <col min="8697" max="8697" customWidth="1" width="9.42578125"/>
    <col min="8698" max="8698" customWidth="1" width="9.42578125"/>
    <col min="8699" max="8699" customWidth="1" width="9.42578125"/>
    <col min="8700" max="8700" customWidth="1" width="9.42578125"/>
    <col min="8701" max="8701" customWidth="1" width="9.42578125"/>
    <col min="8702" max="8702" customWidth="1" width="9.42578125"/>
    <col min="8703" max="8703" customWidth="1" width="9.42578125"/>
    <col min="8704" max="8704" customWidth="1" width="9.42578125"/>
    <col min="8705" max="8705" customWidth="1" width="9.42578125"/>
    <col min="8706" max="8706" customWidth="1" width="9.42578125"/>
    <col min="8707" max="8707" customWidth="1" width="9.42578125"/>
    <col min="8708" max="8708" customWidth="1" width="9.42578125"/>
    <col min="8709" max="8709" customWidth="1" width="9.42578125"/>
    <col min="8710" max="8710" customWidth="1" width="9.42578125"/>
    <col min="8711" max="8711" customWidth="1" width="9.42578125"/>
    <col min="8712" max="8712" customWidth="1" width="9.42578125"/>
    <col min="8713" max="8713" customWidth="1" width="9.42578125"/>
    <col min="8714" max="8714" customWidth="1" width="9.42578125"/>
    <col min="8715" max="8715" customWidth="1" width="9.42578125"/>
    <col min="8716" max="8716" customWidth="1" width="9.42578125"/>
    <col min="8717" max="8717" customWidth="1" width="9.42578125"/>
    <col min="8718" max="8718" customWidth="1" width="9.42578125"/>
    <col min="8719" max="8719" customWidth="1" width="9.42578125"/>
    <col min="8720" max="8720" customWidth="1" width="9.42578125"/>
    <col min="8721" max="8721" customWidth="1" width="9.42578125"/>
    <col min="8722" max="8722" customWidth="1" width="9.42578125"/>
    <col min="8723" max="8723" customWidth="1" width="9.42578125"/>
    <col min="8724" max="8724" customWidth="1" width="9.42578125"/>
    <col min="8725" max="8725" customWidth="1" width="9.42578125"/>
    <col min="8726" max="8726" customWidth="1" width="9.42578125"/>
    <col min="8727" max="8727" customWidth="1" width="9.42578125"/>
    <col min="8728" max="8728" customWidth="1" width="9.42578125"/>
    <col min="8729" max="8729" customWidth="1" width="9.42578125"/>
    <col min="8730" max="8730" customWidth="1" width="9.42578125"/>
    <col min="8731" max="8731" customWidth="1" width="9.42578125"/>
    <col min="8732" max="8732" customWidth="1" width="9.42578125"/>
    <col min="8733" max="8733" customWidth="1" width="9.42578125"/>
    <col min="8734" max="8734" customWidth="1" width="9.42578125"/>
    <col min="8735" max="8735" customWidth="1" width="9.42578125"/>
    <col min="8736" max="8736" customWidth="1" width="9.42578125"/>
    <col min="8737" max="8737" customWidth="1" width="9.42578125"/>
    <col min="8738" max="8738" customWidth="1" width="9.42578125"/>
    <col min="8739" max="8739" customWidth="1" width="9.42578125"/>
    <col min="8740" max="8740" customWidth="1" width="9.42578125"/>
    <col min="8741" max="8741" customWidth="1" width="9.42578125"/>
    <col min="8742" max="8742" customWidth="1" width="9.42578125"/>
    <col min="8743" max="8743" customWidth="1" width="9.42578125"/>
    <col min="8744" max="8744" customWidth="1" width="9.42578125"/>
    <col min="8745" max="8745" customWidth="1" width="9.42578125"/>
    <col min="8746" max="8746" customWidth="1" width="9.42578125"/>
    <col min="8747" max="8747" customWidth="1" width="9.42578125"/>
    <col min="8748" max="8748" customWidth="1" width="9.42578125"/>
    <col min="8749" max="8749" customWidth="1" width="9.42578125"/>
    <col min="8750" max="8750" customWidth="1" width="9.42578125"/>
    <col min="8751" max="8751" customWidth="1" width="9.42578125"/>
    <col min="8752" max="8752" customWidth="1" width="9.42578125"/>
    <col min="8753" max="8753" customWidth="1" width="9.42578125"/>
    <col min="8754" max="8754" customWidth="1" width="9.42578125"/>
    <col min="8755" max="8755" customWidth="1" width="9.42578125"/>
    <col min="8756" max="8756" customWidth="1" width="9.42578125"/>
    <col min="8757" max="8757" customWidth="1" width="9.42578125"/>
    <col min="8758" max="8758" customWidth="1" width="9.42578125"/>
    <col min="8759" max="8759" customWidth="1" width="9.42578125"/>
    <col min="8760" max="8760" customWidth="1" width="9.42578125"/>
    <col min="8761" max="8761" customWidth="1" width="9.42578125"/>
    <col min="8762" max="8762" customWidth="1" width="9.42578125"/>
    <col min="8763" max="8763" customWidth="1" width="9.42578125"/>
    <col min="8764" max="8764" customWidth="1" width="9.42578125"/>
    <col min="8765" max="8765" customWidth="1" width="9.42578125"/>
    <col min="8766" max="8766" customWidth="1" width="9.42578125"/>
    <col min="8767" max="8767" customWidth="1" width="9.42578125"/>
    <col min="8768" max="8768" customWidth="1" width="9.42578125"/>
    <col min="8769" max="8769" customWidth="1" width="9.42578125"/>
    <col min="8770" max="8770" customWidth="1" width="9.42578125"/>
    <col min="8771" max="8771" customWidth="1" width="9.42578125"/>
    <col min="8772" max="8772" customWidth="1" width="9.42578125"/>
    <col min="8773" max="8773" customWidth="1" width="9.42578125"/>
    <col min="8774" max="8774" customWidth="1" width="9.42578125"/>
    <col min="8775" max="8775" customWidth="1" width="9.42578125"/>
    <col min="8776" max="8776" customWidth="1" width="9.42578125"/>
    <col min="8777" max="8777" customWidth="1" width="9.42578125"/>
    <col min="8778" max="8778" customWidth="1" width="9.42578125"/>
    <col min="8779" max="8779" customWidth="1" width="9.42578125"/>
    <col min="8780" max="8780" customWidth="1" width="9.42578125"/>
    <col min="8781" max="8781" customWidth="1" width="9.42578125"/>
    <col min="8782" max="8782" customWidth="1" width="9.42578125"/>
    <col min="8783" max="8783" customWidth="1" width="9.42578125"/>
    <col min="8784" max="8784" customWidth="1" width="9.42578125"/>
    <col min="8785" max="8785" customWidth="1" width="9.42578125"/>
    <col min="8786" max="8786" customWidth="1" width="9.42578125"/>
    <col min="8787" max="8787" customWidth="1" width="9.42578125"/>
    <col min="8788" max="8788" customWidth="1" width="9.42578125"/>
    <col min="8789" max="8789" customWidth="1" width="9.42578125"/>
    <col min="8790" max="8790" customWidth="1" width="9.42578125"/>
    <col min="8791" max="8791" customWidth="1" width="9.42578125"/>
    <col min="8792" max="8792" customWidth="1" width="9.42578125"/>
    <col min="8793" max="8793" customWidth="1" width="9.42578125"/>
    <col min="8794" max="8794" customWidth="1" width="9.42578125"/>
    <col min="8795" max="8795" customWidth="1" width="9.42578125"/>
    <col min="8796" max="8796" customWidth="1" width="9.42578125"/>
    <col min="8797" max="8797" customWidth="1" width="9.42578125"/>
    <col min="8798" max="8798" customWidth="1" width="9.42578125"/>
    <col min="8799" max="8799" customWidth="1" width="9.42578125"/>
    <col min="8800" max="8800" customWidth="1" width="9.42578125"/>
    <col min="8801" max="8801" customWidth="1" width="9.42578125"/>
    <col min="8802" max="8802" customWidth="1" width="9.42578125"/>
    <col min="8803" max="8803" customWidth="1" width="9.42578125"/>
    <col min="8804" max="8804" customWidth="1" width="9.42578125"/>
    <col min="8805" max="8805" customWidth="1" width="9.42578125"/>
    <col min="8806" max="8806" customWidth="1" width="9.42578125"/>
    <col min="8807" max="8807" customWidth="1" width="9.42578125"/>
    <col min="8808" max="8808" customWidth="1" width="9.42578125"/>
    <col min="8809" max="8809" customWidth="1" width="9.42578125"/>
    <col min="8810" max="8810" customWidth="1" width="9.42578125"/>
    <col min="8811" max="8811" customWidth="1" width="9.42578125"/>
    <col min="8812" max="8812" customWidth="1" width="9.42578125"/>
    <col min="8813" max="8813" customWidth="1" width="9.42578125"/>
    <col min="8814" max="8814" customWidth="1" width="9.42578125"/>
    <col min="8815" max="8815" customWidth="1" width="9.42578125"/>
    <col min="8816" max="8816" customWidth="1" width="9.42578125"/>
    <col min="8817" max="8817" customWidth="1" width="9.42578125"/>
    <col min="8818" max="8818" customWidth="1" width="9.42578125"/>
    <col min="8819" max="8819" customWidth="1" width="9.42578125"/>
    <col min="8820" max="8820" customWidth="1" width="9.42578125"/>
    <col min="8821" max="8821" customWidth="1" width="9.42578125"/>
    <col min="8822" max="8822" customWidth="1" width="9.42578125"/>
    <col min="8823" max="8823" customWidth="1" width="9.42578125"/>
    <col min="8824" max="8824" customWidth="1" width="9.42578125"/>
    <col min="8825" max="8825" customWidth="1" width="9.42578125"/>
    <col min="8826" max="8826" customWidth="1" width="9.42578125"/>
    <col min="8827" max="8827" customWidth="1" width="9.42578125"/>
    <col min="8828" max="8828" customWidth="1" width="9.42578125"/>
    <col min="8829" max="8829" customWidth="1" width="9.42578125"/>
    <col min="8830" max="8830" customWidth="1" width="9.42578125"/>
    <col min="8831" max="8831" customWidth="1" width="9.42578125"/>
    <col min="8832" max="8832" customWidth="1" width="9.42578125"/>
    <col min="8833" max="8833" customWidth="1" width="9.42578125"/>
    <col min="8834" max="8834" customWidth="1" width="9.42578125"/>
    <col min="8835" max="8835" customWidth="1" width="9.42578125"/>
    <col min="8836" max="8836" customWidth="1" width="9.42578125"/>
    <col min="8837" max="8837" customWidth="1" width="9.42578125"/>
    <col min="8838" max="8838" customWidth="1" width="9.42578125"/>
    <col min="8839" max="8839" customWidth="1" width="9.42578125"/>
    <col min="8840" max="8840" customWidth="1" width="9.42578125"/>
    <col min="8841" max="8841" customWidth="1" width="9.42578125"/>
    <col min="8842" max="8842" customWidth="1" width="9.42578125"/>
    <col min="8843" max="8843" customWidth="1" width="9.42578125"/>
    <col min="8844" max="8844" customWidth="1" width="9.42578125"/>
    <col min="8845" max="8845" customWidth="1" width="9.42578125"/>
    <col min="8846" max="8846" customWidth="1" width="9.42578125"/>
    <col min="8847" max="8847" customWidth="1" width="9.42578125"/>
    <col min="8848" max="8848" customWidth="1" width="9.42578125"/>
    <col min="8849" max="8849" customWidth="1" width="9.42578125"/>
    <col min="8850" max="8850" customWidth="1" width="9.42578125"/>
    <col min="8851" max="8851" customWidth="1" width="9.42578125"/>
    <col min="8852" max="8852" customWidth="1" width="9.42578125"/>
    <col min="8853" max="8853" customWidth="1" width="9.42578125"/>
    <col min="8854" max="8854" customWidth="1" width="9.42578125"/>
    <col min="8855" max="8855" customWidth="1" width="9.42578125"/>
    <col min="8856" max="8856" customWidth="1" width="9.42578125"/>
    <col min="8857" max="8857" customWidth="1" width="9.42578125"/>
    <col min="8858" max="8858" customWidth="1" width="9.42578125"/>
    <col min="8859" max="8859" customWidth="1" width="9.42578125"/>
    <col min="8860" max="8860" customWidth="1" width="9.42578125"/>
    <col min="8861" max="8861" customWidth="1" width="9.42578125"/>
    <col min="8862" max="8862" customWidth="1" width="9.42578125"/>
    <col min="8863" max="8863" customWidth="1" width="9.42578125"/>
    <col min="8864" max="8864" customWidth="1" width="9.42578125"/>
    <col min="8865" max="8865" customWidth="1" width="9.42578125"/>
    <col min="8866" max="8866" customWidth="1" width="9.42578125"/>
    <col min="8867" max="8867" customWidth="1" width="9.42578125"/>
    <col min="8868" max="8868" customWidth="1" width="9.42578125"/>
    <col min="8869" max="8869" customWidth="1" width="9.42578125"/>
    <col min="8870" max="8870" customWidth="1" width="9.42578125"/>
    <col min="8871" max="8871" customWidth="1" width="9.42578125"/>
    <col min="8872" max="8872" customWidth="1" width="9.42578125"/>
    <col min="8873" max="8873" customWidth="1" width="9.42578125"/>
    <col min="8874" max="8874" customWidth="1" width="9.42578125"/>
    <col min="8875" max="8875" customWidth="1" width="9.42578125"/>
    <col min="8876" max="8876" customWidth="1" width="9.42578125"/>
    <col min="8877" max="8877" customWidth="1" width="9.42578125"/>
    <col min="8878" max="8878" customWidth="1" width="9.42578125"/>
    <col min="8879" max="8879" customWidth="1" width="9.42578125"/>
    <col min="8880" max="8880" customWidth="1" width="9.42578125"/>
    <col min="8881" max="8881" customWidth="1" width="9.42578125"/>
    <col min="8882" max="8882" customWidth="1" width="9.42578125"/>
    <col min="8883" max="8883" customWidth="1" width="9.42578125"/>
    <col min="8884" max="8884" customWidth="1" width="9.42578125"/>
    <col min="8885" max="8885" customWidth="1" width="9.42578125"/>
    <col min="8886" max="8886" customWidth="1" width="9.42578125"/>
    <col min="8887" max="8887" customWidth="1" width="9.42578125"/>
    <col min="8888" max="8888" customWidth="1" width="9.42578125"/>
    <col min="8889" max="8889" customWidth="1" width="9.42578125"/>
    <col min="8890" max="8890" customWidth="1" width="9.42578125"/>
    <col min="8891" max="8891" customWidth="1" width="9.42578125"/>
    <col min="8892" max="8892" customWidth="1" width="9.42578125"/>
    <col min="8893" max="8893" customWidth="1" width="9.42578125"/>
    <col min="8894" max="8894" customWidth="1" width="9.42578125"/>
    <col min="8895" max="8895" customWidth="1" width="9.42578125"/>
    <col min="8896" max="8896" customWidth="1" width="9.42578125"/>
    <col min="8897" max="8897" customWidth="1" width="9.42578125"/>
    <col min="8898" max="8898" customWidth="1" width="9.42578125"/>
    <col min="8899" max="8899" customWidth="1" width="9.42578125"/>
    <col min="8900" max="8900" customWidth="1" width="9.42578125"/>
    <col min="8901" max="8901" customWidth="1" width="9.42578125"/>
    <col min="8902" max="8902" customWidth="1" width="9.42578125"/>
    <col min="8903" max="8903" customWidth="1" width="9.42578125"/>
    <col min="8904" max="8904" customWidth="1" width="9.42578125"/>
    <col min="8905" max="8905" customWidth="1" width="9.42578125"/>
    <col min="8906" max="8906" customWidth="1" width="9.42578125"/>
    <col min="8907" max="8907" customWidth="1" width="9.42578125"/>
    <col min="8908" max="8908" customWidth="1" width="9.42578125"/>
    <col min="8909" max="8909" customWidth="1" width="9.42578125"/>
    <col min="8910" max="8910" customWidth="1" width="9.42578125"/>
    <col min="8911" max="8911" customWidth="1" width="9.42578125"/>
    <col min="8912" max="8912" customWidth="1" width="9.42578125"/>
    <col min="8913" max="8913" customWidth="1" width="9.42578125"/>
    <col min="8914" max="8914" customWidth="1" width="9.42578125"/>
    <col min="8915" max="8915" customWidth="1" width="9.42578125"/>
    <col min="8916" max="8916" customWidth="1" width="9.42578125"/>
    <col min="8917" max="8917" customWidth="1" width="9.42578125"/>
    <col min="8918" max="8918" customWidth="1" width="9.42578125"/>
    <col min="8919" max="8919" customWidth="1" width="9.42578125"/>
    <col min="8920" max="8920" customWidth="1" width="9.42578125"/>
    <col min="8921" max="8921" customWidth="1" width="9.42578125"/>
    <col min="8922" max="8922" customWidth="1" width="9.42578125"/>
    <col min="8923" max="8923" customWidth="1" width="9.42578125"/>
    <col min="8924" max="8924" customWidth="1" width="9.42578125"/>
    <col min="8925" max="8925" customWidth="1" width="9.42578125"/>
    <col min="8926" max="8926" customWidth="1" width="9.42578125"/>
    <col min="8927" max="8927" customWidth="1" width="9.42578125"/>
    <col min="8928" max="8928" customWidth="1" width="9.42578125"/>
    <col min="8929" max="8929" customWidth="1" width="9.42578125"/>
    <col min="8930" max="8930" customWidth="1" width="9.42578125"/>
    <col min="8931" max="8931" customWidth="1" width="9.42578125"/>
    <col min="8932" max="8932" customWidth="1" width="9.42578125"/>
    <col min="8933" max="8933" customWidth="1" width="9.42578125"/>
    <col min="8934" max="8934" customWidth="1" width="9.42578125"/>
    <col min="8935" max="8935" customWidth="1" width="9.42578125"/>
    <col min="8936" max="8936" customWidth="1" width="9.42578125"/>
    <col min="8937" max="8937" customWidth="1" width="9.42578125"/>
    <col min="8938" max="8938" customWidth="1" width="9.42578125"/>
    <col min="8939" max="8939" customWidth="1" width="9.42578125"/>
    <col min="8940" max="8940" customWidth="1" width="9.42578125"/>
    <col min="8941" max="8941" customWidth="1" width="9.42578125"/>
    <col min="8942" max="8942" customWidth="1" width="9.42578125"/>
    <col min="8943" max="8943" customWidth="1" width="9.42578125"/>
    <col min="8944" max="8944" customWidth="1" width="9.42578125"/>
    <col min="8945" max="8945" customWidth="1" width="9.42578125"/>
    <col min="8946" max="8946" customWidth="1" width="9.42578125"/>
    <col min="8947" max="8947" customWidth="1" width="9.42578125"/>
    <col min="8948" max="8948" customWidth="1" width="9.42578125"/>
    <col min="8949" max="8949" customWidth="1" width="9.42578125"/>
    <col min="8950" max="8950" customWidth="1" width="9.42578125"/>
    <col min="8951" max="8951" customWidth="1" width="9.42578125"/>
    <col min="8952" max="8952" customWidth="1" width="9.42578125"/>
    <col min="8953" max="8953" customWidth="1" width="9.42578125"/>
    <col min="8954" max="8954" customWidth="1" width="9.42578125"/>
    <col min="8955" max="8955" customWidth="1" width="9.42578125"/>
    <col min="8956" max="8956" customWidth="1" width="9.42578125"/>
    <col min="8957" max="8957" customWidth="1" width="9.42578125"/>
    <col min="8958" max="8958" customWidth="1" width="9.42578125"/>
    <col min="8959" max="8959" customWidth="1" width="9.42578125"/>
    <col min="8960" max="8960" customWidth="1" width="9.42578125"/>
    <col min="8961" max="8961" customWidth="1" width="9.42578125"/>
    <col min="8962" max="8962" customWidth="1" width="9.42578125"/>
    <col min="8963" max="8963" customWidth="1" width="9.42578125"/>
    <col min="8964" max="8964" customWidth="1" width="9.42578125"/>
    <col min="8965" max="8965" customWidth="1" width="9.42578125"/>
    <col min="8966" max="8966" customWidth="1" width="9.42578125"/>
    <col min="8967" max="8967" customWidth="1" width="9.42578125"/>
    <col min="8968" max="8968" customWidth="1" width="9.42578125"/>
    <col min="8969" max="8969" customWidth="1" width="9.42578125"/>
    <col min="8970" max="8970" customWidth="1" width="9.42578125"/>
    <col min="8971" max="8971" customWidth="1" width="9.42578125"/>
    <col min="8972" max="8972" customWidth="1" width="9.42578125"/>
    <col min="8973" max="8973" customWidth="1" width="9.42578125"/>
    <col min="8974" max="8974" customWidth="1" width="9.42578125"/>
    <col min="8975" max="8975" customWidth="1" width="9.42578125"/>
    <col min="8976" max="8976" customWidth="1" width="9.42578125"/>
    <col min="8977" max="8977" customWidth="1" width="9.42578125"/>
    <col min="8978" max="8978" customWidth="1" width="9.42578125"/>
    <col min="8979" max="8979" customWidth="1" width="9.42578125"/>
    <col min="8980" max="8980" customWidth="1" width="9.42578125"/>
    <col min="8981" max="8981" customWidth="1" width="9.42578125"/>
    <col min="8982" max="8982" customWidth="1" width="9.42578125"/>
    <col min="8983" max="8983" customWidth="1" width="9.42578125"/>
    <col min="8984" max="8984" customWidth="1" width="9.42578125"/>
    <col min="8985" max="8985" customWidth="1" width="9.42578125"/>
    <col min="8986" max="8986" customWidth="1" width="9.42578125"/>
    <col min="8987" max="8987" customWidth="1" width="9.42578125"/>
    <col min="8988" max="8988" customWidth="1" width="9.42578125"/>
    <col min="8989" max="8989" customWidth="1" width="9.42578125"/>
    <col min="8990" max="8990" customWidth="1" width="9.42578125"/>
    <col min="8991" max="8991" customWidth="1" width="9.42578125"/>
    <col min="8992" max="8992" customWidth="1" width="9.42578125"/>
    <col min="8993" max="8993" customWidth="1" width="9.42578125"/>
    <col min="8994" max="8994" customWidth="1" width="9.42578125"/>
    <col min="8995" max="8995" customWidth="1" width="9.42578125"/>
    <col min="8996" max="8996" customWidth="1" width="9.42578125"/>
    <col min="8997" max="8997" customWidth="1" width="9.42578125"/>
    <col min="8998" max="8998" customWidth="1" width="9.42578125"/>
    <col min="8999" max="8999" customWidth="1" width="9.42578125"/>
    <col min="9000" max="9000" customWidth="1" width="9.42578125"/>
    <col min="9001" max="9001" customWidth="1" width="9.42578125"/>
    <col min="9002" max="9002" customWidth="1" width="9.42578125"/>
    <col min="9003" max="9003" customWidth="1" width="9.42578125"/>
    <col min="9004" max="9004" customWidth="1" width="9.42578125"/>
    <col min="9005" max="9005" customWidth="1" width="9.42578125"/>
    <col min="9006" max="9006" customWidth="1" width="9.42578125"/>
    <col min="9007" max="9007" customWidth="1" width="9.42578125"/>
    <col min="9008" max="9008" customWidth="1" width="9.42578125"/>
    <col min="9009" max="9009" customWidth="1" width="9.42578125"/>
    <col min="9010" max="9010" customWidth="1" width="9.42578125"/>
    <col min="9011" max="9011" customWidth="1" width="9.42578125"/>
    <col min="9012" max="9012" customWidth="1" width="9.42578125"/>
    <col min="9013" max="9013" customWidth="1" width="9.42578125"/>
    <col min="9014" max="9014" customWidth="1" width="9.42578125"/>
    <col min="9015" max="9015" customWidth="1" width="9.42578125"/>
    <col min="9016" max="9016" customWidth="1" width="9.42578125"/>
    <col min="9017" max="9017" customWidth="1" width="9.42578125"/>
    <col min="9018" max="9018" customWidth="1" width="9.42578125"/>
    <col min="9019" max="9019" customWidth="1" width="9.42578125"/>
    <col min="9020" max="9020" customWidth="1" width="9.42578125"/>
    <col min="9021" max="9021" customWidth="1" width="9.42578125"/>
    <col min="9022" max="9022" customWidth="1" width="9.42578125"/>
    <col min="9023" max="9023" customWidth="1" width="9.42578125"/>
    <col min="9024" max="9024" customWidth="1" width="9.42578125"/>
    <col min="9025" max="9025" customWidth="1" width="9.42578125"/>
    <col min="9026" max="9026" customWidth="1" width="9.42578125"/>
    <col min="9027" max="9027" customWidth="1" width="9.42578125"/>
    <col min="9028" max="9028" customWidth="1" width="9.42578125"/>
    <col min="9029" max="9029" customWidth="1" width="9.42578125"/>
    <col min="9030" max="9030" customWidth="1" width="9.42578125"/>
    <col min="9031" max="9031" customWidth="1" width="9.42578125"/>
    <col min="9032" max="9032" customWidth="1" width="9.42578125"/>
    <col min="9033" max="9033" customWidth="1" width="9.42578125"/>
    <col min="9034" max="9034" customWidth="1" width="9.42578125"/>
    <col min="9035" max="9035" customWidth="1" width="9.42578125"/>
    <col min="9036" max="9036" customWidth="1" width="9.42578125"/>
    <col min="9037" max="9037" customWidth="1" width="9.42578125"/>
    <col min="9038" max="9038" customWidth="1" width="9.42578125"/>
    <col min="9039" max="9039" customWidth="1" width="9.42578125"/>
    <col min="9040" max="9040" customWidth="1" width="9.42578125"/>
    <col min="9041" max="9041" customWidth="1" width="9.42578125"/>
    <col min="9042" max="9042" customWidth="1" width="9.42578125"/>
    <col min="9043" max="9043" customWidth="1" width="9.42578125"/>
    <col min="9044" max="9044" customWidth="1" width="9.42578125"/>
    <col min="9045" max="9045" customWidth="1" width="9.42578125"/>
    <col min="9046" max="9046" customWidth="1" width="9.42578125"/>
    <col min="9047" max="9047" customWidth="1" width="9.42578125"/>
    <col min="9048" max="9048" customWidth="1" width="9.42578125"/>
    <col min="9049" max="9049" customWidth="1" width="9.42578125"/>
    <col min="9050" max="9050" customWidth="1" width="9.42578125"/>
    <col min="9051" max="9051" customWidth="1" width="9.42578125"/>
    <col min="9052" max="9052" customWidth="1" width="9.42578125"/>
    <col min="9053" max="9053" customWidth="1" width="9.42578125"/>
    <col min="9054" max="9054" customWidth="1" width="9.42578125"/>
    <col min="9055" max="9055" customWidth="1" width="9.42578125"/>
    <col min="9056" max="9056" customWidth="1" width="9.42578125"/>
    <col min="9057" max="9057" customWidth="1" width="9.42578125"/>
    <col min="9058" max="9058" customWidth="1" width="9.42578125"/>
    <col min="9059" max="9059" customWidth="1" width="9.42578125"/>
    <col min="9060" max="9060" customWidth="1" width="9.42578125"/>
    <col min="9061" max="9061" customWidth="1" width="9.42578125"/>
    <col min="9062" max="9062" customWidth="1" width="9.42578125"/>
    <col min="9063" max="9063" customWidth="1" width="9.42578125"/>
    <col min="9064" max="9064" customWidth="1" width="9.42578125"/>
    <col min="9065" max="9065" customWidth="1" width="9.42578125"/>
    <col min="9066" max="9066" customWidth="1" width="9.42578125"/>
    <col min="9067" max="9067" customWidth="1" width="9.42578125"/>
    <col min="9068" max="9068" customWidth="1" width="9.42578125"/>
    <col min="9069" max="9069" customWidth="1" width="9.42578125"/>
    <col min="9070" max="9070" customWidth="1" width="9.42578125"/>
    <col min="9071" max="9071" customWidth="1" width="9.42578125"/>
    <col min="9072" max="9072" customWidth="1" width="9.42578125"/>
    <col min="9073" max="9073" customWidth="1" width="9.42578125"/>
    <col min="9074" max="9074" customWidth="1" width="9.42578125"/>
    <col min="9075" max="9075" customWidth="1" width="9.42578125"/>
    <col min="9076" max="9076" customWidth="1" width="9.42578125"/>
    <col min="9077" max="9077" customWidth="1" width="9.42578125"/>
    <col min="9078" max="9078" customWidth="1" width="9.42578125"/>
    <col min="9079" max="9079" customWidth="1" width="9.42578125"/>
    <col min="9080" max="9080" customWidth="1" width="9.42578125"/>
    <col min="9081" max="9081" customWidth="1" width="9.42578125"/>
    <col min="9082" max="9082" customWidth="1" width="9.42578125"/>
    <col min="9083" max="9083" customWidth="1" width="9.42578125"/>
    <col min="9084" max="9084" customWidth="1" width="9.42578125"/>
    <col min="9085" max="9085" customWidth="1" width="9.42578125"/>
    <col min="9086" max="9086" customWidth="1" width="9.42578125"/>
    <col min="9087" max="9087" customWidth="1" width="9.42578125"/>
    <col min="9088" max="9088" customWidth="1" width="9.42578125"/>
    <col min="9089" max="9089" customWidth="1" width="9.42578125"/>
    <col min="9090" max="9090" customWidth="1" width="9.42578125"/>
    <col min="9091" max="9091" customWidth="1" width="9.42578125"/>
    <col min="9092" max="9092" customWidth="1" width="9.42578125"/>
    <col min="9093" max="9093" customWidth="1" width="9.42578125"/>
    <col min="9094" max="9094" customWidth="1" width="9.42578125"/>
    <col min="9095" max="9095" customWidth="1" width="9.42578125"/>
    <col min="9096" max="9096" customWidth="1" width="9.42578125"/>
    <col min="9097" max="9097" customWidth="1" width="9.42578125"/>
    <col min="9098" max="9098" customWidth="1" width="9.42578125"/>
    <col min="9099" max="9099" customWidth="1" width="9.42578125"/>
    <col min="9100" max="9100" customWidth="1" width="9.42578125"/>
    <col min="9101" max="9101" customWidth="1" width="9.42578125"/>
    <col min="9102" max="9102" customWidth="1" width="9.42578125"/>
    <col min="9103" max="9103" customWidth="1" width="9.42578125"/>
    <col min="9104" max="9104" customWidth="1" width="9.42578125"/>
    <col min="9105" max="9105" customWidth="1" width="9.42578125"/>
    <col min="9106" max="9106" customWidth="1" width="9.42578125"/>
    <col min="9107" max="9107" customWidth="1" width="9.42578125"/>
    <col min="9108" max="9108" customWidth="1" width="9.42578125"/>
    <col min="9109" max="9109" customWidth="1" width="9.42578125"/>
    <col min="9110" max="9110" customWidth="1" width="9.42578125"/>
    <col min="9111" max="9111" customWidth="1" width="9.42578125"/>
    <col min="9112" max="9112" customWidth="1" width="9.42578125"/>
    <col min="9113" max="9113" customWidth="1" width="9.42578125"/>
    <col min="9114" max="9114" customWidth="1" width="9.42578125"/>
    <col min="9115" max="9115" customWidth="1" width="9.42578125"/>
    <col min="9116" max="9116" customWidth="1" width="9.42578125"/>
    <col min="9117" max="9117" customWidth="1" width="9.42578125"/>
    <col min="9118" max="9118" customWidth="1" width="9.42578125"/>
    <col min="9119" max="9119" customWidth="1" width="9.42578125"/>
    <col min="9120" max="9120" customWidth="1" width="9.42578125"/>
    <col min="9121" max="9121" customWidth="1" width="9.42578125"/>
    <col min="9122" max="9122" customWidth="1" width="9.42578125"/>
    <col min="9123" max="9123" customWidth="1" width="9.42578125"/>
    <col min="9124" max="9124" customWidth="1" width="9.42578125"/>
    <col min="9125" max="9125" customWidth="1" width="9.42578125"/>
    <col min="9126" max="9126" customWidth="1" width="9.42578125"/>
    <col min="9127" max="9127" customWidth="1" width="9.42578125"/>
    <col min="9128" max="9128" customWidth="1" width="9.42578125"/>
    <col min="9129" max="9129" customWidth="1" width="9.42578125"/>
    <col min="9130" max="9130" customWidth="1" width="9.42578125"/>
    <col min="9131" max="9131" customWidth="1" width="9.42578125"/>
    <col min="9132" max="9132" customWidth="1" width="9.42578125"/>
    <col min="9133" max="9133" customWidth="1" width="9.42578125"/>
    <col min="9134" max="9134" customWidth="1" width="9.42578125"/>
    <col min="9135" max="9135" customWidth="1" width="9.42578125"/>
    <col min="9136" max="9136" customWidth="1" width="9.42578125"/>
    <col min="9137" max="9137" customWidth="1" width="9.42578125"/>
    <col min="9138" max="9138" customWidth="1" width="9.42578125"/>
    <col min="9139" max="9139" customWidth="1" width="9.42578125"/>
    <col min="9140" max="9140" customWidth="1" width="9.42578125"/>
    <col min="9141" max="9141" customWidth="1" width="9.42578125"/>
    <col min="9142" max="9142" customWidth="1" width="9.42578125"/>
    <col min="9143" max="9143" customWidth="1" width="9.42578125"/>
    <col min="9144" max="9144" customWidth="1" width="9.42578125"/>
    <col min="9145" max="9145" customWidth="1" width="9.42578125"/>
    <col min="9146" max="9146" customWidth="1" width="9.42578125"/>
    <col min="9147" max="9147" customWidth="1" width="9.42578125"/>
    <col min="9148" max="9148" customWidth="1" width="9.42578125"/>
    <col min="9149" max="9149" customWidth="1" width="9.42578125"/>
    <col min="9150" max="9150" customWidth="1" width="9.42578125"/>
    <col min="9151" max="9151" customWidth="1" width="9.42578125"/>
    <col min="9152" max="9152" customWidth="1" width="9.42578125"/>
    <col min="9153" max="9153" customWidth="1" width="9.42578125"/>
    <col min="9154" max="9154" customWidth="1" width="9.42578125"/>
    <col min="9155" max="9155" customWidth="1" width="9.42578125"/>
    <col min="9156" max="9156" customWidth="1" width="9.42578125"/>
    <col min="9157" max="9157" customWidth="1" width="9.42578125"/>
    <col min="9158" max="9158" customWidth="1" width="9.42578125"/>
    <col min="9159" max="9159" customWidth="1" width="9.42578125"/>
    <col min="9160" max="9160" customWidth="1" width="9.42578125"/>
    <col min="9161" max="9161" customWidth="1" width="9.42578125"/>
    <col min="9162" max="9162" customWidth="1" width="9.42578125"/>
    <col min="9163" max="9163" customWidth="1" width="9.42578125"/>
    <col min="9164" max="9164" customWidth="1" width="9.42578125"/>
    <col min="9165" max="9165" customWidth="1" width="9.42578125"/>
    <col min="9166" max="9166" customWidth="1" width="9.42578125"/>
    <col min="9167" max="9167" customWidth="1" width="9.42578125"/>
    <col min="9168" max="9168" customWidth="1" width="9.42578125"/>
    <col min="9169" max="9169" customWidth="1" width="9.42578125"/>
    <col min="9170" max="9170" customWidth="1" width="9.42578125"/>
    <col min="9171" max="9171" customWidth="1" width="9.42578125"/>
    <col min="9172" max="9172" customWidth="1" width="9.42578125"/>
    <col min="9173" max="9173" customWidth="1" width="9.42578125"/>
    <col min="9174" max="9174" customWidth="1" width="9.42578125"/>
    <col min="9175" max="9175" customWidth="1" width="9.42578125"/>
    <col min="9176" max="9176" customWidth="1" width="9.42578125"/>
    <col min="9177" max="9177" customWidth="1" width="9.42578125"/>
    <col min="9178" max="9178" customWidth="1" width="9.42578125"/>
    <col min="9179" max="9179" customWidth="1" width="9.42578125"/>
    <col min="9180" max="9180" customWidth="1" width="9.42578125"/>
    <col min="9181" max="9181" customWidth="1" width="9.42578125"/>
    <col min="9182" max="9182" customWidth="1" width="9.42578125"/>
    <col min="9183" max="9183" customWidth="1" width="9.42578125"/>
    <col min="9184" max="9184" customWidth="1" width="9.42578125"/>
    <col min="9185" max="9185" customWidth="1" width="9.42578125"/>
    <col min="9186" max="9186" customWidth="1" width="9.42578125"/>
    <col min="9187" max="9187" customWidth="1" width="9.42578125"/>
    <col min="9188" max="9188" customWidth="1" width="9.42578125"/>
    <col min="9189" max="9189" customWidth="1" width="9.42578125"/>
    <col min="9190" max="9190" customWidth="1" width="9.42578125"/>
    <col min="9191" max="9191" customWidth="1" width="9.42578125"/>
    <col min="9192" max="9192" customWidth="1" width="9.42578125"/>
    <col min="9193" max="9193" customWidth="1" width="9.42578125"/>
    <col min="9194" max="9194" customWidth="1" width="9.42578125"/>
    <col min="9195" max="9195" customWidth="1" width="9.42578125"/>
    <col min="9196" max="9196" customWidth="1" width="9.42578125"/>
    <col min="9197" max="9197" customWidth="1" width="9.42578125"/>
    <col min="9198" max="9198" customWidth="1" width="9.42578125"/>
    <col min="9199" max="9199" customWidth="1" width="9.42578125"/>
    <col min="9200" max="9200" customWidth="1" width="9.42578125"/>
    <col min="9201" max="9201" customWidth="1" width="9.42578125"/>
    <col min="9202" max="9202" customWidth="1" width="9.42578125"/>
    <col min="9203" max="9203" customWidth="1" width="9.42578125"/>
    <col min="9204" max="9204" customWidth="1" width="9.42578125"/>
    <col min="9205" max="9205" customWidth="1" width="9.42578125"/>
    <col min="9206" max="9206" customWidth="1" width="9.42578125"/>
    <col min="9207" max="9207" customWidth="1" width="9.42578125"/>
    <col min="9208" max="9208" customWidth="1" width="9.42578125"/>
    <col min="9209" max="9209" customWidth="1" width="9.42578125"/>
    <col min="9210" max="9210" customWidth="1" width="9.42578125"/>
    <col min="9211" max="9211" customWidth="1" width="9.42578125"/>
    <col min="9212" max="9212" customWidth="1" width="9.42578125"/>
    <col min="9213" max="9213" customWidth="1" width="9.42578125"/>
    <col min="9214" max="9214" customWidth="1" width="9.42578125"/>
    <col min="9215" max="9215" customWidth="1" width="9.42578125"/>
    <col min="9216" max="9216" customWidth="1" width="9.42578125"/>
    <col min="9217" max="9217" customWidth="1" width="9.42578125"/>
    <col min="9218" max="9218" customWidth="1" width="9.42578125"/>
    <col min="9219" max="9219" customWidth="1" width="9.42578125"/>
    <col min="9220" max="9220" customWidth="1" width="9.42578125"/>
    <col min="9221" max="9221" customWidth="1" width="9.42578125"/>
    <col min="9222" max="9222" customWidth="1" width="9.42578125"/>
    <col min="9223" max="9223" customWidth="1" width="9.42578125"/>
    <col min="9224" max="9224" customWidth="1" width="9.42578125"/>
    <col min="9225" max="9225" customWidth="1" width="9.42578125"/>
    <col min="9226" max="9226" customWidth="1" width="9.42578125"/>
    <col min="9227" max="9227" customWidth="1" width="9.42578125"/>
    <col min="9228" max="9228" customWidth="1" width="9.42578125"/>
    <col min="9229" max="9229" customWidth="1" width="9.42578125"/>
    <col min="9230" max="9230" customWidth="1" width="9.42578125"/>
    <col min="9231" max="9231" customWidth="1" width="9.42578125"/>
    <col min="9232" max="9232" customWidth="1" width="9.42578125"/>
    <col min="9233" max="9233" customWidth="1" width="9.42578125"/>
    <col min="9234" max="9234" customWidth="1" width="9.42578125"/>
    <col min="9235" max="9235" customWidth="1" width="9.42578125"/>
    <col min="9236" max="9236" customWidth="1" width="9.42578125"/>
    <col min="9237" max="9237" customWidth="1" width="9.42578125"/>
    <col min="9238" max="9238" customWidth="1" width="9.42578125"/>
    <col min="9239" max="9239" customWidth="1" width="9.42578125"/>
    <col min="9240" max="9240" customWidth="1" width="9.42578125"/>
    <col min="9241" max="9241" customWidth="1" width="9.42578125"/>
    <col min="9242" max="9242" customWidth="1" width="9.42578125"/>
    <col min="9243" max="9243" customWidth="1" width="9.42578125"/>
    <col min="9244" max="9244" customWidth="1" width="9.42578125"/>
    <col min="9245" max="9245" customWidth="1" width="9.42578125"/>
    <col min="9246" max="9246" customWidth="1" width="9.42578125"/>
    <col min="9247" max="9247" customWidth="1" width="9.42578125"/>
    <col min="9248" max="9248" customWidth="1" width="9.42578125"/>
    <col min="9249" max="9249" customWidth="1" width="9.42578125"/>
    <col min="9250" max="9250" customWidth="1" width="9.42578125"/>
    <col min="9251" max="9251" customWidth="1" width="9.42578125"/>
    <col min="9252" max="9252" customWidth="1" width="9.42578125"/>
    <col min="9253" max="9253" customWidth="1" width="9.42578125"/>
    <col min="9254" max="9254" customWidth="1" width="9.42578125"/>
    <col min="9255" max="9255" customWidth="1" width="9.42578125"/>
    <col min="9256" max="9256" customWidth="1" width="9.42578125"/>
    <col min="9257" max="9257" customWidth="1" width="9.42578125"/>
    <col min="9258" max="9258" customWidth="1" width="9.42578125"/>
    <col min="9259" max="9259" customWidth="1" width="9.42578125"/>
    <col min="9260" max="9260" customWidth="1" width="9.42578125"/>
    <col min="9261" max="9261" customWidth="1" width="9.42578125"/>
    <col min="9262" max="9262" customWidth="1" width="9.42578125"/>
    <col min="9263" max="9263" customWidth="1" width="9.42578125"/>
    <col min="9264" max="9264" customWidth="1" width="9.42578125"/>
    <col min="9265" max="9265" customWidth="1" width="9.42578125"/>
    <col min="9266" max="9266" customWidth="1" width="9.42578125"/>
    <col min="9267" max="9267" customWidth="1" width="9.42578125"/>
    <col min="9268" max="9268" customWidth="1" width="9.42578125"/>
    <col min="9269" max="9269" customWidth="1" width="9.42578125"/>
    <col min="9270" max="9270" customWidth="1" width="9.42578125"/>
    <col min="9271" max="9271" customWidth="1" width="9.42578125"/>
    <col min="9272" max="9272" customWidth="1" width="9.42578125"/>
    <col min="9273" max="9273" customWidth="1" width="9.42578125"/>
    <col min="9274" max="9274" customWidth="1" width="9.42578125"/>
    <col min="9275" max="9275" customWidth="1" width="9.42578125"/>
    <col min="9276" max="9276" customWidth="1" width="9.42578125"/>
    <col min="9277" max="9277" customWidth="1" width="9.42578125"/>
    <col min="9278" max="9278" customWidth="1" width="9.42578125"/>
    <col min="9279" max="9279" customWidth="1" width="9.42578125"/>
    <col min="9280" max="9280" customWidth="1" width="9.42578125"/>
    <col min="9281" max="9281" customWidth="1" width="9.42578125"/>
    <col min="9282" max="9282" customWidth="1" width="9.42578125"/>
    <col min="9283" max="9283" customWidth="1" width="9.42578125"/>
    <col min="9284" max="9284" customWidth="1" width="9.42578125"/>
    <col min="9285" max="9285" customWidth="1" width="9.42578125"/>
    <col min="9286" max="9286" customWidth="1" width="9.42578125"/>
    <col min="9287" max="9287" customWidth="1" width="9.42578125"/>
    <col min="9288" max="9288" customWidth="1" width="9.42578125"/>
    <col min="9289" max="9289" customWidth="1" width="9.42578125"/>
    <col min="9290" max="9290" customWidth="1" width="9.42578125"/>
    <col min="9291" max="9291" customWidth="1" width="9.42578125"/>
    <col min="9292" max="9292" customWidth="1" width="9.42578125"/>
    <col min="9293" max="9293" customWidth="1" width="9.42578125"/>
    <col min="9294" max="9294" customWidth="1" width="9.42578125"/>
    <col min="9295" max="9295" customWidth="1" width="9.42578125"/>
    <col min="9296" max="9296" customWidth="1" width="9.42578125"/>
    <col min="9297" max="9297" customWidth="1" width="9.42578125"/>
    <col min="9298" max="9298" customWidth="1" width="9.42578125"/>
    <col min="9299" max="9299" customWidth="1" width="9.42578125"/>
    <col min="9300" max="9300" customWidth="1" width="9.42578125"/>
    <col min="9301" max="9301" customWidth="1" width="9.42578125"/>
    <col min="9302" max="9302" customWidth="1" width="9.42578125"/>
    <col min="9303" max="9303" customWidth="1" width="9.42578125"/>
    <col min="9304" max="9304" customWidth="1" width="9.42578125"/>
    <col min="9305" max="9305" customWidth="1" width="9.42578125"/>
    <col min="9306" max="9306" customWidth="1" width="9.42578125"/>
    <col min="9307" max="9307" customWidth="1" width="9.42578125"/>
    <col min="9308" max="9308" customWidth="1" width="9.42578125"/>
    <col min="9309" max="9309" customWidth="1" width="9.42578125"/>
    <col min="9310" max="9310" customWidth="1" width="9.42578125"/>
    <col min="9311" max="9311" customWidth="1" width="9.42578125"/>
    <col min="9312" max="9312" customWidth="1" width="9.42578125"/>
    <col min="9313" max="9313" customWidth="1" width="9.42578125"/>
    <col min="9314" max="9314" customWidth="1" width="9.42578125"/>
    <col min="9315" max="9315" customWidth="1" width="9.42578125"/>
    <col min="9316" max="9316" customWidth="1" width="9.42578125"/>
    <col min="9317" max="9317" customWidth="1" width="9.42578125"/>
    <col min="9318" max="9318" customWidth="1" width="9.42578125"/>
    <col min="9319" max="9319" customWidth="1" width="9.42578125"/>
    <col min="9320" max="9320" customWidth="1" width="9.42578125"/>
    <col min="9321" max="9321" customWidth="1" width="9.42578125"/>
    <col min="9322" max="9322" customWidth="1" width="9.42578125"/>
    <col min="9323" max="9323" customWidth="1" width="9.42578125"/>
    <col min="9324" max="9324" customWidth="1" width="9.42578125"/>
    <col min="9325" max="9325" customWidth="1" width="9.42578125"/>
    <col min="9326" max="9326" customWidth="1" width="9.42578125"/>
    <col min="9327" max="9327" customWidth="1" width="9.42578125"/>
    <col min="9328" max="9328" customWidth="1" width="9.42578125"/>
    <col min="9329" max="9329" customWidth="1" width="9.42578125"/>
    <col min="9330" max="9330" customWidth="1" width="9.42578125"/>
    <col min="9331" max="9331" customWidth="1" width="9.42578125"/>
    <col min="9332" max="9332" customWidth="1" width="9.42578125"/>
    <col min="9333" max="9333" customWidth="1" width="9.42578125"/>
    <col min="9334" max="9334" customWidth="1" width="9.42578125"/>
    <col min="9335" max="9335" customWidth="1" width="9.42578125"/>
    <col min="9336" max="9336" customWidth="1" width="9.42578125"/>
    <col min="9337" max="9337" customWidth="1" width="9.42578125"/>
    <col min="9338" max="9338" customWidth="1" width="9.42578125"/>
    <col min="9339" max="9339" customWidth="1" width="9.42578125"/>
    <col min="9340" max="9340" customWidth="1" width="9.42578125"/>
    <col min="9341" max="9341" customWidth="1" width="9.42578125"/>
    <col min="9342" max="9342" customWidth="1" width="9.42578125"/>
    <col min="9343" max="9343" customWidth="1" width="9.42578125"/>
    <col min="9344" max="9344" customWidth="1" width="9.42578125"/>
    <col min="9345" max="9345" customWidth="1" width="9.42578125"/>
    <col min="9346" max="9346" customWidth="1" width="9.42578125"/>
    <col min="9347" max="9347" customWidth="1" width="9.42578125"/>
    <col min="9348" max="9348" customWidth="1" width="9.42578125"/>
    <col min="9349" max="9349" customWidth="1" width="9.42578125"/>
    <col min="9350" max="9350" customWidth="1" width="9.42578125"/>
    <col min="9351" max="9351" customWidth="1" width="9.42578125"/>
    <col min="9352" max="9352" customWidth="1" width="9.42578125"/>
    <col min="9353" max="9353" customWidth="1" width="9.42578125"/>
    <col min="9354" max="9354" customWidth="1" width="9.42578125"/>
    <col min="9355" max="9355" customWidth="1" width="9.42578125"/>
    <col min="9356" max="9356" customWidth="1" width="9.42578125"/>
    <col min="9357" max="9357" customWidth="1" width="9.42578125"/>
    <col min="9358" max="9358" customWidth="1" width="9.42578125"/>
    <col min="9359" max="9359" customWidth="1" width="9.42578125"/>
    <col min="9360" max="9360" customWidth="1" width="9.42578125"/>
    <col min="9361" max="9361" customWidth="1" width="9.42578125"/>
    <col min="9362" max="9362" customWidth="1" width="9.42578125"/>
    <col min="9363" max="9363" customWidth="1" width="9.42578125"/>
    <col min="9364" max="9364" customWidth="1" width="9.42578125"/>
    <col min="9365" max="9365" customWidth="1" width="9.42578125"/>
    <col min="9366" max="9366" customWidth="1" width="9.42578125"/>
    <col min="9367" max="9367" customWidth="1" width="9.42578125"/>
    <col min="9368" max="9368" customWidth="1" width="9.42578125"/>
    <col min="9369" max="9369" customWidth="1" width="9.42578125"/>
    <col min="9370" max="9370" customWidth="1" width="9.42578125"/>
    <col min="9371" max="9371" customWidth="1" width="9.42578125"/>
    <col min="9372" max="9372" customWidth="1" width="9.42578125"/>
    <col min="9373" max="9373" customWidth="1" width="9.42578125"/>
    <col min="9374" max="9374" customWidth="1" width="9.42578125"/>
    <col min="9375" max="9375" customWidth="1" width="9.42578125"/>
    <col min="9376" max="9376" customWidth="1" width="9.42578125"/>
    <col min="9377" max="9377" customWidth="1" width="9.42578125"/>
    <col min="9378" max="9378" customWidth="1" width="9.42578125"/>
    <col min="9379" max="9379" customWidth="1" width="9.42578125"/>
    <col min="9380" max="9380" customWidth="1" width="9.42578125"/>
    <col min="9381" max="9381" customWidth="1" width="9.42578125"/>
    <col min="9382" max="9382" customWidth="1" width="9.42578125"/>
    <col min="9383" max="9383" customWidth="1" width="9.42578125"/>
    <col min="9384" max="9384" customWidth="1" width="9.42578125"/>
    <col min="9385" max="9385" customWidth="1" width="9.42578125"/>
    <col min="9386" max="9386" customWidth="1" width="9.42578125"/>
    <col min="9387" max="9387" customWidth="1" width="9.42578125"/>
    <col min="9388" max="9388" customWidth="1" width="9.42578125"/>
    <col min="9389" max="9389" customWidth="1" width="9.42578125"/>
    <col min="9390" max="9390" customWidth="1" width="9.42578125"/>
    <col min="9391" max="9391" customWidth="1" width="9.42578125"/>
    <col min="9392" max="9392" customWidth="1" width="9.42578125"/>
    <col min="9393" max="9393" customWidth="1" width="9.42578125"/>
    <col min="9394" max="9394" customWidth="1" width="9.42578125"/>
    <col min="9395" max="9395" customWidth="1" width="9.42578125"/>
    <col min="9396" max="9396" customWidth="1" width="9.42578125"/>
    <col min="9397" max="9397" customWidth="1" width="9.42578125"/>
    <col min="9398" max="9398" customWidth="1" width="9.42578125"/>
    <col min="9399" max="9399" customWidth="1" width="9.42578125"/>
    <col min="9400" max="9400" customWidth="1" width="9.42578125"/>
    <col min="9401" max="9401" customWidth="1" width="9.42578125"/>
    <col min="9402" max="9402" customWidth="1" width="9.42578125"/>
    <col min="9403" max="9403" customWidth="1" width="9.42578125"/>
    <col min="9404" max="9404" customWidth="1" width="9.42578125"/>
    <col min="9405" max="9405" customWidth="1" width="9.42578125"/>
    <col min="9406" max="9406" customWidth="1" width="9.42578125"/>
    <col min="9407" max="9407" customWidth="1" width="9.42578125"/>
    <col min="9408" max="9408" customWidth="1" width="9.42578125"/>
    <col min="9409" max="9409" customWidth="1" width="9.42578125"/>
    <col min="9410" max="9410" customWidth="1" width="9.42578125"/>
    <col min="9411" max="9411" customWidth="1" width="9.42578125"/>
    <col min="9412" max="9412" customWidth="1" width="9.42578125"/>
    <col min="9413" max="9413" customWidth="1" width="9.42578125"/>
    <col min="9414" max="9414" customWidth="1" width="9.42578125"/>
    <col min="9415" max="9415" customWidth="1" width="9.42578125"/>
    <col min="9416" max="9416" customWidth="1" width="9.42578125"/>
    <col min="9417" max="9417" customWidth="1" width="9.42578125"/>
    <col min="9418" max="9418" customWidth="1" width="9.42578125"/>
    <col min="9419" max="9419" customWidth="1" width="9.42578125"/>
    <col min="9420" max="9420" customWidth="1" width="9.42578125"/>
    <col min="9421" max="9421" customWidth="1" width="9.42578125"/>
    <col min="9422" max="9422" customWidth="1" width="9.42578125"/>
    <col min="9423" max="9423" customWidth="1" width="9.42578125"/>
    <col min="9424" max="9424" customWidth="1" width="9.42578125"/>
    <col min="9425" max="9425" customWidth="1" width="9.42578125"/>
    <col min="9426" max="9426" customWidth="1" width="9.42578125"/>
    <col min="9427" max="9427" customWidth="1" width="9.42578125"/>
    <col min="9428" max="9428" customWidth="1" width="9.42578125"/>
    <col min="9429" max="9429" customWidth="1" width="9.42578125"/>
    <col min="9430" max="9430" customWidth="1" width="9.42578125"/>
    <col min="9431" max="9431" customWidth="1" width="9.42578125"/>
    <col min="9432" max="9432" customWidth="1" width="9.42578125"/>
    <col min="9433" max="9433" customWidth="1" width="9.42578125"/>
    <col min="9434" max="9434" customWidth="1" width="9.42578125"/>
    <col min="9435" max="9435" customWidth="1" width="9.42578125"/>
    <col min="9436" max="9436" customWidth="1" width="9.42578125"/>
    <col min="9437" max="9437" customWidth="1" width="9.42578125"/>
    <col min="9438" max="9438" customWidth="1" width="9.42578125"/>
    <col min="9439" max="9439" customWidth="1" width="9.42578125"/>
    <col min="9440" max="9440" customWidth="1" width="9.42578125"/>
    <col min="9441" max="9441" customWidth="1" width="9.42578125"/>
    <col min="9442" max="9442" customWidth="1" width="9.42578125"/>
    <col min="9443" max="9443" customWidth="1" width="9.42578125"/>
    <col min="9444" max="9444" customWidth="1" width="9.42578125"/>
    <col min="9445" max="9445" customWidth="1" width="9.42578125"/>
    <col min="9446" max="9446" customWidth="1" width="9.42578125"/>
    <col min="9447" max="9447" customWidth="1" width="9.42578125"/>
    <col min="9448" max="9448" customWidth="1" width="9.42578125"/>
    <col min="9449" max="9449" customWidth="1" width="9.42578125"/>
    <col min="9450" max="9450" customWidth="1" width="9.42578125"/>
    <col min="9451" max="9451" customWidth="1" width="9.42578125"/>
    <col min="9452" max="9452" customWidth="1" width="9.42578125"/>
    <col min="9453" max="9453" customWidth="1" width="9.42578125"/>
    <col min="9454" max="9454" customWidth="1" width="9.42578125"/>
    <col min="9455" max="9455" customWidth="1" width="9.42578125"/>
    <col min="9456" max="9456" customWidth="1" width="9.42578125"/>
    <col min="9457" max="9457" customWidth="1" width="9.42578125"/>
    <col min="9458" max="9458" customWidth="1" width="9.42578125"/>
    <col min="9459" max="9459" customWidth="1" width="9.42578125"/>
    <col min="9460" max="9460" customWidth="1" width="9.42578125"/>
    <col min="9461" max="9461" customWidth="1" width="9.42578125"/>
    <col min="9462" max="9462" customWidth="1" width="9.42578125"/>
    <col min="9463" max="9463" customWidth="1" width="9.42578125"/>
    <col min="9464" max="9464" customWidth="1" width="9.42578125"/>
    <col min="9465" max="9465" customWidth="1" width="9.42578125"/>
    <col min="9466" max="9466" customWidth="1" width="9.42578125"/>
    <col min="9467" max="9467" customWidth="1" width="9.42578125"/>
    <col min="9468" max="9468" customWidth="1" width="9.42578125"/>
    <col min="9469" max="9469" customWidth="1" width="9.42578125"/>
    <col min="9470" max="9470" customWidth="1" width="9.42578125"/>
    <col min="9471" max="9471" customWidth="1" width="9.42578125"/>
    <col min="9472" max="9472" customWidth="1" width="9.42578125"/>
    <col min="9473" max="9473" customWidth="1" width="9.42578125"/>
    <col min="9474" max="9474" customWidth="1" width="9.42578125"/>
    <col min="9475" max="9475" customWidth="1" width="9.42578125"/>
    <col min="9476" max="9476" customWidth="1" width="9.42578125"/>
    <col min="9477" max="9477" customWidth="1" width="9.42578125"/>
    <col min="9478" max="9478" customWidth="1" width="9.42578125"/>
    <col min="9479" max="9479" customWidth="1" width="9.42578125"/>
    <col min="9480" max="9480" customWidth="1" width="9.42578125"/>
    <col min="9481" max="9481" customWidth="1" width="9.42578125"/>
    <col min="9482" max="9482" customWidth="1" width="9.42578125"/>
    <col min="9483" max="9483" customWidth="1" width="9.42578125"/>
    <col min="9484" max="9484" customWidth="1" width="9.42578125"/>
    <col min="9485" max="9485" customWidth="1" width="9.42578125"/>
    <col min="9486" max="9486" customWidth="1" width="9.42578125"/>
    <col min="9487" max="9487" customWidth="1" width="9.42578125"/>
    <col min="9488" max="9488" customWidth="1" width="9.42578125"/>
    <col min="9489" max="9489" customWidth="1" width="9.42578125"/>
    <col min="9490" max="9490" customWidth="1" width="9.42578125"/>
    <col min="9491" max="9491" customWidth="1" width="9.42578125"/>
    <col min="9492" max="9492" customWidth="1" width="9.42578125"/>
    <col min="9493" max="9493" customWidth="1" width="9.42578125"/>
    <col min="9494" max="9494" customWidth="1" width="9.42578125"/>
    <col min="9495" max="9495" customWidth="1" width="9.42578125"/>
    <col min="9496" max="9496" customWidth="1" width="9.42578125"/>
    <col min="9497" max="9497" customWidth="1" width="9.42578125"/>
    <col min="9498" max="9498" customWidth="1" width="9.42578125"/>
    <col min="9499" max="9499" customWidth="1" width="9.42578125"/>
    <col min="9500" max="9500" customWidth="1" width="9.42578125"/>
    <col min="9501" max="9501" customWidth="1" width="9.42578125"/>
    <col min="9502" max="9502" customWidth="1" width="9.42578125"/>
    <col min="9503" max="9503" customWidth="1" width="9.42578125"/>
    <col min="9504" max="9504" customWidth="1" width="9.42578125"/>
    <col min="9505" max="9505" customWidth="1" width="9.42578125"/>
    <col min="9506" max="9506" customWidth="1" width="9.42578125"/>
    <col min="9507" max="9507" customWidth="1" width="9.42578125"/>
    <col min="9508" max="9508" customWidth="1" width="9.42578125"/>
    <col min="9509" max="9509" customWidth="1" width="9.42578125"/>
    <col min="9510" max="9510" customWidth="1" width="9.42578125"/>
    <col min="9511" max="9511" customWidth="1" width="9.42578125"/>
    <col min="9512" max="9512" customWidth="1" width="9.42578125"/>
    <col min="9513" max="9513" customWidth="1" width="9.42578125"/>
    <col min="9514" max="9514" customWidth="1" width="9.42578125"/>
    <col min="9515" max="9515" customWidth="1" width="9.42578125"/>
    <col min="9516" max="9516" customWidth="1" width="9.42578125"/>
    <col min="9517" max="9517" customWidth="1" width="9.42578125"/>
    <col min="9518" max="9518" customWidth="1" width="9.42578125"/>
    <col min="9519" max="9519" customWidth="1" width="9.42578125"/>
    <col min="9520" max="9520" customWidth="1" width="9.42578125"/>
    <col min="9521" max="9521" customWidth="1" width="9.42578125"/>
    <col min="9522" max="9522" customWidth="1" width="9.42578125"/>
    <col min="9523" max="9523" customWidth="1" width="9.42578125"/>
    <col min="9524" max="9524" customWidth="1" width="9.42578125"/>
    <col min="9525" max="9525" customWidth="1" width="9.42578125"/>
    <col min="9526" max="9526" customWidth="1" width="9.42578125"/>
    <col min="9527" max="9527" customWidth="1" width="9.42578125"/>
    <col min="9528" max="9528" customWidth="1" width="9.42578125"/>
    <col min="9529" max="9529" customWidth="1" width="9.42578125"/>
    <col min="9530" max="9530" customWidth="1" width="9.42578125"/>
    <col min="9531" max="9531" customWidth="1" width="9.42578125"/>
    <col min="9532" max="9532" customWidth="1" width="9.42578125"/>
    <col min="9533" max="9533" customWidth="1" width="9.42578125"/>
    <col min="9534" max="9534" customWidth="1" width="9.42578125"/>
    <col min="9535" max="9535" customWidth="1" width="9.42578125"/>
    <col min="9536" max="9536" customWidth="1" width="9.42578125"/>
    <col min="9537" max="9537" customWidth="1" width="9.42578125"/>
    <col min="9538" max="9538" customWidth="1" width="9.42578125"/>
    <col min="9539" max="9539" customWidth="1" width="9.42578125"/>
    <col min="9540" max="9540" customWidth="1" width="9.42578125"/>
    <col min="9541" max="9541" customWidth="1" width="9.42578125"/>
    <col min="9542" max="9542" customWidth="1" width="9.42578125"/>
    <col min="9543" max="9543" customWidth="1" width="9.42578125"/>
    <col min="9544" max="9544" customWidth="1" width="9.42578125"/>
    <col min="9545" max="9545" customWidth="1" width="9.42578125"/>
    <col min="9546" max="9546" customWidth="1" width="9.42578125"/>
    <col min="9547" max="9547" customWidth="1" width="9.42578125"/>
    <col min="9548" max="9548" customWidth="1" width="9.42578125"/>
    <col min="9549" max="9549" customWidth="1" width="9.42578125"/>
    <col min="9550" max="9550" customWidth="1" width="9.42578125"/>
    <col min="9551" max="9551" customWidth="1" width="9.42578125"/>
    <col min="9552" max="9552" customWidth="1" width="9.42578125"/>
    <col min="9553" max="9553" customWidth="1" width="9.42578125"/>
    <col min="9554" max="9554" customWidth="1" width="9.42578125"/>
    <col min="9555" max="9555" customWidth="1" width="9.42578125"/>
    <col min="9556" max="9556" customWidth="1" width="9.42578125"/>
    <col min="9557" max="9557" customWidth="1" width="9.42578125"/>
    <col min="9558" max="9558" customWidth="1" width="9.42578125"/>
    <col min="9559" max="9559" customWidth="1" width="9.42578125"/>
    <col min="9560" max="9560" customWidth="1" width="9.42578125"/>
    <col min="9561" max="9561" customWidth="1" width="9.42578125"/>
    <col min="9562" max="9562" customWidth="1" width="9.42578125"/>
    <col min="9563" max="9563" customWidth="1" width="9.42578125"/>
    <col min="9564" max="9564" customWidth="1" width="9.42578125"/>
    <col min="9565" max="9565" customWidth="1" width="9.42578125"/>
    <col min="9566" max="9566" customWidth="1" width="9.42578125"/>
    <col min="9567" max="9567" customWidth="1" width="9.42578125"/>
    <col min="9568" max="9568" customWidth="1" width="9.42578125"/>
    <col min="9569" max="9569" customWidth="1" width="9.42578125"/>
    <col min="9570" max="9570" customWidth="1" width="9.42578125"/>
    <col min="9571" max="9571" customWidth="1" width="9.42578125"/>
    <col min="9572" max="9572" customWidth="1" width="9.42578125"/>
    <col min="9573" max="9573" customWidth="1" width="9.42578125"/>
    <col min="9574" max="9574" customWidth="1" width="9.42578125"/>
    <col min="9575" max="9575" customWidth="1" width="9.42578125"/>
    <col min="9576" max="9576" customWidth="1" width="9.42578125"/>
    <col min="9577" max="9577" customWidth="1" width="9.42578125"/>
    <col min="9578" max="9578" customWidth="1" width="9.42578125"/>
    <col min="9579" max="9579" customWidth="1" width="9.42578125"/>
    <col min="9580" max="9580" customWidth="1" width="9.42578125"/>
    <col min="9581" max="9581" customWidth="1" width="9.42578125"/>
    <col min="9582" max="9582" customWidth="1" width="9.42578125"/>
    <col min="9583" max="9583" customWidth="1" width="9.42578125"/>
    <col min="9584" max="9584" customWidth="1" width="9.42578125"/>
    <col min="9585" max="9585" customWidth="1" width="9.42578125"/>
    <col min="9586" max="9586" customWidth="1" width="9.42578125"/>
    <col min="9587" max="9587" customWidth="1" width="9.42578125"/>
    <col min="9588" max="9588" customWidth="1" width="9.42578125"/>
    <col min="9589" max="9589" customWidth="1" width="9.42578125"/>
    <col min="9590" max="9590" customWidth="1" width="9.42578125"/>
    <col min="9591" max="9591" customWidth="1" width="9.42578125"/>
    <col min="9592" max="9592" customWidth="1" width="9.42578125"/>
    <col min="9593" max="9593" customWidth="1" width="9.42578125"/>
    <col min="9594" max="9594" customWidth="1" width="9.42578125"/>
    <col min="9595" max="9595" customWidth="1" width="9.42578125"/>
    <col min="9596" max="9596" customWidth="1" width="9.42578125"/>
    <col min="9597" max="9597" customWidth="1" width="9.42578125"/>
    <col min="9598" max="9598" customWidth="1" width="9.42578125"/>
    <col min="9599" max="9599" customWidth="1" width="9.42578125"/>
    <col min="9600" max="9600" customWidth="1" width="9.42578125"/>
    <col min="9601" max="9601" customWidth="1" width="9.42578125"/>
    <col min="9602" max="9602" customWidth="1" width="9.42578125"/>
    <col min="9603" max="9603" customWidth="1" width="9.42578125"/>
    <col min="9604" max="9604" customWidth="1" width="9.42578125"/>
    <col min="9605" max="9605" customWidth="1" width="9.42578125"/>
    <col min="9606" max="9606" customWidth="1" width="9.42578125"/>
    <col min="9607" max="9607" customWidth="1" width="9.42578125"/>
    <col min="9608" max="9608" customWidth="1" width="9.42578125"/>
    <col min="9609" max="9609" customWidth="1" width="9.42578125"/>
    <col min="9610" max="9610" customWidth="1" width="9.42578125"/>
    <col min="9611" max="9611" customWidth="1" width="9.42578125"/>
    <col min="9612" max="9612" customWidth="1" width="9.42578125"/>
    <col min="9613" max="9613" customWidth="1" width="9.42578125"/>
    <col min="9614" max="9614" customWidth="1" width="9.42578125"/>
    <col min="9615" max="9615" customWidth="1" width="9.42578125"/>
    <col min="9616" max="9616" customWidth="1" width="9.42578125"/>
    <col min="9617" max="9617" customWidth="1" width="9.42578125"/>
    <col min="9618" max="9618" customWidth="1" width="9.42578125"/>
    <col min="9619" max="9619" customWidth="1" width="9.42578125"/>
    <col min="9620" max="9620" customWidth="1" width="9.42578125"/>
    <col min="9621" max="9621" customWidth="1" width="9.42578125"/>
    <col min="9622" max="9622" customWidth="1" width="9.42578125"/>
    <col min="9623" max="9623" customWidth="1" width="9.42578125"/>
    <col min="9624" max="9624" customWidth="1" width="9.42578125"/>
    <col min="9625" max="9625" customWidth="1" width="9.42578125"/>
    <col min="9626" max="9626" customWidth="1" width="9.42578125"/>
    <col min="9627" max="9627" customWidth="1" width="9.42578125"/>
    <col min="9628" max="9628" customWidth="1" width="9.42578125"/>
    <col min="9629" max="9629" customWidth="1" width="9.42578125"/>
    <col min="9630" max="9630" customWidth="1" width="9.42578125"/>
    <col min="9631" max="9631" customWidth="1" width="9.42578125"/>
    <col min="9632" max="9632" customWidth="1" width="9.42578125"/>
    <col min="9633" max="9633" customWidth="1" width="9.42578125"/>
    <col min="9634" max="9634" customWidth="1" width="9.42578125"/>
    <col min="9635" max="9635" customWidth="1" width="9.42578125"/>
    <col min="9636" max="9636" customWidth="1" width="9.42578125"/>
    <col min="9637" max="9637" customWidth="1" width="9.42578125"/>
    <col min="9638" max="9638" customWidth="1" width="9.42578125"/>
    <col min="9639" max="9639" customWidth="1" width="9.42578125"/>
    <col min="9640" max="9640" customWidth="1" width="9.42578125"/>
    <col min="9641" max="9641" customWidth="1" width="9.42578125"/>
    <col min="9642" max="9642" customWidth="1" width="9.42578125"/>
    <col min="9643" max="9643" customWidth="1" width="9.42578125"/>
    <col min="9644" max="9644" customWidth="1" width="9.42578125"/>
    <col min="9645" max="9645" customWidth="1" width="9.42578125"/>
    <col min="9646" max="9646" customWidth="1" width="9.42578125"/>
    <col min="9647" max="9647" customWidth="1" width="9.42578125"/>
    <col min="9648" max="9648" customWidth="1" width="9.42578125"/>
    <col min="9649" max="9649" customWidth="1" width="9.42578125"/>
    <col min="9650" max="9650" customWidth="1" width="9.42578125"/>
    <col min="9651" max="9651" customWidth="1" width="9.42578125"/>
    <col min="9652" max="9652" customWidth="1" width="9.42578125"/>
    <col min="9653" max="9653" customWidth="1" width="9.42578125"/>
    <col min="9654" max="9654" customWidth="1" width="9.42578125"/>
    <col min="9655" max="9655" customWidth="1" width="9.42578125"/>
    <col min="9656" max="9656" customWidth="1" width="9.42578125"/>
    <col min="9657" max="9657" customWidth="1" width="9.42578125"/>
    <col min="9658" max="9658" customWidth="1" width="9.42578125"/>
    <col min="9659" max="9659" customWidth="1" width="9.42578125"/>
    <col min="9660" max="9660" customWidth="1" width="9.42578125"/>
    <col min="9661" max="9661" customWidth="1" width="9.42578125"/>
    <col min="9662" max="9662" customWidth="1" width="9.42578125"/>
    <col min="9663" max="9663" customWidth="1" width="9.42578125"/>
    <col min="9664" max="9664" customWidth="1" width="9.42578125"/>
    <col min="9665" max="9665" customWidth="1" width="9.42578125"/>
    <col min="9666" max="9666" customWidth="1" width="9.42578125"/>
    <col min="9667" max="9667" customWidth="1" width="9.42578125"/>
    <col min="9668" max="9668" customWidth="1" width="9.42578125"/>
    <col min="9669" max="9669" customWidth="1" width="9.42578125"/>
    <col min="9670" max="9670" customWidth="1" width="9.42578125"/>
    <col min="9671" max="9671" customWidth="1" width="9.42578125"/>
    <col min="9672" max="9672" customWidth="1" width="9.42578125"/>
    <col min="9673" max="9673" customWidth="1" width="9.42578125"/>
    <col min="9674" max="9674" customWidth="1" width="9.42578125"/>
    <col min="9675" max="9675" customWidth="1" width="9.42578125"/>
    <col min="9676" max="9676" customWidth="1" width="9.42578125"/>
    <col min="9677" max="9677" customWidth="1" width="9.42578125"/>
    <col min="9678" max="9678" customWidth="1" width="9.42578125"/>
    <col min="9679" max="9679" customWidth="1" width="9.42578125"/>
    <col min="9680" max="9680" customWidth="1" width="9.42578125"/>
    <col min="9681" max="9681" customWidth="1" width="9.42578125"/>
    <col min="9682" max="9682" customWidth="1" width="9.42578125"/>
    <col min="9683" max="9683" customWidth="1" width="9.42578125"/>
    <col min="9684" max="9684" customWidth="1" width="9.42578125"/>
    <col min="9685" max="9685" customWidth="1" width="9.42578125"/>
    <col min="9686" max="9686" customWidth="1" width="9.42578125"/>
    <col min="9687" max="9687" customWidth="1" width="9.42578125"/>
    <col min="9688" max="9688" customWidth="1" width="9.42578125"/>
    <col min="9689" max="9689" customWidth="1" width="9.42578125"/>
    <col min="9690" max="9690" customWidth="1" width="9.42578125"/>
    <col min="9691" max="9691" customWidth="1" width="9.42578125"/>
    <col min="9692" max="9692" customWidth="1" width="9.42578125"/>
    <col min="9693" max="9693" customWidth="1" width="9.42578125"/>
    <col min="9694" max="9694" customWidth="1" width="9.42578125"/>
    <col min="9695" max="9695" customWidth="1" width="9.42578125"/>
    <col min="9696" max="9696" customWidth="1" width="9.42578125"/>
    <col min="9697" max="9697" customWidth="1" width="9.42578125"/>
    <col min="9698" max="9698" customWidth="1" width="9.42578125"/>
    <col min="9699" max="9699" customWidth="1" width="9.42578125"/>
    <col min="9700" max="9700" customWidth="1" width="9.42578125"/>
    <col min="9701" max="9701" customWidth="1" width="9.42578125"/>
    <col min="9702" max="9702" customWidth="1" width="9.42578125"/>
    <col min="9703" max="9703" customWidth="1" width="9.42578125"/>
    <col min="9704" max="9704" customWidth="1" width="9.42578125"/>
    <col min="9705" max="9705" customWidth="1" width="9.42578125"/>
    <col min="9706" max="9706" customWidth="1" width="9.42578125"/>
    <col min="9707" max="9707" customWidth="1" width="9.42578125"/>
    <col min="9708" max="9708" customWidth="1" width="9.42578125"/>
    <col min="9709" max="9709" customWidth="1" width="9.42578125"/>
    <col min="9710" max="9710" customWidth="1" width="9.42578125"/>
    <col min="9711" max="9711" customWidth="1" width="9.42578125"/>
    <col min="9712" max="9712" customWidth="1" width="9.42578125"/>
    <col min="9713" max="9713" customWidth="1" width="9.42578125"/>
    <col min="9714" max="9714" customWidth="1" width="9.42578125"/>
    <col min="9715" max="9715" customWidth="1" width="9.42578125"/>
    <col min="9716" max="9716" customWidth="1" width="9.42578125"/>
    <col min="9717" max="9717" customWidth="1" width="9.42578125"/>
    <col min="9718" max="9718" customWidth="1" width="9.42578125"/>
    <col min="9719" max="9719" customWidth="1" width="9.42578125"/>
    <col min="9720" max="9720" customWidth="1" width="9.42578125"/>
    <col min="9721" max="9721" customWidth="1" width="9.42578125"/>
    <col min="9722" max="9722" customWidth="1" width="9.42578125"/>
    <col min="9723" max="9723" customWidth="1" width="9.42578125"/>
    <col min="9724" max="9724" customWidth="1" width="9.42578125"/>
    <col min="9725" max="9725" customWidth="1" width="9.42578125"/>
    <col min="9726" max="9726" customWidth="1" width="9.42578125"/>
    <col min="9727" max="9727" customWidth="1" width="9.42578125"/>
    <col min="9728" max="9728" customWidth="1" width="9.42578125"/>
    <col min="9729" max="9729" customWidth="1" width="9.42578125"/>
    <col min="9730" max="9730" customWidth="1" width="9.42578125"/>
    <col min="9731" max="9731" customWidth="1" width="9.42578125"/>
    <col min="9732" max="9732" customWidth="1" width="9.42578125"/>
    <col min="9733" max="9733" customWidth="1" width="9.42578125"/>
    <col min="9734" max="9734" customWidth="1" width="9.42578125"/>
    <col min="9735" max="9735" customWidth="1" width="9.42578125"/>
    <col min="9736" max="9736" customWidth="1" width="9.42578125"/>
    <col min="9737" max="9737" customWidth="1" width="9.42578125"/>
    <col min="9738" max="9738" customWidth="1" width="9.42578125"/>
    <col min="9739" max="9739" customWidth="1" width="9.42578125"/>
    <col min="9740" max="9740" customWidth="1" width="9.42578125"/>
    <col min="9741" max="9741" customWidth="1" width="9.42578125"/>
    <col min="9742" max="9742" customWidth="1" width="9.42578125"/>
    <col min="9743" max="9743" customWidth="1" width="9.42578125"/>
    <col min="9744" max="9744" customWidth="1" width="9.42578125"/>
    <col min="9745" max="9745" customWidth="1" width="9.42578125"/>
    <col min="9746" max="9746" customWidth="1" width="9.42578125"/>
    <col min="9747" max="9747" customWidth="1" width="9.42578125"/>
    <col min="9748" max="9748" customWidth="1" width="9.42578125"/>
    <col min="9749" max="9749" customWidth="1" width="9.42578125"/>
    <col min="9750" max="9750" customWidth="1" width="9.42578125"/>
    <col min="9751" max="9751" customWidth="1" width="9.42578125"/>
    <col min="9752" max="9752" customWidth="1" width="9.42578125"/>
    <col min="9753" max="9753" customWidth="1" width="9.42578125"/>
    <col min="9754" max="9754" customWidth="1" width="9.42578125"/>
    <col min="9755" max="9755" customWidth="1" width="9.42578125"/>
    <col min="9756" max="9756" customWidth="1" width="9.42578125"/>
    <col min="9757" max="9757" customWidth="1" width="9.42578125"/>
    <col min="9758" max="9758" customWidth="1" width="9.42578125"/>
    <col min="9759" max="9759" customWidth="1" width="9.42578125"/>
    <col min="9760" max="9760" customWidth="1" width="9.42578125"/>
    <col min="9761" max="9761" customWidth="1" width="9.42578125"/>
    <col min="9762" max="9762" customWidth="1" width="9.42578125"/>
    <col min="9763" max="9763" customWidth="1" width="9.42578125"/>
    <col min="9764" max="9764" customWidth="1" width="9.42578125"/>
    <col min="9765" max="9765" customWidth="1" width="9.42578125"/>
    <col min="9766" max="9766" customWidth="1" width="9.42578125"/>
    <col min="9767" max="9767" customWidth="1" width="9.42578125"/>
    <col min="9768" max="9768" customWidth="1" width="9.42578125"/>
    <col min="9769" max="9769" customWidth="1" width="9.42578125"/>
    <col min="9770" max="9770" customWidth="1" width="9.42578125"/>
    <col min="9771" max="9771" customWidth="1" width="9.42578125"/>
    <col min="9772" max="9772" customWidth="1" width="9.42578125"/>
    <col min="9773" max="9773" customWidth="1" width="9.42578125"/>
    <col min="9774" max="9774" customWidth="1" width="9.42578125"/>
    <col min="9775" max="9775" customWidth="1" width="9.42578125"/>
    <col min="9776" max="9776" customWidth="1" width="9.42578125"/>
    <col min="9777" max="9777" customWidth="1" width="9.42578125"/>
    <col min="9778" max="9778" customWidth="1" width="9.42578125"/>
    <col min="9779" max="9779" customWidth="1" width="9.42578125"/>
    <col min="9780" max="9780" customWidth="1" width="9.42578125"/>
    <col min="9781" max="9781" customWidth="1" width="9.42578125"/>
    <col min="9782" max="9782" customWidth="1" width="9.42578125"/>
    <col min="9783" max="9783" customWidth="1" width="9.42578125"/>
    <col min="9784" max="9784" customWidth="1" width="9.42578125"/>
    <col min="9785" max="9785" customWidth="1" width="9.42578125"/>
    <col min="9786" max="9786" customWidth="1" width="9.42578125"/>
    <col min="9787" max="9787" customWidth="1" width="9.42578125"/>
    <col min="9788" max="9788" customWidth="1" width="9.42578125"/>
    <col min="9789" max="9789" customWidth="1" width="9.42578125"/>
    <col min="9790" max="9790" customWidth="1" width="9.42578125"/>
    <col min="9791" max="9791" customWidth="1" width="9.42578125"/>
    <col min="9792" max="9792" customWidth="1" width="9.42578125"/>
    <col min="9793" max="9793" customWidth="1" width="9.42578125"/>
    <col min="9794" max="9794" customWidth="1" width="9.42578125"/>
    <col min="9795" max="9795" customWidth="1" width="9.42578125"/>
    <col min="9796" max="9796" customWidth="1" width="9.42578125"/>
    <col min="9797" max="9797" customWidth="1" width="9.42578125"/>
    <col min="9798" max="9798" customWidth="1" width="9.42578125"/>
    <col min="9799" max="9799" customWidth="1" width="9.42578125"/>
    <col min="9800" max="9800" customWidth="1" width="9.42578125"/>
    <col min="9801" max="9801" customWidth="1" width="9.42578125"/>
    <col min="9802" max="9802" customWidth="1" width="9.42578125"/>
    <col min="9803" max="9803" customWidth="1" width="9.42578125"/>
    <col min="9804" max="9804" customWidth="1" width="9.42578125"/>
    <col min="9805" max="9805" customWidth="1" width="9.42578125"/>
    <col min="9806" max="9806" customWidth="1" width="9.42578125"/>
    <col min="9807" max="9807" customWidth="1" width="9.42578125"/>
    <col min="9808" max="9808" customWidth="1" width="9.42578125"/>
    <col min="9809" max="9809" customWidth="1" width="9.42578125"/>
    <col min="9810" max="9810" customWidth="1" width="9.42578125"/>
    <col min="9811" max="9811" customWidth="1" width="9.42578125"/>
    <col min="9812" max="9812" customWidth="1" width="9.42578125"/>
    <col min="9813" max="9813" customWidth="1" width="9.42578125"/>
    <col min="9814" max="9814" customWidth="1" width="9.42578125"/>
    <col min="9815" max="9815" customWidth="1" width="9.42578125"/>
    <col min="9816" max="9816" customWidth="1" width="9.42578125"/>
    <col min="9817" max="9817" customWidth="1" width="9.42578125"/>
    <col min="9818" max="9818" customWidth="1" width="9.42578125"/>
    <col min="9819" max="9819" customWidth="1" width="9.42578125"/>
    <col min="9820" max="9820" customWidth="1" width="9.42578125"/>
    <col min="9821" max="9821" customWidth="1" width="9.42578125"/>
    <col min="9822" max="9822" customWidth="1" width="9.42578125"/>
    <col min="9823" max="9823" customWidth="1" width="9.42578125"/>
    <col min="9824" max="9824" customWidth="1" width="9.42578125"/>
    <col min="9825" max="9825" customWidth="1" width="9.42578125"/>
    <col min="9826" max="9826" customWidth="1" width="9.42578125"/>
    <col min="9827" max="9827" customWidth="1" width="9.42578125"/>
    <col min="9828" max="9828" customWidth="1" width="9.42578125"/>
    <col min="9829" max="9829" customWidth="1" width="9.42578125"/>
    <col min="9830" max="9830" customWidth="1" width="9.42578125"/>
    <col min="9831" max="9831" customWidth="1" width="9.42578125"/>
    <col min="9832" max="9832" customWidth="1" width="9.42578125"/>
    <col min="9833" max="9833" customWidth="1" width="9.42578125"/>
    <col min="9834" max="9834" customWidth="1" width="9.42578125"/>
    <col min="9835" max="9835" customWidth="1" width="9.42578125"/>
    <col min="9836" max="9836" customWidth="1" width="9.42578125"/>
    <col min="9837" max="9837" customWidth="1" width="9.42578125"/>
    <col min="9838" max="9838" customWidth="1" width="9.42578125"/>
    <col min="9839" max="9839" customWidth="1" width="9.42578125"/>
    <col min="9840" max="9840" customWidth="1" width="9.42578125"/>
    <col min="9841" max="9841" customWidth="1" width="9.42578125"/>
    <col min="9842" max="9842" customWidth="1" width="9.42578125"/>
    <col min="9843" max="9843" customWidth="1" width="9.42578125"/>
    <col min="9844" max="9844" customWidth="1" width="9.42578125"/>
    <col min="9845" max="9845" customWidth="1" width="9.42578125"/>
    <col min="9846" max="9846" customWidth="1" width="9.42578125"/>
    <col min="9847" max="9847" customWidth="1" width="9.42578125"/>
    <col min="9848" max="9848" customWidth="1" width="9.42578125"/>
    <col min="9849" max="9849" customWidth="1" width="9.42578125"/>
    <col min="9850" max="9850" customWidth="1" width="9.42578125"/>
    <col min="9851" max="9851" customWidth="1" width="9.42578125"/>
    <col min="9852" max="9852" customWidth="1" width="9.42578125"/>
    <col min="9853" max="9853" customWidth="1" width="9.42578125"/>
    <col min="9854" max="9854" customWidth="1" width="9.42578125"/>
    <col min="9855" max="9855" customWidth="1" width="9.42578125"/>
    <col min="9856" max="9856" customWidth="1" width="9.42578125"/>
    <col min="9857" max="9857" customWidth="1" width="9.42578125"/>
    <col min="9858" max="9858" customWidth="1" width="9.42578125"/>
    <col min="9859" max="9859" customWidth="1" width="9.42578125"/>
    <col min="9860" max="9860" customWidth="1" width="9.42578125"/>
    <col min="9861" max="9861" customWidth="1" width="9.42578125"/>
    <col min="9862" max="9862" customWidth="1" width="9.42578125"/>
    <col min="9863" max="9863" customWidth="1" width="9.42578125"/>
    <col min="9864" max="9864" customWidth="1" width="9.42578125"/>
    <col min="9865" max="9865" customWidth="1" width="9.42578125"/>
    <col min="9866" max="9866" customWidth="1" width="9.42578125"/>
    <col min="9867" max="9867" customWidth="1" width="9.42578125"/>
    <col min="9868" max="9868" customWidth="1" width="9.42578125"/>
    <col min="9869" max="9869" customWidth="1" width="9.42578125"/>
    <col min="9870" max="9870" customWidth="1" width="9.42578125"/>
    <col min="9871" max="9871" customWidth="1" width="9.42578125"/>
    <col min="9872" max="9872" customWidth="1" width="9.42578125"/>
    <col min="9873" max="9873" customWidth="1" width="9.42578125"/>
    <col min="9874" max="9874" customWidth="1" width="9.42578125"/>
    <col min="9875" max="9875" customWidth="1" width="9.42578125"/>
    <col min="9876" max="9876" customWidth="1" width="9.42578125"/>
    <col min="9877" max="9877" customWidth="1" width="9.42578125"/>
    <col min="9878" max="9878" customWidth="1" width="9.42578125"/>
    <col min="9879" max="9879" customWidth="1" width="9.42578125"/>
    <col min="9880" max="9880" customWidth="1" width="9.42578125"/>
    <col min="9881" max="9881" customWidth="1" width="9.42578125"/>
    <col min="9882" max="9882" customWidth="1" width="9.42578125"/>
    <col min="9883" max="9883" customWidth="1" width="9.42578125"/>
    <col min="9884" max="9884" customWidth="1" width="9.42578125"/>
    <col min="9885" max="9885" customWidth="1" width="9.42578125"/>
    <col min="9886" max="9886" customWidth="1" width="9.42578125"/>
    <col min="9887" max="9887" customWidth="1" width="9.42578125"/>
    <col min="9888" max="9888" customWidth="1" width="9.42578125"/>
    <col min="9889" max="9889" customWidth="1" width="9.42578125"/>
    <col min="9890" max="9890" customWidth="1" width="9.42578125"/>
    <col min="9891" max="9891" customWidth="1" width="9.42578125"/>
    <col min="9892" max="9892" customWidth="1" width="9.42578125"/>
    <col min="9893" max="9893" customWidth="1" width="9.42578125"/>
    <col min="9894" max="9894" customWidth="1" width="9.42578125"/>
    <col min="9895" max="9895" customWidth="1" width="9.42578125"/>
    <col min="9896" max="9896" customWidth="1" width="9.42578125"/>
    <col min="9897" max="9897" customWidth="1" width="9.42578125"/>
    <col min="9898" max="9898" customWidth="1" width="9.42578125"/>
    <col min="9899" max="9899" customWidth="1" width="9.42578125"/>
    <col min="9900" max="9900" customWidth="1" width="9.42578125"/>
    <col min="9901" max="9901" customWidth="1" width="9.42578125"/>
    <col min="9902" max="9902" customWidth="1" width="9.42578125"/>
    <col min="9903" max="9903" customWidth="1" width="9.42578125"/>
    <col min="9904" max="9904" customWidth="1" width="9.42578125"/>
    <col min="9905" max="9905" customWidth="1" width="9.42578125"/>
    <col min="9906" max="9906" customWidth="1" width="9.42578125"/>
    <col min="9907" max="9907" customWidth="1" width="9.42578125"/>
    <col min="9908" max="9908" customWidth="1" width="9.42578125"/>
    <col min="9909" max="9909" customWidth="1" width="9.42578125"/>
    <col min="9910" max="9910" customWidth="1" width="9.42578125"/>
    <col min="9911" max="9911" customWidth="1" width="9.42578125"/>
    <col min="9912" max="9912" customWidth="1" width="9.42578125"/>
    <col min="9913" max="9913" customWidth="1" width="9.42578125"/>
    <col min="9914" max="9914" customWidth="1" width="9.42578125"/>
    <col min="9915" max="9915" customWidth="1" width="9.42578125"/>
    <col min="9916" max="9916" customWidth="1" width="9.42578125"/>
    <col min="9917" max="9917" customWidth="1" width="9.42578125"/>
    <col min="9918" max="9918" customWidth="1" width="9.42578125"/>
    <col min="9919" max="9919" customWidth="1" width="9.42578125"/>
    <col min="9920" max="9920" customWidth="1" width="9.42578125"/>
    <col min="9921" max="9921" customWidth="1" width="9.42578125"/>
    <col min="9922" max="9922" customWidth="1" width="9.42578125"/>
    <col min="9923" max="9923" customWidth="1" width="9.42578125"/>
    <col min="9924" max="9924" customWidth="1" width="9.42578125"/>
    <col min="9925" max="9925" customWidth="1" width="9.42578125"/>
    <col min="9926" max="9926" customWidth="1" width="9.42578125"/>
    <col min="9927" max="9927" customWidth="1" width="9.42578125"/>
    <col min="9928" max="9928" customWidth="1" width="9.42578125"/>
    <col min="9929" max="9929" customWidth="1" width="9.42578125"/>
    <col min="9930" max="9930" customWidth="1" width="9.42578125"/>
    <col min="9931" max="9931" customWidth="1" width="9.42578125"/>
    <col min="9932" max="9932" customWidth="1" width="9.42578125"/>
    <col min="9933" max="9933" customWidth="1" width="9.42578125"/>
    <col min="9934" max="9934" customWidth="1" width="9.42578125"/>
    <col min="9935" max="9935" customWidth="1" width="9.42578125"/>
    <col min="9936" max="9936" customWidth="1" width="9.42578125"/>
    <col min="9937" max="9937" customWidth="1" width="9.42578125"/>
    <col min="9938" max="9938" customWidth="1" width="9.42578125"/>
    <col min="9939" max="9939" customWidth="1" width="9.42578125"/>
    <col min="9940" max="9940" customWidth="1" width="9.42578125"/>
    <col min="9941" max="9941" customWidth="1" width="9.42578125"/>
    <col min="9942" max="9942" customWidth="1" width="9.42578125"/>
    <col min="9943" max="9943" customWidth="1" width="9.42578125"/>
    <col min="9944" max="9944" customWidth="1" width="9.42578125"/>
    <col min="9945" max="9945" customWidth="1" width="9.42578125"/>
    <col min="9946" max="9946" customWidth="1" width="9.42578125"/>
    <col min="9947" max="9947" customWidth="1" width="9.42578125"/>
    <col min="9948" max="9948" customWidth="1" width="9.42578125"/>
    <col min="9949" max="9949" customWidth="1" width="9.42578125"/>
    <col min="9950" max="9950" customWidth="1" width="9.42578125"/>
    <col min="9951" max="9951" customWidth="1" width="9.42578125"/>
    <col min="9952" max="9952" customWidth="1" width="9.42578125"/>
    <col min="9953" max="9953" customWidth="1" width="9.42578125"/>
    <col min="9954" max="9954" customWidth="1" width="9.42578125"/>
    <col min="9955" max="9955" customWidth="1" width="9.42578125"/>
    <col min="9956" max="9956" customWidth="1" width="9.42578125"/>
    <col min="9957" max="9957" customWidth="1" width="9.42578125"/>
    <col min="9958" max="9958" customWidth="1" width="9.42578125"/>
    <col min="9959" max="9959" customWidth="1" width="9.42578125"/>
    <col min="9960" max="9960" customWidth="1" width="9.42578125"/>
    <col min="9961" max="9961" customWidth="1" width="9.42578125"/>
    <col min="9962" max="9962" customWidth="1" width="9.42578125"/>
    <col min="9963" max="9963" customWidth="1" width="9.42578125"/>
    <col min="9964" max="9964" customWidth="1" width="9.42578125"/>
    <col min="9965" max="9965" customWidth="1" width="9.42578125"/>
    <col min="9966" max="9966" customWidth="1" width="9.42578125"/>
    <col min="9967" max="9967" customWidth="1" width="9.42578125"/>
    <col min="9968" max="9968" customWidth="1" width="9.42578125"/>
    <col min="9969" max="9969" customWidth="1" width="9.42578125"/>
    <col min="9970" max="9970" customWidth="1" width="9.42578125"/>
    <col min="9971" max="9971" customWidth="1" width="9.42578125"/>
    <col min="9972" max="9972" customWidth="1" width="9.42578125"/>
    <col min="9973" max="9973" customWidth="1" width="9.42578125"/>
    <col min="9974" max="9974" customWidth="1" width="9.42578125"/>
    <col min="9975" max="9975" customWidth="1" width="9.42578125"/>
    <col min="9976" max="9976" customWidth="1" width="9.42578125"/>
    <col min="9977" max="9977" customWidth="1" width="9.42578125"/>
    <col min="9978" max="9978" customWidth="1" width="9.42578125"/>
    <col min="9979" max="9979" customWidth="1" width="9.42578125"/>
    <col min="9980" max="9980" customWidth="1" width="9.42578125"/>
    <col min="9981" max="9981" customWidth="1" width="9.42578125"/>
    <col min="9982" max="9982" customWidth="1" width="9.42578125"/>
    <col min="9983" max="9983" customWidth="1" width="9.42578125"/>
    <col min="9984" max="9984" customWidth="1" width="9.42578125"/>
    <col min="9985" max="9985" customWidth="1" width="9.42578125"/>
    <col min="9986" max="9986" customWidth="1" width="9.42578125"/>
    <col min="9987" max="9987" customWidth="1" width="9.42578125"/>
    <col min="9988" max="9988" customWidth="1" width="9.42578125"/>
    <col min="9989" max="9989" customWidth="1" width="9.42578125"/>
    <col min="9990" max="9990" customWidth="1" width="9.42578125"/>
    <col min="9991" max="9991" customWidth="1" width="9.42578125"/>
    <col min="9992" max="9992" customWidth="1" width="9.42578125"/>
    <col min="9993" max="9993" customWidth="1" width="9.42578125"/>
    <col min="9994" max="9994" customWidth="1" width="9.42578125"/>
    <col min="9995" max="9995" customWidth="1" width="9.42578125"/>
    <col min="9996" max="9996" customWidth="1" width="9.42578125"/>
    <col min="9997" max="9997" customWidth="1" width="9.42578125"/>
    <col min="9998" max="9998" customWidth="1" width="9.42578125"/>
    <col min="9999" max="9999" customWidth="1" width="9.42578125"/>
    <col min="10000" max="10000" customWidth="1" width="9.42578125"/>
    <col min="10001" max="10001" customWidth="1" width="9.42578125"/>
    <col min="10002" max="10002" customWidth="1" width="9.42578125"/>
    <col min="10003" max="10003" customWidth="1" width="9.42578125"/>
    <col min="10004" max="10004" customWidth="1" width="9.42578125"/>
    <col min="10005" max="10005" customWidth="1" width="9.42578125"/>
    <col min="10006" max="10006" customWidth="1" width="9.42578125"/>
    <col min="10007" max="10007" customWidth="1" width="9.42578125"/>
    <col min="10008" max="10008" customWidth="1" width="9.42578125"/>
    <col min="10009" max="10009" customWidth="1" width="9.42578125"/>
    <col min="10010" max="10010" customWidth="1" width="9.42578125"/>
    <col min="10011" max="10011" customWidth="1" width="9.42578125"/>
    <col min="10012" max="10012" customWidth="1" width="9.42578125"/>
    <col min="10013" max="10013" customWidth="1" width="9.42578125"/>
    <col min="10014" max="10014" customWidth="1" width="9.42578125"/>
    <col min="10015" max="10015" customWidth="1" width="9.42578125"/>
    <col min="10016" max="10016" customWidth="1" width="9.42578125"/>
    <col min="10017" max="10017" customWidth="1" width="9.42578125"/>
    <col min="10018" max="10018" customWidth="1" width="9.42578125"/>
    <col min="10019" max="10019" customWidth="1" width="9.42578125"/>
    <col min="10020" max="10020" customWidth="1" width="9.42578125"/>
    <col min="10021" max="10021" customWidth="1" width="9.42578125"/>
    <col min="10022" max="10022" customWidth="1" width="9.42578125"/>
    <col min="10023" max="10023" customWidth="1" width="9.42578125"/>
    <col min="10024" max="10024" customWidth="1" width="9.42578125"/>
    <col min="10025" max="10025" customWidth="1" width="9.42578125"/>
    <col min="10026" max="10026" customWidth="1" width="9.42578125"/>
    <col min="10027" max="10027" customWidth="1" width="9.42578125"/>
    <col min="10028" max="10028" customWidth="1" width="9.42578125"/>
    <col min="10029" max="10029" customWidth="1" width="9.42578125"/>
    <col min="10030" max="10030" customWidth="1" width="9.42578125"/>
    <col min="10031" max="10031" customWidth="1" width="9.42578125"/>
    <col min="10032" max="10032" customWidth="1" width="9.42578125"/>
    <col min="10033" max="10033" customWidth="1" width="9.42578125"/>
    <col min="10034" max="10034" customWidth="1" width="9.42578125"/>
    <col min="10035" max="10035" customWidth="1" width="9.42578125"/>
    <col min="10036" max="10036" customWidth="1" width="9.42578125"/>
    <col min="10037" max="10037" customWidth="1" width="9.42578125"/>
    <col min="10038" max="10038" customWidth="1" width="9.42578125"/>
    <col min="10039" max="10039" customWidth="1" width="9.42578125"/>
    <col min="10040" max="10040" customWidth="1" width="9.42578125"/>
    <col min="10041" max="10041" customWidth="1" width="9.42578125"/>
    <col min="10042" max="10042" customWidth="1" width="9.42578125"/>
    <col min="10043" max="10043" customWidth="1" width="9.42578125"/>
    <col min="10044" max="10044" customWidth="1" width="9.42578125"/>
    <col min="10045" max="10045" customWidth="1" width="9.42578125"/>
    <col min="10046" max="10046" customWidth="1" width="9.42578125"/>
    <col min="10047" max="10047" customWidth="1" width="9.42578125"/>
    <col min="10048" max="10048" customWidth="1" width="9.42578125"/>
    <col min="10049" max="10049" customWidth="1" width="9.42578125"/>
    <col min="10050" max="10050" customWidth="1" width="9.42578125"/>
    <col min="10051" max="10051" customWidth="1" width="9.42578125"/>
    <col min="10052" max="10052" customWidth="1" width="9.42578125"/>
    <col min="10053" max="10053" customWidth="1" width="9.42578125"/>
    <col min="10054" max="10054" customWidth="1" width="9.42578125"/>
    <col min="10055" max="10055" customWidth="1" width="9.42578125"/>
    <col min="10056" max="10056" customWidth="1" width="9.42578125"/>
    <col min="10057" max="10057" customWidth="1" width="9.42578125"/>
    <col min="10058" max="10058" customWidth="1" width="9.42578125"/>
    <col min="10059" max="10059" customWidth="1" width="9.42578125"/>
    <col min="10060" max="10060" customWidth="1" width="9.42578125"/>
    <col min="10061" max="10061" customWidth="1" width="9.42578125"/>
    <col min="10062" max="10062" customWidth="1" width="9.42578125"/>
    <col min="10063" max="10063" customWidth="1" width="9.42578125"/>
    <col min="10064" max="10064" customWidth="1" width="9.42578125"/>
    <col min="10065" max="10065" customWidth="1" width="9.42578125"/>
    <col min="10066" max="10066" customWidth="1" width="9.42578125"/>
    <col min="10067" max="10067" customWidth="1" width="9.42578125"/>
    <col min="10068" max="10068" customWidth="1" width="9.42578125"/>
    <col min="10069" max="10069" customWidth="1" width="9.42578125"/>
    <col min="10070" max="10070" customWidth="1" width="9.42578125"/>
    <col min="10071" max="10071" customWidth="1" width="9.42578125"/>
    <col min="10072" max="10072" customWidth="1" width="9.42578125"/>
    <col min="10073" max="10073" customWidth="1" width="9.42578125"/>
    <col min="10074" max="10074" customWidth="1" width="9.42578125"/>
    <col min="10075" max="10075" customWidth="1" width="9.42578125"/>
    <col min="10076" max="10076" customWidth="1" width="9.42578125"/>
    <col min="10077" max="10077" customWidth="1" width="9.42578125"/>
    <col min="10078" max="10078" customWidth="1" width="9.42578125"/>
    <col min="10079" max="10079" customWidth="1" width="9.42578125"/>
    <col min="10080" max="10080" customWidth="1" width="9.42578125"/>
    <col min="10081" max="10081" customWidth="1" width="9.42578125"/>
    <col min="10082" max="10082" customWidth="1" width="9.42578125"/>
    <col min="10083" max="10083" customWidth="1" width="9.42578125"/>
    <col min="10084" max="10084" customWidth="1" width="9.42578125"/>
    <col min="10085" max="10085" customWidth="1" width="9.42578125"/>
    <col min="10086" max="10086" customWidth="1" width="9.42578125"/>
    <col min="10087" max="10087" customWidth="1" width="9.42578125"/>
    <col min="10088" max="10088" customWidth="1" width="9.42578125"/>
    <col min="10089" max="10089" customWidth="1" width="9.42578125"/>
    <col min="10090" max="10090" customWidth="1" width="9.42578125"/>
    <col min="10091" max="10091" customWidth="1" width="9.42578125"/>
    <col min="10092" max="10092" customWidth="1" width="9.42578125"/>
    <col min="10093" max="10093" customWidth="1" width="9.42578125"/>
    <col min="10094" max="10094" customWidth="1" width="9.42578125"/>
    <col min="10095" max="10095" customWidth="1" width="9.42578125"/>
    <col min="10096" max="10096" customWidth="1" width="9.42578125"/>
    <col min="10097" max="10097" customWidth="1" width="9.42578125"/>
    <col min="10098" max="10098" customWidth="1" width="9.42578125"/>
    <col min="10099" max="10099" customWidth="1" width="9.42578125"/>
    <col min="10100" max="10100" customWidth="1" width="9.42578125"/>
    <col min="10101" max="10101" customWidth="1" width="9.42578125"/>
    <col min="10102" max="10102" customWidth="1" width="9.42578125"/>
    <col min="10103" max="10103" customWidth="1" width="9.42578125"/>
    <col min="10104" max="10104" customWidth="1" width="9.42578125"/>
    <col min="10105" max="10105" customWidth="1" width="9.42578125"/>
    <col min="10106" max="10106" customWidth="1" width="9.42578125"/>
    <col min="10107" max="10107" customWidth="1" width="9.42578125"/>
    <col min="10108" max="10108" customWidth="1" width="9.42578125"/>
    <col min="10109" max="10109" customWidth="1" width="9.42578125"/>
    <col min="10110" max="10110" customWidth="1" width="9.42578125"/>
    <col min="10111" max="10111" customWidth="1" width="9.42578125"/>
    <col min="10112" max="10112" customWidth="1" width="9.42578125"/>
    <col min="10113" max="10113" customWidth="1" width="9.42578125"/>
    <col min="10114" max="10114" customWidth="1" width="9.42578125"/>
    <col min="10115" max="10115" customWidth="1" width="9.42578125"/>
    <col min="10116" max="10116" customWidth="1" width="9.42578125"/>
    <col min="10117" max="10117" customWidth="1" width="9.42578125"/>
    <col min="10118" max="10118" customWidth="1" width="9.42578125"/>
    <col min="10119" max="10119" customWidth="1" width="9.42578125"/>
    <col min="10120" max="10120" customWidth="1" width="9.42578125"/>
    <col min="10121" max="10121" customWidth="1" width="9.42578125"/>
    <col min="10122" max="10122" customWidth="1" width="9.42578125"/>
    <col min="10123" max="10123" customWidth="1" width="9.42578125"/>
    <col min="10124" max="10124" customWidth="1" width="9.42578125"/>
    <col min="10125" max="10125" customWidth="1" width="9.42578125"/>
    <col min="10126" max="10126" customWidth="1" width="9.42578125"/>
    <col min="10127" max="10127" customWidth="1" width="9.42578125"/>
    <col min="10128" max="10128" customWidth="1" width="9.42578125"/>
    <col min="10129" max="10129" customWidth="1" width="9.42578125"/>
    <col min="10130" max="10130" customWidth="1" width="9.42578125"/>
    <col min="10131" max="10131" customWidth="1" width="9.42578125"/>
    <col min="10132" max="10132" customWidth="1" width="9.42578125"/>
    <col min="10133" max="10133" customWidth="1" width="9.42578125"/>
    <col min="10134" max="10134" customWidth="1" width="9.42578125"/>
    <col min="10135" max="10135" customWidth="1" width="9.42578125"/>
    <col min="10136" max="10136" customWidth="1" width="9.42578125"/>
    <col min="10137" max="10137" customWidth="1" width="9.42578125"/>
    <col min="10138" max="10138" customWidth="1" width="9.42578125"/>
    <col min="10139" max="10139" customWidth="1" width="9.42578125"/>
    <col min="10140" max="10140" customWidth="1" width="9.42578125"/>
    <col min="10141" max="10141" customWidth="1" width="9.42578125"/>
    <col min="10142" max="10142" customWidth="1" width="9.42578125"/>
    <col min="10143" max="10143" customWidth="1" width="9.42578125"/>
    <col min="10144" max="10144" customWidth="1" width="9.42578125"/>
    <col min="10145" max="10145" customWidth="1" width="9.42578125"/>
    <col min="10146" max="10146" customWidth="1" width="9.42578125"/>
    <col min="10147" max="10147" customWidth="1" width="9.42578125"/>
    <col min="10148" max="10148" customWidth="1" width="9.42578125"/>
    <col min="10149" max="10149" customWidth="1" width="9.42578125"/>
    <col min="10150" max="10150" customWidth="1" width="9.42578125"/>
    <col min="10151" max="10151" customWidth="1" width="9.42578125"/>
    <col min="10152" max="10152" customWidth="1" width="9.42578125"/>
    <col min="10153" max="10153" customWidth="1" width="9.42578125"/>
    <col min="10154" max="10154" customWidth="1" width="9.42578125"/>
    <col min="10155" max="10155" customWidth="1" width="9.42578125"/>
    <col min="10156" max="10156" customWidth="1" width="9.42578125"/>
    <col min="10157" max="10157" customWidth="1" width="9.42578125"/>
    <col min="10158" max="10158" customWidth="1" width="9.42578125"/>
    <col min="10159" max="10159" customWidth="1" width="9.42578125"/>
    <col min="10160" max="10160" customWidth="1" width="9.42578125"/>
    <col min="10161" max="10161" customWidth="1" width="9.42578125"/>
    <col min="10162" max="10162" customWidth="1" width="9.42578125"/>
    <col min="10163" max="10163" customWidth="1" width="9.42578125"/>
    <col min="10164" max="10164" customWidth="1" width="9.42578125"/>
    <col min="10165" max="10165" customWidth="1" width="9.42578125"/>
    <col min="10166" max="10166" customWidth="1" width="9.42578125"/>
    <col min="10167" max="10167" customWidth="1" width="9.42578125"/>
    <col min="10168" max="10168" customWidth="1" width="9.42578125"/>
    <col min="10169" max="10169" customWidth="1" width="9.42578125"/>
    <col min="10170" max="10170" customWidth="1" width="9.42578125"/>
    <col min="10171" max="10171" customWidth="1" width="9.42578125"/>
    <col min="10172" max="10172" customWidth="1" width="9.42578125"/>
    <col min="10173" max="10173" customWidth="1" width="9.42578125"/>
    <col min="10174" max="10174" customWidth="1" width="9.42578125"/>
    <col min="10175" max="10175" customWidth="1" width="9.42578125"/>
    <col min="10176" max="10176" customWidth="1" width="9.42578125"/>
    <col min="10177" max="10177" customWidth="1" width="9.42578125"/>
    <col min="10178" max="10178" customWidth="1" width="9.42578125"/>
    <col min="10179" max="10179" customWidth="1" width="9.42578125"/>
    <col min="10180" max="10180" customWidth="1" width="9.42578125"/>
    <col min="10181" max="10181" customWidth="1" width="9.42578125"/>
    <col min="10182" max="10182" customWidth="1" width="9.42578125"/>
    <col min="10183" max="10183" customWidth="1" width="9.42578125"/>
    <col min="10184" max="10184" customWidth="1" width="9.42578125"/>
    <col min="10185" max="10185" customWidth="1" width="9.42578125"/>
    <col min="10186" max="10186" customWidth="1" width="9.42578125"/>
    <col min="10187" max="10187" customWidth="1" width="9.42578125"/>
    <col min="10188" max="10188" customWidth="1" width="9.42578125"/>
    <col min="10189" max="10189" customWidth="1" width="9.42578125"/>
    <col min="10190" max="10190" customWidth="1" width="9.42578125"/>
    <col min="10191" max="10191" customWidth="1" width="9.42578125"/>
    <col min="10192" max="10192" customWidth="1" width="9.42578125"/>
    <col min="10193" max="10193" customWidth="1" width="9.42578125"/>
    <col min="10194" max="10194" customWidth="1" width="9.42578125"/>
    <col min="10195" max="10195" customWidth="1" width="9.42578125"/>
    <col min="10196" max="10196" customWidth="1" width="9.42578125"/>
    <col min="10197" max="10197" customWidth="1" width="9.42578125"/>
    <col min="10198" max="10198" customWidth="1" width="9.42578125"/>
    <col min="10199" max="10199" customWidth="1" width="9.42578125"/>
    <col min="10200" max="10200" customWidth="1" width="9.42578125"/>
    <col min="10201" max="10201" customWidth="1" width="9.42578125"/>
    <col min="10202" max="10202" customWidth="1" width="9.42578125"/>
    <col min="10203" max="10203" customWidth="1" width="9.42578125"/>
    <col min="10204" max="10204" customWidth="1" width="9.42578125"/>
    <col min="10205" max="10205" customWidth="1" width="9.42578125"/>
    <col min="10206" max="10206" customWidth="1" width="9.42578125"/>
    <col min="10207" max="10207" customWidth="1" width="9.42578125"/>
    <col min="10208" max="10208" customWidth="1" width="9.42578125"/>
    <col min="10209" max="10209" customWidth="1" width="9.42578125"/>
    <col min="10210" max="10210" customWidth="1" width="9.42578125"/>
    <col min="10211" max="10211" customWidth="1" width="9.42578125"/>
    <col min="10212" max="10212" customWidth="1" width="9.42578125"/>
    <col min="10213" max="10213" customWidth="1" width="9.42578125"/>
    <col min="10214" max="10214" customWidth="1" width="9.42578125"/>
    <col min="10215" max="10215" customWidth="1" width="9.42578125"/>
    <col min="10216" max="10216" customWidth="1" width="9.42578125"/>
    <col min="10217" max="10217" customWidth="1" width="9.42578125"/>
    <col min="10218" max="10218" customWidth="1" width="9.42578125"/>
    <col min="10219" max="10219" customWidth="1" width="9.42578125"/>
    <col min="10220" max="10220" customWidth="1" width="9.42578125"/>
    <col min="10221" max="10221" customWidth="1" width="9.42578125"/>
    <col min="10222" max="10222" customWidth="1" width="9.42578125"/>
    <col min="10223" max="10223" customWidth="1" width="9.42578125"/>
    <col min="10224" max="10224" customWidth="1" width="9.42578125"/>
    <col min="10225" max="10225" customWidth="1" width="9.42578125"/>
    <col min="10226" max="10226" customWidth="1" width="9.42578125"/>
    <col min="10227" max="10227" customWidth="1" width="9.42578125"/>
    <col min="10228" max="10228" customWidth="1" width="9.42578125"/>
    <col min="10229" max="10229" customWidth="1" width="9.42578125"/>
    <col min="10230" max="10230" customWidth="1" width="9.42578125"/>
    <col min="10231" max="10231" customWidth="1" width="9.42578125"/>
    <col min="10232" max="10232" customWidth="1" width="9.42578125"/>
    <col min="10233" max="10233" customWidth="1" width="9.42578125"/>
    <col min="10234" max="10234" customWidth="1" width="9.42578125"/>
    <col min="10235" max="10235" customWidth="1" width="9.42578125"/>
    <col min="10236" max="10236" customWidth="1" width="9.42578125"/>
    <col min="10237" max="10237" customWidth="1" width="9.42578125"/>
    <col min="10238" max="10238" customWidth="1" width="9.42578125"/>
    <col min="10239" max="10239" customWidth="1" width="9.42578125"/>
    <col min="10240" max="10240" customWidth="1" width="9.42578125"/>
    <col min="10241" max="10241" customWidth="1" width="9.42578125"/>
    <col min="10242" max="10242" customWidth="1" width="9.42578125"/>
    <col min="10243" max="10243" customWidth="1" width="9.42578125"/>
    <col min="10244" max="10244" customWidth="1" width="9.42578125"/>
    <col min="10245" max="10245" customWidth="1" width="9.42578125"/>
    <col min="10246" max="10246" customWidth="1" width="9.42578125"/>
    <col min="10247" max="10247" customWidth="1" width="9.42578125"/>
    <col min="10248" max="10248" customWidth="1" width="9.42578125"/>
    <col min="10249" max="10249" customWidth="1" width="9.42578125"/>
    <col min="10250" max="10250" customWidth="1" width="9.42578125"/>
    <col min="10251" max="10251" customWidth="1" width="9.42578125"/>
    <col min="10252" max="10252" customWidth="1" width="9.42578125"/>
    <col min="10253" max="10253" customWidth="1" width="9.42578125"/>
    <col min="10254" max="10254" customWidth="1" width="9.42578125"/>
    <col min="10255" max="10255" customWidth="1" width="9.42578125"/>
    <col min="10256" max="10256" customWidth="1" width="9.42578125"/>
    <col min="10257" max="10257" customWidth="1" width="9.42578125"/>
    <col min="10258" max="10258" customWidth="1" width="9.42578125"/>
    <col min="10259" max="10259" customWidth="1" width="9.42578125"/>
    <col min="10260" max="10260" customWidth="1" width="9.42578125"/>
    <col min="10261" max="10261" customWidth="1" width="9.42578125"/>
    <col min="10262" max="10262" customWidth="1" width="9.42578125"/>
    <col min="10263" max="10263" customWidth="1" width="9.42578125"/>
    <col min="10264" max="10264" customWidth="1" width="9.42578125"/>
    <col min="10265" max="10265" customWidth="1" width="9.42578125"/>
    <col min="10266" max="10266" customWidth="1" width="9.42578125"/>
    <col min="10267" max="10267" customWidth="1" width="9.42578125"/>
    <col min="10268" max="10268" customWidth="1" width="9.42578125"/>
    <col min="10269" max="10269" customWidth="1" width="9.42578125"/>
    <col min="10270" max="10270" customWidth="1" width="9.42578125"/>
    <col min="10271" max="10271" customWidth="1" width="9.42578125"/>
    <col min="10272" max="10272" customWidth="1" width="9.42578125"/>
    <col min="10273" max="10273" customWidth="1" width="9.42578125"/>
    <col min="10274" max="10274" customWidth="1" width="9.42578125"/>
    <col min="10275" max="10275" customWidth="1" width="9.42578125"/>
    <col min="10276" max="10276" customWidth="1" width="9.42578125"/>
    <col min="10277" max="10277" customWidth="1" width="9.42578125"/>
    <col min="10278" max="10278" customWidth="1" width="9.42578125"/>
    <col min="10279" max="10279" customWidth="1" width="9.42578125"/>
    <col min="10280" max="10280" customWidth="1" width="9.42578125"/>
    <col min="10281" max="10281" customWidth="1" width="9.42578125"/>
    <col min="10282" max="10282" customWidth="1" width="9.42578125"/>
    <col min="10283" max="10283" customWidth="1" width="9.42578125"/>
    <col min="10284" max="10284" customWidth="1" width="9.42578125"/>
    <col min="10285" max="10285" customWidth="1" width="9.42578125"/>
    <col min="10286" max="10286" customWidth="1" width="9.42578125"/>
    <col min="10287" max="10287" customWidth="1" width="9.42578125"/>
    <col min="10288" max="10288" customWidth="1" width="9.42578125"/>
    <col min="10289" max="10289" customWidth="1" width="9.42578125"/>
    <col min="10290" max="10290" customWidth="1" width="9.42578125"/>
    <col min="10291" max="10291" customWidth="1" width="9.42578125"/>
    <col min="10292" max="10292" customWidth="1" width="9.42578125"/>
    <col min="10293" max="10293" customWidth="1" width="9.42578125"/>
    <col min="10294" max="10294" customWidth="1" width="9.42578125"/>
    <col min="10295" max="10295" customWidth="1" width="9.42578125"/>
    <col min="10296" max="10296" customWidth="1" width="9.42578125"/>
    <col min="10297" max="10297" customWidth="1" width="9.42578125"/>
    <col min="10298" max="10298" customWidth="1" width="9.42578125"/>
    <col min="10299" max="10299" customWidth="1" width="9.42578125"/>
    <col min="10300" max="10300" customWidth="1" width="9.42578125"/>
    <col min="10301" max="10301" customWidth="1" width="9.42578125"/>
    <col min="10302" max="10302" customWidth="1" width="9.42578125"/>
    <col min="10303" max="10303" customWidth="1" width="9.42578125"/>
    <col min="10304" max="10304" customWidth="1" width="9.42578125"/>
    <col min="10305" max="10305" customWidth="1" width="9.42578125"/>
    <col min="10306" max="10306" customWidth="1" width="9.42578125"/>
    <col min="10307" max="10307" customWidth="1" width="9.42578125"/>
    <col min="10308" max="10308" customWidth="1" width="9.42578125"/>
    <col min="10309" max="10309" customWidth="1" width="9.42578125"/>
    <col min="10310" max="10310" customWidth="1" width="9.42578125"/>
    <col min="10311" max="10311" customWidth="1" width="9.42578125"/>
    <col min="10312" max="10312" customWidth="1" width="9.42578125"/>
    <col min="10313" max="10313" customWidth="1" width="9.42578125"/>
    <col min="10314" max="10314" customWidth="1" width="9.42578125"/>
    <col min="10315" max="10315" customWidth="1" width="9.42578125"/>
    <col min="10316" max="10316" customWidth="1" width="9.42578125"/>
    <col min="10317" max="10317" customWidth="1" width="9.42578125"/>
    <col min="10318" max="10318" customWidth="1" width="9.42578125"/>
    <col min="10319" max="10319" customWidth="1" width="9.42578125"/>
    <col min="10320" max="10320" customWidth="1" width="9.42578125"/>
    <col min="10321" max="10321" customWidth="1" width="9.42578125"/>
    <col min="10322" max="10322" customWidth="1" width="9.42578125"/>
    <col min="10323" max="10323" customWidth="1" width="9.42578125"/>
    <col min="10324" max="10324" customWidth="1" width="9.42578125"/>
    <col min="10325" max="10325" customWidth="1" width="9.42578125"/>
    <col min="10326" max="10326" customWidth="1" width="9.42578125"/>
    <col min="10327" max="10327" customWidth="1" width="9.42578125"/>
    <col min="10328" max="10328" customWidth="1" width="9.42578125"/>
    <col min="10329" max="10329" customWidth="1" width="9.42578125"/>
    <col min="10330" max="10330" customWidth="1" width="9.42578125"/>
    <col min="10331" max="10331" customWidth="1" width="9.42578125"/>
    <col min="10332" max="10332" customWidth="1" width="9.42578125"/>
    <col min="10333" max="10333" customWidth="1" width="9.42578125"/>
    <col min="10334" max="10334" customWidth="1" width="9.42578125"/>
    <col min="10335" max="10335" customWidth="1" width="9.42578125"/>
    <col min="10336" max="10336" customWidth="1" width="9.42578125"/>
    <col min="10337" max="10337" customWidth="1" width="9.42578125"/>
    <col min="10338" max="10338" customWidth="1" width="9.42578125"/>
    <col min="10339" max="10339" customWidth="1" width="9.42578125"/>
    <col min="10340" max="10340" customWidth="1" width="9.42578125"/>
    <col min="10341" max="10341" customWidth="1" width="9.42578125"/>
    <col min="10342" max="10342" customWidth="1" width="9.42578125"/>
    <col min="10343" max="10343" customWidth="1" width="9.42578125"/>
    <col min="10344" max="10344" customWidth="1" width="9.42578125"/>
    <col min="10345" max="10345" customWidth="1" width="9.42578125"/>
    <col min="10346" max="10346" customWidth="1" width="9.42578125"/>
    <col min="10347" max="10347" customWidth="1" width="9.42578125"/>
    <col min="10348" max="10348" customWidth="1" width="9.42578125"/>
    <col min="10349" max="10349" customWidth="1" width="9.42578125"/>
    <col min="10350" max="10350" customWidth="1" width="9.42578125"/>
    <col min="10351" max="10351" customWidth="1" width="9.42578125"/>
    <col min="10352" max="10352" customWidth="1" width="9.42578125"/>
    <col min="10353" max="10353" customWidth="1" width="9.42578125"/>
    <col min="10354" max="10354" customWidth="1" width="9.42578125"/>
    <col min="10355" max="10355" customWidth="1" width="9.42578125"/>
    <col min="10356" max="10356" customWidth="1" width="9.42578125"/>
    <col min="10357" max="10357" customWidth="1" width="9.42578125"/>
    <col min="10358" max="10358" customWidth="1" width="9.42578125"/>
    <col min="10359" max="10359" customWidth="1" width="9.42578125"/>
    <col min="10360" max="10360" customWidth="1" width="9.42578125"/>
    <col min="10361" max="10361" customWidth="1" width="9.42578125"/>
    <col min="10362" max="10362" customWidth="1" width="9.42578125"/>
    <col min="10363" max="10363" customWidth="1" width="9.42578125"/>
    <col min="10364" max="10364" customWidth="1" width="9.42578125"/>
    <col min="10365" max="10365" customWidth="1" width="9.42578125"/>
    <col min="10366" max="10366" customWidth="1" width="9.42578125"/>
    <col min="10367" max="10367" customWidth="1" width="9.42578125"/>
    <col min="10368" max="10368" customWidth="1" width="9.42578125"/>
    <col min="10369" max="10369" customWidth="1" width="9.42578125"/>
    <col min="10370" max="10370" customWidth="1" width="9.42578125"/>
    <col min="10371" max="10371" customWidth="1" width="9.42578125"/>
    <col min="10372" max="10372" customWidth="1" width="9.42578125"/>
    <col min="10373" max="10373" customWidth="1" width="9.42578125"/>
    <col min="10374" max="10374" customWidth="1" width="9.42578125"/>
    <col min="10375" max="10375" customWidth="1" width="9.42578125"/>
    <col min="10376" max="10376" customWidth="1" width="9.42578125"/>
    <col min="10377" max="10377" customWidth="1" width="9.42578125"/>
    <col min="10378" max="10378" customWidth="1" width="9.42578125"/>
    <col min="10379" max="10379" customWidth="1" width="9.42578125"/>
    <col min="10380" max="10380" customWidth="1" width="9.42578125"/>
    <col min="10381" max="10381" customWidth="1" width="9.42578125"/>
    <col min="10382" max="10382" customWidth="1" width="9.42578125"/>
    <col min="10383" max="10383" customWidth="1" width="9.42578125"/>
    <col min="10384" max="10384" customWidth="1" width="9.42578125"/>
    <col min="10385" max="10385" customWidth="1" width="9.42578125"/>
    <col min="10386" max="10386" customWidth="1" width="9.42578125"/>
    <col min="10387" max="10387" customWidth="1" width="9.42578125"/>
    <col min="10388" max="10388" customWidth="1" width="9.42578125"/>
    <col min="10389" max="10389" customWidth="1" width="9.42578125"/>
    <col min="10390" max="10390" customWidth="1" width="9.42578125"/>
    <col min="10391" max="10391" customWidth="1" width="9.42578125"/>
    <col min="10392" max="10392" customWidth="1" width="9.42578125"/>
    <col min="10393" max="10393" customWidth="1" width="9.42578125"/>
    <col min="10394" max="10394" customWidth="1" width="9.42578125"/>
    <col min="10395" max="10395" customWidth="1" width="9.42578125"/>
    <col min="10396" max="10396" customWidth="1" width="9.42578125"/>
    <col min="10397" max="10397" customWidth="1" width="9.42578125"/>
    <col min="10398" max="10398" customWidth="1" width="9.42578125"/>
    <col min="10399" max="10399" customWidth="1" width="9.42578125"/>
    <col min="10400" max="10400" customWidth="1" width="9.42578125"/>
    <col min="10401" max="10401" customWidth="1" width="9.42578125"/>
    <col min="10402" max="10402" customWidth="1" width="9.42578125"/>
    <col min="10403" max="10403" customWidth="1" width="9.42578125"/>
    <col min="10404" max="10404" customWidth="1" width="9.42578125"/>
    <col min="10405" max="10405" customWidth="1" width="9.42578125"/>
    <col min="10406" max="10406" customWidth="1" width="9.42578125"/>
    <col min="10407" max="10407" customWidth="1" width="9.42578125"/>
    <col min="10408" max="10408" customWidth="1" width="9.42578125"/>
    <col min="10409" max="10409" customWidth="1" width="9.42578125"/>
    <col min="10410" max="10410" customWidth="1" width="9.42578125"/>
    <col min="10411" max="10411" customWidth="1" width="9.42578125"/>
    <col min="10412" max="10412" customWidth="1" width="9.42578125"/>
    <col min="10413" max="10413" customWidth="1" width="9.42578125"/>
    <col min="10414" max="10414" customWidth="1" width="9.42578125"/>
    <col min="10415" max="10415" customWidth="1" width="9.42578125"/>
    <col min="10416" max="10416" customWidth="1" width="9.42578125"/>
    <col min="10417" max="10417" customWidth="1" width="9.42578125"/>
    <col min="10418" max="10418" customWidth="1" width="9.42578125"/>
    <col min="10419" max="10419" customWidth="1" width="9.42578125"/>
    <col min="10420" max="10420" customWidth="1" width="9.42578125"/>
    <col min="10421" max="10421" customWidth="1" width="9.42578125"/>
    <col min="10422" max="10422" customWidth="1" width="9.42578125"/>
    <col min="10423" max="10423" customWidth="1" width="9.42578125"/>
    <col min="10424" max="10424" customWidth="1" width="9.42578125"/>
    <col min="10425" max="10425" customWidth="1" width="9.42578125"/>
    <col min="10426" max="10426" customWidth="1" width="9.42578125"/>
    <col min="10427" max="10427" customWidth="1" width="9.42578125"/>
    <col min="10428" max="10428" customWidth="1" width="9.42578125"/>
    <col min="10429" max="10429" customWidth="1" width="9.42578125"/>
    <col min="10430" max="10430" customWidth="1" width="9.42578125"/>
    <col min="10431" max="10431" customWidth="1" width="9.42578125"/>
    <col min="10432" max="10432" customWidth="1" width="9.42578125"/>
    <col min="10433" max="10433" customWidth="1" width="9.42578125"/>
    <col min="10434" max="10434" customWidth="1" width="9.42578125"/>
    <col min="10435" max="10435" customWidth="1" width="9.42578125"/>
    <col min="10436" max="10436" customWidth="1" width="9.42578125"/>
    <col min="10437" max="10437" customWidth="1" width="9.42578125"/>
    <col min="10438" max="10438" customWidth="1" width="9.42578125"/>
    <col min="10439" max="10439" customWidth="1" width="9.42578125"/>
    <col min="10440" max="10440" customWidth="1" width="9.42578125"/>
    <col min="10441" max="10441" customWidth="1" width="9.42578125"/>
    <col min="10442" max="10442" customWidth="1" width="9.42578125"/>
    <col min="10443" max="10443" customWidth="1" width="9.42578125"/>
    <col min="10444" max="10444" customWidth="1" width="9.42578125"/>
    <col min="10445" max="10445" customWidth="1" width="9.42578125"/>
    <col min="10446" max="10446" customWidth="1" width="9.42578125"/>
    <col min="10447" max="10447" customWidth="1" width="9.42578125"/>
    <col min="10448" max="10448" customWidth="1" width="9.42578125"/>
    <col min="10449" max="10449" customWidth="1" width="9.42578125"/>
    <col min="10450" max="10450" customWidth="1" width="9.42578125"/>
    <col min="10451" max="10451" customWidth="1" width="9.42578125"/>
    <col min="10452" max="10452" customWidth="1" width="9.42578125"/>
    <col min="10453" max="10453" customWidth="1" width="9.42578125"/>
    <col min="10454" max="10454" customWidth="1" width="9.42578125"/>
    <col min="10455" max="10455" customWidth="1" width="9.42578125"/>
    <col min="10456" max="10456" customWidth="1" width="9.42578125"/>
    <col min="10457" max="10457" customWidth="1" width="9.42578125"/>
    <col min="10458" max="10458" customWidth="1" width="9.42578125"/>
    <col min="10459" max="10459" customWidth="1" width="9.42578125"/>
    <col min="10460" max="10460" customWidth="1" width="9.42578125"/>
    <col min="10461" max="10461" customWidth="1" width="9.42578125"/>
    <col min="10462" max="10462" customWidth="1" width="9.42578125"/>
    <col min="10463" max="10463" customWidth="1" width="9.42578125"/>
    <col min="10464" max="10464" customWidth="1" width="9.42578125"/>
    <col min="10465" max="10465" customWidth="1" width="9.42578125"/>
    <col min="10466" max="10466" customWidth="1" width="9.42578125"/>
    <col min="10467" max="10467" customWidth="1" width="9.42578125"/>
    <col min="10468" max="10468" customWidth="1" width="9.42578125"/>
    <col min="10469" max="10469" customWidth="1" width="9.42578125"/>
    <col min="10470" max="10470" customWidth="1" width="9.42578125"/>
    <col min="10471" max="10471" customWidth="1" width="9.42578125"/>
    <col min="10472" max="10472" customWidth="1" width="9.42578125"/>
    <col min="10473" max="10473" customWidth="1" width="9.42578125"/>
    <col min="10474" max="10474" customWidth="1" width="9.42578125"/>
    <col min="10475" max="10475" customWidth="1" width="9.42578125"/>
    <col min="10476" max="10476" customWidth="1" width="9.42578125"/>
    <col min="10477" max="10477" customWidth="1" width="9.42578125"/>
    <col min="10478" max="10478" customWidth="1" width="9.42578125"/>
    <col min="10479" max="10479" customWidth="1" width="9.42578125"/>
    <col min="10480" max="10480" customWidth="1" width="9.42578125"/>
    <col min="10481" max="10481" customWidth="1" width="9.42578125"/>
    <col min="10482" max="10482" customWidth="1" width="9.42578125"/>
    <col min="10483" max="10483" customWidth="1" width="9.42578125"/>
    <col min="10484" max="10484" customWidth="1" width="9.42578125"/>
    <col min="10485" max="10485" customWidth="1" width="9.42578125"/>
    <col min="10486" max="10486" customWidth="1" width="9.42578125"/>
    <col min="10487" max="10487" customWidth="1" width="9.42578125"/>
    <col min="10488" max="10488" customWidth="1" width="9.42578125"/>
    <col min="10489" max="10489" customWidth="1" width="9.42578125"/>
    <col min="10490" max="10490" customWidth="1" width="9.42578125"/>
    <col min="10491" max="10491" customWidth="1" width="9.42578125"/>
    <col min="10492" max="10492" customWidth="1" width="9.42578125"/>
    <col min="10493" max="10493" customWidth="1" width="9.42578125"/>
    <col min="10494" max="10494" customWidth="1" width="9.42578125"/>
    <col min="10495" max="10495" customWidth="1" width="9.42578125"/>
    <col min="10496" max="10496" customWidth="1" width="9.42578125"/>
    <col min="10497" max="10497" customWidth="1" width="9.42578125"/>
    <col min="10498" max="10498" customWidth="1" width="9.42578125"/>
    <col min="10499" max="10499" customWidth="1" width="9.42578125"/>
    <col min="10500" max="10500" customWidth="1" width="9.42578125"/>
    <col min="10501" max="10501" customWidth="1" width="9.42578125"/>
    <col min="10502" max="10502" customWidth="1" width="9.42578125"/>
    <col min="10503" max="10503" customWidth="1" width="9.42578125"/>
    <col min="10504" max="10504" customWidth="1" width="9.42578125"/>
    <col min="10505" max="10505" customWidth="1" width="9.42578125"/>
    <col min="10506" max="10506" customWidth="1" width="9.42578125"/>
    <col min="10507" max="10507" customWidth="1" width="9.42578125"/>
    <col min="10508" max="10508" customWidth="1" width="9.42578125"/>
    <col min="10509" max="10509" customWidth="1" width="9.42578125"/>
    <col min="10510" max="10510" customWidth="1" width="9.42578125"/>
    <col min="10511" max="10511" customWidth="1" width="9.42578125"/>
    <col min="10512" max="10512" customWidth="1" width="9.42578125"/>
    <col min="10513" max="10513" customWidth="1" width="9.42578125"/>
    <col min="10514" max="10514" customWidth="1" width="9.42578125"/>
    <col min="10515" max="10515" customWidth="1" width="9.42578125"/>
    <col min="10516" max="10516" customWidth="1" width="9.42578125"/>
    <col min="10517" max="10517" customWidth="1" width="9.42578125"/>
    <col min="10518" max="10518" customWidth="1" width="9.42578125"/>
    <col min="10519" max="10519" customWidth="1" width="9.42578125"/>
    <col min="10520" max="10520" customWidth="1" width="9.42578125"/>
    <col min="10521" max="10521" customWidth="1" width="9.42578125"/>
    <col min="10522" max="10522" customWidth="1" width="9.42578125"/>
    <col min="10523" max="10523" customWidth="1" width="9.42578125"/>
    <col min="10524" max="10524" customWidth="1" width="9.42578125"/>
    <col min="10525" max="10525" customWidth="1" width="9.42578125"/>
    <col min="10526" max="10526" customWidth="1" width="9.42578125"/>
    <col min="10527" max="10527" customWidth="1" width="9.42578125"/>
    <col min="10528" max="10528" customWidth="1" width="9.42578125"/>
    <col min="10529" max="10529" customWidth="1" width="9.42578125"/>
    <col min="10530" max="10530" customWidth="1" width="9.42578125"/>
    <col min="10531" max="10531" customWidth="1" width="9.42578125"/>
    <col min="10532" max="10532" customWidth="1" width="9.42578125"/>
    <col min="10533" max="10533" customWidth="1" width="9.42578125"/>
    <col min="10534" max="10534" customWidth="1" width="9.42578125"/>
    <col min="10535" max="10535" customWidth="1" width="9.42578125"/>
    <col min="10536" max="10536" customWidth="1" width="9.42578125"/>
    <col min="10537" max="10537" customWidth="1" width="9.42578125"/>
    <col min="10538" max="10538" customWidth="1" width="9.42578125"/>
    <col min="10539" max="10539" customWidth="1" width="9.42578125"/>
    <col min="10540" max="10540" customWidth="1" width="9.42578125"/>
    <col min="10541" max="10541" customWidth="1" width="9.42578125"/>
    <col min="10542" max="10542" customWidth="1" width="9.42578125"/>
    <col min="10543" max="10543" customWidth="1" width="9.42578125"/>
    <col min="10544" max="10544" customWidth="1" width="9.42578125"/>
    <col min="10545" max="10545" customWidth="1" width="9.42578125"/>
    <col min="10546" max="10546" customWidth="1" width="9.42578125"/>
    <col min="10547" max="10547" customWidth="1" width="9.42578125"/>
    <col min="10548" max="10548" customWidth="1" width="9.42578125"/>
    <col min="10549" max="10549" customWidth="1" width="9.42578125"/>
    <col min="10550" max="10550" customWidth="1" width="9.42578125"/>
    <col min="10551" max="10551" customWidth="1" width="9.42578125"/>
    <col min="10552" max="10552" customWidth="1" width="9.42578125"/>
    <col min="10553" max="10553" customWidth="1" width="9.42578125"/>
    <col min="10554" max="10554" customWidth="1" width="9.42578125"/>
    <col min="10555" max="10555" customWidth="1" width="9.42578125"/>
    <col min="10556" max="10556" customWidth="1" width="9.42578125"/>
    <col min="10557" max="10557" customWidth="1" width="9.42578125"/>
    <col min="10558" max="10558" customWidth="1" width="9.42578125"/>
    <col min="10559" max="10559" customWidth="1" width="9.42578125"/>
    <col min="10560" max="10560" customWidth="1" width="9.42578125"/>
    <col min="10561" max="10561" customWidth="1" width="9.42578125"/>
    <col min="10562" max="10562" customWidth="1" width="9.42578125"/>
    <col min="10563" max="10563" customWidth="1" width="9.42578125"/>
    <col min="10564" max="10564" customWidth="1" width="9.42578125"/>
    <col min="10565" max="10565" customWidth="1" width="9.42578125"/>
    <col min="10566" max="10566" customWidth="1" width="9.42578125"/>
    <col min="10567" max="10567" customWidth="1" width="9.42578125"/>
    <col min="10568" max="10568" customWidth="1" width="9.42578125"/>
    <col min="10569" max="10569" customWidth="1" width="9.42578125"/>
    <col min="10570" max="10570" customWidth="1" width="9.42578125"/>
    <col min="10571" max="10571" customWidth="1" width="9.42578125"/>
    <col min="10572" max="10572" customWidth="1" width="9.42578125"/>
    <col min="10573" max="10573" customWidth="1" width="9.42578125"/>
    <col min="10574" max="10574" customWidth="1" width="9.42578125"/>
    <col min="10575" max="10575" customWidth="1" width="9.42578125"/>
    <col min="10576" max="10576" customWidth="1" width="9.42578125"/>
    <col min="10577" max="10577" customWidth="1" width="9.42578125"/>
    <col min="10578" max="10578" customWidth="1" width="9.42578125"/>
    <col min="10579" max="10579" customWidth="1" width="9.42578125"/>
    <col min="10580" max="10580" customWidth="1" width="9.42578125"/>
    <col min="10581" max="10581" customWidth="1" width="9.42578125"/>
    <col min="10582" max="10582" customWidth="1" width="9.42578125"/>
    <col min="10583" max="10583" customWidth="1" width="9.42578125"/>
    <col min="10584" max="10584" customWidth="1" width="9.42578125"/>
    <col min="10585" max="10585" customWidth="1" width="9.42578125"/>
    <col min="10586" max="10586" customWidth="1" width="9.42578125"/>
    <col min="10587" max="10587" customWidth="1" width="9.42578125"/>
    <col min="10588" max="10588" customWidth="1" width="9.42578125"/>
    <col min="10589" max="10589" customWidth="1" width="9.42578125"/>
    <col min="10590" max="10590" customWidth="1" width="9.42578125"/>
    <col min="10591" max="10591" customWidth="1" width="9.42578125"/>
    <col min="10592" max="10592" customWidth="1" width="9.42578125"/>
    <col min="10593" max="10593" customWidth="1" width="9.42578125"/>
    <col min="10594" max="10594" customWidth="1" width="9.42578125"/>
    <col min="10595" max="10595" customWidth="1" width="9.42578125"/>
    <col min="10596" max="10596" customWidth="1" width="9.42578125"/>
    <col min="10597" max="10597" customWidth="1" width="9.42578125"/>
    <col min="10598" max="10598" customWidth="1" width="9.42578125"/>
    <col min="10599" max="10599" customWidth="1" width="9.42578125"/>
    <col min="10600" max="10600" customWidth="1" width="9.42578125"/>
    <col min="10601" max="10601" customWidth="1" width="9.42578125"/>
    <col min="10602" max="10602" customWidth="1" width="9.42578125"/>
    <col min="10603" max="10603" customWidth="1" width="9.42578125"/>
    <col min="10604" max="10604" customWidth="1" width="9.42578125"/>
    <col min="10605" max="10605" customWidth="1" width="9.42578125"/>
    <col min="10606" max="10606" customWidth="1" width="9.42578125"/>
    <col min="10607" max="10607" customWidth="1" width="9.42578125"/>
    <col min="10608" max="10608" customWidth="1" width="9.42578125"/>
    <col min="10609" max="10609" customWidth="1" width="9.42578125"/>
    <col min="10610" max="10610" customWidth="1" width="9.42578125"/>
    <col min="10611" max="10611" customWidth="1" width="9.42578125"/>
    <col min="10612" max="10612" customWidth="1" width="9.42578125"/>
    <col min="10613" max="10613" customWidth="1" width="9.42578125"/>
    <col min="10614" max="10614" customWidth="1" width="9.42578125"/>
    <col min="10615" max="10615" customWidth="1" width="9.42578125"/>
    <col min="10616" max="10616" customWidth="1" width="9.42578125"/>
    <col min="10617" max="10617" customWidth="1" width="9.42578125"/>
    <col min="10618" max="10618" customWidth="1" width="9.42578125"/>
    <col min="10619" max="10619" customWidth="1" width="9.42578125"/>
    <col min="10620" max="10620" customWidth="1" width="9.42578125"/>
    <col min="10621" max="10621" customWidth="1" width="9.42578125"/>
    <col min="10622" max="10622" customWidth="1" width="9.42578125"/>
    <col min="10623" max="10623" customWidth="1" width="9.42578125"/>
    <col min="10624" max="10624" customWidth="1" width="9.42578125"/>
    <col min="10625" max="10625" customWidth="1" width="9.42578125"/>
    <col min="10626" max="10626" customWidth="1" width="9.42578125"/>
    <col min="10627" max="10627" customWidth="1" width="9.42578125"/>
    <col min="10628" max="10628" customWidth="1" width="9.42578125"/>
    <col min="10629" max="10629" customWidth="1" width="9.42578125"/>
    <col min="10630" max="10630" customWidth="1" width="9.42578125"/>
    <col min="10631" max="10631" customWidth="1" width="9.42578125"/>
    <col min="10632" max="10632" customWidth="1" width="9.42578125"/>
    <col min="10633" max="10633" customWidth="1" width="9.42578125"/>
    <col min="10634" max="10634" customWidth="1" width="9.42578125"/>
    <col min="10635" max="10635" customWidth="1" width="9.42578125"/>
    <col min="10636" max="10636" customWidth="1" width="9.42578125"/>
    <col min="10637" max="10637" customWidth="1" width="9.42578125"/>
    <col min="10638" max="10638" customWidth="1" width="9.42578125"/>
    <col min="10639" max="10639" customWidth="1" width="9.42578125"/>
    <col min="10640" max="10640" customWidth="1" width="9.42578125"/>
    <col min="10641" max="10641" customWidth="1" width="9.42578125"/>
    <col min="10642" max="10642" customWidth="1" width="9.42578125"/>
    <col min="10643" max="10643" customWidth="1" width="9.42578125"/>
    <col min="10644" max="10644" customWidth="1" width="9.42578125"/>
    <col min="10645" max="10645" customWidth="1" width="9.42578125"/>
    <col min="10646" max="10646" customWidth="1" width="9.42578125"/>
    <col min="10647" max="10647" customWidth="1" width="9.42578125"/>
    <col min="10648" max="10648" customWidth="1" width="9.42578125"/>
    <col min="10649" max="10649" customWidth="1" width="9.42578125"/>
    <col min="10650" max="10650" customWidth="1" width="9.42578125"/>
    <col min="10651" max="10651" customWidth="1" width="9.42578125"/>
    <col min="10652" max="10652" customWidth="1" width="9.42578125"/>
    <col min="10653" max="10653" customWidth="1" width="9.42578125"/>
    <col min="10654" max="10654" customWidth="1" width="9.42578125"/>
    <col min="10655" max="10655" customWidth="1" width="9.42578125"/>
    <col min="10656" max="10656" customWidth="1" width="9.42578125"/>
    <col min="10657" max="10657" customWidth="1" width="9.42578125"/>
    <col min="10658" max="10658" customWidth="1" width="9.42578125"/>
    <col min="10659" max="10659" customWidth="1" width="9.42578125"/>
    <col min="10660" max="10660" customWidth="1" width="9.42578125"/>
    <col min="10661" max="10661" customWidth="1" width="9.42578125"/>
    <col min="10662" max="10662" customWidth="1" width="9.42578125"/>
    <col min="10663" max="10663" customWidth="1" width="9.42578125"/>
    <col min="10664" max="10664" customWidth="1" width="9.42578125"/>
    <col min="10665" max="10665" customWidth="1" width="9.42578125"/>
    <col min="10666" max="10666" customWidth="1" width="9.42578125"/>
    <col min="10667" max="10667" customWidth="1" width="9.42578125"/>
    <col min="10668" max="10668" customWidth="1" width="9.42578125"/>
    <col min="10669" max="10669" customWidth="1" width="9.42578125"/>
    <col min="10670" max="10670" customWidth="1" width="9.42578125"/>
    <col min="10671" max="10671" customWidth="1" width="9.42578125"/>
    <col min="10672" max="10672" customWidth="1" width="9.42578125"/>
    <col min="10673" max="10673" customWidth="1" width="9.42578125"/>
    <col min="10674" max="10674" customWidth="1" width="9.42578125"/>
    <col min="10675" max="10675" customWidth="1" width="9.42578125"/>
    <col min="10676" max="10676" customWidth="1" width="9.42578125"/>
    <col min="10677" max="10677" customWidth="1" width="9.42578125"/>
    <col min="10678" max="10678" customWidth="1" width="9.42578125"/>
    <col min="10679" max="10679" customWidth="1" width="9.42578125"/>
    <col min="10680" max="10680" customWidth="1" width="9.42578125"/>
    <col min="10681" max="10681" customWidth="1" width="9.42578125"/>
    <col min="10682" max="10682" customWidth="1" width="9.42578125"/>
    <col min="10683" max="10683" customWidth="1" width="9.42578125"/>
    <col min="10684" max="10684" customWidth="1" width="9.42578125"/>
    <col min="10685" max="10685" customWidth="1" width="9.42578125"/>
    <col min="10686" max="10686" customWidth="1" width="9.42578125"/>
    <col min="10687" max="10687" customWidth="1" width="9.42578125"/>
    <col min="10688" max="10688" customWidth="1" width="9.42578125"/>
    <col min="10689" max="10689" customWidth="1" width="9.42578125"/>
    <col min="10690" max="10690" customWidth="1" width="9.42578125"/>
    <col min="10691" max="10691" customWidth="1" width="9.42578125"/>
    <col min="10692" max="10692" customWidth="1" width="9.42578125"/>
    <col min="10693" max="10693" customWidth="1" width="9.42578125"/>
    <col min="10694" max="10694" customWidth="1" width="9.42578125"/>
    <col min="10695" max="10695" customWidth="1" width="9.42578125"/>
    <col min="10696" max="10696" customWidth="1" width="9.42578125"/>
    <col min="10697" max="10697" customWidth="1" width="9.42578125"/>
    <col min="10698" max="10698" customWidth="1" width="9.42578125"/>
    <col min="10699" max="10699" customWidth="1" width="9.42578125"/>
    <col min="10700" max="10700" customWidth="1" width="9.42578125"/>
    <col min="10701" max="10701" customWidth="1" width="9.42578125"/>
    <col min="10702" max="10702" customWidth="1" width="9.42578125"/>
    <col min="10703" max="10703" customWidth="1" width="9.42578125"/>
    <col min="10704" max="10704" customWidth="1" width="9.42578125"/>
    <col min="10705" max="10705" customWidth="1" width="9.42578125"/>
    <col min="10706" max="10706" customWidth="1" width="9.42578125"/>
    <col min="10707" max="10707" customWidth="1" width="9.42578125"/>
    <col min="10708" max="10708" customWidth="1" width="9.42578125"/>
    <col min="10709" max="10709" customWidth="1" width="9.42578125"/>
    <col min="10710" max="10710" customWidth="1" width="9.42578125"/>
    <col min="10711" max="10711" customWidth="1" width="9.42578125"/>
    <col min="10712" max="10712" customWidth="1" width="9.42578125"/>
    <col min="10713" max="10713" customWidth="1" width="9.42578125"/>
    <col min="10714" max="10714" customWidth="1" width="9.42578125"/>
    <col min="10715" max="10715" customWidth="1" width="9.42578125"/>
    <col min="10716" max="10716" customWidth="1" width="9.42578125"/>
    <col min="10717" max="10717" customWidth="1" width="9.42578125"/>
    <col min="10718" max="10718" customWidth="1" width="9.42578125"/>
    <col min="10719" max="10719" customWidth="1" width="9.42578125"/>
    <col min="10720" max="10720" customWidth="1" width="9.42578125"/>
    <col min="10721" max="10721" customWidth="1" width="9.42578125"/>
    <col min="10722" max="10722" customWidth="1" width="9.42578125"/>
    <col min="10723" max="10723" customWidth="1" width="9.42578125"/>
    <col min="10724" max="10724" customWidth="1" width="9.42578125"/>
    <col min="10725" max="10725" customWidth="1" width="9.42578125"/>
    <col min="10726" max="10726" customWidth="1" width="9.42578125"/>
    <col min="10727" max="10727" customWidth="1" width="9.42578125"/>
    <col min="10728" max="10728" customWidth="1" width="9.42578125"/>
    <col min="10729" max="10729" customWidth="1" width="9.42578125"/>
    <col min="10730" max="10730" customWidth="1" width="9.42578125"/>
    <col min="10731" max="10731" customWidth="1" width="9.42578125"/>
    <col min="10732" max="10732" customWidth="1" width="9.42578125"/>
    <col min="10733" max="10733" customWidth="1" width="9.42578125"/>
    <col min="10734" max="10734" customWidth="1" width="9.42578125"/>
    <col min="10735" max="10735" customWidth="1" width="9.42578125"/>
    <col min="10736" max="10736" customWidth="1" width="9.42578125"/>
    <col min="10737" max="10737" customWidth="1" width="9.42578125"/>
    <col min="10738" max="10738" customWidth="1" width="9.42578125"/>
    <col min="10739" max="10739" customWidth="1" width="9.42578125"/>
    <col min="10740" max="10740" customWidth="1" width="9.42578125"/>
    <col min="10741" max="10741" customWidth="1" width="9.42578125"/>
    <col min="10742" max="10742" customWidth="1" width="9.42578125"/>
    <col min="10743" max="10743" customWidth="1" width="9.42578125"/>
    <col min="10744" max="10744" customWidth="1" width="9.42578125"/>
    <col min="10745" max="10745" customWidth="1" width="9.42578125"/>
    <col min="10746" max="10746" customWidth="1" width="9.42578125"/>
    <col min="10747" max="10747" customWidth="1" width="9.42578125"/>
    <col min="10748" max="10748" customWidth="1" width="9.42578125"/>
    <col min="10749" max="10749" customWidth="1" width="9.42578125"/>
    <col min="10750" max="10750" customWidth="1" width="9.42578125"/>
    <col min="10751" max="10751" customWidth="1" width="9.42578125"/>
    <col min="10752" max="10752" customWidth="1" width="9.42578125"/>
    <col min="10753" max="10753" customWidth="1" width="9.42578125"/>
    <col min="10754" max="10754" customWidth="1" width="9.42578125"/>
    <col min="10755" max="10755" customWidth="1" width="9.42578125"/>
    <col min="10756" max="10756" customWidth="1" width="9.42578125"/>
    <col min="10757" max="10757" customWidth="1" width="9.42578125"/>
    <col min="10758" max="10758" customWidth="1" width="9.42578125"/>
    <col min="10759" max="10759" customWidth="1" width="9.42578125"/>
    <col min="10760" max="10760" customWidth="1" width="9.42578125"/>
    <col min="10761" max="10761" customWidth="1" width="9.42578125"/>
    <col min="10762" max="10762" customWidth="1" width="9.42578125"/>
    <col min="10763" max="10763" customWidth="1" width="9.42578125"/>
    <col min="10764" max="10764" customWidth="1" width="9.42578125"/>
    <col min="10765" max="10765" customWidth="1" width="9.42578125"/>
    <col min="10766" max="10766" customWidth="1" width="9.42578125"/>
    <col min="10767" max="10767" customWidth="1" width="9.42578125"/>
    <col min="10768" max="10768" customWidth="1" width="9.42578125"/>
    <col min="10769" max="10769" customWidth="1" width="9.42578125"/>
    <col min="10770" max="10770" customWidth="1" width="9.42578125"/>
    <col min="10771" max="10771" customWidth="1" width="9.42578125"/>
    <col min="10772" max="10772" customWidth="1" width="9.42578125"/>
    <col min="10773" max="10773" customWidth="1" width="9.42578125"/>
    <col min="10774" max="10774" customWidth="1" width="9.42578125"/>
    <col min="10775" max="10775" customWidth="1" width="9.42578125"/>
    <col min="10776" max="10776" customWidth="1" width="9.42578125"/>
    <col min="10777" max="10777" customWidth="1" width="9.42578125"/>
    <col min="10778" max="10778" customWidth="1" width="9.42578125"/>
    <col min="10779" max="10779" customWidth="1" width="9.42578125"/>
    <col min="10780" max="10780" customWidth="1" width="9.42578125"/>
    <col min="10781" max="10781" customWidth="1" width="9.42578125"/>
    <col min="10782" max="10782" customWidth="1" width="9.42578125"/>
    <col min="10783" max="10783" customWidth="1" width="9.42578125"/>
    <col min="10784" max="10784" customWidth="1" width="9.42578125"/>
    <col min="10785" max="10785" customWidth="1" width="9.42578125"/>
    <col min="10786" max="10786" customWidth="1" width="9.42578125"/>
    <col min="10787" max="10787" customWidth="1" width="9.42578125"/>
    <col min="10788" max="10788" customWidth="1" width="9.42578125"/>
    <col min="10789" max="10789" customWidth="1" width="9.42578125"/>
    <col min="10790" max="10790" customWidth="1" width="9.42578125"/>
    <col min="10791" max="10791" customWidth="1" width="9.42578125"/>
    <col min="10792" max="10792" customWidth="1" width="9.42578125"/>
    <col min="10793" max="10793" customWidth="1" width="9.42578125"/>
    <col min="10794" max="10794" customWidth="1" width="9.42578125"/>
    <col min="10795" max="10795" customWidth="1" width="9.42578125"/>
    <col min="10796" max="10796" customWidth="1" width="9.42578125"/>
    <col min="10797" max="10797" customWidth="1" width="9.42578125"/>
    <col min="10798" max="10798" customWidth="1" width="9.42578125"/>
    <col min="10799" max="10799" customWidth="1" width="9.42578125"/>
    <col min="10800" max="10800" customWidth="1" width="9.42578125"/>
    <col min="10801" max="10801" customWidth="1" width="9.42578125"/>
    <col min="10802" max="10802" customWidth="1" width="9.42578125"/>
    <col min="10803" max="10803" customWidth="1" width="9.42578125"/>
    <col min="10804" max="10804" customWidth="1" width="9.42578125"/>
    <col min="10805" max="10805" customWidth="1" width="9.42578125"/>
    <col min="10806" max="10806" customWidth="1" width="9.42578125"/>
    <col min="10807" max="10807" customWidth="1" width="9.42578125"/>
    <col min="10808" max="10808" customWidth="1" width="9.42578125"/>
    <col min="10809" max="10809" customWidth="1" width="9.42578125"/>
    <col min="10810" max="10810" customWidth="1" width="9.42578125"/>
    <col min="10811" max="10811" customWidth="1" width="9.42578125"/>
    <col min="10812" max="10812" customWidth="1" width="9.42578125"/>
    <col min="10813" max="10813" customWidth="1" width="9.42578125"/>
    <col min="10814" max="10814" customWidth="1" width="9.42578125"/>
    <col min="10815" max="10815" customWidth="1" width="9.42578125"/>
    <col min="10816" max="10816" customWidth="1" width="9.42578125"/>
    <col min="10817" max="10817" customWidth="1" width="9.42578125"/>
    <col min="10818" max="10818" customWidth="1" width="9.42578125"/>
    <col min="10819" max="10819" customWidth="1" width="9.42578125"/>
    <col min="10820" max="10820" customWidth="1" width="9.42578125"/>
    <col min="10821" max="10821" customWidth="1" width="9.42578125"/>
    <col min="10822" max="10822" customWidth="1" width="9.42578125"/>
    <col min="10823" max="10823" customWidth="1" width="9.42578125"/>
    <col min="10824" max="10824" customWidth="1" width="9.42578125"/>
    <col min="10825" max="10825" customWidth="1" width="9.42578125"/>
    <col min="10826" max="10826" customWidth="1" width="9.42578125"/>
    <col min="10827" max="10827" customWidth="1" width="9.42578125"/>
    <col min="10828" max="10828" customWidth="1" width="9.42578125"/>
    <col min="10829" max="10829" customWidth="1" width="9.42578125"/>
    <col min="10830" max="10830" customWidth="1" width="9.42578125"/>
    <col min="10831" max="10831" customWidth="1" width="9.42578125"/>
    <col min="10832" max="10832" customWidth="1" width="9.42578125"/>
    <col min="10833" max="10833" customWidth="1" width="9.42578125"/>
    <col min="10834" max="10834" customWidth="1" width="9.42578125"/>
    <col min="10835" max="10835" customWidth="1" width="9.42578125"/>
    <col min="10836" max="10836" customWidth="1" width="9.42578125"/>
    <col min="10837" max="10837" customWidth="1" width="9.42578125"/>
    <col min="10838" max="10838" customWidth="1" width="9.42578125"/>
    <col min="10839" max="10839" customWidth="1" width="9.42578125"/>
    <col min="10840" max="10840" customWidth="1" width="9.42578125"/>
    <col min="10841" max="10841" customWidth="1" width="9.42578125"/>
    <col min="10842" max="10842" customWidth="1" width="9.42578125"/>
    <col min="10843" max="10843" customWidth="1" width="9.42578125"/>
    <col min="10844" max="10844" customWidth="1" width="9.42578125"/>
    <col min="10845" max="10845" customWidth="1" width="9.42578125"/>
    <col min="10846" max="10846" customWidth="1" width="9.42578125"/>
    <col min="10847" max="10847" customWidth="1" width="9.42578125"/>
    <col min="10848" max="10848" customWidth="1" width="9.42578125"/>
    <col min="10849" max="10849" customWidth="1" width="9.42578125"/>
    <col min="10850" max="10850" customWidth="1" width="9.42578125"/>
    <col min="10851" max="10851" customWidth="1" width="9.42578125"/>
    <col min="10852" max="10852" customWidth="1" width="9.42578125"/>
    <col min="10853" max="10853" customWidth="1" width="9.42578125"/>
    <col min="10854" max="10854" customWidth="1" width="9.42578125"/>
    <col min="10855" max="10855" customWidth="1" width="9.42578125"/>
    <col min="10856" max="10856" customWidth="1" width="9.42578125"/>
    <col min="10857" max="10857" customWidth="1" width="9.42578125"/>
    <col min="10858" max="10858" customWidth="1" width="9.42578125"/>
    <col min="10859" max="10859" customWidth="1" width="9.42578125"/>
    <col min="10860" max="10860" customWidth="1" width="9.42578125"/>
    <col min="10861" max="10861" customWidth="1" width="9.42578125"/>
    <col min="10862" max="10862" customWidth="1" width="9.42578125"/>
    <col min="10863" max="10863" customWidth="1" width="9.42578125"/>
    <col min="10864" max="10864" customWidth="1" width="9.42578125"/>
    <col min="10865" max="10865" customWidth="1" width="9.42578125"/>
    <col min="10866" max="10866" customWidth="1" width="9.42578125"/>
    <col min="10867" max="10867" customWidth="1" width="9.42578125"/>
    <col min="10868" max="10868" customWidth="1" width="9.42578125"/>
    <col min="10869" max="10869" customWidth="1" width="9.42578125"/>
    <col min="10870" max="10870" customWidth="1" width="9.42578125"/>
    <col min="10871" max="10871" customWidth="1" width="9.42578125"/>
    <col min="10872" max="10872" customWidth="1" width="9.42578125"/>
    <col min="10873" max="10873" customWidth="1" width="9.42578125"/>
    <col min="10874" max="10874" customWidth="1" width="9.42578125"/>
    <col min="10875" max="10875" customWidth="1" width="9.42578125"/>
    <col min="10876" max="10876" customWidth="1" width="9.42578125"/>
    <col min="10877" max="10877" customWidth="1" width="9.42578125"/>
    <col min="10878" max="10878" customWidth="1" width="9.42578125"/>
    <col min="10879" max="10879" customWidth="1" width="9.42578125"/>
    <col min="10880" max="10880" customWidth="1" width="9.42578125"/>
    <col min="10881" max="10881" customWidth="1" width="9.42578125"/>
    <col min="10882" max="10882" customWidth="1" width="9.42578125"/>
    <col min="10883" max="10883" customWidth="1" width="9.42578125"/>
    <col min="10884" max="10884" customWidth="1" width="9.42578125"/>
    <col min="10885" max="10885" customWidth="1" width="9.42578125"/>
    <col min="10886" max="10886" customWidth="1" width="9.42578125"/>
    <col min="10887" max="10887" customWidth="1" width="9.42578125"/>
    <col min="10888" max="10888" customWidth="1" width="9.42578125"/>
    <col min="10889" max="10889" customWidth="1" width="9.42578125"/>
    <col min="10890" max="10890" customWidth="1" width="9.42578125"/>
    <col min="10891" max="10891" customWidth="1" width="9.42578125"/>
    <col min="10892" max="10892" customWidth="1" width="9.42578125"/>
    <col min="10893" max="10893" customWidth="1" width="9.42578125"/>
    <col min="10894" max="10894" customWidth="1" width="9.42578125"/>
    <col min="10895" max="10895" customWidth="1" width="9.42578125"/>
    <col min="10896" max="10896" customWidth="1" width="9.42578125"/>
    <col min="10897" max="10897" customWidth="1" width="9.42578125"/>
    <col min="10898" max="10898" customWidth="1" width="9.42578125"/>
    <col min="10899" max="10899" customWidth="1" width="9.42578125"/>
    <col min="10900" max="10900" customWidth="1" width="9.42578125"/>
    <col min="10901" max="10901" customWidth="1" width="9.42578125"/>
    <col min="10902" max="10902" customWidth="1" width="9.42578125"/>
    <col min="10903" max="10903" customWidth="1" width="9.42578125"/>
    <col min="10904" max="10904" customWidth="1" width="9.42578125"/>
    <col min="10905" max="10905" customWidth="1" width="9.42578125"/>
    <col min="10906" max="10906" customWidth="1" width="9.42578125"/>
    <col min="10907" max="10907" customWidth="1" width="9.42578125"/>
    <col min="10908" max="10908" customWidth="1" width="9.42578125"/>
    <col min="10909" max="10909" customWidth="1" width="9.42578125"/>
    <col min="10910" max="10910" customWidth="1" width="9.42578125"/>
    <col min="10911" max="10911" customWidth="1" width="9.42578125"/>
    <col min="10912" max="10912" customWidth="1" width="9.42578125"/>
    <col min="10913" max="10913" customWidth="1" width="9.42578125"/>
    <col min="10914" max="10914" customWidth="1" width="9.42578125"/>
    <col min="10915" max="10915" customWidth="1" width="9.42578125"/>
    <col min="10916" max="10916" customWidth="1" width="9.42578125"/>
    <col min="10917" max="10917" customWidth="1" width="9.42578125"/>
    <col min="10918" max="10918" customWidth="1" width="9.42578125"/>
    <col min="10919" max="10919" customWidth="1" width="9.42578125"/>
    <col min="10920" max="10920" customWidth="1" width="9.42578125"/>
    <col min="10921" max="10921" customWidth="1" width="9.42578125"/>
    <col min="10922" max="10922" customWidth="1" width="9.42578125"/>
    <col min="10923" max="10923" customWidth="1" width="9.42578125"/>
    <col min="10924" max="10924" customWidth="1" width="9.42578125"/>
    <col min="10925" max="10925" customWidth="1" width="9.42578125"/>
    <col min="10926" max="10926" customWidth="1" width="9.42578125"/>
    <col min="10927" max="10927" customWidth="1" width="9.42578125"/>
    <col min="10928" max="10928" customWidth="1" width="9.42578125"/>
    <col min="10929" max="10929" customWidth="1" width="9.42578125"/>
    <col min="10930" max="10930" customWidth="1" width="9.42578125"/>
    <col min="10931" max="10931" customWidth="1" width="9.42578125"/>
    <col min="10932" max="10932" customWidth="1" width="9.42578125"/>
    <col min="10933" max="10933" customWidth="1" width="9.42578125"/>
    <col min="10934" max="10934" customWidth="1" width="9.42578125"/>
    <col min="10935" max="10935" customWidth="1" width="9.42578125"/>
    <col min="10936" max="10936" customWidth="1" width="9.42578125"/>
    <col min="10937" max="10937" customWidth="1" width="9.42578125"/>
    <col min="10938" max="10938" customWidth="1" width="9.42578125"/>
    <col min="10939" max="10939" customWidth="1" width="9.42578125"/>
    <col min="10940" max="10940" customWidth="1" width="9.42578125"/>
    <col min="10941" max="10941" customWidth="1" width="9.42578125"/>
    <col min="10942" max="10942" customWidth="1" width="9.42578125"/>
    <col min="10943" max="10943" customWidth="1" width="9.42578125"/>
    <col min="10944" max="10944" customWidth="1" width="9.42578125"/>
    <col min="10945" max="10945" customWidth="1" width="9.42578125"/>
    <col min="10946" max="10946" customWidth="1" width="9.42578125"/>
    <col min="10947" max="10947" customWidth="1" width="9.42578125"/>
    <col min="10948" max="10948" customWidth="1" width="9.42578125"/>
    <col min="10949" max="10949" customWidth="1" width="9.42578125"/>
    <col min="10950" max="10950" customWidth="1" width="9.42578125"/>
    <col min="10951" max="10951" customWidth="1" width="9.42578125"/>
    <col min="10952" max="10952" customWidth="1" width="9.42578125"/>
    <col min="10953" max="10953" customWidth="1" width="9.42578125"/>
    <col min="10954" max="10954" customWidth="1" width="9.42578125"/>
    <col min="10955" max="10955" customWidth="1" width="9.42578125"/>
    <col min="10956" max="10956" customWidth="1" width="9.42578125"/>
    <col min="10957" max="10957" customWidth="1" width="9.42578125"/>
    <col min="10958" max="10958" customWidth="1" width="9.42578125"/>
    <col min="10959" max="10959" customWidth="1" width="9.42578125"/>
    <col min="10960" max="10960" customWidth="1" width="9.42578125"/>
    <col min="10961" max="10961" customWidth="1" width="9.42578125"/>
    <col min="10962" max="10962" customWidth="1" width="9.42578125"/>
    <col min="10963" max="10963" customWidth="1" width="9.42578125"/>
    <col min="10964" max="10964" customWidth="1" width="9.42578125"/>
    <col min="10965" max="10965" customWidth="1" width="9.42578125"/>
    <col min="10966" max="10966" customWidth="1" width="9.42578125"/>
    <col min="10967" max="10967" customWidth="1" width="9.42578125"/>
    <col min="10968" max="10968" customWidth="1" width="9.42578125"/>
    <col min="10969" max="10969" customWidth="1" width="9.42578125"/>
    <col min="10970" max="10970" customWidth="1" width="9.42578125"/>
    <col min="10971" max="10971" customWidth="1" width="9.42578125"/>
    <col min="10972" max="10972" customWidth="1" width="9.42578125"/>
    <col min="10973" max="10973" customWidth="1" width="9.42578125"/>
    <col min="10974" max="10974" customWidth="1" width="9.42578125"/>
    <col min="10975" max="10975" customWidth="1" width="9.42578125"/>
    <col min="10976" max="10976" customWidth="1" width="9.42578125"/>
    <col min="10977" max="10977" customWidth="1" width="9.42578125"/>
    <col min="10978" max="10978" customWidth="1" width="9.42578125"/>
    <col min="10979" max="10979" customWidth="1" width="9.42578125"/>
    <col min="10980" max="10980" customWidth="1" width="9.42578125"/>
    <col min="10981" max="10981" customWidth="1" width="9.42578125"/>
    <col min="10982" max="10982" customWidth="1" width="9.42578125"/>
    <col min="10983" max="10983" customWidth="1" width="9.42578125"/>
    <col min="10984" max="10984" customWidth="1" width="9.42578125"/>
    <col min="10985" max="10985" customWidth="1" width="9.42578125"/>
    <col min="10986" max="10986" customWidth="1" width="9.42578125"/>
    <col min="10987" max="10987" customWidth="1" width="9.42578125"/>
    <col min="10988" max="10988" customWidth="1" width="9.42578125"/>
    <col min="10989" max="10989" customWidth="1" width="9.42578125"/>
    <col min="10990" max="10990" customWidth="1" width="9.42578125"/>
    <col min="10991" max="10991" customWidth="1" width="9.42578125"/>
    <col min="10992" max="10992" customWidth="1" width="9.42578125"/>
    <col min="10993" max="10993" customWidth="1" width="9.42578125"/>
    <col min="10994" max="10994" customWidth="1" width="9.42578125"/>
    <col min="10995" max="10995" customWidth="1" width="9.42578125"/>
    <col min="10996" max="10996" customWidth="1" width="9.42578125"/>
    <col min="10997" max="10997" customWidth="1" width="9.42578125"/>
    <col min="10998" max="10998" customWidth="1" width="9.42578125"/>
    <col min="10999" max="10999" customWidth="1" width="9.42578125"/>
    <col min="11000" max="11000" customWidth="1" width="9.42578125"/>
    <col min="11001" max="11001" customWidth="1" width="9.42578125"/>
    <col min="11002" max="11002" customWidth="1" width="9.42578125"/>
    <col min="11003" max="11003" customWidth="1" width="9.42578125"/>
    <col min="11004" max="11004" customWidth="1" width="9.42578125"/>
    <col min="11005" max="11005" customWidth="1" width="9.42578125"/>
    <col min="11006" max="11006" customWidth="1" width="9.42578125"/>
    <col min="11007" max="11007" customWidth="1" width="9.42578125"/>
    <col min="11008" max="11008" customWidth="1" width="9.42578125"/>
    <col min="11009" max="11009" customWidth="1" width="9.42578125"/>
    <col min="11010" max="11010" customWidth="1" width="9.42578125"/>
    <col min="11011" max="11011" customWidth="1" width="9.42578125"/>
    <col min="11012" max="11012" customWidth="1" width="9.42578125"/>
    <col min="11013" max="11013" customWidth="1" width="9.42578125"/>
    <col min="11014" max="11014" customWidth="1" width="9.42578125"/>
    <col min="11015" max="11015" customWidth="1" width="9.42578125"/>
    <col min="11016" max="11016" customWidth="1" width="9.42578125"/>
    <col min="11017" max="11017" customWidth="1" width="9.42578125"/>
    <col min="11018" max="11018" customWidth="1" width="9.42578125"/>
    <col min="11019" max="11019" customWidth="1" width="9.42578125"/>
    <col min="11020" max="11020" customWidth="1" width="9.42578125"/>
    <col min="11021" max="11021" customWidth="1" width="9.42578125"/>
    <col min="11022" max="11022" customWidth="1" width="9.42578125"/>
    <col min="11023" max="11023" customWidth="1" width="9.42578125"/>
    <col min="11024" max="11024" customWidth="1" width="9.42578125"/>
    <col min="11025" max="11025" customWidth="1" width="9.42578125"/>
    <col min="11026" max="11026" customWidth="1" width="9.42578125"/>
    <col min="11027" max="11027" customWidth="1" width="9.42578125"/>
    <col min="11028" max="11028" customWidth="1" width="9.42578125"/>
    <col min="11029" max="11029" customWidth="1" width="9.42578125"/>
    <col min="11030" max="11030" customWidth="1" width="9.42578125"/>
    <col min="11031" max="11031" customWidth="1" width="9.42578125"/>
    <col min="11032" max="11032" customWidth="1" width="9.42578125"/>
    <col min="11033" max="11033" customWidth="1" width="9.42578125"/>
    <col min="11034" max="11034" customWidth="1" width="9.42578125"/>
    <col min="11035" max="11035" customWidth="1" width="9.42578125"/>
    <col min="11036" max="11036" customWidth="1" width="9.42578125"/>
    <col min="11037" max="11037" customWidth="1" width="9.42578125"/>
    <col min="11038" max="11038" customWidth="1" width="9.42578125"/>
    <col min="11039" max="11039" customWidth="1" width="9.42578125"/>
    <col min="11040" max="11040" customWidth="1" width="9.42578125"/>
    <col min="11041" max="11041" customWidth="1" width="9.42578125"/>
    <col min="11042" max="11042" customWidth="1" width="9.42578125"/>
    <col min="11043" max="11043" customWidth="1" width="9.42578125"/>
    <col min="11044" max="11044" customWidth="1" width="9.42578125"/>
    <col min="11045" max="11045" customWidth="1" width="9.42578125"/>
    <col min="11046" max="11046" customWidth="1" width="9.42578125"/>
    <col min="11047" max="11047" customWidth="1" width="9.42578125"/>
    <col min="11048" max="11048" customWidth="1" width="9.42578125"/>
    <col min="11049" max="11049" customWidth="1" width="9.42578125"/>
    <col min="11050" max="11050" customWidth="1" width="9.42578125"/>
    <col min="11051" max="11051" customWidth="1" width="9.42578125"/>
    <col min="11052" max="11052" customWidth="1" width="9.42578125"/>
    <col min="11053" max="11053" customWidth="1" width="9.42578125"/>
    <col min="11054" max="11054" customWidth="1" width="9.42578125"/>
    <col min="11055" max="11055" customWidth="1" width="9.42578125"/>
    <col min="11056" max="11056" customWidth="1" width="9.42578125"/>
    <col min="11057" max="11057" customWidth="1" width="9.42578125"/>
    <col min="11058" max="11058" customWidth="1" width="9.42578125"/>
    <col min="11059" max="11059" customWidth="1" width="9.42578125"/>
    <col min="11060" max="11060" customWidth="1" width="9.42578125"/>
    <col min="11061" max="11061" customWidth="1" width="9.42578125"/>
    <col min="11062" max="11062" customWidth="1" width="9.42578125"/>
    <col min="11063" max="11063" customWidth="1" width="9.42578125"/>
    <col min="11064" max="11064" customWidth="1" width="9.42578125"/>
    <col min="11065" max="11065" customWidth="1" width="9.42578125"/>
    <col min="11066" max="11066" customWidth="1" width="9.42578125"/>
    <col min="11067" max="11067" customWidth="1" width="9.42578125"/>
    <col min="11068" max="11068" customWidth="1" width="9.42578125"/>
    <col min="11069" max="11069" customWidth="1" width="9.42578125"/>
    <col min="11070" max="11070" customWidth="1" width="9.42578125"/>
    <col min="11071" max="11071" customWidth="1" width="9.42578125"/>
    <col min="11072" max="11072" customWidth="1" width="9.42578125"/>
    <col min="11073" max="11073" customWidth="1" width="9.42578125"/>
    <col min="11074" max="11074" customWidth="1" width="9.42578125"/>
    <col min="11075" max="11075" customWidth="1" width="9.42578125"/>
    <col min="11076" max="11076" customWidth="1" width="9.42578125"/>
    <col min="11077" max="11077" customWidth="1" width="9.42578125"/>
    <col min="11078" max="11078" customWidth="1" width="9.42578125"/>
    <col min="11079" max="11079" customWidth="1" width="9.42578125"/>
    <col min="11080" max="11080" customWidth="1" width="9.42578125"/>
    <col min="11081" max="11081" customWidth="1" width="9.42578125"/>
    <col min="11082" max="11082" customWidth="1" width="9.42578125"/>
    <col min="11083" max="11083" customWidth="1" width="9.42578125"/>
    <col min="11084" max="11084" customWidth="1" width="9.42578125"/>
    <col min="11085" max="11085" customWidth="1" width="9.42578125"/>
    <col min="11086" max="11086" customWidth="1" width="9.42578125"/>
    <col min="11087" max="11087" customWidth="1" width="9.42578125"/>
    <col min="11088" max="11088" customWidth="1" width="9.42578125"/>
    <col min="11089" max="11089" customWidth="1" width="9.42578125"/>
    <col min="11090" max="11090" customWidth="1" width="9.42578125"/>
    <col min="11091" max="11091" customWidth="1" width="9.42578125"/>
    <col min="11092" max="11092" customWidth="1" width="9.42578125"/>
    <col min="11093" max="11093" customWidth="1" width="9.42578125"/>
    <col min="11094" max="11094" customWidth="1" width="9.42578125"/>
    <col min="11095" max="11095" customWidth="1" width="9.42578125"/>
    <col min="11096" max="11096" customWidth="1" width="9.42578125"/>
    <col min="11097" max="11097" customWidth="1" width="9.42578125"/>
    <col min="11098" max="11098" customWidth="1" width="9.42578125"/>
    <col min="11099" max="11099" customWidth="1" width="9.42578125"/>
    <col min="11100" max="11100" customWidth="1" width="9.42578125"/>
    <col min="11101" max="11101" customWidth="1" width="9.42578125"/>
    <col min="11102" max="11102" customWidth="1" width="9.42578125"/>
    <col min="11103" max="11103" customWidth="1" width="9.42578125"/>
    <col min="11104" max="11104" customWidth="1" width="9.42578125"/>
    <col min="11105" max="11105" customWidth="1" width="9.42578125"/>
    <col min="11106" max="11106" customWidth="1" width="9.42578125"/>
    <col min="11107" max="11107" customWidth="1" width="9.42578125"/>
    <col min="11108" max="11108" customWidth="1" width="9.42578125"/>
    <col min="11109" max="11109" customWidth="1" width="9.42578125"/>
    <col min="11110" max="11110" customWidth="1" width="9.42578125"/>
    <col min="11111" max="11111" customWidth="1" width="9.42578125"/>
    <col min="11112" max="11112" customWidth="1" width="9.42578125"/>
    <col min="11113" max="11113" customWidth="1" width="9.42578125"/>
    <col min="11114" max="11114" customWidth="1" width="9.42578125"/>
    <col min="11115" max="11115" customWidth="1" width="9.42578125"/>
    <col min="11116" max="11116" customWidth="1" width="9.42578125"/>
    <col min="11117" max="11117" customWidth="1" width="9.42578125"/>
    <col min="11118" max="11118" customWidth="1" width="9.42578125"/>
    <col min="11119" max="11119" customWidth="1" width="9.42578125"/>
    <col min="11120" max="11120" customWidth="1" width="9.42578125"/>
    <col min="11121" max="11121" customWidth="1" width="9.42578125"/>
    <col min="11122" max="11122" customWidth="1" width="9.42578125"/>
    <col min="11123" max="11123" customWidth="1" width="9.42578125"/>
    <col min="11124" max="11124" customWidth="1" width="9.42578125"/>
    <col min="11125" max="11125" customWidth="1" width="9.42578125"/>
    <col min="11126" max="11126" customWidth="1" width="9.42578125"/>
    <col min="11127" max="11127" customWidth="1" width="9.42578125"/>
    <col min="11128" max="11128" customWidth="1" width="9.42578125"/>
    <col min="11129" max="11129" customWidth="1" width="9.42578125"/>
    <col min="11130" max="11130" customWidth="1" width="9.42578125"/>
    <col min="11131" max="11131" customWidth="1" width="9.42578125"/>
    <col min="11132" max="11132" customWidth="1" width="9.42578125"/>
    <col min="11133" max="11133" customWidth="1" width="9.42578125"/>
    <col min="11134" max="11134" customWidth="1" width="9.42578125"/>
    <col min="11135" max="11135" customWidth="1" width="9.42578125"/>
    <col min="11136" max="11136" customWidth="1" width="9.42578125"/>
    <col min="11137" max="11137" customWidth="1" width="9.42578125"/>
    <col min="11138" max="11138" customWidth="1" width="9.42578125"/>
    <col min="11139" max="11139" customWidth="1" width="9.42578125"/>
    <col min="11140" max="11140" customWidth="1" width="9.42578125"/>
    <col min="11141" max="11141" customWidth="1" width="9.42578125"/>
    <col min="11142" max="11142" customWidth="1" width="9.42578125"/>
    <col min="11143" max="11143" customWidth="1" width="9.42578125"/>
    <col min="11144" max="11144" customWidth="1" width="9.42578125"/>
    <col min="11145" max="11145" customWidth="1" width="9.42578125"/>
    <col min="11146" max="11146" customWidth="1" width="9.42578125"/>
    <col min="11147" max="11147" customWidth="1" width="9.42578125"/>
    <col min="11148" max="11148" customWidth="1" width="9.42578125"/>
    <col min="11149" max="11149" customWidth="1" width="9.42578125"/>
    <col min="11150" max="11150" customWidth="1" width="9.42578125"/>
    <col min="11151" max="11151" customWidth="1" width="9.42578125"/>
    <col min="11152" max="11152" customWidth="1" width="9.42578125"/>
    <col min="11153" max="11153" customWidth="1" width="9.42578125"/>
    <col min="11154" max="11154" customWidth="1" width="9.42578125"/>
    <col min="11155" max="11155" customWidth="1" width="9.42578125"/>
    <col min="11156" max="11156" customWidth="1" width="9.42578125"/>
    <col min="11157" max="11157" customWidth="1" width="9.42578125"/>
    <col min="11158" max="11158" customWidth="1" width="9.42578125"/>
    <col min="11159" max="11159" customWidth="1" width="9.42578125"/>
    <col min="11160" max="11160" customWidth="1" width="9.42578125"/>
    <col min="11161" max="11161" customWidth="1" width="9.42578125"/>
    <col min="11162" max="11162" customWidth="1" width="9.42578125"/>
    <col min="11163" max="11163" customWidth="1" width="9.42578125"/>
    <col min="11164" max="11164" customWidth="1" width="9.42578125"/>
    <col min="11165" max="11165" customWidth="1" width="9.42578125"/>
    <col min="11166" max="11166" customWidth="1" width="9.42578125"/>
    <col min="11167" max="11167" customWidth="1" width="9.42578125"/>
    <col min="11168" max="11168" customWidth="1" width="9.42578125"/>
    <col min="11169" max="11169" customWidth="1" width="9.42578125"/>
    <col min="11170" max="11170" customWidth="1" width="9.42578125"/>
    <col min="11171" max="11171" customWidth="1" width="9.42578125"/>
    <col min="11172" max="11172" customWidth="1" width="9.42578125"/>
    <col min="11173" max="11173" customWidth="1" width="9.42578125"/>
    <col min="11174" max="11174" customWidth="1" width="9.42578125"/>
    <col min="11175" max="11175" customWidth="1" width="9.42578125"/>
    <col min="11176" max="11176" customWidth="1" width="9.42578125"/>
    <col min="11177" max="11177" customWidth="1" width="9.42578125"/>
    <col min="11178" max="11178" customWidth="1" width="9.42578125"/>
    <col min="11179" max="11179" customWidth="1" width="9.42578125"/>
    <col min="11180" max="11180" customWidth="1" width="9.42578125"/>
    <col min="11181" max="11181" customWidth="1" width="9.42578125"/>
    <col min="11182" max="11182" customWidth="1" width="9.42578125"/>
    <col min="11183" max="11183" customWidth="1" width="9.42578125"/>
    <col min="11184" max="11184" customWidth="1" width="9.42578125"/>
    <col min="11185" max="11185" customWidth="1" width="9.42578125"/>
    <col min="11186" max="11186" customWidth="1" width="9.42578125"/>
    <col min="11187" max="11187" customWidth="1" width="9.42578125"/>
    <col min="11188" max="11188" customWidth="1" width="9.42578125"/>
    <col min="11189" max="11189" customWidth="1" width="9.42578125"/>
    <col min="11190" max="11190" customWidth="1" width="9.42578125"/>
    <col min="11191" max="11191" customWidth="1" width="9.42578125"/>
    <col min="11192" max="11192" customWidth="1" width="9.42578125"/>
    <col min="11193" max="11193" customWidth="1" width="9.42578125"/>
    <col min="11194" max="11194" customWidth="1" width="9.42578125"/>
    <col min="11195" max="11195" customWidth="1" width="9.42578125"/>
    <col min="11196" max="11196" customWidth="1" width="9.42578125"/>
    <col min="11197" max="11197" customWidth="1" width="9.42578125"/>
    <col min="11198" max="11198" customWidth="1" width="9.42578125"/>
    <col min="11199" max="11199" customWidth="1" width="9.42578125"/>
    <col min="11200" max="11200" customWidth="1" width="9.42578125"/>
    <col min="11201" max="11201" customWidth="1" width="9.42578125"/>
    <col min="11202" max="11202" customWidth="1" width="9.42578125"/>
    <col min="11203" max="11203" customWidth="1" width="9.42578125"/>
    <col min="11204" max="11204" customWidth="1" width="9.42578125"/>
    <col min="11205" max="11205" customWidth="1" width="9.42578125"/>
    <col min="11206" max="11206" customWidth="1" width="9.42578125"/>
    <col min="11207" max="11207" customWidth="1" width="9.42578125"/>
    <col min="11208" max="11208" customWidth="1" width="9.42578125"/>
    <col min="11209" max="11209" customWidth="1" width="9.42578125"/>
    <col min="11210" max="11210" customWidth="1" width="9.42578125"/>
    <col min="11211" max="11211" customWidth="1" width="9.42578125"/>
    <col min="11212" max="11212" customWidth="1" width="9.42578125"/>
    <col min="11213" max="11213" customWidth="1" width="9.42578125"/>
    <col min="11214" max="11214" customWidth="1" width="9.42578125"/>
    <col min="11215" max="11215" customWidth="1" width="9.42578125"/>
    <col min="11216" max="11216" customWidth="1" width="9.42578125"/>
    <col min="11217" max="11217" customWidth="1" width="9.42578125"/>
    <col min="11218" max="11218" customWidth="1" width="9.42578125"/>
    <col min="11219" max="11219" customWidth="1" width="9.42578125"/>
    <col min="11220" max="11220" customWidth="1" width="9.42578125"/>
    <col min="11221" max="11221" customWidth="1" width="9.42578125"/>
    <col min="11222" max="11222" customWidth="1" width="9.42578125"/>
    <col min="11223" max="11223" customWidth="1" width="9.42578125"/>
    <col min="11224" max="11224" customWidth="1" width="9.42578125"/>
    <col min="11225" max="11225" customWidth="1" width="9.42578125"/>
    <col min="11226" max="11226" customWidth="1" width="9.42578125"/>
    <col min="11227" max="11227" customWidth="1" width="9.42578125"/>
    <col min="11228" max="11228" customWidth="1" width="9.42578125"/>
    <col min="11229" max="11229" customWidth="1" width="9.42578125"/>
    <col min="11230" max="11230" customWidth="1" width="9.42578125"/>
    <col min="11231" max="11231" customWidth="1" width="9.42578125"/>
    <col min="11232" max="11232" customWidth="1" width="9.42578125"/>
    <col min="11233" max="11233" customWidth="1" width="9.42578125"/>
    <col min="11234" max="11234" customWidth="1" width="9.42578125"/>
    <col min="11235" max="11235" customWidth="1" width="9.42578125"/>
    <col min="11236" max="11236" customWidth="1" width="9.42578125"/>
    <col min="11237" max="11237" customWidth="1" width="9.42578125"/>
    <col min="11238" max="11238" customWidth="1" width="9.42578125"/>
    <col min="11239" max="11239" customWidth="1" width="9.42578125"/>
    <col min="11240" max="11240" customWidth="1" width="9.42578125"/>
    <col min="11241" max="11241" customWidth="1" width="9.42578125"/>
    <col min="11242" max="11242" customWidth="1" width="9.42578125"/>
    <col min="11243" max="11243" customWidth="1" width="9.42578125"/>
    <col min="11244" max="11244" customWidth="1" width="9.42578125"/>
    <col min="11245" max="11245" customWidth="1" width="9.42578125"/>
    <col min="11246" max="11246" customWidth="1" width="9.42578125"/>
    <col min="11247" max="11247" customWidth="1" width="9.42578125"/>
    <col min="11248" max="11248" customWidth="1" width="9.42578125"/>
    <col min="11249" max="11249" customWidth="1" width="9.42578125"/>
    <col min="11250" max="11250" customWidth="1" width="9.42578125"/>
    <col min="11251" max="11251" customWidth="1" width="9.42578125"/>
    <col min="11252" max="11252" customWidth="1" width="9.42578125"/>
    <col min="11253" max="11253" customWidth="1" width="9.42578125"/>
    <col min="11254" max="11254" customWidth="1" width="9.42578125"/>
    <col min="11255" max="11255" customWidth="1" width="9.42578125"/>
    <col min="11256" max="11256" customWidth="1" width="9.42578125"/>
    <col min="11257" max="11257" customWidth="1" width="9.42578125"/>
    <col min="11258" max="11258" customWidth="1" width="9.42578125"/>
    <col min="11259" max="11259" customWidth="1" width="9.42578125"/>
    <col min="11260" max="11260" customWidth="1" width="9.42578125"/>
    <col min="11261" max="11261" customWidth="1" width="9.42578125"/>
    <col min="11262" max="11262" customWidth="1" width="9.42578125"/>
    <col min="11263" max="11263" customWidth="1" width="9.42578125"/>
    <col min="11264" max="11264" customWidth="1" width="9.42578125"/>
    <col min="11265" max="11265" customWidth="1" width="9.42578125"/>
    <col min="11266" max="11266" customWidth="1" width="9.42578125"/>
    <col min="11267" max="11267" customWidth="1" width="9.42578125"/>
    <col min="11268" max="11268" customWidth="1" width="9.42578125"/>
    <col min="11269" max="11269" customWidth="1" width="9.42578125"/>
    <col min="11270" max="11270" customWidth="1" width="9.42578125"/>
    <col min="11271" max="11271" customWidth="1" width="9.42578125"/>
    <col min="11272" max="11272" customWidth="1" width="9.42578125"/>
    <col min="11273" max="11273" customWidth="1" width="9.42578125"/>
    <col min="11274" max="11274" customWidth="1" width="9.42578125"/>
    <col min="11275" max="11275" customWidth="1" width="9.42578125"/>
    <col min="11276" max="11276" customWidth="1" width="9.42578125"/>
    <col min="11277" max="11277" customWidth="1" width="9.42578125"/>
    <col min="11278" max="11278" customWidth="1" width="9.42578125"/>
    <col min="11279" max="11279" customWidth="1" width="9.42578125"/>
    <col min="11280" max="11280" customWidth="1" width="9.42578125"/>
    <col min="11281" max="11281" customWidth="1" width="9.42578125"/>
    <col min="11282" max="11282" customWidth="1" width="9.42578125"/>
    <col min="11283" max="11283" customWidth="1" width="9.42578125"/>
    <col min="11284" max="11284" customWidth="1" width="9.42578125"/>
    <col min="11285" max="11285" customWidth="1" width="9.42578125"/>
    <col min="11286" max="11286" customWidth="1" width="9.42578125"/>
    <col min="11287" max="11287" customWidth="1" width="9.42578125"/>
    <col min="11288" max="11288" customWidth="1" width="9.42578125"/>
    <col min="11289" max="11289" customWidth="1" width="9.42578125"/>
    <col min="11290" max="11290" customWidth="1" width="9.42578125"/>
    <col min="11291" max="11291" customWidth="1" width="9.42578125"/>
    <col min="11292" max="11292" customWidth="1" width="9.42578125"/>
    <col min="11293" max="11293" customWidth="1" width="9.42578125"/>
    <col min="11294" max="11294" customWidth="1" width="9.42578125"/>
    <col min="11295" max="11295" customWidth="1" width="9.42578125"/>
    <col min="11296" max="11296" customWidth="1" width="9.42578125"/>
    <col min="11297" max="11297" customWidth="1" width="9.42578125"/>
    <col min="11298" max="11298" customWidth="1" width="9.42578125"/>
    <col min="11299" max="11299" customWidth="1" width="9.42578125"/>
    <col min="11300" max="11300" customWidth="1" width="9.42578125"/>
    <col min="11301" max="11301" customWidth="1" width="9.42578125"/>
    <col min="11302" max="11302" customWidth="1" width="9.42578125"/>
    <col min="11303" max="11303" customWidth="1" width="9.42578125"/>
    <col min="11304" max="11304" customWidth="1" width="9.42578125"/>
    <col min="11305" max="11305" customWidth="1" width="9.42578125"/>
    <col min="11306" max="11306" customWidth="1" width="9.42578125"/>
    <col min="11307" max="11307" customWidth="1" width="9.42578125"/>
    <col min="11308" max="11308" customWidth="1" width="9.42578125"/>
    <col min="11309" max="11309" customWidth="1" width="9.42578125"/>
    <col min="11310" max="11310" customWidth="1" width="9.42578125"/>
    <col min="11311" max="11311" customWidth="1" width="9.42578125"/>
    <col min="11312" max="11312" customWidth="1" width="9.42578125"/>
    <col min="11313" max="11313" customWidth="1" width="9.42578125"/>
    <col min="11314" max="11314" customWidth="1" width="9.42578125"/>
    <col min="11315" max="11315" customWidth="1" width="9.42578125"/>
    <col min="11316" max="11316" customWidth="1" width="9.42578125"/>
    <col min="11317" max="11317" customWidth="1" width="9.42578125"/>
    <col min="11318" max="11318" customWidth="1" width="9.42578125"/>
    <col min="11319" max="11319" customWidth="1" width="9.42578125"/>
    <col min="11320" max="11320" customWidth="1" width="9.42578125"/>
    <col min="11321" max="11321" customWidth="1" width="9.42578125"/>
    <col min="11322" max="11322" customWidth="1" width="9.42578125"/>
    <col min="11323" max="11323" customWidth="1" width="9.42578125"/>
    <col min="11324" max="11324" customWidth="1" width="9.42578125"/>
    <col min="11325" max="11325" customWidth="1" width="9.42578125"/>
    <col min="11326" max="11326" customWidth="1" width="9.42578125"/>
    <col min="11327" max="11327" customWidth="1" width="9.42578125"/>
    <col min="11328" max="11328" customWidth="1" width="9.42578125"/>
    <col min="11329" max="11329" customWidth="1" width="9.42578125"/>
    <col min="11330" max="11330" customWidth="1" width="9.42578125"/>
    <col min="11331" max="11331" customWidth="1" width="9.42578125"/>
    <col min="11332" max="11332" customWidth="1" width="9.42578125"/>
    <col min="11333" max="11333" customWidth="1" width="9.42578125"/>
    <col min="11334" max="11334" customWidth="1" width="9.42578125"/>
    <col min="11335" max="11335" customWidth="1" width="9.42578125"/>
    <col min="11336" max="11336" customWidth="1" width="9.42578125"/>
    <col min="11337" max="11337" customWidth="1" width="9.42578125"/>
    <col min="11338" max="11338" customWidth="1" width="9.42578125"/>
    <col min="11339" max="11339" customWidth="1" width="9.42578125"/>
    <col min="11340" max="11340" customWidth="1" width="9.42578125"/>
    <col min="11341" max="11341" customWidth="1" width="9.42578125"/>
    <col min="11342" max="11342" customWidth="1" width="9.42578125"/>
    <col min="11343" max="11343" customWidth="1" width="9.42578125"/>
    <col min="11344" max="11344" customWidth="1" width="9.42578125"/>
    <col min="11345" max="11345" customWidth="1" width="9.42578125"/>
    <col min="11346" max="11346" customWidth="1" width="9.42578125"/>
    <col min="11347" max="11347" customWidth="1" width="9.42578125"/>
    <col min="11348" max="11348" customWidth="1" width="9.42578125"/>
    <col min="11349" max="11349" customWidth="1" width="9.42578125"/>
    <col min="11350" max="11350" customWidth="1" width="9.42578125"/>
    <col min="11351" max="11351" customWidth="1" width="9.42578125"/>
    <col min="11352" max="11352" customWidth="1" width="9.42578125"/>
    <col min="11353" max="11353" customWidth="1" width="9.42578125"/>
    <col min="11354" max="11354" customWidth="1" width="9.42578125"/>
    <col min="11355" max="11355" customWidth="1" width="9.42578125"/>
    <col min="11356" max="11356" customWidth="1" width="9.42578125"/>
    <col min="11357" max="11357" customWidth="1" width="9.42578125"/>
    <col min="11358" max="11358" customWidth="1" width="9.42578125"/>
    <col min="11359" max="11359" customWidth="1" width="9.42578125"/>
    <col min="11360" max="11360" customWidth="1" width="9.42578125"/>
    <col min="11361" max="11361" customWidth="1" width="9.42578125"/>
    <col min="11362" max="11362" customWidth="1" width="9.42578125"/>
    <col min="11363" max="11363" customWidth="1" width="9.42578125"/>
    <col min="11364" max="11364" customWidth="1" width="9.42578125"/>
    <col min="11365" max="11365" customWidth="1" width="9.42578125"/>
    <col min="11366" max="11366" customWidth="1" width="9.42578125"/>
    <col min="11367" max="11367" customWidth="1" width="9.42578125"/>
    <col min="11368" max="11368" customWidth="1" width="9.42578125"/>
    <col min="11369" max="11369" customWidth="1" width="9.42578125"/>
    <col min="11370" max="11370" customWidth="1" width="9.42578125"/>
    <col min="11371" max="11371" customWidth="1" width="9.42578125"/>
    <col min="11372" max="11372" customWidth="1" width="9.42578125"/>
    <col min="11373" max="11373" customWidth="1" width="9.42578125"/>
    <col min="11374" max="11374" customWidth="1" width="9.42578125"/>
    <col min="11375" max="11375" customWidth="1" width="9.42578125"/>
    <col min="11376" max="11376" customWidth="1" width="9.42578125"/>
    <col min="11377" max="11377" customWidth="1" width="9.42578125"/>
    <col min="11378" max="11378" customWidth="1" width="9.42578125"/>
    <col min="11379" max="11379" customWidth="1" width="9.42578125"/>
    <col min="11380" max="11380" customWidth="1" width="9.42578125"/>
    <col min="11381" max="11381" customWidth="1" width="9.42578125"/>
    <col min="11382" max="11382" customWidth="1" width="9.42578125"/>
    <col min="11383" max="11383" customWidth="1" width="9.42578125"/>
    <col min="11384" max="11384" customWidth="1" width="9.42578125"/>
    <col min="11385" max="11385" customWidth="1" width="9.42578125"/>
    <col min="11386" max="11386" customWidth="1" width="9.42578125"/>
    <col min="11387" max="11387" customWidth="1" width="9.42578125"/>
    <col min="11388" max="11388" customWidth="1" width="9.42578125"/>
    <col min="11389" max="11389" customWidth="1" width="9.42578125"/>
    <col min="11390" max="11390" customWidth="1" width="9.42578125"/>
    <col min="11391" max="11391" customWidth="1" width="9.42578125"/>
    <col min="11392" max="11392" customWidth="1" width="9.42578125"/>
    <col min="11393" max="11393" customWidth="1" width="9.42578125"/>
    <col min="11394" max="11394" customWidth="1" width="9.42578125"/>
    <col min="11395" max="11395" customWidth="1" width="9.42578125"/>
    <col min="11396" max="11396" customWidth="1" width="9.42578125"/>
    <col min="11397" max="11397" customWidth="1" width="9.42578125"/>
    <col min="11398" max="11398" customWidth="1" width="9.42578125"/>
    <col min="11399" max="11399" customWidth="1" width="9.42578125"/>
    <col min="11400" max="11400" customWidth="1" width="9.42578125"/>
    <col min="11401" max="11401" customWidth="1" width="9.42578125"/>
    <col min="11402" max="11402" customWidth="1" width="9.42578125"/>
    <col min="11403" max="11403" customWidth="1" width="9.42578125"/>
    <col min="11404" max="11404" customWidth="1" width="9.42578125"/>
    <col min="11405" max="11405" customWidth="1" width="9.42578125"/>
    <col min="11406" max="11406" customWidth="1" width="9.42578125"/>
    <col min="11407" max="11407" customWidth="1" width="9.42578125"/>
    <col min="11408" max="11408" customWidth="1" width="9.42578125"/>
    <col min="11409" max="11409" customWidth="1" width="9.42578125"/>
    <col min="11410" max="11410" customWidth="1" width="9.42578125"/>
    <col min="11411" max="11411" customWidth="1" width="9.42578125"/>
    <col min="11412" max="11412" customWidth="1" width="9.42578125"/>
    <col min="11413" max="11413" customWidth="1" width="9.42578125"/>
    <col min="11414" max="11414" customWidth="1" width="9.42578125"/>
    <col min="11415" max="11415" customWidth="1" width="9.42578125"/>
    <col min="11416" max="11416" customWidth="1" width="9.42578125"/>
    <col min="11417" max="11417" customWidth="1" width="9.42578125"/>
    <col min="11418" max="11418" customWidth="1" width="9.42578125"/>
    <col min="11419" max="11419" customWidth="1" width="9.42578125"/>
    <col min="11420" max="11420" customWidth="1" width="9.42578125"/>
    <col min="11421" max="11421" customWidth="1" width="9.42578125"/>
    <col min="11422" max="11422" customWidth="1" width="9.42578125"/>
    <col min="11423" max="11423" customWidth="1" width="9.42578125"/>
    <col min="11424" max="11424" customWidth="1" width="9.42578125"/>
    <col min="11425" max="11425" customWidth="1" width="9.42578125"/>
    <col min="11426" max="11426" customWidth="1" width="9.42578125"/>
    <col min="11427" max="11427" customWidth="1" width="9.42578125"/>
    <col min="11428" max="11428" customWidth="1" width="9.42578125"/>
    <col min="11429" max="11429" customWidth="1" width="9.42578125"/>
    <col min="11430" max="11430" customWidth="1" width="9.42578125"/>
    <col min="11431" max="11431" customWidth="1" width="9.42578125"/>
    <col min="11432" max="11432" customWidth="1" width="9.42578125"/>
    <col min="11433" max="11433" customWidth="1" width="9.42578125"/>
    <col min="11434" max="11434" customWidth="1" width="9.42578125"/>
    <col min="11435" max="11435" customWidth="1" width="9.42578125"/>
    <col min="11436" max="11436" customWidth="1" width="9.42578125"/>
    <col min="11437" max="11437" customWidth="1" width="9.42578125"/>
    <col min="11438" max="11438" customWidth="1" width="9.42578125"/>
    <col min="11439" max="11439" customWidth="1" width="9.42578125"/>
    <col min="11440" max="11440" customWidth="1" width="9.42578125"/>
    <col min="11441" max="11441" customWidth="1" width="9.42578125"/>
    <col min="11442" max="11442" customWidth="1" width="9.42578125"/>
    <col min="11443" max="11443" customWidth="1" width="9.42578125"/>
    <col min="11444" max="11444" customWidth="1" width="9.42578125"/>
    <col min="11445" max="11445" customWidth="1" width="9.42578125"/>
    <col min="11446" max="11446" customWidth="1" width="9.42578125"/>
    <col min="11447" max="11447" customWidth="1" width="9.42578125"/>
    <col min="11448" max="11448" customWidth="1" width="9.42578125"/>
    <col min="11449" max="11449" customWidth="1" width="9.42578125"/>
    <col min="11450" max="11450" customWidth="1" width="9.42578125"/>
    <col min="11451" max="11451" customWidth="1" width="9.42578125"/>
    <col min="11452" max="11452" customWidth="1" width="9.42578125"/>
    <col min="11453" max="11453" customWidth="1" width="9.42578125"/>
    <col min="11454" max="11454" customWidth="1" width="9.42578125"/>
    <col min="11455" max="11455" customWidth="1" width="9.42578125"/>
    <col min="11456" max="11456" customWidth="1" width="9.42578125"/>
    <col min="11457" max="11457" customWidth="1" width="9.42578125"/>
    <col min="11458" max="11458" customWidth="1" width="9.42578125"/>
    <col min="11459" max="11459" customWidth="1" width="9.42578125"/>
    <col min="11460" max="11460" customWidth="1" width="9.42578125"/>
    <col min="11461" max="11461" customWidth="1" width="9.42578125"/>
    <col min="11462" max="11462" customWidth="1" width="9.42578125"/>
    <col min="11463" max="11463" customWidth="1" width="9.42578125"/>
    <col min="11464" max="11464" customWidth="1" width="9.42578125"/>
    <col min="11465" max="11465" customWidth="1" width="9.42578125"/>
    <col min="11466" max="11466" customWidth="1" width="9.42578125"/>
    <col min="11467" max="11467" customWidth="1" width="9.42578125"/>
    <col min="11468" max="11468" customWidth="1" width="9.42578125"/>
    <col min="11469" max="11469" customWidth="1" width="9.42578125"/>
    <col min="11470" max="11470" customWidth="1" width="9.42578125"/>
    <col min="11471" max="11471" customWidth="1" width="9.42578125"/>
    <col min="11472" max="11472" customWidth="1" width="9.42578125"/>
    <col min="11473" max="11473" customWidth="1" width="9.42578125"/>
    <col min="11474" max="11474" customWidth="1" width="9.42578125"/>
    <col min="11475" max="11475" customWidth="1" width="9.42578125"/>
    <col min="11476" max="11476" customWidth="1" width="9.42578125"/>
    <col min="11477" max="11477" customWidth="1" width="9.42578125"/>
    <col min="11478" max="11478" customWidth="1" width="9.42578125"/>
    <col min="11479" max="11479" customWidth="1" width="9.42578125"/>
    <col min="11480" max="11480" customWidth="1" width="9.42578125"/>
    <col min="11481" max="11481" customWidth="1" width="9.42578125"/>
    <col min="11482" max="11482" customWidth="1" width="9.42578125"/>
    <col min="11483" max="11483" customWidth="1" width="9.42578125"/>
    <col min="11484" max="11484" customWidth="1" width="9.42578125"/>
    <col min="11485" max="11485" customWidth="1" width="9.42578125"/>
    <col min="11486" max="11486" customWidth="1" width="9.42578125"/>
    <col min="11487" max="11487" customWidth="1" width="9.42578125"/>
    <col min="11488" max="11488" customWidth="1" width="9.42578125"/>
    <col min="11489" max="11489" customWidth="1" width="9.42578125"/>
    <col min="11490" max="11490" customWidth="1" width="9.42578125"/>
    <col min="11491" max="11491" customWidth="1" width="9.42578125"/>
    <col min="11492" max="11492" customWidth="1" width="9.42578125"/>
    <col min="11493" max="11493" customWidth="1" width="9.42578125"/>
    <col min="11494" max="11494" customWidth="1" width="9.42578125"/>
    <col min="11495" max="11495" customWidth="1" width="9.42578125"/>
    <col min="11496" max="11496" customWidth="1" width="9.42578125"/>
    <col min="11497" max="11497" customWidth="1" width="9.42578125"/>
    <col min="11498" max="11498" customWidth="1" width="9.42578125"/>
    <col min="11499" max="11499" customWidth="1" width="9.42578125"/>
    <col min="11500" max="11500" customWidth="1" width="9.42578125"/>
    <col min="11501" max="11501" customWidth="1" width="9.42578125"/>
    <col min="11502" max="11502" customWidth="1" width="9.42578125"/>
    <col min="11503" max="11503" customWidth="1" width="9.42578125"/>
    <col min="11504" max="11504" customWidth="1" width="9.42578125"/>
    <col min="11505" max="11505" customWidth="1" width="9.42578125"/>
    <col min="11506" max="11506" customWidth="1" width="9.42578125"/>
    <col min="11507" max="11507" customWidth="1" width="9.42578125"/>
    <col min="11508" max="11508" customWidth="1" width="9.42578125"/>
    <col min="11509" max="11509" customWidth="1" width="9.42578125"/>
    <col min="11510" max="11510" customWidth="1" width="9.42578125"/>
    <col min="11511" max="11511" customWidth="1" width="9.42578125"/>
    <col min="11512" max="11512" customWidth="1" width="9.42578125"/>
    <col min="11513" max="11513" customWidth="1" width="9.42578125"/>
    <col min="11514" max="11514" customWidth="1" width="9.42578125"/>
    <col min="11515" max="11515" customWidth="1" width="9.42578125"/>
    <col min="11516" max="11516" customWidth="1" width="9.42578125"/>
    <col min="11517" max="11517" customWidth="1" width="9.42578125"/>
    <col min="11518" max="11518" customWidth="1" width="9.42578125"/>
    <col min="11519" max="11519" customWidth="1" width="9.42578125"/>
    <col min="11520" max="11520" customWidth="1" width="9.42578125"/>
    <col min="11521" max="11521" customWidth="1" width="9.42578125"/>
    <col min="11522" max="11522" customWidth="1" width="9.42578125"/>
    <col min="11523" max="11523" customWidth="1" width="9.42578125"/>
    <col min="11524" max="11524" customWidth="1" width="9.42578125"/>
    <col min="11525" max="11525" customWidth="1" width="9.42578125"/>
    <col min="11526" max="11526" customWidth="1" width="9.42578125"/>
    <col min="11527" max="11527" customWidth="1" width="9.42578125"/>
    <col min="11528" max="11528" customWidth="1" width="9.42578125"/>
    <col min="11529" max="11529" customWidth="1" width="9.42578125"/>
    <col min="11530" max="11530" customWidth="1" width="9.42578125"/>
    <col min="11531" max="11531" customWidth="1" width="9.42578125"/>
    <col min="11532" max="11532" customWidth="1" width="9.42578125"/>
    <col min="11533" max="11533" customWidth="1" width="9.42578125"/>
    <col min="11534" max="11534" customWidth="1" width="9.42578125"/>
    <col min="11535" max="11535" customWidth="1" width="9.42578125"/>
    <col min="11536" max="11536" customWidth="1" width="9.42578125"/>
    <col min="11537" max="11537" customWidth="1" width="9.42578125"/>
    <col min="11538" max="11538" customWidth="1" width="9.42578125"/>
    <col min="11539" max="11539" customWidth="1" width="9.42578125"/>
    <col min="11540" max="11540" customWidth="1" width="9.42578125"/>
    <col min="11541" max="11541" customWidth="1" width="9.42578125"/>
    <col min="11542" max="11542" customWidth="1" width="9.42578125"/>
    <col min="11543" max="11543" customWidth="1" width="9.42578125"/>
    <col min="11544" max="11544" customWidth="1" width="9.42578125"/>
    <col min="11545" max="11545" customWidth="1" width="9.42578125"/>
    <col min="11546" max="11546" customWidth="1" width="9.42578125"/>
    <col min="11547" max="11547" customWidth="1" width="9.42578125"/>
    <col min="11548" max="11548" customWidth="1" width="9.42578125"/>
    <col min="11549" max="11549" customWidth="1" width="9.42578125"/>
    <col min="11550" max="11550" customWidth="1" width="9.42578125"/>
    <col min="11551" max="11551" customWidth="1" width="9.42578125"/>
    <col min="11552" max="11552" customWidth="1" width="9.42578125"/>
    <col min="11553" max="11553" customWidth="1" width="9.42578125"/>
    <col min="11554" max="11554" customWidth="1" width="9.42578125"/>
    <col min="11555" max="11555" customWidth="1" width="9.42578125"/>
    <col min="11556" max="11556" customWidth="1" width="9.42578125"/>
    <col min="11557" max="11557" customWidth="1" width="9.42578125"/>
    <col min="11558" max="11558" customWidth="1" width="9.42578125"/>
    <col min="11559" max="11559" customWidth="1" width="9.42578125"/>
    <col min="11560" max="11560" customWidth="1" width="9.42578125"/>
    <col min="11561" max="11561" customWidth="1" width="9.42578125"/>
    <col min="11562" max="11562" customWidth="1" width="9.42578125"/>
    <col min="11563" max="11563" customWidth="1" width="9.42578125"/>
    <col min="11564" max="11564" customWidth="1" width="9.42578125"/>
    <col min="11565" max="11565" customWidth="1" width="9.42578125"/>
    <col min="11566" max="11566" customWidth="1" width="9.42578125"/>
    <col min="11567" max="11567" customWidth="1" width="9.42578125"/>
    <col min="11568" max="11568" customWidth="1" width="9.42578125"/>
    <col min="11569" max="11569" customWidth="1" width="9.42578125"/>
    <col min="11570" max="11570" customWidth="1" width="9.42578125"/>
    <col min="11571" max="11571" customWidth="1" width="9.42578125"/>
    <col min="11572" max="11572" customWidth="1" width="9.42578125"/>
    <col min="11573" max="11573" customWidth="1" width="9.42578125"/>
    <col min="11574" max="11574" customWidth="1" width="9.42578125"/>
    <col min="11575" max="11575" customWidth="1" width="9.42578125"/>
    <col min="11576" max="11576" customWidth="1" width="9.42578125"/>
    <col min="11577" max="11577" customWidth="1" width="9.42578125"/>
    <col min="11578" max="11578" customWidth="1" width="9.42578125"/>
    <col min="11579" max="11579" customWidth="1" width="9.42578125"/>
    <col min="11580" max="11580" customWidth="1" width="9.42578125"/>
    <col min="11581" max="11581" customWidth="1" width="9.42578125"/>
    <col min="11582" max="11582" customWidth="1" width="9.42578125"/>
    <col min="11583" max="11583" customWidth="1" width="9.42578125"/>
    <col min="11584" max="11584" customWidth="1" width="9.42578125"/>
    <col min="11585" max="11585" customWidth="1" width="9.42578125"/>
    <col min="11586" max="11586" customWidth="1" width="9.42578125"/>
    <col min="11587" max="11587" customWidth="1" width="9.42578125"/>
    <col min="11588" max="11588" customWidth="1" width="9.42578125"/>
    <col min="11589" max="11589" customWidth="1" width="9.42578125"/>
    <col min="11590" max="11590" customWidth="1" width="9.42578125"/>
    <col min="11591" max="11591" customWidth="1" width="9.42578125"/>
    <col min="11592" max="11592" customWidth="1" width="9.42578125"/>
    <col min="11593" max="11593" customWidth="1" width="9.42578125"/>
    <col min="11594" max="11594" customWidth="1" width="9.42578125"/>
    <col min="11595" max="11595" customWidth="1" width="9.42578125"/>
    <col min="11596" max="11596" customWidth="1" width="9.42578125"/>
    <col min="11597" max="11597" customWidth="1" width="9.42578125"/>
    <col min="11598" max="11598" customWidth="1" width="9.42578125"/>
    <col min="11599" max="11599" customWidth="1" width="9.42578125"/>
    <col min="11600" max="11600" customWidth="1" width="9.42578125"/>
    <col min="11601" max="11601" customWidth="1" width="9.42578125"/>
    <col min="11602" max="11602" customWidth="1" width="9.42578125"/>
    <col min="11603" max="11603" customWidth="1" width="9.42578125"/>
    <col min="11604" max="11604" customWidth="1" width="9.42578125"/>
    <col min="11605" max="11605" customWidth="1" width="9.42578125"/>
    <col min="11606" max="11606" customWidth="1" width="9.42578125"/>
    <col min="11607" max="11607" customWidth="1" width="9.42578125"/>
    <col min="11608" max="11608" customWidth="1" width="9.42578125"/>
    <col min="11609" max="11609" customWidth="1" width="9.42578125"/>
    <col min="11610" max="11610" customWidth="1" width="9.42578125"/>
    <col min="11611" max="11611" customWidth="1" width="9.42578125"/>
    <col min="11612" max="11612" customWidth="1" width="9.42578125"/>
    <col min="11613" max="11613" customWidth="1" width="9.42578125"/>
    <col min="11614" max="11614" customWidth="1" width="9.42578125"/>
    <col min="11615" max="11615" customWidth="1" width="9.42578125"/>
    <col min="11616" max="11616" customWidth="1" width="9.42578125"/>
    <col min="11617" max="11617" customWidth="1" width="9.42578125"/>
    <col min="11618" max="11618" customWidth="1" width="9.42578125"/>
    <col min="11619" max="11619" customWidth="1" width="9.42578125"/>
    <col min="11620" max="11620" customWidth="1" width="9.42578125"/>
    <col min="11621" max="11621" customWidth="1" width="9.42578125"/>
    <col min="11622" max="11622" customWidth="1" width="9.42578125"/>
    <col min="11623" max="11623" customWidth="1" width="9.42578125"/>
    <col min="11624" max="11624" customWidth="1" width="9.42578125"/>
    <col min="11625" max="11625" customWidth="1" width="9.42578125"/>
    <col min="11626" max="11626" customWidth="1" width="9.42578125"/>
    <col min="11627" max="11627" customWidth="1" width="9.42578125"/>
    <col min="11628" max="11628" customWidth="1" width="9.42578125"/>
    <col min="11629" max="11629" customWidth="1" width="9.42578125"/>
    <col min="11630" max="11630" customWidth="1" width="9.42578125"/>
    <col min="11631" max="11631" customWidth="1" width="9.42578125"/>
    <col min="11632" max="11632" customWidth="1" width="9.42578125"/>
    <col min="11633" max="11633" customWidth="1" width="9.42578125"/>
    <col min="11634" max="11634" customWidth="1" width="9.42578125"/>
    <col min="11635" max="11635" customWidth="1" width="9.42578125"/>
    <col min="11636" max="11636" customWidth="1" width="9.42578125"/>
    <col min="11637" max="11637" customWidth="1" width="9.42578125"/>
    <col min="11638" max="11638" customWidth="1" width="9.42578125"/>
    <col min="11639" max="11639" customWidth="1" width="9.42578125"/>
    <col min="11640" max="11640" customWidth="1" width="9.42578125"/>
    <col min="11641" max="11641" customWidth="1" width="9.42578125"/>
    <col min="11642" max="11642" customWidth="1" width="9.42578125"/>
    <col min="11643" max="11643" customWidth="1" width="9.42578125"/>
    <col min="11644" max="11644" customWidth="1" width="9.42578125"/>
    <col min="11645" max="11645" customWidth="1" width="9.42578125"/>
    <col min="11646" max="11646" customWidth="1" width="9.42578125"/>
    <col min="11647" max="11647" customWidth="1" width="9.42578125"/>
    <col min="11648" max="11648" customWidth="1" width="9.42578125"/>
    <col min="11649" max="11649" customWidth="1" width="9.42578125"/>
    <col min="11650" max="11650" customWidth="1" width="9.42578125"/>
    <col min="11651" max="11651" customWidth="1" width="9.42578125"/>
    <col min="11652" max="11652" customWidth="1" width="9.42578125"/>
    <col min="11653" max="11653" customWidth="1" width="9.42578125"/>
    <col min="11654" max="11654" customWidth="1" width="9.42578125"/>
    <col min="11655" max="11655" customWidth="1" width="9.42578125"/>
    <col min="11656" max="11656" customWidth="1" width="9.42578125"/>
    <col min="11657" max="11657" customWidth="1" width="9.42578125"/>
    <col min="11658" max="11658" customWidth="1" width="9.42578125"/>
    <col min="11659" max="11659" customWidth="1" width="9.42578125"/>
    <col min="11660" max="11660" customWidth="1" width="9.42578125"/>
    <col min="11661" max="11661" customWidth="1" width="9.42578125"/>
    <col min="11662" max="11662" customWidth="1" width="9.42578125"/>
    <col min="11663" max="11663" customWidth="1" width="9.42578125"/>
    <col min="11664" max="11664" customWidth="1" width="9.42578125"/>
    <col min="11665" max="11665" customWidth="1" width="9.42578125"/>
    <col min="11666" max="11666" customWidth="1" width="9.42578125"/>
    <col min="11667" max="11667" customWidth="1" width="9.42578125"/>
    <col min="11668" max="11668" customWidth="1" width="9.42578125"/>
    <col min="11669" max="11669" customWidth="1" width="9.42578125"/>
    <col min="11670" max="11670" customWidth="1" width="9.42578125"/>
    <col min="11671" max="11671" customWidth="1" width="9.42578125"/>
    <col min="11672" max="11672" customWidth="1" width="9.42578125"/>
    <col min="11673" max="11673" customWidth="1" width="9.42578125"/>
    <col min="11674" max="11674" customWidth="1" width="9.42578125"/>
    <col min="11675" max="11675" customWidth="1" width="9.42578125"/>
    <col min="11676" max="11676" customWidth="1" width="9.42578125"/>
    <col min="11677" max="11677" customWidth="1" width="9.42578125"/>
    <col min="11678" max="11678" customWidth="1" width="9.42578125"/>
    <col min="11679" max="11679" customWidth="1" width="9.42578125"/>
    <col min="11680" max="11680" customWidth="1" width="9.42578125"/>
    <col min="11681" max="11681" customWidth="1" width="9.42578125"/>
    <col min="11682" max="11682" customWidth="1" width="9.42578125"/>
    <col min="11683" max="11683" customWidth="1" width="9.42578125"/>
    <col min="11684" max="11684" customWidth="1" width="9.42578125"/>
    <col min="11685" max="11685" customWidth="1" width="9.42578125"/>
    <col min="11686" max="11686" customWidth="1" width="9.42578125"/>
    <col min="11687" max="11687" customWidth="1" width="9.42578125"/>
    <col min="11688" max="11688" customWidth="1" width="9.42578125"/>
    <col min="11689" max="11689" customWidth="1" width="9.42578125"/>
    <col min="11690" max="11690" customWidth="1" width="9.42578125"/>
    <col min="11691" max="11691" customWidth="1" width="9.42578125"/>
    <col min="11692" max="11692" customWidth="1" width="9.42578125"/>
    <col min="11693" max="11693" customWidth="1" width="9.42578125"/>
    <col min="11694" max="11694" customWidth="1" width="9.42578125"/>
    <col min="11695" max="11695" customWidth="1" width="9.42578125"/>
    <col min="11696" max="11696" customWidth="1" width="9.42578125"/>
    <col min="11697" max="11697" customWidth="1" width="9.42578125"/>
    <col min="11698" max="11698" customWidth="1" width="9.42578125"/>
    <col min="11699" max="11699" customWidth="1" width="9.42578125"/>
    <col min="11700" max="11700" customWidth="1" width="9.42578125"/>
    <col min="11701" max="11701" customWidth="1" width="9.42578125"/>
    <col min="11702" max="11702" customWidth="1" width="9.42578125"/>
    <col min="11703" max="11703" customWidth="1" width="9.42578125"/>
    <col min="11704" max="11704" customWidth="1" width="9.42578125"/>
    <col min="11705" max="11705" customWidth="1" width="9.42578125"/>
    <col min="11706" max="11706" customWidth="1" width="9.42578125"/>
    <col min="11707" max="11707" customWidth="1" width="9.42578125"/>
    <col min="11708" max="11708" customWidth="1" width="9.42578125"/>
    <col min="11709" max="11709" customWidth="1" width="9.42578125"/>
    <col min="11710" max="11710" customWidth="1" width="9.42578125"/>
    <col min="11711" max="11711" customWidth="1" width="9.42578125"/>
    <col min="11712" max="11712" customWidth="1" width="9.42578125"/>
    <col min="11713" max="11713" customWidth="1" width="9.42578125"/>
    <col min="11714" max="11714" customWidth="1" width="9.42578125"/>
    <col min="11715" max="11715" customWidth="1" width="9.42578125"/>
    <col min="11716" max="11716" customWidth="1" width="9.42578125"/>
    <col min="11717" max="11717" customWidth="1" width="9.42578125"/>
    <col min="11718" max="11718" customWidth="1" width="9.42578125"/>
    <col min="11719" max="11719" customWidth="1" width="9.42578125"/>
    <col min="11720" max="11720" customWidth="1" width="9.42578125"/>
    <col min="11721" max="11721" customWidth="1" width="9.42578125"/>
    <col min="11722" max="11722" customWidth="1" width="9.42578125"/>
    <col min="11723" max="11723" customWidth="1" width="9.42578125"/>
    <col min="11724" max="11724" customWidth="1" width="9.42578125"/>
    <col min="11725" max="11725" customWidth="1" width="9.42578125"/>
    <col min="11726" max="11726" customWidth="1" width="9.42578125"/>
    <col min="11727" max="11727" customWidth="1" width="9.42578125"/>
    <col min="11728" max="11728" customWidth="1" width="9.42578125"/>
    <col min="11729" max="11729" customWidth="1" width="9.42578125"/>
    <col min="11730" max="11730" customWidth="1" width="9.42578125"/>
    <col min="11731" max="11731" customWidth="1" width="9.42578125"/>
    <col min="11732" max="11732" customWidth="1" width="9.42578125"/>
    <col min="11733" max="11733" customWidth="1" width="9.42578125"/>
    <col min="11734" max="11734" customWidth="1" width="9.42578125"/>
    <col min="11735" max="11735" customWidth="1" width="9.42578125"/>
    <col min="11736" max="11736" customWidth="1" width="9.42578125"/>
    <col min="11737" max="11737" customWidth="1" width="9.42578125"/>
    <col min="11738" max="11738" customWidth="1" width="9.42578125"/>
    <col min="11739" max="11739" customWidth="1" width="9.42578125"/>
    <col min="11740" max="11740" customWidth="1" width="9.42578125"/>
    <col min="11741" max="11741" customWidth="1" width="9.42578125"/>
    <col min="11742" max="11742" customWidth="1" width="9.42578125"/>
    <col min="11743" max="11743" customWidth="1" width="9.42578125"/>
    <col min="11744" max="11744" customWidth="1" width="9.42578125"/>
    <col min="11745" max="11745" customWidth="1" width="9.42578125"/>
    <col min="11746" max="11746" customWidth="1" width="9.42578125"/>
    <col min="11747" max="11747" customWidth="1" width="9.42578125"/>
    <col min="11748" max="11748" customWidth="1" width="9.42578125"/>
    <col min="11749" max="11749" customWidth="1" width="9.42578125"/>
    <col min="11750" max="11750" customWidth="1" width="9.42578125"/>
    <col min="11751" max="11751" customWidth="1" width="9.42578125"/>
    <col min="11752" max="11752" customWidth="1" width="9.42578125"/>
    <col min="11753" max="11753" customWidth="1" width="9.42578125"/>
    <col min="11754" max="11754" customWidth="1" width="9.42578125"/>
    <col min="11755" max="11755" customWidth="1" width="9.42578125"/>
    <col min="11756" max="11756" customWidth="1" width="9.42578125"/>
    <col min="11757" max="11757" customWidth="1" width="9.42578125"/>
    <col min="11758" max="11758" customWidth="1" width="9.42578125"/>
    <col min="11759" max="11759" customWidth="1" width="9.42578125"/>
    <col min="11760" max="11760" customWidth="1" width="9.42578125"/>
    <col min="11761" max="11761" customWidth="1" width="9.42578125"/>
    <col min="11762" max="11762" customWidth="1" width="9.42578125"/>
    <col min="11763" max="11763" customWidth="1" width="9.42578125"/>
    <col min="11764" max="11764" customWidth="1" width="9.42578125"/>
    <col min="11765" max="11765" customWidth="1" width="9.42578125"/>
    <col min="11766" max="11766" customWidth="1" width="9.42578125"/>
    <col min="11767" max="11767" customWidth="1" width="9.42578125"/>
    <col min="11768" max="11768" customWidth="1" width="9.42578125"/>
    <col min="11769" max="11769" customWidth="1" width="9.42578125"/>
    <col min="11770" max="11770" customWidth="1" width="9.42578125"/>
    <col min="11771" max="11771" customWidth="1" width="9.42578125"/>
    <col min="11772" max="11772" customWidth="1" width="9.42578125"/>
    <col min="11773" max="11773" customWidth="1" width="9.42578125"/>
    <col min="11774" max="11774" customWidth="1" width="9.42578125"/>
    <col min="11775" max="11775" customWidth="1" width="9.42578125"/>
    <col min="11776" max="11776" customWidth="1" width="9.42578125"/>
    <col min="11777" max="11777" customWidth="1" width="9.42578125"/>
    <col min="11778" max="11778" customWidth="1" width="9.42578125"/>
    <col min="11779" max="11779" customWidth="1" width="9.42578125"/>
    <col min="11780" max="11780" customWidth="1" width="9.42578125"/>
    <col min="11781" max="11781" customWidth="1" width="9.42578125"/>
    <col min="11782" max="11782" customWidth="1" width="9.42578125"/>
    <col min="11783" max="11783" customWidth="1" width="9.42578125"/>
    <col min="11784" max="11784" customWidth="1" width="9.42578125"/>
    <col min="11785" max="11785" customWidth="1" width="9.42578125"/>
    <col min="11786" max="11786" customWidth="1" width="9.42578125"/>
    <col min="11787" max="11787" customWidth="1" width="9.42578125"/>
    <col min="11788" max="11788" customWidth="1" width="9.42578125"/>
    <col min="11789" max="11789" customWidth="1" width="9.42578125"/>
    <col min="11790" max="11790" customWidth="1" width="9.42578125"/>
    <col min="11791" max="11791" customWidth="1" width="9.42578125"/>
    <col min="11792" max="11792" customWidth="1" width="9.42578125"/>
    <col min="11793" max="11793" customWidth="1" width="9.42578125"/>
    <col min="11794" max="11794" customWidth="1" width="9.42578125"/>
    <col min="11795" max="11795" customWidth="1" width="9.42578125"/>
    <col min="11796" max="11796" customWidth="1" width="9.42578125"/>
    <col min="11797" max="11797" customWidth="1" width="9.42578125"/>
    <col min="11798" max="11798" customWidth="1" width="9.42578125"/>
    <col min="11799" max="11799" customWidth="1" width="9.42578125"/>
    <col min="11800" max="11800" customWidth="1" width="9.42578125"/>
    <col min="11801" max="11801" customWidth="1" width="9.42578125"/>
    <col min="11802" max="11802" customWidth="1" width="9.42578125"/>
    <col min="11803" max="11803" customWidth="1" width="9.42578125"/>
    <col min="11804" max="11804" customWidth="1" width="9.42578125"/>
    <col min="11805" max="11805" customWidth="1" width="9.42578125"/>
    <col min="11806" max="11806" customWidth="1" width="9.42578125"/>
    <col min="11807" max="11807" customWidth="1" width="9.42578125"/>
    <col min="11808" max="11808" customWidth="1" width="9.42578125"/>
    <col min="11809" max="11809" customWidth="1" width="9.42578125"/>
    <col min="11810" max="11810" customWidth="1" width="9.42578125"/>
    <col min="11811" max="11811" customWidth="1" width="9.42578125"/>
    <col min="11812" max="11812" customWidth="1" width="9.42578125"/>
    <col min="11813" max="11813" customWidth="1" width="9.42578125"/>
    <col min="11814" max="11814" customWidth="1" width="9.42578125"/>
    <col min="11815" max="11815" customWidth="1" width="9.42578125"/>
    <col min="11816" max="11816" customWidth="1" width="9.42578125"/>
    <col min="11817" max="11817" customWidth="1" width="9.42578125"/>
    <col min="11818" max="11818" customWidth="1" width="9.42578125"/>
    <col min="11819" max="11819" customWidth="1" width="9.42578125"/>
    <col min="11820" max="11820" customWidth="1" width="9.42578125"/>
    <col min="11821" max="11821" customWidth="1" width="9.42578125"/>
    <col min="11822" max="11822" customWidth="1" width="9.42578125"/>
    <col min="11823" max="11823" customWidth="1" width="9.42578125"/>
    <col min="11824" max="11824" customWidth="1" width="9.42578125"/>
    <col min="11825" max="11825" customWidth="1" width="9.42578125"/>
    <col min="11826" max="11826" customWidth="1" width="9.42578125"/>
    <col min="11827" max="11827" customWidth="1" width="9.42578125"/>
    <col min="11828" max="11828" customWidth="1" width="9.42578125"/>
    <col min="11829" max="11829" customWidth="1" width="9.42578125"/>
    <col min="11830" max="11830" customWidth="1" width="9.42578125"/>
    <col min="11831" max="11831" customWidth="1" width="9.42578125"/>
    <col min="11832" max="11832" customWidth="1" width="9.42578125"/>
    <col min="11833" max="11833" customWidth="1" width="9.42578125"/>
    <col min="11834" max="11834" customWidth="1" width="9.42578125"/>
    <col min="11835" max="11835" customWidth="1" width="9.42578125"/>
    <col min="11836" max="11836" customWidth="1" width="9.42578125"/>
    <col min="11837" max="11837" customWidth="1" width="9.42578125"/>
    <col min="11838" max="11838" customWidth="1" width="9.42578125"/>
    <col min="11839" max="11839" customWidth="1" width="9.42578125"/>
    <col min="11840" max="11840" customWidth="1" width="9.42578125"/>
    <col min="11841" max="11841" customWidth="1" width="9.42578125"/>
    <col min="11842" max="11842" customWidth="1" width="9.42578125"/>
    <col min="11843" max="11843" customWidth="1" width="9.42578125"/>
    <col min="11844" max="11844" customWidth="1" width="9.42578125"/>
    <col min="11845" max="11845" customWidth="1" width="9.42578125"/>
    <col min="11846" max="11846" customWidth="1" width="9.42578125"/>
    <col min="11847" max="11847" customWidth="1" width="9.42578125"/>
    <col min="11848" max="11848" customWidth="1" width="9.42578125"/>
    <col min="11849" max="11849" customWidth="1" width="9.42578125"/>
    <col min="11850" max="11850" customWidth="1" width="9.42578125"/>
    <col min="11851" max="11851" customWidth="1" width="9.42578125"/>
    <col min="11852" max="11852" customWidth="1" width="9.42578125"/>
    <col min="11853" max="11853" customWidth="1" width="9.42578125"/>
    <col min="11854" max="11854" customWidth="1" width="9.42578125"/>
    <col min="11855" max="11855" customWidth="1" width="9.42578125"/>
    <col min="11856" max="11856" customWidth="1" width="9.42578125"/>
    <col min="11857" max="11857" customWidth="1" width="9.42578125"/>
    <col min="11858" max="11858" customWidth="1" width="9.42578125"/>
    <col min="11859" max="11859" customWidth="1" width="9.42578125"/>
    <col min="11860" max="11860" customWidth="1" width="9.42578125"/>
    <col min="11861" max="11861" customWidth="1" width="9.42578125"/>
    <col min="11862" max="11862" customWidth="1" width="9.42578125"/>
    <col min="11863" max="11863" customWidth="1" width="9.42578125"/>
    <col min="11864" max="11864" customWidth="1" width="9.42578125"/>
    <col min="11865" max="11865" customWidth="1" width="9.42578125"/>
    <col min="11866" max="11866" customWidth="1" width="9.42578125"/>
    <col min="11867" max="11867" customWidth="1" width="9.42578125"/>
    <col min="11868" max="11868" customWidth="1" width="9.42578125"/>
    <col min="11869" max="11869" customWidth="1" width="9.42578125"/>
    <col min="11870" max="11870" customWidth="1" width="9.42578125"/>
    <col min="11871" max="11871" customWidth="1" width="9.42578125"/>
    <col min="11872" max="11872" customWidth="1" width="9.42578125"/>
    <col min="11873" max="11873" customWidth="1" width="9.42578125"/>
    <col min="11874" max="11874" customWidth="1" width="9.42578125"/>
    <col min="11875" max="11875" customWidth="1" width="9.42578125"/>
    <col min="11876" max="11876" customWidth="1" width="9.42578125"/>
    <col min="11877" max="11877" customWidth="1" width="9.42578125"/>
    <col min="11878" max="11878" customWidth="1" width="9.42578125"/>
    <col min="11879" max="11879" customWidth="1" width="9.42578125"/>
    <col min="11880" max="11880" customWidth="1" width="9.42578125"/>
    <col min="11881" max="11881" customWidth="1" width="9.42578125"/>
    <col min="11882" max="11882" customWidth="1" width="9.42578125"/>
    <col min="11883" max="11883" customWidth="1" width="9.42578125"/>
    <col min="11884" max="11884" customWidth="1" width="9.42578125"/>
    <col min="11885" max="11885" customWidth="1" width="9.42578125"/>
    <col min="11886" max="11886" customWidth="1" width="9.42578125"/>
    <col min="11887" max="11887" customWidth="1" width="9.42578125"/>
    <col min="11888" max="11888" customWidth="1" width="9.42578125"/>
    <col min="11889" max="11889" customWidth="1" width="9.42578125"/>
    <col min="11890" max="11890" customWidth="1" width="9.42578125"/>
    <col min="11891" max="11891" customWidth="1" width="9.42578125"/>
    <col min="11892" max="11892" customWidth="1" width="9.42578125"/>
    <col min="11893" max="11893" customWidth="1" width="9.42578125"/>
    <col min="11894" max="11894" customWidth="1" width="9.42578125"/>
    <col min="11895" max="11895" customWidth="1" width="9.42578125"/>
    <col min="11896" max="11896" customWidth="1" width="9.42578125"/>
    <col min="11897" max="11897" customWidth="1" width="9.42578125"/>
    <col min="11898" max="11898" customWidth="1" width="9.42578125"/>
    <col min="11899" max="11899" customWidth="1" width="9.42578125"/>
    <col min="11900" max="11900" customWidth="1" width="9.42578125"/>
    <col min="11901" max="11901" customWidth="1" width="9.42578125"/>
    <col min="11902" max="11902" customWidth="1" width="9.42578125"/>
    <col min="11903" max="11903" customWidth="1" width="9.42578125"/>
    <col min="11904" max="11904" customWidth="1" width="9.42578125"/>
    <col min="11905" max="11905" customWidth="1" width="9.42578125"/>
    <col min="11906" max="11906" customWidth="1" width="9.42578125"/>
    <col min="11907" max="11907" customWidth="1" width="9.42578125"/>
    <col min="11908" max="11908" customWidth="1" width="9.42578125"/>
    <col min="11909" max="11909" customWidth="1" width="9.42578125"/>
    <col min="11910" max="11910" customWidth="1" width="9.42578125"/>
    <col min="11911" max="11911" customWidth="1" width="9.42578125"/>
    <col min="11912" max="11912" customWidth="1" width="9.42578125"/>
    <col min="11913" max="11913" customWidth="1" width="9.42578125"/>
    <col min="11914" max="11914" customWidth="1" width="9.42578125"/>
    <col min="11915" max="11915" customWidth="1" width="9.42578125"/>
    <col min="11916" max="11916" customWidth="1" width="9.42578125"/>
    <col min="11917" max="11917" customWidth="1" width="9.42578125"/>
    <col min="11918" max="11918" customWidth="1" width="9.42578125"/>
    <col min="11919" max="11919" customWidth="1" width="9.42578125"/>
    <col min="11920" max="11920" customWidth="1" width="9.42578125"/>
    <col min="11921" max="11921" customWidth="1" width="9.42578125"/>
    <col min="11922" max="11922" customWidth="1" width="9.42578125"/>
    <col min="11923" max="11923" customWidth="1" width="9.42578125"/>
    <col min="11924" max="11924" customWidth="1" width="9.42578125"/>
    <col min="11925" max="11925" customWidth="1" width="9.42578125"/>
    <col min="11926" max="11926" customWidth="1" width="9.42578125"/>
    <col min="11927" max="11927" customWidth="1" width="9.42578125"/>
    <col min="11928" max="11928" customWidth="1" width="9.42578125"/>
    <col min="11929" max="11929" customWidth="1" width="9.42578125"/>
    <col min="11930" max="11930" customWidth="1" width="9.42578125"/>
    <col min="11931" max="11931" customWidth="1" width="9.42578125"/>
    <col min="11932" max="11932" customWidth="1" width="9.42578125"/>
    <col min="11933" max="11933" customWidth="1" width="9.42578125"/>
    <col min="11934" max="11934" customWidth="1" width="9.42578125"/>
    <col min="11935" max="11935" customWidth="1" width="9.42578125"/>
    <col min="11936" max="11936" customWidth="1" width="9.42578125"/>
    <col min="11937" max="11937" customWidth="1" width="9.42578125"/>
    <col min="11938" max="11938" customWidth="1" width="9.42578125"/>
    <col min="11939" max="11939" customWidth="1" width="9.42578125"/>
    <col min="11940" max="11940" customWidth="1" width="9.42578125"/>
    <col min="11941" max="11941" customWidth="1" width="9.42578125"/>
    <col min="11942" max="11942" customWidth="1" width="9.42578125"/>
    <col min="11943" max="11943" customWidth="1" width="9.42578125"/>
    <col min="11944" max="11944" customWidth="1" width="9.42578125"/>
    <col min="11945" max="11945" customWidth="1" width="9.42578125"/>
    <col min="11946" max="11946" customWidth="1" width="9.42578125"/>
    <col min="11947" max="11947" customWidth="1" width="9.42578125"/>
    <col min="11948" max="11948" customWidth="1" width="9.42578125"/>
    <col min="11949" max="11949" customWidth="1" width="9.42578125"/>
    <col min="11950" max="11950" customWidth="1" width="9.42578125"/>
    <col min="11951" max="11951" customWidth="1" width="9.42578125"/>
    <col min="11952" max="11952" customWidth="1" width="9.42578125"/>
    <col min="11953" max="11953" customWidth="1" width="9.42578125"/>
    <col min="11954" max="11954" customWidth="1" width="9.42578125"/>
    <col min="11955" max="11955" customWidth="1" width="9.42578125"/>
    <col min="11956" max="11956" customWidth="1" width="9.42578125"/>
    <col min="11957" max="11957" customWidth="1" width="9.42578125"/>
    <col min="11958" max="11958" customWidth="1" width="9.42578125"/>
    <col min="11959" max="11959" customWidth="1" width="9.42578125"/>
    <col min="11960" max="11960" customWidth="1" width="9.42578125"/>
    <col min="11961" max="11961" customWidth="1" width="9.42578125"/>
    <col min="11962" max="11962" customWidth="1" width="9.42578125"/>
    <col min="11963" max="11963" customWidth="1" width="9.42578125"/>
    <col min="11964" max="11964" customWidth="1" width="9.42578125"/>
    <col min="11965" max="11965" customWidth="1" width="9.42578125"/>
    <col min="11966" max="11966" customWidth="1" width="9.42578125"/>
    <col min="11967" max="11967" customWidth="1" width="9.42578125"/>
    <col min="11968" max="11968" customWidth="1" width="9.42578125"/>
    <col min="11969" max="11969" customWidth="1" width="9.42578125"/>
    <col min="11970" max="11970" customWidth="1" width="9.42578125"/>
    <col min="11971" max="11971" customWidth="1" width="9.42578125"/>
    <col min="11972" max="11972" customWidth="1" width="9.42578125"/>
    <col min="11973" max="11973" customWidth="1" width="9.42578125"/>
    <col min="11974" max="11974" customWidth="1" width="9.42578125"/>
    <col min="11975" max="11975" customWidth="1" width="9.42578125"/>
    <col min="11976" max="11976" customWidth="1" width="9.42578125"/>
    <col min="11977" max="11977" customWidth="1" width="9.42578125"/>
    <col min="11978" max="11978" customWidth="1" width="9.42578125"/>
    <col min="11979" max="11979" customWidth="1" width="9.42578125"/>
    <col min="11980" max="11980" customWidth="1" width="9.42578125"/>
    <col min="11981" max="11981" customWidth="1" width="9.42578125"/>
    <col min="11982" max="11982" customWidth="1" width="9.42578125"/>
    <col min="11983" max="11983" customWidth="1" width="9.42578125"/>
    <col min="11984" max="11984" customWidth="1" width="9.42578125"/>
    <col min="11985" max="11985" customWidth="1" width="9.42578125"/>
    <col min="11986" max="11986" customWidth="1" width="9.42578125"/>
    <col min="11987" max="11987" customWidth="1" width="9.42578125"/>
    <col min="11988" max="11988" customWidth="1" width="9.42578125"/>
    <col min="11989" max="11989" customWidth="1" width="9.42578125"/>
    <col min="11990" max="11990" customWidth="1" width="9.42578125"/>
    <col min="11991" max="11991" customWidth="1" width="9.42578125"/>
    <col min="11992" max="11992" customWidth="1" width="9.42578125"/>
    <col min="11993" max="11993" customWidth="1" width="9.42578125"/>
    <col min="11994" max="11994" customWidth="1" width="9.42578125"/>
    <col min="11995" max="11995" customWidth="1" width="9.42578125"/>
    <col min="11996" max="11996" customWidth="1" width="9.42578125"/>
    <col min="11997" max="11997" customWidth="1" width="9.42578125"/>
    <col min="11998" max="11998" customWidth="1" width="9.42578125"/>
    <col min="11999" max="11999" customWidth="1" width="9.42578125"/>
    <col min="12000" max="12000" customWidth="1" width="9.42578125"/>
    <col min="12001" max="12001" customWidth="1" width="9.42578125"/>
    <col min="12002" max="12002" customWidth="1" width="9.42578125"/>
    <col min="12003" max="12003" customWidth="1" width="9.42578125"/>
    <col min="12004" max="12004" customWidth="1" width="9.42578125"/>
    <col min="12005" max="12005" customWidth="1" width="9.42578125"/>
    <col min="12006" max="12006" customWidth="1" width="9.42578125"/>
    <col min="12007" max="12007" customWidth="1" width="9.42578125"/>
    <col min="12008" max="12008" customWidth="1" width="9.42578125"/>
    <col min="12009" max="12009" customWidth="1" width="9.42578125"/>
    <col min="12010" max="12010" customWidth="1" width="9.42578125"/>
    <col min="12011" max="12011" customWidth="1" width="9.42578125"/>
    <col min="12012" max="12012" customWidth="1" width="9.42578125"/>
    <col min="12013" max="12013" customWidth="1" width="9.42578125"/>
    <col min="12014" max="12014" customWidth="1" width="9.42578125"/>
    <col min="12015" max="12015" customWidth="1" width="9.42578125"/>
    <col min="12016" max="12016" customWidth="1" width="9.42578125"/>
    <col min="12017" max="12017" customWidth="1" width="9.42578125"/>
    <col min="12018" max="12018" customWidth="1" width="9.42578125"/>
    <col min="12019" max="12019" customWidth="1" width="9.42578125"/>
    <col min="12020" max="12020" customWidth="1" width="9.42578125"/>
    <col min="12021" max="12021" customWidth="1" width="9.42578125"/>
    <col min="12022" max="12022" customWidth="1" width="9.42578125"/>
    <col min="12023" max="12023" customWidth="1" width="9.42578125"/>
    <col min="12024" max="12024" customWidth="1" width="9.42578125"/>
    <col min="12025" max="12025" customWidth="1" width="9.42578125"/>
    <col min="12026" max="12026" customWidth="1" width="9.42578125"/>
    <col min="12027" max="12027" customWidth="1" width="9.42578125"/>
    <col min="12028" max="12028" customWidth="1" width="9.42578125"/>
    <col min="12029" max="12029" customWidth="1" width="9.42578125"/>
    <col min="12030" max="12030" customWidth="1" width="9.42578125"/>
    <col min="12031" max="12031" customWidth="1" width="9.42578125"/>
    <col min="12032" max="12032" customWidth="1" width="9.42578125"/>
    <col min="12033" max="12033" customWidth="1" width="9.42578125"/>
    <col min="12034" max="12034" customWidth="1" width="9.42578125"/>
    <col min="12035" max="12035" customWidth="1" width="9.42578125"/>
    <col min="12036" max="12036" customWidth="1" width="9.42578125"/>
    <col min="12037" max="12037" customWidth="1" width="9.42578125"/>
    <col min="12038" max="12038" customWidth="1" width="9.42578125"/>
    <col min="12039" max="12039" customWidth="1" width="9.42578125"/>
    <col min="12040" max="12040" customWidth="1" width="9.42578125"/>
    <col min="12041" max="12041" customWidth="1" width="9.42578125"/>
    <col min="12042" max="12042" customWidth="1" width="9.42578125"/>
    <col min="12043" max="12043" customWidth="1" width="9.42578125"/>
    <col min="12044" max="12044" customWidth="1" width="9.42578125"/>
    <col min="12045" max="12045" customWidth="1" width="9.42578125"/>
    <col min="12046" max="12046" customWidth="1" width="9.42578125"/>
    <col min="12047" max="12047" customWidth="1" width="9.42578125"/>
    <col min="12048" max="12048" customWidth="1" width="9.42578125"/>
    <col min="12049" max="12049" customWidth="1" width="9.42578125"/>
    <col min="12050" max="12050" customWidth="1" width="9.42578125"/>
    <col min="12051" max="12051" customWidth="1" width="9.42578125"/>
    <col min="12052" max="12052" customWidth="1" width="9.42578125"/>
    <col min="12053" max="12053" customWidth="1" width="9.42578125"/>
    <col min="12054" max="12054" customWidth="1" width="9.42578125"/>
    <col min="12055" max="12055" customWidth="1" width="9.42578125"/>
    <col min="12056" max="12056" customWidth="1" width="9.42578125"/>
    <col min="12057" max="12057" customWidth="1" width="9.42578125"/>
    <col min="12058" max="12058" customWidth="1" width="9.42578125"/>
    <col min="12059" max="12059" customWidth="1" width="9.42578125"/>
    <col min="12060" max="12060" customWidth="1" width="9.42578125"/>
    <col min="12061" max="12061" customWidth="1" width="9.42578125"/>
    <col min="12062" max="12062" customWidth="1" width="9.42578125"/>
    <col min="12063" max="12063" customWidth="1" width="9.42578125"/>
    <col min="12064" max="12064" customWidth="1" width="9.42578125"/>
    <col min="12065" max="12065" customWidth="1" width="9.42578125"/>
    <col min="12066" max="12066" customWidth="1" width="9.42578125"/>
    <col min="12067" max="12067" customWidth="1" width="9.42578125"/>
    <col min="12068" max="12068" customWidth="1" width="9.42578125"/>
    <col min="12069" max="12069" customWidth="1" width="9.42578125"/>
    <col min="12070" max="12070" customWidth="1" width="9.42578125"/>
    <col min="12071" max="12071" customWidth="1" width="9.42578125"/>
    <col min="12072" max="12072" customWidth="1" width="9.42578125"/>
    <col min="12073" max="12073" customWidth="1" width="9.42578125"/>
    <col min="12074" max="12074" customWidth="1" width="9.42578125"/>
    <col min="12075" max="12075" customWidth="1" width="9.42578125"/>
    <col min="12076" max="12076" customWidth="1" width="9.42578125"/>
    <col min="12077" max="12077" customWidth="1" width="9.42578125"/>
    <col min="12078" max="12078" customWidth="1" width="9.42578125"/>
    <col min="12079" max="12079" customWidth="1" width="9.42578125"/>
    <col min="12080" max="12080" customWidth="1" width="9.42578125"/>
    <col min="12081" max="12081" customWidth="1" width="9.42578125"/>
    <col min="12082" max="12082" customWidth="1" width="9.42578125"/>
    <col min="12083" max="12083" customWidth="1" width="9.42578125"/>
    <col min="12084" max="12084" customWidth="1" width="9.42578125"/>
    <col min="12085" max="12085" customWidth="1" width="9.42578125"/>
    <col min="12086" max="12086" customWidth="1" width="9.42578125"/>
    <col min="12087" max="12087" customWidth="1" width="9.42578125"/>
    <col min="12088" max="12088" customWidth="1" width="9.42578125"/>
    <col min="12089" max="12089" customWidth="1" width="9.42578125"/>
    <col min="12090" max="12090" customWidth="1" width="9.42578125"/>
    <col min="12091" max="12091" customWidth="1" width="9.42578125"/>
    <col min="12092" max="12092" customWidth="1" width="9.42578125"/>
    <col min="12093" max="12093" customWidth="1" width="9.42578125"/>
    <col min="12094" max="12094" customWidth="1" width="9.42578125"/>
    <col min="12095" max="12095" customWidth="1" width="9.42578125"/>
    <col min="12096" max="12096" customWidth="1" width="9.42578125"/>
    <col min="12097" max="12097" customWidth="1" width="9.42578125"/>
    <col min="12098" max="12098" customWidth="1" width="9.42578125"/>
    <col min="12099" max="12099" customWidth="1" width="9.42578125"/>
    <col min="12100" max="12100" customWidth="1" width="9.42578125"/>
    <col min="12101" max="12101" customWidth="1" width="9.42578125"/>
    <col min="12102" max="12102" customWidth="1" width="9.42578125"/>
    <col min="12103" max="12103" customWidth="1" width="9.42578125"/>
    <col min="12104" max="12104" customWidth="1" width="9.42578125"/>
    <col min="12105" max="12105" customWidth="1" width="9.42578125"/>
    <col min="12106" max="12106" customWidth="1" width="9.42578125"/>
    <col min="12107" max="12107" customWidth="1" width="9.42578125"/>
    <col min="12108" max="12108" customWidth="1" width="9.42578125"/>
    <col min="12109" max="12109" customWidth="1" width="9.42578125"/>
    <col min="12110" max="12110" customWidth="1" width="9.42578125"/>
    <col min="12111" max="12111" customWidth="1" width="9.42578125"/>
    <col min="12112" max="12112" customWidth="1" width="9.42578125"/>
    <col min="12113" max="12113" customWidth="1" width="9.42578125"/>
    <col min="12114" max="12114" customWidth="1" width="9.42578125"/>
    <col min="12115" max="12115" customWidth="1" width="9.42578125"/>
    <col min="12116" max="12116" customWidth="1" width="9.42578125"/>
    <col min="12117" max="12117" customWidth="1" width="9.42578125"/>
    <col min="12118" max="12118" customWidth="1" width="9.42578125"/>
    <col min="12119" max="12119" customWidth="1" width="9.42578125"/>
    <col min="12120" max="12120" customWidth="1" width="9.42578125"/>
    <col min="12121" max="12121" customWidth="1" width="9.42578125"/>
    <col min="12122" max="12122" customWidth="1" width="9.42578125"/>
    <col min="12123" max="12123" customWidth="1" width="9.42578125"/>
    <col min="12124" max="12124" customWidth="1" width="9.42578125"/>
    <col min="12125" max="12125" customWidth="1" width="9.42578125"/>
    <col min="12126" max="12126" customWidth="1" width="9.42578125"/>
    <col min="12127" max="12127" customWidth="1" width="9.42578125"/>
    <col min="12128" max="12128" customWidth="1" width="9.42578125"/>
    <col min="12129" max="12129" customWidth="1" width="9.42578125"/>
    <col min="12130" max="12130" customWidth="1" width="9.42578125"/>
    <col min="12131" max="12131" customWidth="1" width="9.42578125"/>
    <col min="12132" max="12132" customWidth="1" width="9.42578125"/>
    <col min="12133" max="12133" customWidth="1" width="9.42578125"/>
    <col min="12134" max="12134" customWidth="1" width="9.42578125"/>
    <col min="12135" max="12135" customWidth="1" width="9.42578125"/>
    <col min="12136" max="12136" customWidth="1" width="9.42578125"/>
    <col min="12137" max="12137" customWidth="1" width="9.42578125"/>
    <col min="12138" max="12138" customWidth="1" width="9.42578125"/>
    <col min="12139" max="12139" customWidth="1" width="9.42578125"/>
    <col min="12140" max="12140" customWidth="1" width="9.42578125"/>
    <col min="12141" max="12141" customWidth="1" width="9.42578125"/>
    <col min="12142" max="12142" customWidth="1" width="9.42578125"/>
    <col min="12143" max="12143" customWidth="1" width="9.42578125"/>
    <col min="12144" max="12144" customWidth="1" width="9.42578125"/>
    <col min="12145" max="12145" customWidth="1" width="9.42578125"/>
    <col min="12146" max="12146" customWidth="1" width="9.42578125"/>
    <col min="12147" max="12147" customWidth="1" width="9.42578125"/>
    <col min="12148" max="12148" customWidth="1" width="9.42578125"/>
    <col min="12149" max="12149" customWidth="1" width="9.42578125"/>
    <col min="12150" max="12150" customWidth="1" width="9.42578125"/>
    <col min="12151" max="12151" customWidth="1" width="9.42578125"/>
    <col min="12152" max="12152" customWidth="1" width="9.42578125"/>
    <col min="12153" max="12153" customWidth="1" width="9.42578125"/>
    <col min="12154" max="12154" customWidth="1" width="9.42578125"/>
    <col min="12155" max="12155" customWidth="1" width="9.42578125"/>
    <col min="12156" max="12156" customWidth="1" width="9.42578125"/>
    <col min="12157" max="12157" customWidth="1" width="9.42578125"/>
    <col min="12158" max="12158" customWidth="1" width="9.42578125"/>
    <col min="12159" max="12159" customWidth="1" width="9.42578125"/>
    <col min="12160" max="12160" customWidth="1" width="9.42578125"/>
    <col min="12161" max="12161" customWidth="1" width="9.42578125"/>
    <col min="12162" max="12162" customWidth="1" width="9.42578125"/>
    <col min="12163" max="12163" customWidth="1" width="9.42578125"/>
    <col min="12164" max="12164" customWidth="1" width="9.42578125"/>
    <col min="12165" max="12165" customWidth="1" width="9.42578125"/>
    <col min="12166" max="12166" customWidth="1" width="9.42578125"/>
    <col min="12167" max="12167" customWidth="1" width="9.42578125"/>
    <col min="12168" max="12168" customWidth="1" width="9.42578125"/>
    <col min="12169" max="12169" customWidth="1" width="9.42578125"/>
    <col min="12170" max="12170" customWidth="1" width="9.42578125"/>
    <col min="12171" max="12171" customWidth="1" width="9.42578125"/>
    <col min="12172" max="12172" customWidth="1" width="9.42578125"/>
    <col min="12173" max="12173" customWidth="1" width="9.42578125"/>
    <col min="12174" max="12174" customWidth="1" width="9.42578125"/>
    <col min="12175" max="12175" customWidth="1" width="9.42578125"/>
    <col min="12176" max="12176" customWidth="1" width="9.42578125"/>
    <col min="12177" max="12177" customWidth="1" width="9.42578125"/>
    <col min="12178" max="12178" customWidth="1" width="9.42578125"/>
    <col min="12179" max="12179" customWidth="1" width="9.42578125"/>
    <col min="12180" max="12180" customWidth="1" width="9.42578125"/>
    <col min="12181" max="12181" customWidth="1" width="9.42578125"/>
    <col min="12182" max="12182" customWidth="1" width="9.42578125"/>
    <col min="12183" max="12183" customWidth="1" width="9.42578125"/>
    <col min="12184" max="12184" customWidth="1" width="9.42578125"/>
    <col min="12185" max="12185" customWidth="1" width="9.42578125"/>
    <col min="12186" max="12186" customWidth="1" width="9.42578125"/>
    <col min="12187" max="12187" customWidth="1" width="9.42578125"/>
    <col min="12188" max="12188" customWidth="1" width="9.42578125"/>
    <col min="12189" max="12189" customWidth="1" width="9.42578125"/>
    <col min="12190" max="12190" customWidth="1" width="9.42578125"/>
    <col min="12191" max="12191" customWidth="1" width="9.42578125"/>
    <col min="12192" max="12192" customWidth="1" width="9.42578125"/>
    <col min="12193" max="12193" customWidth="1" width="9.42578125"/>
    <col min="12194" max="12194" customWidth="1" width="9.42578125"/>
    <col min="12195" max="12195" customWidth="1" width="9.42578125"/>
    <col min="12196" max="12196" customWidth="1" width="9.42578125"/>
    <col min="12197" max="12197" customWidth="1" width="9.42578125"/>
    <col min="12198" max="12198" customWidth="1" width="9.42578125"/>
    <col min="12199" max="12199" customWidth="1" width="9.42578125"/>
    <col min="12200" max="12200" customWidth="1" width="9.42578125"/>
    <col min="12201" max="12201" customWidth="1" width="9.42578125"/>
    <col min="12202" max="12202" customWidth="1" width="9.42578125"/>
    <col min="12203" max="12203" customWidth="1" width="9.42578125"/>
    <col min="12204" max="12204" customWidth="1" width="9.42578125"/>
    <col min="12205" max="12205" customWidth="1" width="9.42578125"/>
    <col min="12206" max="12206" customWidth="1" width="9.42578125"/>
    <col min="12207" max="12207" customWidth="1" width="9.42578125"/>
    <col min="12208" max="12208" customWidth="1" width="9.42578125"/>
    <col min="12209" max="12209" customWidth="1" width="9.42578125"/>
    <col min="12210" max="12210" customWidth="1" width="9.42578125"/>
    <col min="12211" max="12211" customWidth="1" width="9.42578125"/>
    <col min="12212" max="12212" customWidth="1" width="9.42578125"/>
    <col min="12213" max="12213" customWidth="1" width="9.42578125"/>
    <col min="12214" max="12214" customWidth="1" width="9.42578125"/>
    <col min="12215" max="12215" customWidth="1" width="9.42578125"/>
    <col min="12216" max="12216" customWidth="1" width="9.42578125"/>
    <col min="12217" max="12217" customWidth="1" width="9.42578125"/>
    <col min="12218" max="12218" customWidth="1" width="9.42578125"/>
    <col min="12219" max="12219" customWidth="1" width="9.42578125"/>
    <col min="12220" max="12220" customWidth="1" width="9.42578125"/>
    <col min="12221" max="12221" customWidth="1" width="9.42578125"/>
    <col min="12222" max="12222" customWidth="1" width="9.42578125"/>
    <col min="12223" max="12223" customWidth="1" width="9.42578125"/>
    <col min="12224" max="12224" customWidth="1" width="9.42578125"/>
    <col min="12225" max="12225" customWidth="1" width="9.42578125"/>
    <col min="12226" max="12226" customWidth="1" width="9.42578125"/>
    <col min="12227" max="12227" customWidth="1" width="9.42578125"/>
    <col min="12228" max="12228" customWidth="1" width="9.42578125"/>
    <col min="12229" max="12229" customWidth="1" width="9.42578125"/>
    <col min="12230" max="12230" customWidth="1" width="9.42578125"/>
    <col min="12231" max="12231" customWidth="1" width="9.42578125"/>
    <col min="12232" max="12232" customWidth="1" width="9.42578125"/>
    <col min="12233" max="12233" customWidth="1" width="9.42578125"/>
    <col min="12234" max="12234" customWidth="1" width="9.42578125"/>
    <col min="12235" max="12235" customWidth="1" width="9.42578125"/>
    <col min="12236" max="12236" customWidth="1" width="9.42578125"/>
    <col min="12237" max="12237" customWidth="1" width="9.42578125"/>
    <col min="12238" max="12238" customWidth="1" width="9.42578125"/>
    <col min="12239" max="12239" customWidth="1" width="9.42578125"/>
    <col min="12240" max="12240" customWidth="1" width="9.42578125"/>
    <col min="12241" max="12241" customWidth="1" width="9.42578125"/>
    <col min="12242" max="12242" customWidth="1" width="9.42578125"/>
    <col min="12243" max="12243" customWidth="1" width="9.42578125"/>
    <col min="12244" max="12244" customWidth="1" width="9.42578125"/>
    <col min="12245" max="12245" customWidth="1" width="9.42578125"/>
    <col min="12246" max="12246" customWidth="1" width="9.42578125"/>
    <col min="12247" max="12247" customWidth="1" width="9.42578125"/>
    <col min="12248" max="12248" customWidth="1" width="9.42578125"/>
    <col min="12249" max="12249" customWidth="1" width="9.42578125"/>
    <col min="12250" max="12250" customWidth="1" width="9.42578125"/>
    <col min="12251" max="12251" customWidth="1" width="9.42578125"/>
    <col min="12252" max="12252" customWidth="1" width="9.42578125"/>
    <col min="12253" max="12253" customWidth="1" width="9.42578125"/>
    <col min="12254" max="12254" customWidth="1" width="9.42578125"/>
    <col min="12255" max="12255" customWidth="1" width="9.42578125"/>
    <col min="12256" max="12256" customWidth="1" width="9.42578125"/>
    <col min="12257" max="12257" customWidth="1" width="9.42578125"/>
    <col min="12258" max="12258" customWidth="1" width="9.42578125"/>
    <col min="12259" max="12259" customWidth="1" width="9.42578125"/>
    <col min="12260" max="12260" customWidth="1" width="9.42578125"/>
    <col min="12261" max="12261" customWidth="1" width="9.42578125"/>
    <col min="12262" max="12262" customWidth="1" width="9.42578125"/>
    <col min="12263" max="12263" customWidth="1" width="9.42578125"/>
    <col min="12264" max="12264" customWidth="1" width="9.42578125"/>
    <col min="12265" max="12265" customWidth="1" width="9.42578125"/>
    <col min="12266" max="12266" customWidth="1" width="9.42578125"/>
    <col min="12267" max="12267" customWidth="1" width="9.42578125"/>
    <col min="12268" max="12268" customWidth="1" width="9.42578125"/>
    <col min="12269" max="12269" customWidth="1" width="9.42578125"/>
    <col min="12270" max="12270" customWidth="1" width="9.42578125"/>
    <col min="12271" max="12271" customWidth="1" width="9.42578125"/>
    <col min="12272" max="12272" customWidth="1" width="9.42578125"/>
    <col min="12273" max="12273" customWidth="1" width="9.42578125"/>
    <col min="12274" max="12274" customWidth="1" width="9.42578125"/>
    <col min="12275" max="12275" customWidth="1" width="9.42578125"/>
    <col min="12276" max="12276" customWidth="1" width="9.42578125"/>
    <col min="12277" max="12277" customWidth="1" width="9.42578125"/>
    <col min="12278" max="12278" customWidth="1" width="9.42578125"/>
    <col min="12279" max="12279" customWidth="1" width="9.42578125"/>
    <col min="12280" max="12280" customWidth="1" width="9.42578125"/>
    <col min="12281" max="12281" customWidth="1" width="9.42578125"/>
    <col min="12282" max="12282" customWidth="1" width="9.42578125"/>
    <col min="12283" max="12283" customWidth="1" width="9.42578125"/>
    <col min="12284" max="12284" customWidth="1" width="9.42578125"/>
    <col min="12285" max="12285" customWidth="1" width="9.42578125"/>
    <col min="12286" max="12286" customWidth="1" width="9.42578125"/>
    <col min="12287" max="12287" customWidth="1" width="9.42578125"/>
    <col min="12288" max="12288" customWidth="1" width="9.42578125"/>
    <col min="12289" max="12289" customWidth="1" width="9.42578125"/>
    <col min="12290" max="12290" customWidth="1" width="9.42578125"/>
    <col min="12291" max="12291" customWidth="1" width="9.42578125"/>
    <col min="12292" max="12292" customWidth="1" width="9.42578125"/>
    <col min="12293" max="12293" customWidth="1" width="9.42578125"/>
    <col min="12294" max="12294" customWidth="1" width="9.42578125"/>
    <col min="12295" max="12295" customWidth="1" width="9.42578125"/>
    <col min="12296" max="12296" customWidth="1" width="9.42578125"/>
    <col min="12297" max="12297" customWidth="1" width="9.42578125"/>
    <col min="12298" max="12298" customWidth="1" width="9.42578125"/>
    <col min="12299" max="12299" customWidth="1" width="9.42578125"/>
    <col min="12300" max="12300" customWidth="1" width="9.42578125"/>
    <col min="12301" max="12301" customWidth="1" width="9.42578125"/>
    <col min="12302" max="12302" customWidth="1" width="9.42578125"/>
    <col min="12303" max="12303" customWidth="1" width="9.42578125"/>
    <col min="12304" max="12304" customWidth="1" width="9.42578125"/>
    <col min="12305" max="12305" customWidth="1" width="9.42578125"/>
    <col min="12306" max="12306" customWidth="1" width="9.42578125"/>
    <col min="12307" max="12307" customWidth="1" width="9.42578125"/>
    <col min="12308" max="12308" customWidth="1" width="9.42578125"/>
    <col min="12309" max="12309" customWidth="1" width="9.42578125"/>
    <col min="12310" max="12310" customWidth="1" width="9.42578125"/>
    <col min="12311" max="12311" customWidth="1" width="9.42578125"/>
    <col min="12312" max="12312" customWidth="1" width="9.42578125"/>
    <col min="12313" max="12313" customWidth="1" width="9.42578125"/>
    <col min="12314" max="12314" customWidth="1" width="9.42578125"/>
    <col min="12315" max="12315" customWidth="1" width="9.42578125"/>
    <col min="12316" max="12316" customWidth="1" width="9.42578125"/>
    <col min="12317" max="12317" customWidth="1" width="9.42578125"/>
    <col min="12318" max="12318" customWidth="1" width="9.42578125"/>
    <col min="12319" max="12319" customWidth="1" width="9.42578125"/>
    <col min="12320" max="12320" customWidth="1" width="9.42578125"/>
    <col min="12321" max="12321" customWidth="1" width="9.42578125"/>
    <col min="12322" max="12322" customWidth="1" width="9.42578125"/>
    <col min="12323" max="12323" customWidth="1" width="9.42578125"/>
    <col min="12324" max="12324" customWidth="1" width="9.42578125"/>
    <col min="12325" max="12325" customWidth="1" width="9.42578125"/>
    <col min="12326" max="12326" customWidth="1" width="9.42578125"/>
    <col min="12327" max="12327" customWidth="1" width="9.42578125"/>
    <col min="12328" max="12328" customWidth="1" width="9.42578125"/>
    <col min="12329" max="12329" customWidth="1" width="9.42578125"/>
    <col min="12330" max="12330" customWidth="1" width="9.42578125"/>
    <col min="12331" max="12331" customWidth="1" width="9.42578125"/>
    <col min="12332" max="12332" customWidth="1" width="9.42578125"/>
    <col min="12333" max="12333" customWidth="1" width="9.42578125"/>
    <col min="12334" max="12334" customWidth="1" width="9.42578125"/>
    <col min="12335" max="12335" customWidth="1" width="9.42578125"/>
    <col min="12336" max="12336" customWidth="1" width="9.42578125"/>
    <col min="12337" max="12337" customWidth="1" width="9.42578125"/>
    <col min="12338" max="12338" customWidth="1" width="9.42578125"/>
    <col min="12339" max="12339" customWidth="1" width="9.42578125"/>
    <col min="12340" max="12340" customWidth="1" width="9.42578125"/>
    <col min="12341" max="12341" customWidth="1" width="9.42578125"/>
    <col min="12342" max="12342" customWidth="1" width="9.42578125"/>
    <col min="12343" max="12343" customWidth="1" width="9.42578125"/>
    <col min="12344" max="12344" customWidth="1" width="9.42578125"/>
    <col min="12345" max="12345" customWidth="1" width="9.42578125"/>
    <col min="12346" max="12346" customWidth="1" width="9.42578125"/>
    <col min="12347" max="12347" customWidth="1" width="9.42578125"/>
    <col min="12348" max="12348" customWidth="1" width="9.42578125"/>
    <col min="12349" max="12349" customWidth="1" width="9.42578125"/>
    <col min="12350" max="12350" customWidth="1" width="9.42578125"/>
    <col min="12351" max="12351" customWidth="1" width="9.42578125"/>
    <col min="12352" max="12352" customWidth="1" width="9.42578125"/>
    <col min="12353" max="12353" customWidth="1" width="9.42578125"/>
    <col min="12354" max="12354" customWidth="1" width="9.42578125"/>
    <col min="12355" max="12355" customWidth="1" width="9.42578125"/>
    <col min="12356" max="12356" customWidth="1" width="9.42578125"/>
    <col min="12357" max="12357" customWidth="1" width="9.42578125"/>
    <col min="12358" max="12358" customWidth="1" width="9.42578125"/>
    <col min="12359" max="12359" customWidth="1" width="9.42578125"/>
    <col min="12360" max="12360" customWidth="1" width="9.42578125"/>
    <col min="12361" max="12361" customWidth="1" width="9.42578125"/>
    <col min="12362" max="12362" customWidth="1" width="9.42578125"/>
    <col min="12363" max="12363" customWidth="1" width="9.42578125"/>
    <col min="12364" max="12364" customWidth="1" width="9.42578125"/>
    <col min="12365" max="12365" customWidth="1" width="9.42578125"/>
    <col min="12366" max="12366" customWidth="1" width="9.42578125"/>
    <col min="12367" max="12367" customWidth="1" width="9.42578125"/>
    <col min="12368" max="12368" customWidth="1" width="9.42578125"/>
    <col min="12369" max="12369" customWidth="1" width="9.42578125"/>
    <col min="12370" max="12370" customWidth="1" width="9.42578125"/>
    <col min="12371" max="12371" customWidth="1" width="9.42578125"/>
    <col min="12372" max="12372" customWidth="1" width="9.42578125"/>
    <col min="12373" max="12373" customWidth="1" width="9.42578125"/>
    <col min="12374" max="12374" customWidth="1" width="9.42578125"/>
    <col min="12375" max="12375" customWidth="1" width="9.42578125"/>
    <col min="12376" max="12376" customWidth="1" width="9.42578125"/>
    <col min="12377" max="12377" customWidth="1" width="9.42578125"/>
    <col min="12378" max="12378" customWidth="1" width="9.42578125"/>
    <col min="12379" max="12379" customWidth="1" width="9.42578125"/>
    <col min="12380" max="12380" customWidth="1" width="9.42578125"/>
    <col min="12381" max="12381" customWidth="1" width="9.42578125"/>
    <col min="12382" max="12382" customWidth="1" width="9.42578125"/>
    <col min="12383" max="12383" customWidth="1" width="9.42578125"/>
    <col min="12384" max="12384" customWidth="1" width="9.42578125"/>
    <col min="12385" max="12385" customWidth="1" width="9.42578125"/>
    <col min="12386" max="12386" customWidth="1" width="9.42578125"/>
    <col min="12387" max="12387" customWidth="1" width="9.42578125"/>
    <col min="12388" max="12388" customWidth="1" width="9.42578125"/>
    <col min="12389" max="12389" customWidth="1" width="9.42578125"/>
    <col min="12390" max="12390" customWidth="1" width="9.42578125"/>
    <col min="12391" max="12391" customWidth="1" width="9.42578125"/>
    <col min="12392" max="12392" customWidth="1" width="9.42578125"/>
    <col min="12393" max="12393" customWidth="1" width="9.42578125"/>
    <col min="12394" max="12394" customWidth="1" width="9.42578125"/>
    <col min="12395" max="12395" customWidth="1" width="9.42578125"/>
    <col min="12396" max="12396" customWidth="1" width="9.42578125"/>
    <col min="12397" max="12397" customWidth="1" width="9.42578125"/>
    <col min="12398" max="12398" customWidth="1" width="9.42578125"/>
    <col min="12399" max="12399" customWidth="1" width="9.42578125"/>
    <col min="12400" max="12400" customWidth="1" width="9.42578125"/>
    <col min="12401" max="12401" customWidth="1" width="9.42578125"/>
    <col min="12402" max="12402" customWidth="1" width="9.42578125"/>
    <col min="12403" max="12403" customWidth="1" width="9.42578125"/>
    <col min="12404" max="12404" customWidth="1" width="9.42578125"/>
    <col min="12405" max="12405" customWidth="1" width="9.42578125"/>
    <col min="12406" max="12406" customWidth="1" width="9.42578125"/>
    <col min="12407" max="12407" customWidth="1" width="9.42578125"/>
    <col min="12408" max="12408" customWidth="1" width="9.42578125"/>
    <col min="12409" max="12409" customWidth="1" width="9.42578125"/>
    <col min="12410" max="12410" customWidth="1" width="9.42578125"/>
    <col min="12411" max="12411" customWidth="1" width="9.42578125"/>
    <col min="12412" max="12412" customWidth="1" width="9.42578125"/>
    <col min="12413" max="12413" customWidth="1" width="9.42578125"/>
    <col min="12414" max="12414" customWidth="1" width="9.42578125"/>
    <col min="12415" max="12415" customWidth="1" width="9.42578125"/>
    <col min="12416" max="12416" customWidth="1" width="9.42578125"/>
    <col min="12417" max="12417" customWidth="1" width="9.42578125"/>
    <col min="12418" max="12418" customWidth="1" width="9.42578125"/>
    <col min="12419" max="12419" customWidth="1" width="9.42578125"/>
    <col min="12420" max="12420" customWidth="1" width="9.42578125"/>
    <col min="12421" max="12421" customWidth="1" width="9.42578125"/>
    <col min="12422" max="12422" customWidth="1" width="9.42578125"/>
    <col min="12423" max="12423" customWidth="1" width="9.42578125"/>
    <col min="12424" max="12424" customWidth="1" width="9.42578125"/>
    <col min="12425" max="12425" customWidth="1" width="9.42578125"/>
    <col min="12426" max="12426" customWidth="1" width="9.42578125"/>
    <col min="12427" max="12427" customWidth="1" width="9.42578125"/>
    <col min="12428" max="12428" customWidth="1" width="9.42578125"/>
    <col min="12429" max="12429" customWidth="1" width="9.42578125"/>
    <col min="12430" max="12430" customWidth="1" width="9.42578125"/>
    <col min="12431" max="12431" customWidth="1" width="9.42578125"/>
    <col min="12432" max="12432" customWidth="1" width="9.42578125"/>
    <col min="12433" max="12433" customWidth="1" width="9.42578125"/>
    <col min="12434" max="12434" customWidth="1" width="9.42578125"/>
    <col min="12435" max="12435" customWidth="1" width="9.42578125"/>
    <col min="12436" max="12436" customWidth="1" width="9.42578125"/>
    <col min="12437" max="12437" customWidth="1" width="9.42578125"/>
    <col min="12438" max="12438" customWidth="1" width="9.42578125"/>
    <col min="12439" max="12439" customWidth="1" width="9.42578125"/>
    <col min="12440" max="12440" customWidth="1" width="9.42578125"/>
    <col min="12441" max="12441" customWidth="1" width="9.42578125"/>
    <col min="12442" max="12442" customWidth="1" width="9.42578125"/>
    <col min="12443" max="12443" customWidth="1" width="9.42578125"/>
    <col min="12444" max="12444" customWidth="1" width="9.42578125"/>
    <col min="12445" max="12445" customWidth="1" width="9.42578125"/>
    <col min="12446" max="12446" customWidth="1" width="9.42578125"/>
    <col min="12447" max="12447" customWidth="1" width="9.42578125"/>
    <col min="12448" max="12448" customWidth="1" width="9.42578125"/>
    <col min="12449" max="12449" customWidth="1" width="9.42578125"/>
    <col min="12450" max="12450" customWidth="1" width="9.42578125"/>
    <col min="12451" max="12451" customWidth="1" width="9.42578125"/>
    <col min="12452" max="12452" customWidth="1" width="9.42578125"/>
    <col min="12453" max="12453" customWidth="1" width="9.42578125"/>
    <col min="12454" max="12454" customWidth="1" width="9.42578125"/>
    <col min="12455" max="12455" customWidth="1" width="9.42578125"/>
    <col min="12456" max="12456" customWidth="1" width="9.42578125"/>
    <col min="12457" max="12457" customWidth="1" width="9.42578125"/>
    <col min="12458" max="12458" customWidth="1" width="9.42578125"/>
    <col min="12459" max="12459" customWidth="1" width="9.42578125"/>
    <col min="12460" max="12460" customWidth="1" width="9.42578125"/>
    <col min="12461" max="12461" customWidth="1" width="9.42578125"/>
    <col min="12462" max="12462" customWidth="1" width="9.42578125"/>
    <col min="12463" max="12463" customWidth="1" width="9.42578125"/>
    <col min="12464" max="12464" customWidth="1" width="9.42578125"/>
    <col min="12465" max="12465" customWidth="1" width="9.42578125"/>
    <col min="12466" max="12466" customWidth="1" width="9.42578125"/>
    <col min="12467" max="12467" customWidth="1" width="9.42578125"/>
    <col min="12468" max="12468" customWidth="1" width="9.42578125"/>
    <col min="12469" max="12469" customWidth="1" width="9.42578125"/>
    <col min="12470" max="12470" customWidth="1" width="9.42578125"/>
    <col min="12471" max="12471" customWidth="1" width="9.42578125"/>
    <col min="12472" max="12472" customWidth="1" width="9.42578125"/>
    <col min="12473" max="12473" customWidth="1" width="9.42578125"/>
    <col min="12474" max="12474" customWidth="1" width="9.42578125"/>
    <col min="12475" max="12475" customWidth="1" width="9.42578125"/>
    <col min="12476" max="12476" customWidth="1" width="9.42578125"/>
    <col min="12477" max="12477" customWidth="1" width="9.42578125"/>
    <col min="12478" max="12478" customWidth="1" width="9.42578125"/>
    <col min="12479" max="12479" customWidth="1" width="9.42578125"/>
    <col min="12480" max="12480" customWidth="1" width="9.42578125"/>
    <col min="12481" max="12481" customWidth="1" width="9.42578125"/>
    <col min="12482" max="12482" customWidth="1" width="9.42578125"/>
    <col min="12483" max="12483" customWidth="1" width="9.42578125"/>
    <col min="12484" max="12484" customWidth="1" width="9.42578125"/>
    <col min="12485" max="12485" customWidth="1" width="9.42578125"/>
    <col min="12486" max="12486" customWidth="1" width="9.42578125"/>
    <col min="12487" max="12487" customWidth="1" width="9.42578125"/>
    <col min="12488" max="12488" customWidth="1" width="9.42578125"/>
    <col min="12489" max="12489" customWidth="1" width="9.42578125"/>
    <col min="12490" max="12490" customWidth="1" width="9.42578125"/>
    <col min="12491" max="12491" customWidth="1" width="9.42578125"/>
    <col min="12492" max="12492" customWidth="1" width="9.42578125"/>
    <col min="12493" max="12493" customWidth="1" width="9.42578125"/>
    <col min="12494" max="12494" customWidth="1" width="9.42578125"/>
    <col min="12495" max="12495" customWidth="1" width="9.42578125"/>
    <col min="12496" max="12496" customWidth="1" width="9.42578125"/>
    <col min="12497" max="12497" customWidth="1" width="9.42578125"/>
    <col min="12498" max="12498" customWidth="1" width="9.42578125"/>
    <col min="12499" max="12499" customWidth="1" width="9.42578125"/>
    <col min="12500" max="12500" customWidth="1" width="9.42578125"/>
    <col min="12501" max="12501" customWidth="1" width="9.42578125"/>
    <col min="12502" max="12502" customWidth="1" width="9.42578125"/>
    <col min="12503" max="12503" customWidth="1" width="9.42578125"/>
    <col min="12504" max="12504" customWidth="1" width="9.42578125"/>
    <col min="12505" max="12505" customWidth="1" width="9.42578125"/>
    <col min="12506" max="12506" customWidth="1" width="9.42578125"/>
    <col min="12507" max="12507" customWidth="1" width="9.42578125"/>
    <col min="12508" max="12508" customWidth="1" width="9.42578125"/>
    <col min="12509" max="12509" customWidth="1" width="9.42578125"/>
    <col min="12510" max="12510" customWidth="1" width="9.42578125"/>
    <col min="12511" max="12511" customWidth="1" width="9.42578125"/>
    <col min="12512" max="12512" customWidth="1" width="9.42578125"/>
    <col min="12513" max="12513" customWidth="1" width="9.42578125"/>
    <col min="12514" max="12514" customWidth="1" width="9.42578125"/>
    <col min="12515" max="12515" customWidth="1" width="9.42578125"/>
    <col min="12516" max="12516" customWidth="1" width="9.42578125"/>
    <col min="12517" max="12517" customWidth="1" width="9.42578125"/>
    <col min="12518" max="12518" customWidth="1" width="9.42578125"/>
    <col min="12519" max="12519" customWidth="1" width="9.42578125"/>
    <col min="12520" max="12520" customWidth="1" width="9.42578125"/>
    <col min="12521" max="12521" customWidth="1" width="9.42578125"/>
    <col min="12522" max="12522" customWidth="1" width="9.42578125"/>
    <col min="12523" max="12523" customWidth="1" width="9.42578125"/>
    <col min="12524" max="12524" customWidth="1" width="9.42578125"/>
    <col min="12525" max="12525" customWidth="1" width="9.42578125"/>
    <col min="12526" max="12526" customWidth="1" width="9.42578125"/>
    <col min="12527" max="12527" customWidth="1" width="9.42578125"/>
    <col min="12528" max="12528" customWidth="1" width="9.42578125"/>
    <col min="12529" max="12529" customWidth="1" width="9.42578125"/>
    <col min="12530" max="12530" customWidth="1" width="9.42578125"/>
    <col min="12531" max="12531" customWidth="1" width="9.42578125"/>
    <col min="12532" max="12532" customWidth="1" width="9.42578125"/>
    <col min="12533" max="12533" customWidth="1" width="9.42578125"/>
    <col min="12534" max="12534" customWidth="1" width="9.42578125"/>
    <col min="12535" max="12535" customWidth="1" width="9.42578125"/>
    <col min="12536" max="12536" customWidth="1" width="9.42578125"/>
    <col min="12537" max="12537" customWidth="1" width="9.42578125"/>
    <col min="12538" max="12538" customWidth="1" width="9.42578125"/>
    <col min="12539" max="12539" customWidth="1" width="9.42578125"/>
    <col min="12540" max="12540" customWidth="1" width="9.42578125"/>
    <col min="12541" max="12541" customWidth="1" width="9.42578125"/>
    <col min="12542" max="12542" customWidth="1" width="9.42578125"/>
    <col min="12543" max="12543" customWidth="1" width="9.42578125"/>
    <col min="12544" max="12544" customWidth="1" width="9.42578125"/>
    <col min="12545" max="12545" customWidth="1" width="9.42578125"/>
    <col min="12546" max="12546" customWidth="1" width="9.42578125"/>
    <col min="12547" max="12547" customWidth="1" width="9.42578125"/>
    <col min="12548" max="12548" customWidth="1" width="9.42578125"/>
    <col min="12549" max="12549" customWidth="1" width="9.42578125"/>
    <col min="12550" max="12550" customWidth="1" width="9.42578125"/>
    <col min="12551" max="12551" customWidth="1" width="9.42578125"/>
    <col min="12552" max="12552" customWidth="1" width="9.42578125"/>
    <col min="12553" max="12553" customWidth="1" width="9.42578125"/>
    <col min="12554" max="12554" customWidth="1" width="9.42578125"/>
    <col min="12555" max="12555" customWidth="1" width="9.42578125"/>
    <col min="12556" max="12556" customWidth="1" width="9.42578125"/>
    <col min="12557" max="12557" customWidth="1" width="9.42578125"/>
    <col min="12558" max="12558" customWidth="1" width="9.42578125"/>
    <col min="12559" max="12559" customWidth="1" width="9.42578125"/>
    <col min="12560" max="12560" customWidth="1" width="9.42578125"/>
    <col min="12561" max="12561" customWidth="1" width="9.42578125"/>
    <col min="12562" max="12562" customWidth="1" width="9.42578125"/>
    <col min="12563" max="12563" customWidth="1" width="9.42578125"/>
    <col min="12564" max="12564" customWidth="1" width="9.42578125"/>
    <col min="12565" max="12565" customWidth="1" width="9.42578125"/>
    <col min="12566" max="12566" customWidth="1" width="9.42578125"/>
    <col min="12567" max="12567" customWidth="1" width="9.42578125"/>
    <col min="12568" max="12568" customWidth="1" width="9.42578125"/>
    <col min="12569" max="12569" customWidth="1" width="9.42578125"/>
    <col min="12570" max="12570" customWidth="1" width="9.42578125"/>
    <col min="12571" max="12571" customWidth="1" width="9.42578125"/>
    <col min="12572" max="12572" customWidth="1" width="9.42578125"/>
    <col min="12573" max="12573" customWidth="1" width="9.42578125"/>
    <col min="12574" max="12574" customWidth="1" width="9.42578125"/>
    <col min="12575" max="12575" customWidth="1" width="9.42578125"/>
    <col min="12576" max="12576" customWidth="1" width="9.42578125"/>
    <col min="12577" max="12577" customWidth="1" width="9.42578125"/>
    <col min="12578" max="12578" customWidth="1" width="9.42578125"/>
    <col min="12579" max="12579" customWidth="1" width="9.42578125"/>
    <col min="12580" max="12580" customWidth="1" width="9.42578125"/>
    <col min="12581" max="12581" customWidth="1" width="9.42578125"/>
    <col min="12582" max="12582" customWidth="1" width="9.42578125"/>
    <col min="12583" max="12583" customWidth="1" width="9.42578125"/>
    <col min="12584" max="12584" customWidth="1" width="9.42578125"/>
    <col min="12585" max="12585" customWidth="1" width="9.42578125"/>
    <col min="12586" max="12586" customWidth="1" width="9.42578125"/>
    <col min="12587" max="12587" customWidth="1" width="9.42578125"/>
    <col min="12588" max="12588" customWidth="1" width="9.42578125"/>
    <col min="12589" max="12589" customWidth="1" width="9.42578125"/>
    <col min="12590" max="12590" customWidth="1" width="9.42578125"/>
    <col min="12591" max="12591" customWidth="1" width="9.42578125"/>
    <col min="12592" max="12592" customWidth="1" width="9.42578125"/>
    <col min="12593" max="12593" customWidth="1" width="9.42578125"/>
    <col min="12594" max="12594" customWidth="1" width="9.42578125"/>
    <col min="12595" max="12595" customWidth="1" width="9.42578125"/>
    <col min="12596" max="12596" customWidth="1" width="9.42578125"/>
    <col min="12597" max="12597" customWidth="1" width="9.42578125"/>
    <col min="12598" max="12598" customWidth="1" width="9.42578125"/>
    <col min="12599" max="12599" customWidth="1" width="9.42578125"/>
    <col min="12600" max="12600" customWidth="1" width="9.42578125"/>
    <col min="12601" max="12601" customWidth="1" width="9.42578125"/>
    <col min="12602" max="12602" customWidth="1" width="9.42578125"/>
    <col min="12603" max="12603" customWidth="1" width="9.42578125"/>
    <col min="12604" max="12604" customWidth="1" width="9.42578125"/>
    <col min="12605" max="12605" customWidth="1" width="9.42578125"/>
    <col min="12606" max="12606" customWidth="1" width="9.42578125"/>
    <col min="12607" max="12607" customWidth="1" width="9.42578125"/>
    <col min="12608" max="12608" customWidth="1" width="9.42578125"/>
    <col min="12609" max="12609" customWidth="1" width="9.42578125"/>
    <col min="12610" max="12610" customWidth="1" width="9.42578125"/>
    <col min="12611" max="12611" customWidth="1" width="9.42578125"/>
    <col min="12612" max="12612" customWidth="1" width="9.42578125"/>
    <col min="12613" max="12613" customWidth="1" width="9.42578125"/>
    <col min="12614" max="12614" customWidth="1" width="9.42578125"/>
    <col min="12615" max="12615" customWidth="1" width="9.42578125"/>
    <col min="12616" max="12616" customWidth="1" width="9.42578125"/>
    <col min="12617" max="12617" customWidth="1" width="9.42578125"/>
    <col min="12618" max="12618" customWidth="1" width="9.42578125"/>
    <col min="12619" max="12619" customWidth="1" width="9.42578125"/>
    <col min="12620" max="12620" customWidth="1" width="9.42578125"/>
    <col min="12621" max="12621" customWidth="1" width="9.42578125"/>
    <col min="12622" max="12622" customWidth="1" width="9.42578125"/>
    <col min="12623" max="12623" customWidth="1" width="9.42578125"/>
    <col min="12624" max="12624" customWidth="1" width="9.42578125"/>
    <col min="12625" max="12625" customWidth="1" width="9.42578125"/>
    <col min="12626" max="12626" customWidth="1" width="9.42578125"/>
    <col min="12627" max="12627" customWidth="1" width="9.42578125"/>
    <col min="12628" max="12628" customWidth="1" width="9.42578125"/>
    <col min="12629" max="12629" customWidth="1" width="9.42578125"/>
    <col min="12630" max="12630" customWidth="1" width="9.42578125"/>
    <col min="12631" max="12631" customWidth="1" width="9.42578125"/>
    <col min="12632" max="12632" customWidth="1" width="9.42578125"/>
    <col min="12633" max="12633" customWidth="1" width="9.42578125"/>
    <col min="12634" max="12634" customWidth="1" width="9.42578125"/>
    <col min="12635" max="12635" customWidth="1" width="9.42578125"/>
    <col min="12636" max="12636" customWidth="1" width="9.42578125"/>
    <col min="12637" max="12637" customWidth="1" width="9.42578125"/>
    <col min="12638" max="12638" customWidth="1" width="9.42578125"/>
    <col min="12639" max="12639" customWidth="1" width="9.42578125"/>
    <col min="12640" max="12640" customWidth="1" width="9.42578125"/>
    <col min="12641" max="12641" customWidth="1" width="9.42578125"/>
    <col min="12642" max="12642" customWidth="1" width="9.42578125"/>
    <col min="12643" max="12643" customWidth="1" width="9.42578125"/>
    <col min="12644" max="12644" customWidth="1" width="9.42578125"/>
    <col min="12645" max="12645" customWidth="1" width="9.42578125"/>
    <col min="12646" max="12646" customWidth="1" width="9.42578125"/>
    <col min="12647" max="12647" customWidth="1" width="9.42578125"/>
    <col min="12648" max="12648" customWidth="1" width="9.42578125"/>
    <col min="12649" max="12649" customWidth="1" width="9.42578125"/>
    <col min="12650" max="12650" customWidth="1" width="9.42578125"/>
    <col min="12651" max="12651" customWidth="1" width="9.42578125"/>
    <col min="12652" max="12652" customWidth="1" width="9.42578125"/>
    <col min="12653" max="12653" customWidth="1" width="9.42578125"/>
    <col min="12654" max="12654" customWidth="1" width="9.42578125"/>
    <col min="12655" max="12655" customWidth="1" width="9.42578125"/>
    <col min="12656" max="12656" customWidth="1" width="9.42578125"/>
    <col min="12657" max="12657" customWidth="1" width="9.42578125"/>
    <col min="12658" max="12658" customWidth="1" width="9.42578125"/>
    <col min="12659" max="12659" customWidth="1" width="9.42578125"/>
    <col min="12660" max="12660" customWidth="1" width="9.42578125"/>
    <col min="12661" max="12661" customWidth="1" width="9.42578125"/>
    <col min="12662" max="12662" customWidth="1" width="9.42578125"/>
    <col min="12663" max="12663" customWidth="1" width="9.42578125"/>
    <col min="12664" max="12664" customWidth="1" width="9.42578125"/>
    <col min="12665" max="12665" customWidth="1" width="9.42578125"/>
    <col min="12666" max="12666" customWidth="1" width="9.42578125"/>
    <col min="12667" max="12667" customWidth="1" width="9.42578125"/>
    <col min="12668" max="12668" customWidth="1" width="9.42578125"/>
    <col min="12669" max="12669" customWidth="1" width="9.42578125"/>
    <col min="12670" max="12670" customWidth="1" width="9.42578125"/>
    <col min="12671" max="12671" customWidth="1" width="9.42578125"/>
    <col min="12672" max="12672" customWidth="1" width="9.42578125"/>
    <col min="12673" max="12673" customWidth="1" width="9.42578125"/>
    <col min="12674" max="12674" customWidth="1" width="9.42578125"/>
    <col min="12675" max="12675" customWidth="1" width="9.42578125"/>
    <col min="12676" max="12676" customWidth="1" width="9.42578125"/>
    <col min="12677" max="12677" customWidth="1" width="9.42578125"/>
    <col min="12678" max="12678" customWidth="1" width="9.42578125"/>
    <col min="12679" max="12679" customWidth="1" width="9.42578125"/>
    <col min="12680" max="12680" customWidth="1" width="9.42578125"/>
    <col min="12681" max="12681" customWidth="1" width="9.42578125"/>
    <col min="12682" max="12682" customWidth="1" width="9.42578125"/>
    <col min="12683" max="12683" customWidth="1" width="9.42578125"/>
    <col min="12684" max="12684" customWidth="1" width="9.42578125"/>
    <col min="12685" max="12685" customWidth="1" width="9.42578125"/>
    <col min="12686" max="12686" customWidth="1" width="9.42578125"/>
    <col min="12687" max="12687" customWidth="1" width="9.42578125"/>
    <col min="12688" max="12688" customWidth="1" width="9.42578125"/>
    <col min="12689" max="12689" customWidth="1" width="9.42578125"/>
    <col min="12690" max="12690" customWidth="1" width="9.42578125"/>
    <col min="12691" max="12691" customWidth="1" width="9.42578125"/>
    <col min="12692" max="12692" customWidth="1" width="9.42578125"/>
    <col min="12693" max="12693" customWidth="1" width="9.42578125"/>
    <col min="12694" max="12694" customWidth="1" width="9.42578125"/>
    <col min="12695" max="12695" customWidth="1" width="9.42578125"/>
    <col min="12696" max="12696" customWidth="1" width="9.42578125"/>
    <col min="12697" max="12697" customWidth="1" width="9.42578125"/>
    <col min="12698" max="12698" customWidth="1" width="9.42578125"/>
    <col min="12699" max="12699" customWidth="1" width="9.42578125"/>
    <col min="12700" max="12700" customWidth="1" width="9.42578125"/>
    <col min="12701" max="12701" customWidth="1" width="9.42578125"/>
    <col min="12702" max="12702" customWidth="1" width="9.42578125"/>
    <col min="12703" max="12703" customWidth="1" width="9.42578125"/>
    <col min="12704" max="12704" customWidth="1" width="9.42578125"/>
    <col min="12705" max="12705" customWidth="1" width="9.42578125"/>
    <col min="12706" max="12706" customWidth="1" width="9.42578125"/>
    <col min="12707" max="12707" customWidth="1" width="9.42578125"/>
    <col min="12708" max="12708" customWidth="1" width="9.42578125"/>
    <col min="12709" max="12709" customWidth="1" width="9.42578125"/>
    <col min="12710" max="12710" customWidth="1" width="9.42578125"/>
    <col min="12711" max="12711" customWidth="1" width="9.42578125"/>
    <col min="12712" max="12712" customWidth="1" width="9.42578125"/>
    <col min="12713" max="12713" customWidth="1" width="9.42578125"/>
    <col min="12714" max="12714" customWidth="1" width="9.42578125"/>
    <col min="12715" max="12715" customWidth="1" width="9.42578125"/>
    <col min="12716" max="12716" customWidth="1" width="9.42578125"/>
    <col min="12717" max="12717" customWidth="1" width="9.42578125"/>
    <col min="12718" max="12718" customWidth="1" width="9.42578125"/>
    <col min="12719" max="12719" customWidth="1" width="9.42578125"/>
    <col min="12720" max="12720" customWidth="1" width="9.42578125"/>
    <col min="12721" max="12721" customWidth="1" width="9.42578125"/>
    <col min="12722" max="12722" customWidth="1" width="9.42578125"/>
    <col min="12723" max="12723" customWidth="1" width="9.42578125"/>
    <col min="12724" max="12724" customWidth="1" width="9.42578125"/>
    <col min="12725" max="12725" customWidth="1" width="9.42578125"/>
    <col min="12726" max="12726" customWidth="1" width="9.42578125"/>
    <col min="12727" max="12727" customWidth="1" width="9.42578125"/>
    <col min="12728" max="12728" customWidth="1" width="9.42578125"/>
    <col min="12729" max="12729" customWidth="1" width="9.42578125"/>
    <col min="12730" max="12730" customWidth="1" width="9.42578125"/>
    <col min="12731" max="12731" customWidth="1" width="9.42578125"/>
    <col min="12732" max="12732" customWidth="1" width="9.42578125"/>
    <col min="12733" max="12733" customWidth="1" width="9.42578125"/>
    <col min="12734" max="12734" customWidth="1" width="9.42578125"/>
    <col min="12735" max="12735" customWidth="1" width="9.42578125"/>
    <col min="12736" max="12736" customWidth="1" width="9.42578125"/>
    <col min="12737" max="12737" customWidth="1" width="9.42578125"/>
    <col min="12738" max="12738" customWidth="1" width="9.42578125"/>
    <col min="12739" max="12739" customWidth="1" width="9.42578125"/>
    <col min="12740" max="12740" customWidth="1" width="9.42578125"/>
    <col min="12741" max="12741" customWidth="1" width="9.42578125"/>
    <col min="12742" max="12742" customWidth="1" width="9.42578125"/>
    <col min="12743" max="12743" customWidth="1" width="9.42578125"/>
    <col min="12744" max="12744" customWidth="1" width="9.42578125"/>
    <col min="12745" max="12745" customWidth="1" width="9.42578125"/>
    <col min="12746" max="12746" customWidth="1" width="9.42578125"/>
    <col min="12747" max="12747" customWidth="1" width="9.42578125"/>
    <col min="12748" max="12748" customWidth="1" width="9.42578125"/>
    <col min="12749" max="12749" customWidth="1" width="9.42578125"/>
    <col min="12750" max="12750" customWidth="1" width="9.42578125"/>
    <col min="12751" max="12751" customWidth="1" width="9.42578125"/>
    <col min="12752" max="12752" customWidth="1" width="9.42578125"/>
    <col min="12753" max="12753" customWidth="1" width="9.42578125"/>
    <col min="12754" max="12754" customWidth="1" width="9.42578125"/>
    <col min="12755" max="12755" customWidth="1" width="9.42578125"/>
    <col min="12756" max="12756" customWidth="1" width="9.42578125"/>
    <col min="12757" max="12757" customWidth="1" width="9.42578125"/>
    <col min="12758" max="12758" customWidth="1" width="9.42578125"/>
    <col min="12759" max="12759" customWidth="1" width="9.42578125"/>
    <col min="12760" max="12760" customWidth="1" width="9.42578125"/>
    <col min="12761" max="12761" customWidth="1" width="9.42578125"/>
    <col min="12762" max="12762" customWidth="1" width="9.42578125"/>
    <col min="12763" max="12763" customWidth="1" width="9.42578125"/>
    <col min="12764" max="12764" customWidth="1" width="9.42578125"/>
    <col min="12765" max="12765" customWidth="1" width="9.42578125"/>
    <col min="12766" max="12766" customWidth="1" width="9.42578125"/>
    <col min="12767" max="12767" customWidth="1" width="9.42578125"/>
    <col min="12768" max="12768" customWidth="1" width="9.42578125"/>
    <col min="12769" max="12769" customWidth="1" width="9.42578125"/>
    <col min="12770" max="12770" customWidth="1" width="9.42578125"/>
    <col min="12771" max="12771" customWidth="1" width="9.42578125"/>
    <col min="12772" max="12772" customWidth="1" width="9.42578125"/>
    <col min="12773" max="12773" customWidth="1" width="9.42578125"/>
    <col min="12774" max="12774" customWidth="1" width="9.42578125"/>
    <col min="12775" max="12775" customWidth="1" width="9.42578125"/>
    <col min="12776" max="12776" customWidth="1" width="9.42578125"/>
    <col min="12777" max="12777" customWidth="1" width="9.42578125"/>
    <col min="12778" max="12778" customWidth="1" width="9.42578125"/>
    <col min="12779" max="12779" customWidth="1" width="9.42578125"/>
    <col min="12780" max="12780" customWidth="1" width="9.42578125"/>
    <col min="12781" max="12781" customWidth="1" width="9.42578125"/>
    <col min="12782" max="12782" customWidth="1" width="9.42578125"/>
    <col min="12783" max="12783" customWidth="1" width="9.42578125"/>
    <col min="12784" max="12784" customWidth="1" width="9.42578125"/>
    <col min="12785" max="12785" customWidth="1" width="9.42578125"/>
    <col min="12786" max="12786" customWidth="1" width="9.42578125"/>
    <col min="12787" max="12787" customWidth="1" width="9.42578125"/>
    <col min="12788" max="12788" customWidth="1" width="9.42578125"/>
    <col min="12789" max="12789" customWidth="1" width="9.42578125"/>
    <col min="12790" max="12790" customWidth="1" width="9.42578125"/>
    <col min="12791" max="12791" customWidth="1" width="9.42578125"/>
    <col min="12792" max="12792" customWidth="1" width="9.42578125"/>
    <col min="12793" max="12793" customWidth="1" width="9.42578125"/>
    <col min="12794" max="12794" customWidth="1" width="9.42578125"/>
    <col min="12795" max="12795" customWidth="1" width="9.42578125"/>
    <col min="12796" max="12796" customWidth="1" width="9.42578125"/>
    <col min="12797" max="12797" customWidth="1" width="9.42578125"/>
    <col min="12798" max="12798" customWidth="1" width="9.42578125"/>
    <col min="12799" max="12799" customWidth="1" width="9.42578125"/>
    <col min="12800" max="12800" customWidth="1" width="9.42578125"/>
    <col min="12801" max="12801" customWidth="1" width="9.42578125"/>
    <col min="12802" max="12802" customWidth="1" width="9.42578125"/>
    <col min="12803" max="12803" customWidth="1" width="9.42578125"/>
    <col min="12804" max="12804" customWidth="1" width="9.42578125"/>
    <col min="12805" max="12805" customWidth="1" width="9.42578125"/>
    <col min="12806" max="12806" customWidth="1" width="9.42578125"/>
    <col min="12807" max="12807" customWidth="1" width="9.42578125"/>
    <col min="12808" max="12808" customWidth="1" width="9.42578125"/>
    <col min="12809" max="12809" customWidth="1" width="9.42578125"/>
    <col min="12810" max="12810" customWidth="1" width="9.42578125"/>
    <col min="12811" max="12811" customWidth="1" width="9.42578125"/>
    <col min="12812" max="12812" customWidth="1" width="9.42578125"/>
    <col min="12813" max="12813" customWidth="1" width="9.42578125"/>
    <col min="12814" max="12814" customWidth="1" width="9.42578125"/>
    <col min="12815" max="12815" customWidth="1" width="9.42578125"/>
    <col min="12816" max="12816" customWidth="1" width="9.42578125"/>
    <col min="12817" max="12817" customWidth="1" width="9.42578125"/>
    <col min="12818" max="12818" customWidth="1" width="9.42578125"/>
    <col min="12819" max="12819" customWidth="1" width="9.42578125"/>
    <col min="12820" max="12820" customWidth="1" width="9.42578125"/>
    <col min="12821" max="12821" customWidth="1" width="9.42578125"/>
    <col min="12822" max="12822" customWidth="1" width="9.42578125"/>
    <col min="12823" max="12823" customWidth="1" width="9.42578125"/>
    <col min="12824" max="12824" customWidth="1" width="9.42578125"/>
    <col min="12825" max="12825" customWidth="1" width="9.42578125"/>
    <col min="12826" max="12826" customWidth="1" width="9.42578125"/>
    <col min="12827" max="12827" customWidth="1" width="9.42578125"/>
    <col min="12828" max="12828" customWidth="1" width="9.42578125"/>
    <col min="12829" max="12829" customWidth="1" width="9.42578125"/>
    <col min="12830" max="12830" customWidth="1" width="9.42578125"/>
    <col min="12831" max="12831" customWidth="1" width="9.42578125"/>
    <col min="12832" max="12832" customWidth="1" width="9.42578125"/>
    <col min="12833" max="12833" customWidth="1" width="9.42578125"/>
    <col min="12834" max="12834" customWidth="1" width="9.42578125"/>
    <col min="12835" max="12835" customWidth="1" width="9.42578125"/>
    <col min="12836" max="12836" customWidth="1" width="9.42578125"/>
    <col min="12837" max="12837" customWidth="1" width="9.42578125"/>
    <col min="12838" max="12838" customWidth="1" width="9.42578125"/>
    <col min="12839" max="12839" customWidth="1" width="9.42578125"/>
    <col min="12840" max="12840" customWidth="1" width="9.42578125"/>
    <col min="12841" max="12841" customWidth="1" width="9.42578125"/>
    <col min="12842" max="12842" customWidth="1" width="9.42578125"/>
    <col min="12843" max="12843" customWidth="1" width="9.42578125"/>
    <col min="12844" max="12844" customWidth="1" width="9.42578125"/>
    <col min="12845" max="12845" customWidth="1" width="9.42578125"/>
    <col min="12846" max="12846" customWidth="1" width="9.42578125"/>
    <col min="12847" max="12847" customWidth="1" width="9.42578125"/>
    <col min="12848" max="12848" customWidth="1" width="9.42578125"/>
    <col min="12849" max="12849" customWidth="1" width="9.42578125"/>
    <col min="12850" max="12850" customWidth="1" width="9.42578125"/>
    <col min="12851" max="12851" customWidth="1" width="9.42578125"/>
    <col min="12852" max="12852" customWidth="1" width="9.42578125"/>
    <col min="12853" max="12853" customWidth="1" width="9.42578125"/>
    <col min="12854" max="12854" customWidth="1" width="9.42578125"/>
    <col min="12855" max="12855" customWidth="1" width="9.42578125"/>
    <col min="12856" max="12856" customWidth="1" width="9.42578125"/>
    <col min="12857" max="12857" customWidth="1" width="9.42578125"/>
    <col min="12858" max="12858" customWidth="1" width="9.42578125"/>
    <col min="12859" max="12859" customWidth="1" width="9.42578125"/>
    <col min="12860" max="12860" customWidth="1" width="9.42578125"/>
    <col min="12861" max="12861" customWidth="1" width="9.42578125"/>
    <col min="12862" max="12862" customWidth="1" width="9.42578125"/>
    <col min="12863" max="12863" customWidth="1" width="9.42578125"/>
    <col min="12864" max="12864" customWidth="1" width="9.42578125"/>
    <col min="12865" max="12865" customWidth="1" width="9.42578125"/>
    <col min="12866" max="12866" customWidth="1" width="9.42578125"/>
    <col min="12867" max="12867" customWidth="1" width="9.42578125"/>
    <col min="12868" max="12868" customWidth="1" width="9.42578125"/>
    <col min="12869" max="12869" customWidth="1" width="9.42578125"/>
    <col min="12870" max="12870" customWidth="1" width="9.42578125"/>
    <col min="12871" max="12871" customWidth="1" width="9.42578125"/>
    <col min="12872" max="12872" customWidth="1" width="9.42578125"/>
    <col min="12873" max="12873" customWidth="1" width="9.42578125"/>
    <col min="12874" max="12874" customWidth="1" width="9.42578125"/>
    <col min="12875" max="12875" customWidth="1" width="9.42578125"/>
    <col min="12876" max="12876" customWidth="1" width="9.42578125"/>
    <col min="12877" max="12877" customWidth="1" width="9.42578125"/>
    <col min="12878" max="12878" customWidth="1" width="9.42578125"/>
    <col min="12879" max="12879" customWidth="1" width="9.42578125"/>
    <col min="12880" max="12880" customWidth="1" width="9.42578125"/>
    <col min="12881" max="12881" customWidth="1" width="9.42578125"/>
    <col min="12882" max="12882" customWidth="1" width="9.42578125"/>
    <col min="12883" max="12883" customWidth="1" width="9.42578125"/>
    <col min="12884" max="12884" customWidth="1" width="9.42578125"/>
    <col min="12885" max="12885" customWidth="1" width="9.42578125"/>
    <col min="12886" max="12886" customWidth="1" width="9.42578125"/>
    <col min="12887" max="12887" customWidth="1" width="9.42578125"/>
    <col min="12888" max="12888" customWidth="1" width="9.42578125"/>
    <col min="12889" max="12889" customWidth="1" width="9.42578125"/>
    <col min="12890" max="12890" customWidth="1" width="9.42578125"/>
    <col min="12891" max="12891" customWidth="1" width="9.42578125"/>
    <col min="12892" max="12892" customWidth="1" width="9.42578125"/>
    <col min="12893" max="12893" customWidth="1" width="9.42578125"/>
    <col min="12894" max="12894" customWidth="1" width="9.42578125"/>
    <col min="12895" max="12895" customWidth="1" width="9.42578125"/>
    <col min="12896" max="12896" customWidth="1" width="9.42578125"/>
    <col min="12897" max="12897" customWidth="1" width="9.42578125"/>
    <col min="12898" max="12898" customWidth="1" width="9.42578125"/>
    <col min="12899" max="12899" customWidth="1" width="9.42578125"/>
    <col min="12900" max="12900" customWidth="1" width="9.42578125"/>
    <col min="12901" max="12901" customWidth="1" width="9.42578125"/>
    <col min="12902" max="12902" customWidth="1" width="9.42578125"/>
    <col min="12903" max="12903" customWidth="1" width="9.42578125"/>
    <col min="12904" max="12904" customWidth="1" width="9.42578125"/>
    <col min="12905" max="12905" customWidth="1" width="9.42578125"/>
    <col min="12906" max="12906" customWidth="1" width="9.42578125"/>
    <col min="12907" max="12907" customWidth="1" width="9.42578125"/>
    <col min="12908" max="12908" customWidth="1" width="9.42578125"/>
    <col min="12909" max="12909" customWidth="1" width="9.42578125"/>
    <col min="12910" max="12910" customWidth="1" width="9.42578125"/>
    <col min="12911" max="12911" customWidth="1" width="9.42578125"/>
    <col min="12912" max="12912" customWidth="1" width="9.42578125"/>
    <col min="12913" max="12913" customWidth="1" width="9.42578125"/>
    <col min="12914" max="12914" customWidth="1" width="9.42578125"/>
    <col min="12915" max="12915" customWidth="1" width="9.42578125"/>
    <col min="12916" max="12916" customWidth="1" width="9.42578125"/>
    <col min="12917" max="12917" customWidth="1" width="9.42578125"/>
    <col min="12918" max="12918" customWidth="1" width="9.42578125"/>
    <col min="12919" max="12919" customWidth="1" width="9.42578125"/>
    <col min="12920" max="12920" customWidth="1" width="9.42578125"/>
    <col min="12921" max="12921" customWidth="1" width="9.42578125"/>
    <col min="12922" max="12922" customWidth="1" width="9.42578125"/>
    <col min="12923" max="12923" customWidth="1" width="9.42578125"/>
    <col min="12924" max="12924" customWidth="1" width="9.42578125"/>
    <col min="12925" max="12925" customWidth="1" width="9.42578125"/>
    <col min="12926" max="12926" customWidth="1" width="9.42578125"/>
    <col min="12927" max="12927" customWidth="1" width="9.42578125"/>
    <col min="12928" max="12928" customWidth="1" width="9.42578125"/>
    <col min="12929" max="12929" customWidth="1" width="9.42578125"/>
    <col min="12930" max="12930" customWidth="1" width="9.42578125"/>
    <col min="12931" max="12931" customWidth="1" width="9.42578125"/>
    <col min="12932" max="12932" customWidth="1" width="9.42578125"/>
    <col min="12933" max="12933" customWidth="1" width="9.42578125"/>
    <col min="12934" max="12934" customWidth="1" width="9.42578125"/>
    <col min="12935" max="12935" customWidth="1" width="9.42578125"/>
    <col min="12936" max="12936" customWidth="1" width="9.42578125"/>
    <col min="12937" max="12937" customWidth="1" width="9.42578125"/>
    <col min="12938" max="12938" customWidth="1" width="9.42578125"/>
    <col min="12939" max="12939" customWidth="1" width="9.42578125"/>
    <col min="12940" max="12940" customWidth="1" width="9.42578125"/>
    <col min="12941" max="12941" customWidth="1" width="9.42578125"/>
    <col min="12942" max="12942" customWidth="1" width="9.42578125"/>
    <col min="12943" max="12943" customWidth="1" width="9.42578125"/>
    <col min="12944" max="12944" customWidth="1" width="9.42578125"/>
    <col min="12945" max="12945" customWidth="1" width="9.42578125"/>
    <col min="12946" max="12946" customWidth="1" width="9.42578125"/>
    <col min="12947" max="12947" customWidth="1" width="9.42578125"/>
    <col min="12948" max="12948" customWidth="1" width="9.42578125"/>
    <col min="12949" max="12949" customWidth="1" width="9.42578125"/>
    <col min="12950" max="12950" customWidth="1" width="9.42578125"/>
    <col min="12951" max="12951" customWidth="1" width="9.42578125"/>
    <col min="12952" max="12952" customWidth="1" width="9.42578125"/>
    <col min="12953" max="12953" customWidth="1" width="9.42578125"/>
    <col min="12954" max="12954" customWidth="1" width="9.42578125"/>
    <col min="12955" max="12955" customWidth="1" width="9.42578125"/>
    <col min="12956" max="12956" customWidth="1" width="9.42578125"/>
    <col min="12957" max="12957" customWidth="1" width="9.42578125"/>
    <col min="12958" max="12958" customWidth="1" width="9.42578125"/>
    <col min="12959" max="12959" customWidth="1" width="9.42578125"/>
    <col min="12960" max="12960" customWidth="1" width="9.42578125"/>
    <col min="12961" max="12961" customWidth="1" width="9.42578125"/>
    <col min="12962" max="12962" customWidth="1" width="9.42578125"/>
    <col min="12963" max="12963" customWidth="1" width="9.42578125"/>
    <col min="12964" max="12964" customWidth="1" width="9.42578125"/>
    <col min="12965" max="12965" customWidth="1" width="9.42578125"/>
    <col min="12966" max="12966" customWidth="1" width="9.42578125"/>
    <col min="12967" max="12967" customWidth="1" width="9.42578125"/>
    <col min="12968" max="12968" customWidth="1" width="9.42578125"/>
    <col min="12969" max="12969" customWidth="1" width="9.42578125"/>
    <col min="12970" max="12970" customWidth="1" width="9.42578125"/>
    <col min="12971" max="12971" customWidth="1" width="9.42578125"/>
    <col min="12972" max="12972" customWidth="1" width="9.42578125"/>
    <col min="12973" max="12973" customWidth="1" width="9.42578125"/>
    <col min="12974" max="12974" customWidth="1" width="9.42578125"/>
    <col min="12975" max="12975" customWidth="1" width="9.42578125"/>
    <col min="12976" max="12976" customWidth="1" width="9.42578125"/>
    <col min="12977" max="12977" customWidth="1" width="9.42578125"/>
    <col min="12978" max="12978" customWidth="1" width="9.42578125"/>
    <col min="12979" max="12979" customWidth="1" width="9.42578125"/>
    <col min="12980" max="12980" customWidth="1" width="9.42578125"/>
    <col min="12981" max="12981" customWidth="1" width="9.42578125"/>
    <col min="12982" max="12982" customWidth="1" width="9.42578125"/>
    <col min="12983" max="12983" customWidth="1" width="9.42578125"/>
    <col min="12984" max="12984" customWidth="1" width="9.42578125"/>
    <col min="12985" max="12985" customWidth="1" width="9.42578125"/>
    <col min="12986" max="12986" customWidth="1" width="9.42578125"/>
    <col min="12987" max="12987" customWidth="1" width="9.42578125"/>
    <col min="12988" max="12988" customWidth="1" width="9.42578125"/>
    <col min="12989" max="12989" customWidth="1" width="9.42578125"/>
    <col min="12990" max="12990" customWidth="1" width="9.42578125"/>
    <col min="12991" max="12991" customWidth="1" width="9.42578125"/>
    <col min="12992" max="12992" customWidth="1" width="9.42578125"/>
    <col min="12993" max="12993" customWidth="1" width="9.42578125"/>
    <col min="12994" max="12994" customWidth="1" width="9.42578125"/>
    <col min="12995" max="12995" customWidth="1" width="9.42578125"/>
    <col min="12996" max="12996" customWidth="1" width="9.42578125"/>
    <col min="12997" max="12997" customWidth="1" width="9.42578125"/>
    <col min="12998" max="12998" customWidth="1" width="9.42578125"/>
    <col min="12999" max="12999" customWidth="1" width="9.42578125"/>
    <col min="13000" max="13000" customWidth="1" width="9.42578125"/>
    <col min="13001" max="13001" customWidth="1" width="9.42578125"/>
    <col min="13002" max="13002" customWidth="1" width="9.42578125"/>
    <col min="13003" max="13003" customWidth="1" width="9.42578125"/>
    <col min="13004" max="13004" customWidth="1" width="9.42578125"/>
    <col min="13005" max="13005" customWidth="1" width="9.42578125"/>
    <col min="13006" max="13006" customWidth="1" width="9.42578125"/>
    <col min="13007" max="13007" customWidth="1" width="9.42578125"/>
    <col min="13008" max="13008" customWidth="1" width="9.42578125"/>
    <col min="13009" max="13009" customWidth="1" width="9.42578125"/>
    <col min="13010" max="13010" customWidth="1" width="9.42578125"/>
    <col min="13011" max="13011" customWidth="1" width="9.42578125"/>
    <col min="13012" max="13012" customWidth="1" width="9.42578125"/>
    <col min="13013" max="13013" customWidth="1" width="9.42578125"/>
    <col min="13014" max="13014" customWidth="1" width="9.42578125"/>
    <col min="13015" max="13015" customWidth="1" width="9.42578125"/>
    <col min="13016" max="13016" customWidth="1" width="9.42578125"/>
    <col min="13017" max="13017" customWidth="1" width="9.42578125"/>
    <col min="13018" max="13018" customWidth="1" width="9.42578125"/>
    <col min="13019" max="13019" customWidth="1" width="9.42578125"/>
    <col min="13020" max="13020" customWidth="1" width="9.42578125"/>
    <col min="13021" max="13021" customWidth="1" width="9.42578125"/>
    <col min="13022" max="13022" customWidth="1" width="9.42578125"/>
    <col min="13023" max="13023" customWidth="1" width="9.42578125"/>
    <col min="13024" max="13024" customWidth="1" width="9.42578125"/>
    <col min="13025" max="13025" customWidth="1" width="9.42578125"/>
    <col min="13026" max="13026" customWidth="1" width="9.42578125"/>
    <col min="13027" max="13027" customWidth="1" width="9.42578125"/>
    <col min="13028" max="13028" customWidth="1" width="9.42578125"/>
    <col min="13029" max="13029" customWidth="1" width="9.42578125"/>
    <col min="13030" max="13030" customWidth="1" width="9.42578125"/>
    <col min="13031" max="13031" customWidth="1" width="9.42578125"/>
    <col min="13032" max="13032" customWidth="1" width="9.42578125"/>
    <col min="13033" max="13033" customWidth="1" width="9.42578125"/>
    <col min="13034" max="13034" customWidth="1" width="9.42578125"/>
    <col min="13035" max="13035" customWidth="1" width="9.42578125"/>
    <col min="13036" max="13036" customWidth="1" width="9.42578125"/>
    <col min="13037" max="13037" customWidth="1" width="9.42578125"/>
    <col min="13038" max="13038" customWidth="1" width="9.42578125"/>
    <col min="13039" max="13039" customWidth="1" width="9.42578125"/>
    <col min="13040" max="13040" customWidth="1" width="9.42578125"/>
    <col min="13041" max="13041" customWidth="1" width="9.42578125"/>
    <col min="13042" max="13042" customWidth="1" width="9.42578125"/>
    <col min="13043" max="13043" customWidth="1" width="9.42578125"/>
    <col min="13044" max="13044" customWidth="1" width="9.42578125"/>
    <col min="13045" max="13045" customWidth="1" width="9.42578125"/>
    <col min="13046" max="13046" customWidth="1" width="9.42578125"/>
    <col min="13047" max="13047" customWidth="1" width="9.42578125"/>
    <col min="13048" max="13048" customWidth="1" width="9.42578125"/>
    <col min="13049" max="13049" customWidth="1" width="9.42578125"/>
    <col min="13050" max="13050" customWidth="1" width="9.42578125"/>
    <col min="13051" max="13051" customWidth="1" width="9.42578125"/>
    <col min="13052" max="13052" customWidth="1" width="9.42578125"/>
    <col min="13053" max="13053" customWidth="1" width="9.42578125"/>
    <col min="13054" max="13054" customWidth="1" width="9.42578125"/>
    <col min="13055" max="13055" customWidth="1" width="9.42578125"/>
    <col min="13056" max="13056" customWidth="1" width="9.42578125"/>
    <col min="13057" max="13057" customWidth="1" width="9.42578125"/>
    <col min="13058" max="13058" customWidth="1" width="9.42578125"/>
    <col min="13059" max="13059" customWidth="1" width="9.42578125"/>
    <col min="13060" max="13060" customWidth="1" width="9.42578125"/>
    <col min="13061" max="13061" customWidth="1" width="9.42578125"/>
    <col min="13062" max="13062" customWidth="1" width="9.42578125"/>
    <col min="13063" max="13063" customWidth="1" width="9.42578125"/>
    <col min="13064" max="13064" customWidth="1" width="9.42578125"/>
    <col min="13065" max="13065" customWidth="1" width="9.42578125"/>
    <col min="13066" max="13066" customWidth="1" width="9.42578125"/>
    <col min="13067" max="13067" customWidth="1" width="9.42578125"/>
    <col min="13068" max="13068" customWidth="1" width="9.42578125"/>
    <col min="13069" max="13069" customWidth="1" width="9.42578125"/>
    <col min="13070" max="13070" customWidth="1" width="9.42578125"/>
    <col min="13071" max="13071" customWidth="1" width="9.42578125"/>
    <col min="13072" max="13072" customWidth="1" width="9.42578125"/>
    <col min="13073" max="13073" customWidth="1" width="9.42578125"/>
    <col min="13074" max="13074" customWidth="1" width="9.42578125"/>
    <col min="13075" max="13075" customWidth="1" width="9.42578125"/>
    <col min="13076" max="13076" customWidth="1" width="9.42578125"/>
    <col min="13077" max="13077" customWidth="1" width="9.42578125"/>
    <col min="13078" max="13078" customWidth="1" width="9.42578125"/>
    <col min="13079" max="13079" customWidth="1" width="9.42578125"/>
    <col min="13080" max="13080" customWidth="1" width="9.42578125"/>
    <col min="13081" max="13081" customWidth="1" width="9.42578125"/>
    <col min="13082" max="13082" customWidth="1" width="9.42578125"/>
    <col min="13083" max="13083" customWidth="1" width="9.42578125"/>
    <col min="13084" max="13084" customWidth="1" width="9.42578125"/>
    <col min="13085" max="13085" customWidth="1" width="9.42578125"/>
    <col min="13086" max="13086" customWidth="1" width="9.42578125"/>
    <col min="13087" max="13087" customWidth="1" width="9.42578125"/>
    <col min="13088" max="13088" customWidth="1" width="9.42578125"/>
    <col min="13089" max="13089" customWidth="1" width="9.42578125"/>
    <col min="13090" max="13090" customWidth="1" width="9.42578125"/>
    <col min="13091" max="13091" customWidth="1" width="9.42578125"/>
    <col min="13092" max="13092" customWidth="1" width="9.42578125"/>
    <col min="13093" max="13093" customWidth="1" width="9.42578125"/>
    <col min="13094" max="13094" customWidth="1" width="9.42578125"/>
    <col min="13095" max="13095" customWidth="1" width="9.42578125"/>
    <col min="13096" max="13096" customWidth="1" width="9.42578125"/>
    <col min="13097" max="13097" customWidth="1" width="9.42578125"/>
    <col min="13098" max="13098" customWidth="1" width="9.42578125"/>
    <col min="13099" max="13099" customWidth="1" width="9.42578125"/>
    <col min="13100" max="13100" customWidth="1" width="9.42578125"/>
    <col min="13101" max="13101" customWidth="1" width="9.42578125"/>
    <col min="13102" max="13102" customWidth="1" width="9.42578125"/>
    <col min="13103" max="13103" customWidth="1" width="9.42578125"/>
    <col min="13104" max="13104" customWidth="1" width="9.42578125"/>
    <col min="13105" max="13105" customWidth="1" width="9.42578125"/>
    <col min="13106" max="13106" customWidth="1" width="9.42578125"/>
    <col min="13107" max="13107" customWidth="1" width="9.42578125"/>
    <col min="13108" max="13108" customWidth="1" width="9.42578125"/>
    <col min="13109" max="13109" customWidth="1" width="9.42578125"/>
    <col min="13110" max="13110" customWidth="1" width="9.42578125"/>
    <col min="13111" max="13111" customWidth="1" width="9.42578125"/>
    <col min="13112" max="13112" customWidth="1" width="9.42578125"/>
    <col min="13113" max="13113" customWidth="1" width="9.42578125"/>
    <col min="13114" max="13114" customWidth="1" width="9.42578125"/>
    <col min="13115" max="13115" customWidth="1" width="9.42578125"/>
    <col min="13116" max="13116" customWidth="1" width="9.42578125"/>
    <col min="13117" max="13117" customWidth="1" width="9.42578125"/>
    <col min="13118" max="13118" customWidth="1" width="9.42578125"/>
    <col min="13119" max="13119" customWidth="1" width="9.42578125"/>
    <col min="13120" max="13120" customWidth="1" width="9.42578125"/>
    <col min="13121" max="13121" customWidth="1" width="9.42578125"/>
    <col min="13122" max="13122" customWidth="1" width="9.42578125"/>
    <col min="13123" max="13123" customWidth="1" width="9.42578125"/>
    <col min="13124" max="13124" customWidth="1" width="9.42578125"/>
    <col min="13125" max="13125" customWidth="1" width="9.42578125"/>
    <col min="13126" max="13126" customWidth="1" width="9.42578125"/>
    <col min="13127" max="13127" customWidth="1" width="9.42578125"/>
    <col min="13128" max="13128" customWidth="1" width="9.42578125"/>
    <col min="13129" max="13129" customWidth="1" width="9.42578125"/>
    <col min="13130" max="13130" customWidth="1" width="9.42578125"/>
    <col min="13131" max="13131" customWidth="1" width="9.42578125"/>
    <col min="13132" max="13132" customWidth="1" width="9.42578125"/>
    <col min="13133" max="13133" customWidth="1" width="9.42578125"/>
    <col min="13134" max="13134" customWidth="1" width="9.42578125"/>
    <col min="13135" max="13135" customWidth="1" width="9.42578125"/>
    <col min="13136" max="13136" customWidth="1" width="9.42578125"/>
    <col min="13137" max="13137" customWidth="1" width="9.42578125"/>
    <col min="13138" max="13138" customWidth="1" width="9.42578125"/>
    <col min="13139" max="13139" customWidth="1" width="9.42578125"/>
    <col min="13140" max="13140" customWidth="1" width="9.42578125"/>
    <col min="13141" max="13141" customWidth="1" width="9.42578125"/>
    <col min="13142" max="13142" customWidth="1" width="9.42578125"/>
    <col min="13143" max="13143" customWidth="1" width="9.42578125"/>
    <col min="13144" max="13144" customWidth="1" width="9.42578125"/>
    <col min="13145" max="13145" customWidth="1" width="9.42578125"/>
    <col min="13146" max="13146" customWidth="1" width="9.42578125"/>
    <col min="13147" max="13147" customWidth="1" width="9.42578125"/>
    <col min="13148" max="13148" customWidth="1" width="9.42578125"/>
    <col min="13149" max="13149" customWidth="1" width="9.42578125"/>
    <col min="13150" max="13150" customWidth="1" width="9.42578125"/>
    <col min="13151" max="13151" customWidth="1" width="9.42578125"/>
    <col min="13152" max="13152" customWidth="1" width="9.42578125"/>
    <col min="13153" max="13153" customWidth="1" width="9.42578125"/>
    <col min="13154" max="13154" customWidth="1" width="9.42578125"/>
    <col min="13155" max="13155" customWidth="1" width="9.42578125"/>
    <col min="13156" max="13156" customWidth="1" width="9.42578125"/>
    <col min="13157" max="13157" customWidth="1" width="9.42578125"/>
    <col min="13158" max="13158" customWidth="1" width="9.42578125"/>
    <col min="13159" max="13159" customWidth="1" width="9.42578125"/>
    <col min="13160" max="13160" customWidth="1" width="9.42578125"/>
    <col min="13161" max="13161" customWidth="1" width="9.42578125"/>
    <col min="13162" max="13162" customWidth="1" width="9.42578125"/>
    <col min="13163" max="13163" customWidth="1" width="9.42578125"/>
    <col min="13164" max="13164" customWidth="1" width="9.42578125"/>
    <col min="13165" max="13165" customWidth="1" width="9.42578125"/>
    <col min="13166" max="13166" customWidth="1" width="9.42578125"/>
    <col min="13167" max="13167" customWidth="1" width="9.42578125"/>
    <col min="13168" max="13168" customWidth="1" width="9.42578125"/>
    <col min="13169" max="13169" customWidth="1" width="9.42578125"/>
    <col min="13170" max="13170" customWidth="1" width="9.42578125"/>
    <col min="13171" max="13171" customWidth="1" width="9.42578125"/>
    <col min="13172" max="13172" customWidth="1" width="9.42578125"/>
    <col min="13173" max="13173" customWidth="1" width="9.42578125"/>
    <col min="13174" max="13174" customWidth="1" width="9.42578125"/>
    <col min="13175" max="13175" customWidth="1" width="9.42578125"/>
    <col min="13176" max="13176" customWidth="1" width="9.42578125"/>
    <col min="13177" max="13177" customWidth="1" width="9.42578125"/>
    <col min="13178" max="13178" customWidth="1" width="9.42578125"/>
    <col min="13179" max="13179" customWidth="1" width="9.42578125"/>
    <col min="13180" max="13180" customWidth="1" width="9.42578125"/>
    <col min="13181" max="13181" customWidth="1" width="9.42578125"/>
    <col min="13182" max="13182" customWidth="1" width="9.42578125"/>
    <col min="13183" max="13183" customWidth="1" width="9.42578125"/>
    <col min="13184" max="13184" customWidth="1" width="9.42578125"/>
    <col min="13185" max="13185" customWidth="1" width="9.42578125"/>
    <col min="13186" max="13186" customWidth="1" width="9.42578125"/>
    <col min="13187" max="13187" customWidth="1" width="9.42578125"/>
    <col min="13188" max="13188" customWidth="1" width="9.42578125"/>
    <col min="13189" max="13189" customWidth="1" width="9.42578125"/>
    <col min="13190" max="13190" customWidth="1" width="9.42578125"/>
    <col min="13191" max="13191" customWidth="1" width="9.42578125"/>
    <col min="13192" max="13192" customWidth="1" width="9.42578125"/>
    <col min="13193" max="13193" customWidth="1" width="9.42578125"/>
    <col min="13194" max="13194" customWidth="1" width="9.42578125"/>
    <col min="13195" max="13195" customWidth="1" width="9.42578125"/>
    <col min="13196" max="13196" customWidth="1" width="9.42578125"/>
    <col min="13197" max="13197" customWidth="1" width="9.42578125"/>
    <col min="13198" max="13198" customWidth="1" width="9.42578125"/>
    <col min="13199" max="13199" customWidth="1" width="9.42578125"/>
    <col min="13200" max="13200" customWidth="1" width="9.42578125"/>
    <col min="13201" max="13201" customWidth="1" width="9.42578125"/>
    <col min="13202" max="13202" customWidth="1" width="9.42578125"/>
    <col min="13203" max="13203" customWidth="1" width="9.42578125"/>
    <col min="13204" max="13204" customWidth="1" width="9.42578125"/>
    <col min="13205" max="13205" customWidth="1" width="9.42578125"/>
    <col min="13206" max="13206" customWidth="1" width="9.42578125"/>
    <col min="13207" max="13207" customWidth="1" width="9.42578125"/>
    <col min="13208" max="13208" customWidth="1" width="9.42578125"/>
    <col min="13209" max="13209" customWidth="1" width="9.42578125"/>
    <col min="13210" max="13210" customWidth="1" width="9.42578125"/>
    <col min="13211" max="13211" customWidth="1" width="9.42578125"/>
    <col min="13212" max="13212" customWidth="1" width="9.42578125"/>
    <col min="13213" max="13213" customWidth="1" width="9.42578125"/>
    <col min="13214" max="13214" customWidth="1" width="9.42578125"/>
    <col min="13215" max="13215" customWidth="1" width="9.42578125"/>
    <col min="13216" max="13216" customWidth="1" width="9.42578125"/>
    <col min="13217" max="13217" customWidth="1" width="9.42578125"/>
    <col min="13218" max="13218" customWidth="1" width="9.42578125"/>
    <col min="13219" max="13219" customWidth="1" width="9.42578125"/>
    <col min="13220" max="13220" customWidth="1" width="9.42578125"/>
    <col min="13221" max="13221" customWidth="1" width="9.42578125"/>
    <col min="13222" max="13222" customWidth="1" width="9.42578125"/>
    <col min="13223" max="13223" customWidth="1" width="9.42578125"/>
    <col min="13224" max="13224" customWidth="1" width="9.42578125"/>
    <col min="13225" max="13225" customWidth="1" width="9.42578125"/>
    <col min="13226" max="13226" customWidth="1" width="9.42578125"/>
    <col min="13227" max="13227" customWidth="1" width="9.42578125"/>
    <col min="13228" max="13228" customWidth="1" width="9.42578125"/>
    <col min="13229" max="13229" customWidth="1" width="9.42578125"/>
    <col min="13230" max="13230" customWidth="1" width="9.42578125"/>
    <col min="13231" max="13231" customWidth="1" width="9.42578125"/>
    <col min="13232" max="13232" customWidth="1" width="9.42578125"/>
    <col min="13233" max="13233" customWidth="1" width="9.42578125"/>
    <col min="13234" max="13234" customWidth="1" width="9.42578125"/>
    <col min="13235" max="13235" customWidth="1" width="9.42578125"/>
    <col min="13236" max="13236" customWidth="1" width="9.42578125"/>
    <col min="13237" max="13237" customWidth="1" width="9.42578125"/>
    <col min="13238" max="13238" customWidth="1" width="9.42578125"/>
    <col min="13239" max="13239" customWidth="1" width="9.42578125"/>
    <col min="13240" max="13240" customWidth="1" width="9.42578125"/>
    <col min="13241" max="13241" customWidth="1" width="9.42578125"/>
    <col min="13242" max="13242" customWidth="1" width="9.42578125"/>
    <col min="13243" max="13243" customWidth="1" width="9.42578125"/>
    <col min="13244" max="13244" customWidth="1" width="9.42578125"/>
    <col min="13245" max="13245" customWidth="1" width="9.42578125"/>
    <col min="13246" max="13246" customWidth="1" width="9.42578125"/>
    <col min="13247" max="13247" customWidth="1" width="9.42578125"/>
    <col min="13248" max="13248" customWidth="1" width="9.42578125"/>
    <col min="13249" max="13249" customWidth="1" width="9.42578125"/>
    <col min="13250" max="13250" customWidth="1" width="9.42578125"/>
    <col min="13251" max="13251" customWidth="1" width="9.42578125"/>
    <col min="13252" max="13252" customWidth="1" width="9.42578125"/>
    <col min="13253" max="13253" customWidth="1" width="9.42578125"/>
    <col min="13254" max="13254" customWidth="1" width="9.42578125"/>
    <col min="13255" max="13255" customWidth="1" width="9.42578125"/>
    <col min="13256" max="13256" customWidth="1" width="9.42578125"/>
    <col min="13257" max="13257" customWidth="1" width="9.42578125"/>
    <col min="13258" max="13258" customWidth="1" width="9.42578125"/>
    <col min="13259" max="13259" customWidth="1" width="9.42578125"/>
    <col min="13260" max="13260" customWidth="1" width="9.42578125"/>
    <col min="13261" max="13261" customWidth="1" width="9.42578125"/>
    <col min="13262" max="13262" customWidth="1" width="9.42578125"/>
    <col min="13263" max="13263" customWidth="1" width="9.42578125"/>
    <col min="13264" max="13264" customWidth="1" width="9.42578125"/>
    <col min="13265" max="13265" customWidth="1" width="9.42578125"/>
    <col min="13266" max="13266" customWidth="1" width="9.42578125"/>
    <col min="13267" max="13267" customWidth="1" width="9.42578125"/>
    <col min="13268" max="13268" customWidth="1" width="9.42578125"/>
    <col min="13269" max="13269" customWidth="1" width="9.42578125"/>
    <col min="13270" max="13270" customWidth="1" width="9.42578125"/>
    <col min="13271" max="13271" customWidth="1" width="9.42578125"/>
    <col min="13272" max="13272" customWidth="1" width="9.42578125"/>
    <col min="13273" max="13273" customWidth="1" width="9.42578125"/>
    <col min="13274" max="13274" customWidth="1" width="9.42578125"/>
    <col min="13275" max="13275" customWidth="1" width="9.42578125"/>
    <col min="13276" max="13276" customWidth="1" width="9.42578125"/>
    <col min="13277" max="13277" customWidth="1" width="9.42578125"/>
    <col min="13278" max="13278" customWidth="1" width="9.42578125"/>
    <col min="13279" max="13279" customWidth="1" width="9.42578125"/>
    <col min="13280" max="13280" customWidth="1" width="9.42578125"/>
    <col min="13281" max="13281" customWidth="1" width="9.42578125"/>
    <col min="13282" max="13282" customWidth="1" width="9.42578125"/>
    <col min="13283" max="13283" customWidth="1" width="9.42578125"/>
    <col min="13284" max="13284" customWidth="1" width="9.42578125"/>
    <col min="13285" max="13285" customWidth="1" width="9.42578125"/>
    <col min="13286" max="13286" customWidth="1" width="9.42578125"/>
    <col min="13287" max="13287" customWidth="1" width="9.42578125"/>
    <col min="13288" max="13288" customWidth="1" width="9.42578125"/>
    <col min="13289" max="13289" customWidth="1" width="9.42578125"/>
    <col min="13290" max="13290" customWidth="1" width="9.42578125"/>
    <col min="13291" max="13291" customWidth="1" width="9.42578125"/>
    <col min="13292" max="13292" customWidth="1" width="9.42578125"/>
    <col min="13293" max="13293" customWidth="1" width="9.42578125"/>
    <col min="13294" max="13294" customWidth="1" width="9.42578125"/>
    <col min="13295" max="13295" customWidth="1" width="9.42578125"/>
    <col min="13296" max="13296" customWidth="1" width="9.42578125"/>
    <col min="13297" max="13297" customWidth="1" width="9.42578125"/>
    <col min="13298" max="13298" customWidth="1" width="9.42578125"/>
    <col min="13299" max="13299" customWidth="1" width="9.42578125"/>
    <col min="13300" max="13300" customWidth="1" width="9.42578125"/>
    <col min="13301" max="13301" customWidth="1" width="9.42578125"/>
    <col min="13302" max="13302" customWidth="1" width="9.42578125"/>
    <col min="13303" max="13303" customWidth="1" width="9.42578125"/>
    <col min="13304" max="13304" customWidth="1" width="9.42578125"/>
    <col min="13305" max="13305" customWidth="1" width="9.42578125"/>
    <col min="13306" max="13306" customWidth="1" width="9.42578125"/>
    <col min="13307" max="13307" customWidth="1" width="9.42578125"/>
    <col min="13308" max="13308" customWidth="1" width="9.42578125"/>
    <col min="13309" max="13309" customWidth="1" width="9.42578125"/>
    <col min="13310" max="13310" customWidth="1" width="9.42578125"/>
    <col min="13311" max="13311" customWidth="1" width="9.42578125"/>
    <col min="13312" max="13312" customWidth="1" width="9.42578125"/>
    <col min="13313" max="13313" customWidth="1" width="9.42578125"/>
    <col min="13314" max="13314" customWidth="1" width="9.42578125"/>
    <col min="13315" max="13315" customWidth="1" width="9.42578125"/>
    <col min="13316" max="13316" customWidth="1" width="9.42578125"/>
    <col min="13317" max="13317" customWidth="1" width="9.42578125"/>
    <col min="13318" max="13318" customWidth="1" width="9.42578125"/>
    <col min="13319" max="13319" customWidth="1" width="9.42578125"/>
    <col min="13320" max="13320" customWidth="1" width="9.42578125"/>
    <col min="13321" max="13321" customWidth="1" width="9.42578125"/>
    <col min="13322" max="13322" customWidth="1" width="9.42578125"/>
    <col min="13323" max="13323" customWidth="1" width="9.42578125"/>
    <col min="13324" max="13324" customWidth="1" width="9.42578125"/>
    <col min="13325" max="13325" customWidth="1" width="9.42578125"/>
    <col min="13326" max="13326" customWidth="1" width="9.42578125"/>
    <col min="13327" max="13327" customWidth="1" width="9.42578125"/>
    <col min="13328" max="13328" customWidth="1" width="9.42578125"/>
    <col min="13329" max="13329" customWidth="1" width="9.42578125"/>
    <col min="13330" max="13330" customWidth="1" width="9.42578125"/>
    <col min="13331" max="13331" customWidth="1" width="9.42578125"/>
    <col min="13332" max="13332" customWidth="1" width="9.42578125"/>
    <col min="13333" max="13333" customWidth="1" width="9.42578125"/>
    <col min="13334" max="13334" customWidth="1" width="9.42578125"/>
    <col min="13335" max="13335" customWidth="1" width="9.42578125"/>
    <col min="13336" max="13336" customWidth="1" width="9.42578125"/>
    <col min="13337" max="13337" customWidth="1" width="9.42578125"/>
    <col min="13338" max="13338" customWidth="1" width="9.42578125"/>
    <col min="13339" max="13339" customWidth="1" width="9.42578125"/>
    <col min="13340" max="13340" customWidth="1" width="9.42578125"/>
    <col min="13341" max="13341" customWidth="1" width="9.42578125"/>
    <col min="13342" max="13342" customWidth="1" width="9.42578125"/>
    <col min="13343" max="13343" customWidth="1" width="9.42578125"/>
    <col min="13344" max="13344" customWidth="1" width="9.42578125"/>
    <col min="13345" max="13345" customWidth="1" width="9.42578125"/>
    <col min="13346" max="13346" customWidth="1" width="9.42578125"/>
    <col min="13347" max="13347" customWidth="1" width="9.42578125"/>
    <col min="13348" max="13348" customWidth="1" width="9.42578125"/>
    <col min="13349" max="13349" customWidth="1" width="9.42578125"/>
    <col min="13350" max="13350" customWidth="1" width="9.42578125"/>
    <col min="13351" max="13351" customWidth="1" width="9.42578125"/>
    <col min="13352" max="13352" customWidth="1" width="9.42578125"/>
    <col min="13353" max="13353" customWidth="1" width="9.42578125"/>
    <col min="13354" max="13354" customWidth="1" width="9.42578125"/>
    <col min="13355" max="13355" customWidth="1" width="9.42578125"/>
    <col min="13356" max="13356" customWidth="1" width="9.42578125"/>
    <col min="13357" max="13357" customWidth="1" width="9.42578125"/>
    <col min="13358" max="13358" customWidth="1" width="9.42578125"/>
    <col min="13359" max="13359" customWidth="1" width="9.42578125"/>
    <col min="13360" max="13360" customWidth="1" width="9.42578125"/>
    <col min="13361" max="13361" customWidth="1" width="9.42578125"/>
    <col min="13362" max="13362" customWidth="1" width="9.42578125"/>
    <col min="13363" max="13363" customWidth="1" width="9.42578125"/>
    <col min="13364" max="13364" customWidth="1" width="9.42578125"/>
    <col min="13365" max="13365" customWidth="1" width="9.42578125"/>
    <col min="13366" max="13366" customWidth="1" width="9.42578125"/>
    <col min="13367" max="13367" customWidth="1" width="9.42578125"/>
    <col min="13368" max="13368" customWidth="1" width="9.42578125"/>
    <col min="13369" max="13369" customWidth="1" width="9.42578125"/>
    <col min="13370" max="13370" customWidth="1" width="9.42578125"/>
    <col min="13371" max="13371" customWidth="1" width="9.42578125"/>
    <col min="13372" max="13372" customWidth="1" width="9.42578125"/>
    <col min="13373" max="13373" customWidth="1" width="9.42578125"/>
    <col min="13374" max="13374" customWidth="1" width="9.42578125"/>
    <col min="13375" max="13375" customWidth="1" width="9.42578125"/>
    <col min="13376" max="13376" customWidth="1" width="9.42578125"/>
    <col min="13377" max="13377" customWidth="1" width="9.42578125"/>
    <col min="13378" max="13378" customWidth="1" width="9.42578125"/>
    <col min="13379" max="13379" customWidth="1" width="9.42578125"/>
    <col min="13380" max="13380" customWidth="1" width="9.42578125"/>
    <col min="13381" max="13381" customWidth="1" width="9.42578125"/>
    <col min="13382" max="13382" customWidth="1" width="9.42578125"/>
    <col min="13383" max="13383" customWidth="1" width="9.42578125"/>
    <col min="13384" max="13384" customWidth="1" width="9.42578125"/>
    <col min="13385" max="13385" customWidth="1" width="9.42578125"/>
    <col min="13386" max="13386" customWidth="1" width="9.42578125"/>
    <col min="13387" max="13387" customWidth="1" width="9.42578125"/>
    <col min="13388" max="13388" customWidth="1" width="9.42578125"/>
    <col min="13389" max="13389" customWidth="1" width="9.42578125"/>
    <col min="13390" max="13390" customWidth="1" width="9.42578125"/>
    <col min="13391" max="13391" customWidth="1" width="9.42578125"/>
    <col min="13392" max="13392" customWidth="1" width="9.42578125"/>
    <col min="13393" max="13393" customWidth="1" width="9.42578125"/>
    <col min="13394" max="13394" customWidth="1" width="9.42578125"/>
    <col min="13395" max="13395" customWidth="1" width="9.42578125"/>
    <col min="13396" max="13396" customWidth="1" width="9.42578125"/>
    <col min="13397" max="13397" customWidth="1" width="9.42578125"/>
    <col min="13398" max="13398" customWidth="1" width="9.42578125"/>
    <col min="13399" max="13399" customWidth="1" width="9.42578125"/>
    <col min="13400" max="13400" customWidth="1" width="9.42578125"/>
    <col min="13401" max="13401" customWidth="1" width="9.42578125"/>
    <col min="13402" max="13402" customWidth="1" width="9.42578125"/>
    <col min="13403" max="13403" customWidth="1" width="9.42578125"/>
    <col min="13404" max="13404" customWidth="1" width="9.42578125"/>
    <col min="13405" max="13405" customWidth="1" width="9.42578125"/>
    <col min="13406" max="13406" customWidth="1" width="9.42578125"/>
    <col min="13407" max="13407" customWidth="1" width="9.42578125"/>
    <col min="13408" max="13408" customWidth="1" width="9.42578125"/>
    <col min="13409" max="13409" customWidth="1" width="9.42578125"/>
    <col min="13410" max="13410" customWidth="1" width="9.42578125"/>
    <col min="13411" max="13411" customWidth="1" width="9.42578125"/>
    <col min="13412" max="13412" customWidth="1" width="9.42578125"/>
    <col min="13413" max="13413" customWidth="1" width="9.42578125"/>
    <col min="13414" max="13414" customWidth="1" width="9.42578125"/>
    <col min="13415" max="13415" customWidth="1" width="9.42578125"/>
    <col min="13416" max="13416" customWidth="1" width="9.42578125"/>
    <col min="13417" max="13417" customWidth="1" width="9.42578125"/>
    <col min="13418" max="13418" customWidth="1" width="9.42578125"/>
    <col min="13419" max="13419" customWidth="1" width="9.42578125"/>
    <col min="13420" max="13420" customWidth="1" width="9.42578125"/>
    <col min="13421" max="13421" customWidth="1" width="9.42578125"/>
    <col min="13422" max="13422" customWidth="1" width="9.42578125"/>
    <col min="13423" max="13423" customWidth="1" width="9.42578125"/>
    <col min="13424" max="13424" customWidth="1" width="9.42578125"/>
    <col min="13425" max="13425" customWidth="1" width="9.42578125"/>
    <col min="13426" max="13426" customWidth="1" width="9.42578125"/>
    <col min="13427" max="13427" customWidth="1" width="9.42578125"/>
    <col min="13428" max="13428" customWidth="1" width="9.42578125"/>
    <col min="13429" max="13429" customWidth="1" width="9.42578125"/>
    <col min="13430" max="13430" customWidth="1" width="9.42578125"/>
    <col min="13431" max="13431" customWidth="1" width="9.42578125"/>
    <col min="13432" max="13432" customWidth="1" width="9.42578125"/>
    <col min="13433" max="13433" customWidth="1" width="9.42578125"/>
    <col min="13434" max="13434" customWidth="1" width="9.42578125"/>
    <col min="13435" max="13435" customWidth="1" width="9.42578125"/>
    <col min="13436" max="13436" customWidth="1" width="9.42578125"/>
    <col min="13437" max="13437" customWidth="1" width="9.42578125"/>
    <col min="13438" max="13438" customWidth="1" width="9.42578125"/>
    <col min="13439" max="13439" customWidth="1" width="9.42578125"/>
    <col min="13440" max="13440" customWidth="1" width="9.42578125"/>
    <col min="13441" max="13441" customWidth="1" width="9.42578125"/>
    <col min="13442" max="13442" customWidth="1" width="9.42578125"/>
    <col min="13443" max="13443" customWidth="1" width="9.42578125"/>
    <col min="13444" max="13444" customWidth="1" width="9.42578125"/>
    <col min="13445" max="13445" customWidth="1" width="9.42578125"/>
    <col min="13446" max="13446" customWidth="1" width="9.42578125"/>
    <col min="13447" max="13447" customWidth="1" width="9.42578125"/>
    <col min="13448" max="13448" customWidth="1" width="9.42578125"/>
    <col min="13449" max="13449" customWidth="1" width="9.42578125"/>
    <col min="13450" max="13450" customWidth="1" width="9.42578125"/>
    <col min="13451" max="13451" customWidth="1" width="9.42578125"/>
    <col min="13452" max="13452" customWidth="1" width="9.42578125"/>
    <col min="13453" max="13453" customWidth="1" width="9.42578125"/>
    <col min="13454" max="13454" customWidth="1" width="9.42578125"/>
    <col min="13455" max="13455" customWidth="1" width="9.42578125"/>
    <col min="13456" max="13456" customWidth="1" width="9.42578125"/>
    <col min="13457" max="13457" customWidth="1" width="9.42578125"/>
    <col min="13458" max="13458" customWidth="1" width="9.42578125"/>
    <col min="13459" max="13459" customWidth="1" width="9.42578125"/>
    <col min="13460" max="13460" customWidth="1" width="9.42578125"/>
    <col min="13461" max="13461" customWidth="1" width="9.42578125"/>
    <col min="13462" max="13462" customWidth="1" width="9.42578125"/>
    <col min="13463" max="13463" customWidth="1" width="9.42578125"/>
    <col min="13464" max="13464" customWidth="1" width="9.42578125"/>
    <col min="13465" max="13465" customWidth="1" width="9.42578125"/>
    <col min="13466" max="13466" customWidth="1" width="9.42578125"/>
    <col min="13467" max="13467" customWidth="1" width="9.42578125"/>
    <col min="13468" max="13468" customWidth="1" width="9.42578125"/>
    <col min="13469" max="13469" customWidth="1" width="9.42578125"/>
    <col min="13470" max="13470" customWidth="1" width="9.42578125"/>
    <col min="13471" max="13471" customWidth="1" width="9.42578125"/>
    <col min="13472" max="13472" customWidth="1" width="9.42578125"/>
    <col min="13473" max="13473" customWidth="1" width="9.42578125"/>
    <col min="13474" max="13474" customWidth="1" width="9.42578125"/>
    <col min="13475" max="13475" customWidth="1" width="9.42578125"/>
    <col min="13476" max="13476" customWidth="1" width="9.42578125"/>
    <col min="13477" max="13477" customWidth="1" width="9.42578125"/>
    <col min="13478" max="13478" customWidth="1" width="9.42578125"/>
    <col min="13479" max="13479" customWidth="1" width="9.42578125"/>
    <col min="13480" max="13480" customWidth="1" width="9.42578125"/>
    <col min="13481" max="13481" customWidth="1" width="9.42578125"/>
    <col min="13482" max="13482" customWidth="1" width="9.42578125"/>
    <col min="13483" max="13483" customWidth="1" width="9.42578125"/>
    <col min="13484" max="13484" customWidth="1" width="9.42578125"/>
    <col min="13485" max="13485" customWidth="1" width="9.42578125"/>
    <col min="13486" max="13486" customWidth="1" width="9.42578125"/>
    <col min="13487" max="13487" customWidth="1" width="9.42578125"/>
    <col min="13488" max="13488" customWidth="1" width="9.42578125"/>
    <col min="13489" max="13489" customWidth="1" width="9.42578125"/>
    <col min="13490" max="13490" customWidth="1" width="9.42578125"/>
    <col min="13491" max="13491" customWidth="1" width="9.42578125"/>
    <col min="13492" max="13492" customWidth="1" width="9.42578125"/>
    <col min="13493" max="13493" customWidth="1" width="9.42578125"/>
    <col min="13494" max="13494" customWidth="1" width="9.42578125"/>
    <col min="13495" max="13495" customWidth="1" width="9.42578125"/>
    <col min="13496" max="13496" customWidth="1" width="9.42578125"/>
    <col min="13497" max="13497" customWidth="1" width="9.42578125"/>
    <col min="13498" max="13498" customWidth="1" width="9.42578125"/>
    <col min="13499" max="13499" customWidth="1" width="9.42578125"/>
    <col min="13500" max="13500" customWidth="1" width="9.42578125"/>
    <col min="13501" max="13501" customWidth="1" width="9.42578125"/>
    <col min="13502" max="13502" customWidth="1" width="9.42578125"/>
    <col min="13503" max="13503" customWidth="1" width="9.42578125"/>
    <col min="13504" max="13504" customWidth="1" width="9.42578125"/>
    <col min="13505" max="13505" customWidth="1" width="9.42578125"/>
    <col min="13506" max="13506" customWidth="1" width="9.42578125"/>
    <col min="13507" max="13507" customWidth="1" width="9.42578125"/>
    <col min="13508" max="13508" customWidth="1" width="9.42578125"/>
    <col min="13509" max="13509" customWidth="1" width="9.42578125"/>
    <col min="13510" max="13510" customWidth="1" width="9.42578125"/>
    <col min="13511" max="13511" customWidth="1" width="9.42578125"/>
    <col min="13512" max="13512" customWidth="1" width="9.42578125"/>
    <col min="13513" max="13513" customWidth="1" width="9.42578125"/>
    <col min="13514" max="13514" customWidth="1" width="9.42578125"/>
    <col min="13515" max="13515" customWidth="1" width="9.42578125"/>
    <col min="13516" max="13516" customWidth="1" width="9.42578125"/>
    <col min="13517" max="13517" customWidth="1" width="9.42578125"/>
    <col min="13518" max="13518" customWidth="1" width="9.42578125"/>
    <col min="13519" max="13519" customWidth="1" width="9.42578125"/>
    <col min="13520" max="13520" customWidth="1" width="9.42578125"/>
    <col min="13521" max="13521" customWidth="1" width="9.42578125"/>
    <col min="13522" max="13522" customWidth="1" width="9.42578125"/>
    <col min="13523" max="13523" customWidth="1" width="9.42578125"/>
    <col min="13524" max="13524" customWidth="1" width="9.42578125"/>
    <col min="13525" max="13525" customWidth="1" width="9.42578125"/>
    <col min="13526" max="13526" customWidth="1" width="9.42578125"/>
    <col min="13527" max="13527" customWidth="1" width="9.42578125"/>
    <col min="13528" max="13528" customWidth="1" width="9.42578125"/>
    <col min="13529" max="13529" customWidth="1" width="9.42578125"/>
    <col min="13530" max="13530" customWidth="1" width="9.42578125"/>
    <col min="13531" max="13531" customWidth="1" width="9.42578125"/>
    <col min="13532" max="13532" customWidth="1" width="9.42578125"/>
    <col min="13533" max="13533" customWidth="1" width="9.42578125"/>
    <col min="13534" max="13534" customWidth="1" width="9.42578125"/>
    <col min="13535" max="13535" customWidth="1" width="9.42578125"/>
    <col min="13536" max="13536" customWidth="1" width="9.42578125"/>
    <col min="13537" max="13537" customWidth="1" width="9.42578125"/>
    <col min="13538" max="13538" customWidth="1" width="9.42578125"/>
    <col min="13539" max="13539" customWidth="1" width="9.42578125"/>
    <col min="13540" max="13540" customWidth="1" width="9.42578125"/>
    <col min="13541" max="13541" customWidth="1" width="9.42578125"/>
    <col min="13542" max="13542" customWidth="1" width="9.42578125"/>
    <col min="13543" max="13543" customWidth="1" width="9.42578125"/>
    <col min="13544" max="13544" customWidth="1" width="9.42578125"/>
    <col min="13545" max="13545" customWidth="1" width="9.42578125"/>
    <col min="13546" max="13546" customWidth="1" width="9.42578125"/>
    <col min="13547" max="13547" customWidth="1" width="9.42578125"/>
    <col min="13548" max="13548" customWidth="1" width="9.42578125"/>
    <col min="13549" max="13549" customWidth="1" width="9.42578125"/>
    <col min="13550" max="13550" customWidth="1" width="9.42578125"/>
    <col min="13551" max="13551" customWidth="1" width="9.42578125"/>
    <col min="13552" max="13552" customWidth="1" width="9.42578125"/>
    <col min="13553" max="13553" customWidth="1" width="9.42578125"/>
    <col min="13554" max="13554" customWidth="1" width="9.42578125"/>
    <col min="13555" max="13555" customWidth="1" width="9.42578125"/>
    <col min="13556" max="13556" customWidth="1" width="9.42578125"/>
    <col min="13557" max="13557" customWidth="1" width="9.42578125"/>
    <col min="13558" max="13558" customWidth="1" width="9.42578125"/>
    <col min="13559" max="13559" customWidth="1" width="9.42578125"/>
    <col min="13560" max="13560" customWidth="1" width="9.42578125"/>
    <col min="13561" max="13561" customWidth="1" width="9.42578125"/>
    <col min="13562" max="13562" customWidth="1" width="9.42578125"/>
    <col min="13563" max="13563" customWidth="1" width="9.42578125"/>
    <col min="13564" max="13564" customWidth="1" width="9.42578125"/>
    <col min="13565" max="13565" customWidth="1" width="9.42578125"/>
    <col min="13566" max="13566" customWidth="1" width="9.42578125"/>
    <col min="13567" max="13567" customWidth="1" width="9.42578125"/>
    <col min="13568" max="13568" customWidth="1" width="9.42578125"/>
    <col min="13569" max="13569" customWidth="1" width="9.42578125"/>
    <col min="13570" max="13570" customWidth="1" width="9.42578125"/>
    <col min="13571" max="13571" customWidth="1" width="9.42578125"/>
    <col min="13572" max="13572" customWidth="1" width="9.42578125"/>
    <col min="13573" max="13573" customWidth="1" width="9.42578125"/>
    <col min="13574" max="13574" customWidth="1" width="9.42578125"/>
    <col min="13575" max="13575" customWidth="1" width="9.42578125"/>
    <col min="13576" max="13576" customWidth="1" width="9.42578125"/>
    <col min="13577" max="13577" customWidth="1" width="9.42578125"/>
    <col min="13578" max="13578" customWidth="1" width="9.42578125"/>
    <col min="13579" max="13579" customWidth="1" width="9.42578125"/>
    <col min="13580" max="13580" customWidth="1" width="9.42578125"/>
    <col min="13581" max="13581" customWidth="1" width="9.42578125"/>
    <col min="13582" max="13582" customWidth="1" width="9.42578125"/>
    <col min="13583" max="13583" customWidth="1" width="9.42578125"/>
    <col min="13584" max="13584" customWidth="1" width="9.42578125"/>
    <col min="13585" max="13585" customWidth="1" width="9.42578125"/>
    <col min="13586" max="13586" customWidth="1" width="9.42578125"/>
    <col min="13587" max="13587" customWidth="1" width="9.42578125"/>
    <col min="13588" max="13588" customWidth="1" width="9.42578125"/>
    <col min="13589" max="13589" customWidth="1" width="9.42578125"/>
    <col min="13590" max="13590" customWidth="1" width="9.42578125"/>
    <col min="13591" max="13591" customWidth="1" width="9.42578125"/>
    <col min="13592" max="13592" customWidth="1" width="9.42578125"/>
    <col min="13593" max="13593" customWidth="1" width="9.42578125"/>
    <col min="13594" max="13594" customWidth="1" width="9.42578125"/>
    <col min="13595" max="13595" customWidth="1" width="9.42578125"/>
    <col min="13596" max="13596" customWidth="1" width="9.42578125"/>
    <col min="13597" max="13597" customWidth="1" width="9.42578125"/>
    <col min="13598" max="13598" customWidth="1" width="9.42578125"/>
    <col min="13599" max="13599" customWidth="1" width="9.42578125"/>
    <col min="13600" max="13600" customWidth="1" width="9.42578125"/>
    <col min="13601" max="13601" customWidth="1" width="9.42578125"/>
    <col min="13602" max="13602" customWidth="1" width="9.42578125"/>
    <col min="13603" max="13603" customWidth="1" width="9.42578125"/>
    <col min="13604" max="13604" customWidth="1" width="9.42578125"/>
    <col min="13605" max="13605" customWidth="1" width="9.42578125"/>
    <col min="13606" max="13606" customWidth="1" width="9.42578125"/>
    <col min="13607" max="13607" customWidth="1" width="9.42578125"/>
    <col min="13608" max="13608" customWidth="1" width="9.42578125"/>
    <col min="13609" max="13609" customWidth="1" width="9.42578125"/>
    <col min="13610" max="13610" customWidth="1" width="9.42578125"/>
    <col min="13611" max="13611" customWidth="1" width="9.42578125"/>
    <col min="13612" max="13612" customWidth="1" width="9.42578125"/>
    <col min="13613" max="13613" customWidth="1" width="9.42578125"/>
    <col min="13614" max="13614" customWidth="1" width="9.42578125"/>
    <col min="13615" max="13615" customWidth="1" width="9.42578125"/>
    <col min="13616" max="13616" customWidth="1" width="9.42578125"/>
    <col min="13617" max="13617" customWidth="1" width="9.42578125"/>
    <col min="13618" max="13618" customWidth="1" width="9.42578125"/>
    <col min="13619" max="13619" customWidth="1" width="9.42578125"/>
    <col min="13620" max="13620" customWidth="1" width="9.42578125"/>
    <col min="13621" max="13621" customWidth="1" width="9.42578125"/>
    <col min="13622" max="13622" customWidth="1" width="9.42578125"/>
    <col min="13623" max="13623" customWidth="1" width="9.42578125"/>
    <col min="13624" max="13624" customWidth="1" width="9.42578125"/>
    <col min="13625" max="13625" customWidth="1" width="9.42578125"/>
    <col min="13626" max="13626" customWidth="1" width="9.42578125"/>
    <col min="13627" max="13627" customWidth="1" width="9.42578125"/>
    <col min="13628" max="13628" customWidth="1" width="9.42578125"/>
    <col min="13629" max="13629" customWidth="1" width="9.42578125"/>
    <col min="13630" max="13630" customWidth="1" width="9.42578125"/>
    <col min="13631" max="13631" customWidth="1" width="9.42578125"/>
    <col min="13632" max="13632" customWidth="1" width="9.42578125"/>
    <col min="13633" max="13633" customWidth="1" width="9.42578125"/>
    <col min="13634" max="13634" customWidth="1" width="9.42578125"/>
    <col min="13635" max="13635" customWidth="1" width="9.42578125"/>
    <col min="13636" max="13636" customWidth="1" width="9.42578125"/>
    <col min="13637" max="13637" customWidth="1" width="9.42578125"/>
    <col min="13638" max="13638" customWidth="1" width="9.42578125"/>
    <col min="13639" max="13639" customWidth="1" width="9.42578125"/>
    <col min="13640" max="13640" customWidth="1" width="9.42578125"/>
    <col min="13641" max="13641" customWidth="1" width="9.42578125"/>
    <col min="13642" max="13642" customWidth="1" width="9.42578125"/>
    <col min="13643" max="13643" customWidth="1" width="9.42578125"/>
    <col min="13644" max="13644" customWidth="1" width="9.42578125"/>
    <col min="13645" max="13645" customWidth="1" width="9.42578125"/>
    <col min="13646" max="13646" customWidth="1" width="9.42578125"/>
    <col min="13647" max="13647" customWidth="1" width="9.42578125"/>
    <col min="13648" max="13648" customWidth="1" width="9.42578125"/>
    <col min="13649" max="13649" customWidth="1" width="9.42578125"/>
    <col min="13650" max="13650" customWidth="1" width="9.42578125"/>
    <col min="13651" max="13651" customWidth="1" width="9.42578125"/>
    <col min="13652" max="13652" customWidth="1" width="9.42578125"/>
    <col min="13653" max="13653" customWidth="1" width="9.42578125"/>
    <col min="13654" max="13654" customWidth="1" width="9.42578125"/>
    <col min="13655" max="13655" customWidth="1" width="9.42578125"/>
    <col min="13656" max="13656" customWidth="1" width="9.42578125"/>
    <col min="13657" max="13657" customWidth="1" width="9.42578125"/>
    <col min="13658" max="13658" customWidth="1" width="9.42578125"/>
    <col min="13659" max="13659" customWidth="1" width="9.42578125"/>
    <col min="13660" max="13660" customWidth="1" width="9.42578125"/>
    <col min="13661" max="13661" customWidth="1" width="9.42578125"/>
    <col min="13662" max="13662" customWidth="1" width="9.42578125"/>
    <col min="13663" max="13663" customWidth="1" width="9.42578125"/>
    <col min="13664" max="13664" customWidth="1" width="9.42578125"/>
    <col min="13665" max="13665" customWidth="1" width="9.42578125"/>
    <col min="13666" max="13666" customWidth="1" width="9.42578125"/>
    <col min="13667" max="13667" customWidth="1" width="9.42578125"/>
    <col min="13668" max="13668" customWidth="1" width="9.42578125"/>
    <col min="13669" max="13669" customWidth="1" width="9.42578125"/>
    <col min="13670" max="13670" customWidth="1" width="9.42578125"/>
    <col min="13671" max="13671" customWidth="1" width="9.42578125"/>
    <col min="13672" max="13672" customWidth="1" width="9.42578125"/>
    <col min="13673" max="13673" customWidth="1" width="9.42578125"/>
    <col min="13674" max="13674" customWidth="1" width="9.42578125"/>
    <col min="13675" max="13675" customWidth="1" width="9.42578125"/>
    <col min="13676" max="13676" customWidth="1" width="9.42578125"/>
    <col min="13677" max="13677" customWidth="1" width="9.42578125"/>
    <col min="13678" max="13678" customWidth="1" width="9.42578125"/>
    <col min="13679" max="13679" customWidth="1" width="9.42578125"/>
    <col min="13680" max="13680" customWidth="1" width="9.42578125"/>
    <col min="13681" max="13681" customWidth="1" width="9.42578125"/>
    <col min="13682" max="13682" customWidth="1" width="9.42578125"/>
    <col min="13683" max="13683" customWidth="1" width="9.42578125"/>
    <col min="13684" max="13684" customWidth="1" width="9.42578125"/>
    <col min="13685" max="13685" customWidth="1" width="9.42578125"/>
    <col min="13686" max="13686" customWidth="1" width="9.42578125"/>
    <col min="13687" max="13687" customWidth="1" width="9.42578125"/>
    <col min="13688" max="13688" customWidth="1" width="9.42578125"/>
    <col min="13689" max="13689" customWidth="1" width="9.42578125"/>
    <col min="13690" max="13690" customWidth="1" width="9.42578125"/>
    <col min="13691" max="13691" customWidth="1" width="9.42578125"/>
    <col min="13692" max="13692" customWidth="1" width="9.42578125"/>
    <col min="13693" max="13693" customWidth="1" width="9.42578125"/>
    <col min="13694" max="13694" customWidth="1" width="9.42578125"/>
    <col min="13695" max="13695" customWidth="1" width="9.42578125"/>
    <col min="13696" max="13696" customWidth="1" width="9.42578125"/>
    <col min="13697" max="13697" customWidth="1" width="9.42578125"/>
    <col min="13698" max="13698" customWidth="1" width="9.42578125"/>
    <col min="13699" max="13699" customWidth="1" width="9.42578125"/>
    <col min="13700" max="13700" customWidth="1" width="9.42578125"/>
    <col min="13701" max="13701" customWidth="1" width="9.42578125"/>
    <col min="13702" max="13702" customWidth="1" width="9.42578125"/>
    <col min="13703" max="13703" customWidth="1" width="9.42578125"/>
    <col min="13704" max="13704" customWidth="1" width="9.42578125"/>
    <col min="13705" max="13705" customWidth="1" width="9.42578125"/>
    <col min="13706" max="13706" customWidth="1" width="9.42578125"/>
    <col min="13707" max="13707" customWidth="1" width="9.42578125"/>
    <col min="13708" max="13708" customWidth="1" width="9.42578125"/>
    <col min="13709" max="13709" customWidth="1" width="9.42578125"/>
    <col min="13710" max="13710" customWidth="1" width="9.42578125"/>
    <col min="13711" max="13711" customWidth="1" width="9.42578125"/>
    <col min="13712" max="13712" customWidth="1" width="9.42578125"/>
    <col min="13713" max="13713" customWidth="1" width="9.42578125"/>
    <col min="13714" max="13714" customWidth="1" width="9.42578125"/>
    <col min="13715" max="13715" customWidth="1" width="9.42578125"/>
    <col min="13716" max="13716" customWidth="1" width="9.42578125"/>
    <col min="13717" max="13717" customWidth="1" width="9.42578125"/>
    <col min="13718" max="13718" customWidth="1" width="9.42578125"/>
    <col min="13719" max="13719" customWidth="1" width="9.42578125"/>
    <col min="13720" max="13720" customWidth="1" width="9.42578125"/>
    <col min="13721" max="13721" customWidth="1" width="9.42578125"/>
    <col min="13722" max="13722" customWidth="1" width="9.42578125"/>
    <col min="13723" max="13723" customWidth="1" width="9.42578125"/>
    <col min="13724" max="13724" customWidth="1" width="9.42578125"/>
    <col min="13725" max="13725" customWidth="1" width="9.42578125"/>
    <col min="13726" max="13726" customWidth="1" width="9.42578125"/>
    <col min="13727" max="13727" customWidth="1" width="9.42578125"/>
    <col min="13728" max="13728" customWidth="1" width="9.42578125"/>
    <col min="13729" max="13729" customWidth="1" width="9.42578125"/>
    <col min="13730" max="13730" customWidth="1" width="9.42578125"/>
    <col min="13731" max="13731" customWidth="1" width="9.42578125"/>
    <col min="13732" max="13732" customWidth="1" width="9.42578125"/>
    <col min="13733" max="13733" customWidth="1" width="9.42578125"/>
    <col min="13734" max="13734" customWidth="1" width="9.42578125"/>
    <col min="13735" max="13735" customWidth="1" width="9.42578125"/>
    <col min="13736" max="13736" customWidth="1" width="9.42578125"/>
    <col min="13737" max="13737" customWidth="1" width="9.42578125"/>
    <col min="13738" max="13738" customWidth="1" width="9.42578125"/>
    <col min="13739" max="13739" customWidth="1" width="9.42578125"/>
    <col min="13740" max="13740" customWidth="1" width="9.42578125"/>
    <col min="13741" max="13741" customWidth="1" width="9.42578125"/>
    <col min="13742" max="13742" customWidth="1" width="9.42578125"/>
    <col min="13743" max="13743" customWidth="1" width="9.42578125"/>
    <col min="13744" max="13744" customWidth="1" width="9.42578125"/>
    <col min="13745" max="13745" customWidth="1" width="9.42578125"/>
    <col min="13746" max="13746" customWidth="1" width="9.42578125"/>
    <col min="13747" max="13747" customWidth="1" width="9.42578125"/>
    <col min="13748" max="13748" customWidth="1" width="9.42578125"/>
    <col min="13749" max="13749" customWidth="1" width="9.42578125"/>
    <col min="13750" max="13750" customWidth="1" width="9.42578125"/>
    <col min="13751" max="13751" customWidth="1" width="9.42578125"/>
    <col min="13752" max="13752" customWidth="1" width="9.42578125"/>
    <col min="13753" max="13753" customWidth="1" width="9.42578125"/>
    <col min="13754" max="13754" customWidth="1" width="9.42578125"/>
    <col min="13755" max="13755" customWidth="1" width="9.42578125"/>
    <col min="13756" max="13756" customWidth="1" width="9.42578125"/>
    <col min="13757" max="13757" customWidth="1" width="9.42578125"/>
    <col min="13758" max="13758" customWidth="1" width="9.42578125"/>
    <col min="13759" max="13759" customWidth="1" width="9.42578125"/>
    <col min="13760" max="13760" customWidth="1" width="9.42578125"/>
    <col min="13761" max="13761" customWidth="1" width="9.42578125"/>
    <col min="13762" max="13762" customWidth="1" width="9.42578125"/>
    <col min="13763" max="13763" customWidth="1" width="9.42578125"/>
    <col min="13764" max="13764" customWidth="1" width="9.42578125"/>
    <col min="13765" max="13765" customWidth="1" width="9.42578125"/>
    <col min="13766" max="13766" customWidth="1" width="9.42578125"/>
    <col min="13767" max="13767" customWidth="1" width="9.42578125"/>
    <col min="13768" max="13768" customWidth="1" width="9.42578125"/>
    <col min="13769" max="13769" customWidth="1" width="9.42578125"/>
    <col min="13770" max="13770" customWidth="1" width="9.42578125"/>
    <col min="13771" max="13771" customWidth="1" width="9.42578125"/>
    <col min="13772" max="13772" customWidth="1" width="9.42578125"/>
    <col min="13773" max="13773" customWidth="1" width="9.42578125"/>
    <col min="13774" max="13774" customWidth="1" width="9.42578125"/>
    <col min="13775" max="13775" customWidth="1" width="9.42578125"/>
    <col min="13776" max="13776" customWidth="1" width="9.42578125"/>
    <col min="13777" max="13777" customWidth="1" width="9.42578125"/>
    <col min="13778" max="13778" customWidth="1" width="9.42578125"/>
    <col min="13779" max="13779" customWidth="1" width="9.42578125"/>
    <col min="13780" max="13780" customWidth="1" width="9.42578125"/>
    <col min="13781" max="13781" customWidth="1" width="9.42578125"/>
    <col min="13782" max="13782" customWidth="1" width="9.42578125"/>
    <col min="13783" max="13783" customWidth="1" width="9.42578125"/>
    <col min="13784" max="13784" customWidth="1" width="9.42578125"/>
    <col min="13785" max="13785" customWidth="1" width="9.42578125"/>
    <col min="13786" max="13786" customWidth="1" width="9.42578125"/>
    <col min="13787" max="13787" customWidth="1" width="9.42578125"/>
    <col min="13788" max="13788" customWidth="1" width="9.42578125"/>
    <col min="13789" max="13789" customWidth="1" width="9.42578125"/>
    <col min="13790" max="13790" customWidth="1" width="9.42578125"/>
    <col min="13791" max="13791" customWidth="1" width="9.42578125"/>
    <col min="13792" max="13792" customWidth="1" width="9.42578125"/>
    <col min="13793" max="13793" customWidth="1" width="9.42578125"/>
    <col min="13794" max="13794" customWidth="1" width="9.42578125"/>
    <col min="13795" max="13795" customWidth="1" width="9.42578125"/>
    <col min="13796" max="13796" customWidth="1" width="9.42578125"/>
    <col min="13797" max="13797" customWidth="1" width="9.42578125"/>
    <col min="13798" max="13798" customWidth="1" width="9.42578125"/>
    <col min="13799" max="13799" customWidth="1" width="9.42578125"/>
    <col min="13800" max="13800" customWidth="1" width="9.42578125"/>
    <col min="13801" max="13801" customWidth="1" width="9.42578125"/>
    <col min="13802" max="13802" customWidth="1" width="9.42578125"/>
    <col min="13803" max="13803" customWidth="1" width="9.42578125"/>
    <col min="13804" max="13804" customWidth="1" width="9.42578125"/>
    <col min="13805" max="13805" customWidth="1" width="9.42578125"/>
    <col min="13806" max="13806" customWidth="1" width="9.42578125"/>
    <col min="13807" max="13807" customWidth="1" width="9.42578125"/>
    <col min="13808" max="13808" customWidth="1" width="9.42578125"/>
    <col min="13809" max="13809" customWidth="1" width="9.42578125"/>
    <col min="13810" max="13810" customWidth="1" width="9.42578125"/>
    <col min="13811" max="13811" customWidth="1" width="9.42578125"/>
    <col min="13812" max="13812" customWidth="1" width="9.42578125"/>
    <col min="13813" max="13813" customWidth="1" width="9.42578125"/>
    <col min="13814" max="13814" customWidth="1" width="9.42578125"/>
    <col min="13815" max="13815" customWidth="1" width="9.42578125"/>
    <col min="13816" max="13816" customWidth="1" width="9.42578125"/>
    <col min="13817" max="13817" customWidth="1" width="9.42578125"/>
    <col min="13818" max="13818" customWidth="1" width="9.42578125"/>
    <col min="13819" max="13819" customWidth="1" width="9.42578125"/>
    <col min="13820" max="13820" customWidth="1" width="9.42578125"/>
    <col min="13821" max="13821" customWidth="1" width="9.42578125"/>
    <col min="13822" max="13822" customWidth="1" width="9.42578125"/>
    <col min="13823" max="13823" customWidth="1" width="9.42578125"/>
    <col min="13824" max="13824" customWidth="1" width="9.42578125"/>
    <col min="13825" max="13825" customWidth="1" width="9.42578125"/>
    <col min="13826" max="13826" customWidth="1" width="9.42578125"/>
    <col min="13827" max="13827" customWidth="1" width="9.42578125"/>
    <col min="13828" max="13828" customWidth="1" width="9.42578125"/>
    <col min="13829" max="13829" customWidth="1" width="9.42578125"/>
    <col min="13830" max="13830" customWidth="1" width="9.42578125"/>
    <col min="13831" max="13831" customWidth="1" width="9.42578125"/>
    <col min="13832" max="13832" customWidth="1" width="9.42578125"/>
    <col min="13833" max="13833" customWidth="1" width="9.42578125"/>
    <col min="13834" max="13834" customWidth="1" width="9.42578125"/>
    <col min="13835" max="13835" customWidth="1" width="9.42578125"/>
    <col min="13836" max="13836" customWidth="1" width="9.42578125"/>
    <col min="13837" max="13837" customWidth="1" width="9.42578125"/>
    <col min="13838" max="13838" customWidth="1" width="9.42578125"/>
    <col min="13839" max="13839" customWidth="1" width="9.42578125"/>
    <col min="13840" max="13840" customWidth="1" width="9.42578125"/>
    <col min="13841" max="13841" customWidth="1" width="9.42578125"/>
    <col min="13842" max="13842" customWidth="1" width="9.42578125"/>
    <col min="13843" max="13843" customWidth="1" width="9.42578125"/>
    <col min="13844" max="13844" customWidth="1" width="9.42578125"/>
    <col min="13845" max="13845" customWidth="1" width="9.42578125"/>
    <col min="13846" max="13846" customWidth="1" width="9.42578125"/>
    <col min="13847" max="13847" customWidth="1" width="9.42578125"/>
    <col min="13848" max="13848" customWidth="1" width="9.42578125"/>
    <col min="13849" max="13849" customWidth="1" width="9.42578125"/>
    <col min="13850" max="13850" customWidth="1" width="9.42578125"/>
    <col min="13851" max="13851" customWidth="1" width="9.42578125"/>
    <col min="13852" max="13852" customWidth="1" width="9.42578125"/>
    <col min="13853" max="13853" customWidth="1" width="9.42578125"/>
    <col min="13854" max="13854" customWidth="1" width="9.42578125"/>
    <col min="13855" max="13855" customWidth="1" width="9.42578125"/>
    <col min="13856" max="13856" customWidth="1" width="9.42578125"/>
    <col min="13857" max="13857" customWidth="1" width="9.42578125"/>
    <col min="13858" max="13858" customWidth="1" width="9.42578125"/>
    <col min="13859" max="13859" customWidth="1" width="9.42578125"/>
    <col min="13860" max="13860" customWidth="1" width="9.42578125"/>
    <col min="13861" max="13861" customWidth="1" width="9.42578125"/>
    <col min="13862" max="13862" customWidth="1" width="9.42578125"/>
    <col min="13863" max="13863" customWidth="1" width="9.42578125"/>
    <col min="13864" max="13864" customWidth="1" width="9.42578125"/>
    <col min="13865" max="13865" customWidth="1" width="9.42578125"/>
    <col min="13866" max="13866" customWidth="1" width="9.42578125"/>
    <col min="13867" max="13867" customWidth="1" width="9.42578125"/>
    <col min="13868" max="13868" customWidth="1" width="9.42578125"/>
    <col min="13869" max="13869" customWidth="1" width="9.42578125"/>
    <col min="13870" max="13870" customWidth="1" width="9.42578125"/>
    <col min="13871" max="13871" customWidth="1" width="9.42578125"/>
    <col min="13872" max="13872" customWidth="1" width="9.42578125"/>
    <col min="13873" max="13873" customWidth="1" width="9.42578125"/>
    <col min="13874" max="13874" customWidth="1" width="9.42578125"/>
    <col min="13875" max="13875" customWidth="1" width="9.42578125"/>
    <col min="13876" max="13876" customWidth="1" width="9.42578125"/>
    <col min="13877" max="13877" customWidth="1" width="9.42578125"/>
    <col min="13878" max="13878" customWidth="1" width="9.42578125"/>
    <col min="13879" max="13879" customWidth="1" width="9.42578125"/>
    <col min="13880" max="13880" customWidth="1" width="9.42578125"/>
    <col min="13881" max="13881" customWidth="1" width="9.42578125"/>
    <col min="13882" max="13882" customWidth="1" width="9.42578125"/>
    <col min="13883" max="13883" customWidth="1" width="9.42578125"/>
    <col min="13884" max="13884" customWidth="1" width="9.42578125"/>
    <col min="13885" max="13885" customWidth="1" width="9.42578125"/>
    <col min="13886" max="13886" customWidth="1" width="9.42578125"/>
    <col min="13887" max="13887" customWidth="1" width="9.42578125"/>
    <col min="13888" max="13888" customWidth="1" width="9.42578125"/>
    <col min="13889" max="13889" customWidth="1" width="9.42578125"/>
    <col min="13890" max="13890" customWidth="1" width="9.42578125"/>
    <col min="13891" max="13891" customWidth="1" width="9.42578125"/>
    <col min="13892" max="13892" customWidth="1" width="9.42578125"/>
    <col min="13893" max="13893" customWidth="1" width="9.42578125"/>
    <col min="13894" max="13894" customWidth="1" width="9.42578125"/>
    <col min="13895" max="13895" customWidth="1" width="9.42578125"/>
    <col min="13896" max="13896" customWidth="1" width="9.42578125"/>
    <col min="13897" max="13897" customWidth="1" width="9.42578125"/>
    <col min="13898" max="13898" customWidth="1" width="9.42578125"/>
    <col min="13899" max="13899" customWidth="1" width="9.42578125"/>
    <col min="13900" max="13900" customWidth="1" width="9.42578125"/>
    <col min="13901" max="13901" customWidth="1" width="9.42578125"/>
    <col min="13902" max="13902" customWidth="1" width="9.42578125"/>
    <col min="13903" max="13903" customWidth="1" width="9.42578125"/>
    <col min="13904" max="13904" customWidth="1" width="9.42578125"/>
    <col min="13905" max="13905" customWidth="1" width="9.42578125"/>
    <col min="13906" max="13906" customWidth="1" width="9.42578125"/>
    <col min="13907" max="13907" customWidth="1" width="9.42578125"/>
    <col min="13908" max="13908" customWidth="1" width="9.42578125"/>
    <col min="13909" max="13909" customWidth="1" width="9.42578125"/>
    <col min="13910" max="13910" customWidth="1" width="9.42578125"/>
    <col min="13911" max="13911" customWidth="1" width="9.42578125"/>
    <col min="13912" max="13912" customWidth="1" width="9.42578125"/>
    <col min="13913" max="13913" customWidth="1" width="9.42578125"/>
    <col min="13914" max="13914" customWidth="1" width="9.42578125"/>
    <col min="13915" max="13915" customWidth="1" width="9.42578125"/>
    <col min="13916" max="13916" customWidth="1" width="9.42578125"/>
    <col min="13917" max="13917" customWidth="1" width="9.42578125"/>
    <col min="13918" max="13918" customWidth="1" width="9.42578125"/>
    <col min="13919" max="13919" customWidth="1" width="9.42578125"/>
    <col min="13920" max="13920" customWidth="1" width="9.42578125"/>
    <col min="13921" max="13921" customWidth="1" width="9.42578125"/>
    <col min="13922" max="13922" customWidth="1" width="9.42578125"/>
    <col min="13923" max="13923" customWidth="1" width="9.42578125"/>
    <col min="13924" max="13924" customWidth="1" width="9.42578125"/>
    <col min="13925" max="13925" customWidth="1" width="9.42578125"/>
    <col min="13926" max="13926" customWidth="1" width="9.42578125"/>
    <col min="13927" max="13927" customWidth="1" width="9.42578125"/>
    <col min="13928" max="13928" customWidth="1" width="9.42578125"/>
    <col min="13929" max="13929" customWidth="1" width="9.42578125"/>
    <col min="13930" max="13930" customWidth="1" width="9.42578125"/>
    <col min="13931" max="13931" customWidth="1" width="9.42578125"/>
    <col min="13932" max="13932" customWidth="1" width="9.42578125"/>
    <col min="13933" max="13933" customWidth="1" width="9.42578125"/>
    <col min="13934" max="13934" customWidth="1" width="9.42578125"/>
    <col min="13935" max="13935" customWidth="1" width="9.42578125"/>
    <col min="13936" max="13936" customWidth="1" width="9.42578125"/>
    <col min="13937" max="13937" customWidth="1" width="9.42578125"/>
    <col min="13938" max="13938" customWidth="1" width="9.42578125"/>
    <col min="13939" max="13939" customWidth="1" width="9.42578125"/>
    <col min="13940" max="13940" customWidth="1" width="9.42578125"/>
    <col min="13941" max="13941" customWidth="1" width="9.42578125"/>
    <col min="13942" max="13942" customWidth="1" width="9.42578125"/>
    <col min="13943" max="13943" customWidth="1" width="9.42578125"/>
    <col min="13944" max="13944" customWidth="1" width="9.42578125"/>
    <col min="13945" max="13945" customWidth="1" width="9.42578125"/>
    <col min="13946" max="13946" customWidth="1" width="9.42578125"/>
    <col min="13947" max="13947" customWidth="1" width="9.42578125"/>
    <col min="13948" max="13948" customWidth="1" width="9.42578125"/>
    <col min="13949" max="13949" customWidth="1" width="9.42578125"/>
    <col min="13950" max="13950" customWidth="1" width="9.42578125"/>
    <col min="13951" max="13951" customWidth="1" width="9.42578125"/>
    <col min="13952" max="13952" customWidth="1" width="9.42578125"/>
    <col min="13953" max="13953" customWidth="1" width="9.42578125"/>
    <col min="13954" max="13954" customWidth="1" width="9.42578125"/>
    <col min="13955" max="13955" customWidth="1" width="9.42578125"/>
    <col min="13956" max="13956" customWidth="1" width="9.42578125"/>
    <col min="13957" max="13957" customWidth="1" width="9.42578125"/>
    <col min="13958" max="13958" customWidth="1" width="9.42578125"/>
    <col min="13959" max="13959" customWidth="1" width="9.42578125"/>
    <col min="13960" max="13960" customWidth="1" width="9.42578125"/>
    <col min="13961" max="13961" customWidth="1" width="9.42578125"/>
    <col min="13962" max="13962" customWidth="1" width="9.42578125"/>
    <col min="13963" max="13963" customWidth="1" width="9.42578125"/>
    <col min="13964" max="13964" customWidth="1" width="9.42578125"/>
    <col min="13965" max="13965" customWidth="1" width="9.42578125"/>
    <col min="13966" max="13966" customWidth="1" width="9.42578125"/>
    <col min="13967" max="13967" customWidth="1" width="9.42578125"/>
    <col min="13968" max="13968" customWidth="1" width="9.42578125"/>
    <col min="13969" max="13969" customWidth="1" width="9.42578125"/>
    <col min="13970" max="13970" customWidth="1" width="9.42578125"/>
    <col min="13971" max="13971" customWidth="1" width="9.42578125"/>
    <col min="13972" max="13972" customWidth="1" width="9.42578125"/>
    <col min="13973" max="13973" customWidth="1" width="9.42578125"/>
    <col min="13974" max="13974" customWidth="1" width="9.42578125"/>
    <col min="13975" max="13975" customWidth="1" width="9.42578125"/>
    <col min="13976" max="13976" customWidth="1" width="9.42578125"/>
    <col min="13977" max="13977" customWidth="1" width="9.42578125"/>
    <col min="13978" max="13978" customWidth="1" width="9.42578125"/>
    <col min="13979" max="13979" customWidth="1" width="9.42578125"/>
    <col min="13980" max="13980" customWidth="1" width="9.42578125"/>
    <col min="13981" max="13981" customWidth="1" width="9.42578125"/>
    <col min="13982" max="13982" customWidth="1" width="9.42578125"/>
    <col min="13983" max="13983" customWidth="1" width="9.42578125"/>
    <col min="13984" max="13984" customWidth="1" width="9.42578125"/>
    <col min="13985" max="13985" customWidth="1" width="9.42578125"/>
    <col min="13986" max="13986" customWidth="1" width="9.42578125"/>
    <col min="13987" max="13987" customWidth="1" width="9.42578125"/>
    <col min="13988" max="13988" customWidth="1" width="9.42578125"/>
    <col min="13989" max="13989" customWidth="1" width="9.42578125"/>
    <col min="13990" max="13990" customWidth="1" width="9.42578125"/>
    <col min="13991" max="13991" customWidth="1" width="9.42578125"/>
    <col min="13992" max="13992" customWidth="1" width="9.42578125"/>
    <col min="13993" max="13993" customWidth="1" width="9.42578125"/>
    <col min="13994" max="13994" customWidth="1" width="9.42578125"/>
    <col min="13995" max="13995" customWidth="1" width="9.42578125"/>
    <col min="13996" max="13996" customWidth="1" width="9.42578125"/>
    <col min="13997" max="13997" customWidth="1" width="9.42578125"/>
    <col min="13998" max="13998" customWidth="1" width="9.42578125"/>
    <col min="13999" max="13999" customWidth="1" width="9.42578125"/>
    <col min="14000" max="14000" customWidth="1" width="9.42578125"/>
    <col min="14001" max="14001" customWidth="1" width="9.42578125"/>
    <col min="14002" max="14002" customWidth="1" width="9.42578125"/>
    <col min="14003" max="14003" customWidth="1" width="9.42578125"/>
    <col min="14004" max="14004" customWidth="1" width="9.42578125"/>
    <col min="14005" max="14005" customWidth="1" width="9.42578125"/>
    <col min="14006" max="14006" customWidth="1" width="9.42578125"/>
    <col min="14007" max="14007" customWidth="1" width="9.42578125"/>
    <col min="14008" max="14008" customWidth="1" width="9.42578125"/>
    <col min="14009" max="14009" customWidth="1" width="9.42578125"/>
    <col min="14010" max="14010" customWidth="1" width="9.42578125"/>
    <col min="14011" max="14011" customWidth="1" width="9.42578125"/>
    <col min="14012" max="14012" customWidth="1" width="9.42578125"/>
    <col min="14013" max="14013" customWidth="1" width="9.42578125"/>
    <col min="14014" max="14014" customWidth="1" width="9.42578125"/>
    <col min="14015" max="14015" customWidth="1" width="9.42578125"/>
    <col min="14016" max="14016" customWidth="1" width="9.42578125"/>
    <col min="14017" max="14017" customWidth="1" width="9.42578125"/>
    <col min="14018" max="14018" customWidth="1" width="9.42578125"/>
    <col min="14019" max="14019" customWidth="1" width="9.42578125"/>
    <col min="14020" max="14020" customWidth="1" width="9.42578125"/>
    <col min="14021" max="14021" customWidth="1" width="9.42578125"/>
    <col min="14022" max="14022" customWidth="1" width="9.42578125"/>
    <col min="14023" max="14023" customWidth="1" width="9.42578125"/>
    <col min="14024" max="14024" customWidth="1" width="9.42578125"/>
    <col min="14025" max="14025" customWidth="1" width="9.42578125"/>
    <col min="14026" max="14026" customWidth="1" width="9.42578125"/>
    <col min="14027" max="14027" customWidth="1" width="9.42578125"/>
    <col min="14028" max="14028" customWidth="1" width="9.42578125"/>
    <col min="14029" max="14029" customWidth="1" width="9.42578125"/>
    <col min="14030" max="14030" customWidth="1" width="9.42578125"/>
    <col min="14031" max="14031" customWidth="1" width="9.42578125"/>
    <col min="14032" max="14032" customWidth="1" width="9.42578125"/>
    <col min="14033" max="14033" customWidth="1" width="9.42578125"/>
    <col min="14034" max="14034" customWidth="1" width="9.42578125"/>
    <col min="14035" max="14035" customWidth="1" width="9.42578125"/>
    <col min="14036" max="14036" customWidth="1" width="9.42578125"/>
    <col min="14037" max="14037" customWidth="1" width="9.42578125"/>
    <col min="14038" max="14038" customWidth="1" width="9.42578125"/>
    <col min="14039" max="14039" customWidth="1" width="9.42578125"/>
    <col min="14040" max="14040" customWidth="1" width="9.42578125"/>
    <col min="14041" max="14041" customWidth="1" width="9.42578125"/>
    <col min="14042" max="14042" customWidth="1" width="9.42578125"/>
    <col min="14043" max="14043" customWidth="1" width="9.42578125"/>
    <col min="14044" max="14044" customWidth="1" width="9.42578125"/>
    <col min="14045" max="14045" customWidth="1" width="9.42578125"/>
    <col min="14046" max="14046" customWidth="1" width="9.42578125"/>
    <col min="14047" max="14047" customWidth="1" width="9.42578125"/>
    <col min="14048" max="14048" customWidth="1" width="9.42578125"/>
    <col min="14049" max="14049" customWidth="1" width="9.42578125"/>
    <col min="14050" max="14050" customWidth="1" width="9.42578125"/>
    <col min="14051" max="14051" customWidth="1" width="9.42578125"/>
    <col min="14052" max="14052" customWidth="1" width="9.42578125"/>
    <col min="14053" max="14053" customWidth="1" width="9.42578125"/>
    <col min="14054" max="14054" customWidth="1" width="9.42578125"/>
    <col min="14055" max="14055" customWidth="1" width="9.42578125"/>
    <col min="14056" max="14056" customWidth="1" width="9.42578125"/>
    <col min="14057" max="14057" customWidth="1" width="9.42578125"/>
    <col min="14058" max="14058" customWidth="1" width="9.42578125"/>
    <col min="14059" max="14059" customWidth="1" width="9.42578125"/>
    <col min="14060" max="14060" customWidth="1" width="9.42578125"/>
    <col min="14061" max="14061" customWidth="1" width="9.42578125"/>
    <col min="14062" max="14062" customWidth="1" width="9.42578125"/>
    <col min="14063" max="14063" customWidth="1" width="9.42578125"/>
    <col min="14064" max="14064" customWidth="1" width="9.42578125"/>
    <col min="14065" max="14065" customWidth="1" width="9.42578125"/>
    <col min="14066" max="14066" customWidth="1" width="9.42578125"/>
    <col min="14067" max="14067" customWidth="1" width="9.42578125"/>
    <col min="14068" max="14068" customWidth="1" width="9.42578125"/>
    <col min="14069" max="14069" customWidth="1" width="9.42578125"/>
    <col min="14070" max="14070" customWidth="1" width="9.42578125"/>
    <col min="14071" max="14071" customWidth="1" width="9.42578125"/>
    <col min="14072" max="14072" customWidth="1" width="9.42578125"/>
    <col min="14073" max="14073" customWidth="1" width="9.42578125"/>
    <col min="14074" max="14074" customWidth="1" width="9.42578125"/>
    <col min="14075" max="14075" customWidth="1" width="9.42578125"/>
    <col min="14076" max="14076" customWidth="1" width="9.42578125"/>
    <col min="14077" max="14077" customWidth="1" width="9.42578125"/>
    <col min="14078" max="14078" customWidth="1" width="9.42578125"/>
    <col min="14079" max="14079" customWidth="1" width="9.42578125"/>
    <col min="14080" max="14080" customWidth="1" width="9.42578125"/>
    <col min="14081" max="14081" customWidth="1" width="9.42578125"/>
    <col min="14082" max="14082" customWidth="1" width="9.42578125"/>
    <col min="14083" max="14083" customWidth="1" width="9.42578125"/>
    <col min="14084" max="14084" customWidth="1" width="9.42578125"/>
    <col min="14085" max="14085" customWidth="1" width="9.42578125"/>
    <col min="14086" max="14086" customWidth="1" width="9.42578125"/>
    <col min="14087" max="14087" customWidth="1" width="9.42578125"/>
    <col min="14088" max="14088" customWidth="1" width="9.42578125"/>
    <col min="14089" max="14089" customWidth="1" width="9.42578125"/>
    <col min="14090" max="14090" customWidth="1" width="9.42578125"/>
    <col min="14091" max="14091" customWidth="1" width="9.42578125"/>
    <col min="14092" max="14092" customWidth="1" width="9.42578125"/>
    <col min="14093" max="14093" customWidth="1" width="9.42578125"/>
    <col min="14094" max="14094" customWidth="1" width="9.42578125"/>
    <col min="14095" max="14095" customWidth="1" width="9.42578125"/>
    <col min="14096" max="14096" customWidth="1" width="9.42578125"/>
    <col min="14097" max="14097" customWidth="1" width="9.42578125"/>
    <col min="14098" max="14098" customWidth="1" width="9.42578125"/>
    <col min="14099" max="14099" customWidth="1" width="9.42578125"/>
    <col min="14100" max="14100" customWidth="1" width="9.42578125"/>
    <col min="14101" max="14101" customWidth="1" width="9.42578125"/>
    <col min="14102" max="14102" customWidth="1" width="9.42578125"/>
    <col min="14103" max="14103" customWidth="1" width="9.42578125"/>
    <col min="14104" max="14104" customWidth="1" width="9.42578125"/>
    <col min="14105" max="14105" customWidth="1" width="9.42578125"/>
    <col min="14106" max="14106" customWidth="1" width="9.42578125"/>
    <col min="14107" max="14107" customWidth="1" width="9.42578125"/>
    <col min="14108" max="14108" customWidth="1" width="9.42578125"/>
    <col min="14109" max="14109" customWidth="1" width="9.42578125"/>
    <col min="14110" max="14110" customWidth="1" width="9.42578125"/>
    <col min="14111" max="14111" customWidth="1" width="9.42578125"/>
    <col min="14112" max="14112" customWidth="1" width="9.42578125"/>
    <col min="14113" max="14113" customWidth="1" width="9.42578125"/>
    <col min="14114" max="14114" customWidth="1" width="9.42578125"/>
    <col min="14115" max="14115" customWidth="1" width="9.42578125"/>
    <col min="14116" max="14116" customWidth="1" width="9.42578125"/>
    <col min="14117" max="14117" customWidth="1" width="9.42578125"/>
    <col min="14118" max="14118" customWidth="1" width="9.42578125"/>
    <col min="14119" max="14119" customWidth="1" width="9.42578125"/>
    <col min="14120" max="14120" customWidth="1" width="9.42578125"/>
    <col min="14121" max="14121" customWidth="1" width="9.42578125"/>
    <col min="14122" max="14122" customWidth="1" width="9.42578125"/>
    <col min="14123" max="14123" customWidth="1" width="9.42578125"/>
    <col min="14124" max="14124" customWidth="1" width="9.42578125"/>
    <col min="14125" max="14125" customWidth="1" width="9.42578125"/>
    <col min="14126" max="14126" customWidth="1" width="9.42578125"/>
    <col min="14127" max="14127" customWidth="1" width="9.42578125"/>
    <col min="14128" max="14128" customWidth="1" width="9.42578125"/>
    <col min="14129" max="14129" customWidth="1" width="9.42578125"/>
    <col min="14130" max="14130" customWidth="1" width="9.42578125"/>
    <col min="14131" max="14131" customWidth="1" width="9.42578125"/>
    <col min="14132" max="14132" customWidth="1" width="9.42578125"/>
    <col min="14133" max="14133" customWidth="1" width="9.42578125"/>
    <col min="14134" max="14134" customWidth="1" width="9.42578125"/>
    <col min="14135" max="14135" customWidth="1" width="9.42578125"/>
    <col min="14136" max="14136" customWidth="1" width="9.42578125"/>
    <col min="14137" max="14137" customWidth="1" width="9.42578125"/>
    <col min="14138" max="14138" customWidth="1" width="9.42578125"/>
    <col min="14139" max="14139" customWidth="1" width="9.42578125"/>
    <col min="14140" max="14140" customWidth="1" width="9.42578125"/>
    <col min="14141" max="14141" customWidth="1" width="9.42578125"/>
    <col min="14142" max="14142" customWidth="1" width="9.42578125"/>
    <col min="14143" max="14143" customWidth="1" width="9.42578125"/>
    <col min="14144" max="14144" customWidth="1" width="9.42578125"/>
    <col min="14145" max="14145" customWidth="1" width="9.42578125"/>
    <col min="14146" max="14146" customWidth="1" width="9.42578125"/>
    <col min="14147" max="14147" customWidth="1" width="9.42578125"/>
    <col min="14148" max="14148" customWidth="1" width="9.42578125"/>
    <col min="14149" max="14149" customWidth="1" width="9.42578125"/>
    <col min="14150" max="14150" customWidth="1" width="9.42578125"/>
    <col min="14151" max="14151" customWidth="1" width="9.42578125"/>
    <col min="14152" max="14152" customWidth="1" width="9.42578125"/>
    <col min="14153" max="14153" customWidth="1" width="9.42578125"/>
    <col min="14154" max="14154" customWidth="1" width="9.42578125"/>
    <col min="14155" max="14155" customWidth="1" width="9.42578125"/>
    <col min="14156" max="14156" customWidth="1" width="9.42578125"/>
    <col min="14157" max="14157" customWidth="1" width="9.42578125"/>
    <col min="14158" max="14158" customWidth="1" width="9.42578125"/>
    <col min="14159" max="14159" customWidth="1" width="9.42578125"/>
    <col min="14160" max="14160" customWidth="1" width="9.42578125"/>
    <col min="14161" max="14161" customWidth="1" width="9.42578125"/>
    <col min="14162" max="14162" customWidth="1" width="9.42578125"/>
    <col min="14163" max="14163" customWidth="1" width="9.42578125"/>
    <col min="14164" max="14164" customWidth="1" width="9.42578125"/>
    <col min="14165" max="14165" customWidth="1" width="9.42578125"/>
    <col min="14166" max="14166" customWidth="1" width="9.42578125"/>
    <col min="14167" max="14167" customWidth="1" width="9.42578125"/>
    <col min="14168" max="14168" customWidth="1" width="9.42578125"/>
    <col min="14169" max="14169" customWidth="1" width="9.42578125"/>
    <col min="14170" max="14170" customWidth="1" width="9.42578125"/>
    <col min="14171" max="14171" customWidth="1" width="9.42578125"/>
    <col min="14172" max="14172" customWidth="1" width="9.42578125"/>
    <col min="14173" max="14173" customWidth="1" width="9.42578125"/>
    <col min="14174" max="14174" customWidth="1" width="9.42578125"/>
    <col min="14175" max="14175" customWidth="1" width="9.42578125"/>
    <col min="14176" max="14176" customWidth="1" width="9.42578125"/>
    <col min="14177" max="14177" customWidth="1" width="9.42578125"/>
    <col min="14178" max="14178" customWidth="1" width="9.42578125"/>
    <col min="14179" max="14179" customWidth="1" width="9.42578125"/>
    <col min="14180" max="14180" customWidth="1" width="9.42578125"/>
    <col min="14181" max="14181" customWidth="1" width="9.42578125"/>
    <col min="14182" max="14182" customWidth="1" width="9.42578125"/>
    <col min="14183" max="14183" customWidth="1" width="9.42578125"/>
    <col min="14184" max="14184" customWidth="1" width="9.42578125"/>
    <col min="14185" max="14185" customWidth="1" width="9.42578125"/>
    <col min="14186" max="14186" customWidth="1" width="9.42578125"/>
    <col min="14187" max="14187" customWidth="1" width="9.42578125"/>
    <col min="14188" max="14188" customWidth="1" width="9.42578125"/>
    <col min="14189" max="14189" customWidth="1" width="9.42578125"/>
    <col min="14190" max="14190" customWidth="1" width="9.42578125"/>
    <col min="14191" max="14191" customWidth="1" width="9.42578125"/>
    <col min="14192" max="14192" customWidth="1" width="9.42578125"/>
    <col min="14193" max="14193" customWidth="1" width="9.42578125"/>
    <col min="14194" max="14194" customWidth="1" width="9.42578125"/>
    <col min="14195" max="14195" customWidth="1" width="9.42578125"/>
    <col min="14196" max="14196" customWidth="1" width="9.42578125"/>
    <col min="14197" max="14197" customWidth="1" width="9.42578125"/>
    <col min="14198" max="14198" customWidth="1" width="9.42578125"/>
    <col min="14199" max="14199" customWidth="1" width="9.42578125"/>
    <col min="14200" max="14200" customWidth="1" width="9.42578125"/>
    <col min="14201" max="14201" customWidth="1" width="9.42578125"/>
    <col min="14202" max="14202" customWidth="1" width="9.42578125"/>
    <col min="14203" max="14203" customWidth="1" width="9.42578125"/>
    <col min="14204" max="14204" customWidth="1" width="9.42578125"/>
    <col min="14205" max="14205" customWidth="1" width="9.42578125"/>
    <col min="14206" max="14206" customWidth="1" width="9.42578125"/>
    <col min="14207" max="14207" customWidth="1" width="9.42578125"/>
    <col min="14208" max="14208" customWidth="1" width="9.42578125"/>
    <col min="14209" max="14209" customWidth="1" width="9.42578125"/>
    <col min="14210" max="14210" customWidth="1" width="9.42578125"/>
    <col min="14211" max="14211" customWidth="1" width="9.42578125"/>
    <col min="14212" max="14212" customWidth="1" width="9.42578125"/>
    <col min="14213" max="14213" customWidth="1" width="9.42578125"/>
    <col min="14214" max="14214" customWidth="1" width="9.42578125"/>
    <col min="14215" max="14215" customWidth="1" width="9.42578125"/>
    <col min="14216" max="14216" customWidth="1" width="9.42578125"/>
    <col min="14217" max="14217" customWidth="1" width="9.42578125"/>
    <col min="14218" max="14218" customWidth="1" width="9.42578125"/>
    <col min="14219" max="14219" customWidth="1" width="9.42578125"/>
    <col min="14220" max="14220" customWidth="1" width="9.42578125"/>
    <col min="14221" max="14221" customWidth="1" width="9.42578125"/>
    <col min="14222" max="14222" customWidth="1" width="9.42578125"/>
    <col min="14223" max="14223" customWidth="1" width="9.42578125"/>
    <col min="14224" max="14224" customWidth="1" width="9.42578125"/>
    <col min="14225" max="14225" customWidth="1" width="9.42578125"/>
    <col min="14226" max="14226" customWidth="1" width="9.42578125"/>
    <col min="14227" max="14227" customWidth="1" width="9.42578125"/>
    <col min="14228" max="14228" customWidth="1" width="9.42578125"/>
    <col min="14229" max="14229" customWidth="1" width="9.42578125"/>
    <col min="14230" max="14230" customWidth="1" width="9.42578125"/>
    <col min="14231" max="14231" customWidth="1" width="9.42578125"/>
    <col min="14232" max="14232" customWidth="1" width="9.42578125"/>
    <col min="14233" max="14233" customWidth="1" width="9.42578125"/>
    <col min="14234" max="14234" customWidth="1" width="9.42578125"/>
    <col min="14235" max="14235" customWidth="1" width="9.42578125"/>
    <col min="14236" max="14236" customWidth="1" width="9.42578125"/>
    <col min="14237" max="14237" customWidth="1" width="9.42578125"/>
    <col min="14238" max="14238" customWidth="1" width="9.42578125"/>
    <col min="14239" max="14239" customWidth="1" width="9.42578125"/>
    <col min="14240" max="14240" customWidth="1" width="9.42578125"/>
    <col min="14241" max="14241" customWidth="1" width="9.42578125"/>
    <col min="14242" max="14242" customWidth="1" width="9.42578125"/>
    <col min="14243" max="14243" customWidth="1" width="9.42578125"/>
    <col min="14244" max="14244" customWidth="1" width="9.42578125"/>
    <col min="14245" max="14245" customWidth="1" width="9.42578125"/>
    <col min="14246" max="14246" customWidth="1" width="9.42578125"/>
    <col min="14247" max="14247" customWidth="1" width="9.42578125"/>
    <col min="14248" max="14248" customWidth="1" width="9.42578125"/>
    <col min="14249" max="14249" customWidth="1" width="9.42578125"/>
    <col min="14250" max="14250" customWidth="1" width="9.42578125"/>
    <col min="14251" max="14251" customWidth="1" width="9.42578125"/>
    <col min="14252" max="14252" customWidth="1" width="9.42578125"/>
    <col min="14253" max="14253" customWidth="1" width="9.42578125"/>
    <col min="14254" max="14254" customWidth="1" width="9.42578125"/>
    <col min="14255" max="14255" customWidth="1" width="9.42578125"/>
    <col min="14256" max="14256" customWidth="1" width="9.42578125"/>
    <col min="14257" max="14257" customWidth="1" width="9.42578125"/>
    <col min="14258" max="14258" customWidth="1" width="9.42578125"/>
    <col min="14259" max="14259" customWidth="1" width="9.42578125"/>
    <col min="14260" max="14260" customWidth="1" width="9.42578125"/>
    <col min="14261" max="14261" customWidth="1" width="9.42578125"/>
    <col min="14262" max="14262" customWidth="1" width="9.42578125"/>
    <col min="14263" max="14263" customWidth="1" width="9.42578125"/>
    <col min="14264" max="14264" customWidth="1" width="9.42578125"/>
    <col min="14265" max="14265" customWidth="1" width="9.42578125"/>
    <col min="14266" max="14266" customWidth="1" width="9.42578125"/>
    <col min="14267" max="14267" customWidth="1" width="9.42578125"/>
    <col min="14268" max="14268" customWidth="1" width="9.42578125"/>
    <col min="14269" max="14269" customWidth="1" width="9.42578125"/>
    <col min="14270" max="14270" customWidth="1" width="9.42578125"/>
    <col min="14271" max="14271" customWidth="1" width="9.42578125"/>
    <col min="14272" max="14272" customWidth="1" width="9.42578125"/>
    <col min="14273" max="14273" customWidth="1" width="9.42578125"/>
    <col min="14274" max="14274" customWidth="1" width="9.42578125"/>
    <col min="14275" max="14275" customWidth="1" width="9.42578125"/>
    <col min="14276" max="14276" customWidth="1" width="9.42578125"/>
    <col min="14277" max="14277" customWidth="1" width="9.42578125"/>
    <col min="14278" max="14278" customWidth="1" width="9.42578125"/>
    <col min="14279" max="14279" customWidth="1" width="9.42578125"/>
    <col min="14280" max="14280" customWidth="1" width="9.42578125"/>
    <col min="14281" max="14281" customWidth="1" width="9.42578125"/>
    <col min="14282" max="14282" customWidth="1" width="9.42578125"/>
    <col min="14283" max="14283" customWidth="1" width="9.42578125"/>
    <col min="14284" max="14284" customWidth="1" width="9.42578125"/>
    <col min="14285" max="14285" customWidth="1" width="9.42578125"/>
    <col min="14286" max="14286" customWidth="1" width="9.42578125"/>
    <col min="14287" max="14287" customWidth="1" width="9.42578125"/>
    <col min="14288" max="14288" customWidth="1" width="9.42578125"/>
    <col min="14289" max="14289" customWidth="1" width="9.42578125"/>
    <col min="14290" max="14290" customWidth="1" width="9.42578125"/>
    <col min="14291" max="14291" customWidth="1" width="9.42578125"/>
    <col min="14292" max="14292" customWidth="1" width="9.42578125"/>
    <col min="14293" max="14293" customWidth="1" width="9.42578125"/>
    <col min="14294" max="14294" customWidth="1" width="9.42578125"/>
    <col min="14295" max="14295" customWidth="1" width="9.42578125"/>
    <col min="14296" max="14296" customWidth="1" width="9.42578125"/>
    <col min="14297" max="14297" customWidth="1" width="9.42578125"/>
    <col min="14298" max="14298" customWidth="1" width="9.42578125"/>
    <col min="14299" max="14299" customWidth="1" width="9.42578125"/>
    <col min="14300" max="14300" customWidth="1" width="9.42578125"/>
    <col min="14301" max="14301" customWidth="1" width="9.42578125"/>
    <col min="14302" max="14302" customWidth="1" width="9.42578125"/>
    <col min="14303" max="14303" customWidth="1" width="9.42578125"/>
    <col min="14304" max="14304" customWidth="1" width="9.42578125"/>
    <col min="14305" max="14305" customWidth="1" width="9.42578125"/>
    <col min="14306" max="14306" customWidth="1" width="9.42578125"/>
    <col min="14307" max="14307" customWidth="1" width="9.42578125"/>
    <col min="14308" max="14308" customWidth="1" width="9.42578125"/>
    <col min="14309" max="14309" customWidth="1" width="9.42578125"/>
    <col min="14310" max="14310" customWidth="1" width="9.42578125"/>
    <col min="14311" max="14311" customWidth="1" width="9.42578125"/>
    <col min="14312" max="14312" customWidth="1" width="9.42578125"/>
    <col min="14313" max="14313" customWidth="1" width="9.42578125"/>
    <col min="14314" max="14314" customWidth="1" width="9.42578125"/>
    <col min="14315" max="14315" customWidth="1" width="9.42578125"/>
    <col min="14316" max="14316" customWidth="1" width="9.42578125"/>
    <col min="14317" max="14317" customWidth="1" width="9.42578125"/>
    <col min="14318" max="14318" customWidth="1" width="9.42578125"/>
    <col min="14319" max="14319" customWidth="1" width="9.42578125"/>
    <col min="14320" max="14320" customWidth="1" width="9.42578125"/>
    <col min="14321" max="14321" customWidth="1" width="9.42578125"/>
    <col min="14322" max="14322" customWidth="1" width="9.42578125"/>
    <col min="14323" max="14323" customWidth="1" width="9.42578125"/>
    <col min="14324" max="14324" customWidth="1" width="9.42578125"/>
    <col min="14325" max="14325" customWidth="1" width="9.42578125"/>
    <col min="14326" max="14326" customWidth="1" width="9.42578125"/>
    <col min="14327" max="14327" customWidth="1" width="9.42578125"/>
    <col min="14328" max="14328" customWidth="1" width="9.42578125"/>
    <col min="14329" max="14329" customWidth="1" width="9.42578125"/>
    <col min="14330" max="14330" customWidth="1" width="9.42578125"/>
    <col min="14331" max="14331" customWidth="1" width="9.42578125"/>
    <col min="14332" max="14332" customWidth="1" width="9.42578125"/>
    <col min="14333" max="14333" customWidth="1" width="9.42578125"/>
    <col min="14334" max="14334" customWidth="1" width="9.42578125"/>
    <col min="14335" max="14335" customWidth="1" width="9.42578125"/>
    <col min="14336" max="14336" customWidth="1" width="9.42578125"/>
    <col min="14337" max="14337" customWidth="1" width="9.42578125"/>
    <col min="14338" max="14338" customWidth="1" width="9.42578125"/>
    <col min="14339" max="14339" customWidth="1" width="9.42578125"/>
    <col min="14340" max="14340" customWidth="1" width="9.42578125"/>
    <col min="14341" max="14341" customWidth="1" width="9.42578125"/>
    <col min="14342" max="14342" customWidth="1" width="9.42578125"/>
    <col min="14343" max="14343" customWidth="1" width="9.42578125"/>
    <col min="14344" max="14344" customWidth="1" width="9.42578125"/>
    <col min="14345" max="14345" customWidth="1" width="9.42578125"/>
    <col min="14346" max="14346" customWidth="1" width="9.42578125"/>
    <col min="14347" max="14347" customWidth="1" width="9.42578125"/>
    <col min="14348" max="14348" customWidth="1" width="9.42578125"/>
    <col min="14349" max="14349" customWidth="1" width="9.42578125"/>
    <col min="14350" max="14350" customWidth="1" width="9.42578125"/>
    <col min="14351" max="14351" customWidth="1" width="9.42578125"/>
    <col min="14352" max="14352" customWidth="1" width="9.42578125"/>
    <col min="14353" max="14353" customWidth="1" width="9.42578125"/>
    <col min="14354" max="14354" customWidth="1" width="9.42578125"/>
    <col min="14355" max="14355" customWidth="1" width="9.42578125"/>
    <col min="14356" max="14356" customWidth="1" width="9.42578125"/>
    <col min="14357" max="14357" customWidth="1" width="9.42578125"/>
    <col min="14358" max="14358" customWidth="1" width="9.42578125"/>
    <col min="14359" max="14359" customWidth="1" width="9.42578125"/>
    <col min="14360" max="14360" customWidth="1" width="9.42578125"/>
    <col min="14361" max="14361" customWidth="1" width="9.42578125"/>
    <col min="14362" max="14362" customWidth="1" width="9.42578125"/>
    <col min="14363" max="14363" customWidth="1" width="9.42578125"/>
    <col min="14364" max="14364" customWidth="1" width="9.42578125"/>
    <col min="14365" max="14365" customWidth="1" width="9.42578125"/>
    <col min="14366" max="14366" customWidth="1" width="9.42578125"/>
    <col min="14367" max="14367" customWidth="1" width="9.42578125"/>
    <col min="14368" max="14368" customWidth="1" width="9.42578125"/>
    <col min="14369" max="14369" customWidth="1" width="9.42578125"/>
    <col min="14370" max="14370" customWidth="1" width="9.42578125"/>
    <col min="14371" max="14371" customWidth="1" width="9.42578125"/>
    <col min="14372" max="14372" customWidth="1" width="9.42578125"/>
    <col min="14373" max="14373" customWidth="1" width="9.42578125"/>
    <col min="14374" max="14374" customWidth="1" width="9.42578125"/>
    <col min="14375" max="14375" customWidth="1" width="9.42578125"/>
    <col min="14376" max="14376" customWidth="1" width="9.42578125"/>
    <col min="14377" max="14377" customWidth="1" width="9.42578125"/>
    <col min="14378" max="14378" customWidth="1" width="9.42578125"/>
    <col min="14379" max="14379" customWidth="1" width="9.42578125"/>
    <col min="14380" max="14380" customWidth="1" width="9.42578125"/>
    <col min="14381" max="14381" customWidth="1" width="9.42578125"/>
    <col min="14382" max="14382" customWidth="1" width="9.42578125"/>
    <col min="14383" max="14383" customWidth="1" width="9.42578125"/>
    <col min="14384" max="14384" customWidth="1" width="9.42578125"/>
    <col min="14385" max="14385" customWidth="1" width="9.42578125"/>
    <col min="14386" max="14386" customWidth="1" width="9.42578125"/>
    <col min="14387" max="14387" customWidth="1" width="9.42578125"/>
    <col min="14388" max="14388" customWidth="1" width="9.42578125"/>
    <col min="14389" max="14389" customWidth="1" width="9.42578125"/>
    <col min="14390" max="14390" customWidth="1" width="9.42578125"/>
    <col min="14391" max="14391" customWidth="1" width="9.42578125"/>
    <col min="14392" max="14392" customWidth="1" width="9.42578125"/>
    <col min="14393" max="14393" customWidth="1" width="9.42578125"/>
    <col min="14394" max="14394" customWidth="1" width="9.42578125"/>
    <col min="14395" max="14395" customWidth="1" width="9.42578125"/>
    <col min="14396" max="14396" customWidth="1" width="9.42578125"/>
    <col min="14397" max="14397" customWidth="1" width="9.42578125"/>
    <col min="14398" max="14398" customWidth="1" width="9.42578125"/>
    <col min="14399" max="14399" customWidth="1" width="9.42578125"/>
    <col min="14400" max="14400" customWidth="1" width="9.42578125"/>
    <col min="14401" max="14401" customWidth="1" width="9.42578125"/>
    <col min="14402" max="14402" customWidth="1" width="9.42578125"/>
    <col min="14403" max="14403" customWidth="1" width="9.42578125"/>
    <col min="14404" max="14404" customWidth="1" width="9.42578125"/>
    <col min="14405" max="14405" customWidth="1" width="9.42578125"/>
    <col min="14406" max="14406" customWidth="1" width="9.42578125"/>
    <col min="14407" max="14407" customWidth="1" width="9.42578125"/>
    <col min="14408" max="14408" customWidth="1" width="9.42578125"/>
    <col min="14409" max="14409" customWidth="1" width="9.42578125"/>
    <col min="14410" max="14410" customWidth="1" width="9.42578125"/>
    <col min="14411" max="14411" customWidth="1" width="9.42578125"/>
    <col min="14412" max="14412" customWidth="1" width="9.42578125"/>
    <col min="14413" max="14413" customWidth="1" width="9.42578125"/>
    <col min="14414" max="14414" customWidth="1" width="9.42578125"/>
    <col min="14415" max="14415" customWidth="1" width="9.42578125"/>
    <col min="14416" max="14416" customWidth="1" width="9.42578125"/>
    <col min="14417" max="14417" customWidth="1" width="9.42578125"/>
    <col min="14418" max="14418" customWidth="1" width="9.42578125"/>
    <col min="14419" max="14419" customWidth="1" width="9.42578125"/>
    <col min="14420" max="14420" customWidth="1" width="9.42578125"/>
    <col min="14421" max="14421" customWidth="1" width="9.42578125"/>
    <col min="14422" max="14422" customWidth="1" width="9.42578125"/>
    <col min="14423" max="14423" customWidth="1" width="9.42578125"/>
    <col min="14424" max="14424" customWidth="1" width="9.42578125"/>
    <col min="14425" max="14425" customWidth="1" width="9.42578125"/>
    <col min="14426" max="14426" customWidth="1" width="9.42578125"/>
    <col min="14427" max="14427" customWidth="1" width="9.42578125"/>
    <col min="14428" max="14428" customWidth="1" width="9.42578125"/>
    <col min="14429" max="14429" customWidth="1" width="9.42578125"/>
    <col min="14430" max="14430" customWidth="1" width="9.42578125"/>
    <col min="14431" max="14431" customWidth="1" width="9.42578125"/>
    <col min="14432" max="14432" customWidth="1" width="9.42578125"/>
    <col min="14433" max="14433" customWidth="1" width="9.42578125"/>
    <col min="14434" max="14434" customWidth="1" width="9.42578125"/>
    <col min="14435" max="14435" customWidth="1" width="9.42578125"/>
    <col min="14436" max="14436" customWidth="1" width="9.42578125"/>
    <col min="14437" max="14437" customWidth="1" width="9.42578125"/>
    <col min="14438" max="14438" customWidth="1" width="9.42578125"/>
    <col min="14439" max="14439" customWidth="1" width="9.42578125"/>
    <col min="14440" max="14440" customWidth="1" width="9.42578125"/>
    <col min="14441" max="14441" customWidth="1" width="9.42578125"/>
    <col min="14442" max="14442" customWidth="1" width="9.42578125"/>
    <col min="14443" max="14443" customWidth="1" width="9.42578125"/>
    <col min="14444" max="14444" customWidth="1" width="9.42578125"/>
    <col min="14445" max="14445" customWidth="1" width="9.42578125"/>
    <col min="14446" max="14446" customWidth="1" width="9.42578125"/>
    <col min="14447" max="14447" customWidth="1" width="9.42578125"/>
    <col min="14448" max="14448" customWidth="1" width="9.42578125"/>
    <col min="14449" max="14449" customWidth="1" width="9.42578125"/>
    <col min="14450" max="14450" customWidth="1" width="9.42578125"/>
    <col min="14451" max="14451" customWidth="1" width="9.42578125"/>
    <col min="14452" max="14452" customWidth="1" width="9.42578125"/>
    <col min="14453" max="14453" customWidth="1" width="9.42578125"/>
    <col min="14454" max="14454" customWidth="1" width="9.42578125"/>
    <col min="14455" max="14455" customWidth="1" width="9.42578125"/>
    <col min="14456" max="14456" customWidth="1" width="9.42578125"/>
    <col min="14457" max="14457" customWidth="1" width="9.42578125"/>
    <col min="14458" max="14458" customWidth="1" width="9.42578125"/>
    <col min="14459" max="14459" customWidth="1" width="9.42578125"/>
    <col min="14460" max="14460" customWidth="1" width="9.42578125"/>
    <col min="14461" max="14461" customWidth="1" width="9.42578125"/>
    <col min="14462" max="14462" customWidth="1" width="9.42578125"/>
    <col min="14463" max="14463" customWidth="1" width="9.42578125"/>
    <col min="14464" max="14464" customWidth="1" width="9.42578125"/>
    <col min="14465" max="14465" customWidth="1" width="9.42578125"/>
    <col min="14466" max="14466" customWidth="1" width="9.42578125"/>
    <col min="14467" max="14467" customWidth="1" width="9.42578125"/>
    <col min="14468" max="14468" customWidth="1" width="9.42578125"/>
    <col min="14469" max="14469" customWidth="1" width="9.42578125"/>
    <col min="14470" max="14470" customWidth="1" width="9.42578125"/>
    <col min="14471" max="14471" customWidth="1" width="9.42578125"/>
    <col min="14472" max="14472" customWidth="1" width="9.42578125"/>
    <col min="14473" max="14473" customWidth="1" width="9.42578125"/>
    <col min="14474" max="14474" customWidth="1" width="9.42578125"/>
    <col min="14475" max="14475" customWidth="1" width="9.42578125"/>
    <col min="14476" max="14476" customWidth="1" width="9.42578125"/>
    <col min="14477" max="14477" customWidth="1" width="9.42578125"/>
    <col min="14478" max="14478" customWidth="1" width="9.42578125"/>
    <col min="14479" max="14479" customWidth="1" width="9.42578125"/>
    <col min="14480" max="14480" customWidth="1" width="9.42578125"/>
    <col min="14481" max="14481" customWidth="1" width="9.42578125"/>
    <col min="14482" max="14482" customWidth="1" width="9.42578125"/>
    <col min="14483" max="14483" customWidth="1" width="9.42578125"/>
    <col min="14484" max="14484" customWidth="1" width="9.42578125"/>
    <col min="14485" max="14485" customWidth="1" width="9.42578125"/>
    <col min="14486" max="14486" customWidth="1" width="9.42578125"/>
    <col min="14487" max="14487" customWidth="1" width="9.42578125"/>
    <col min="14488" max="14488" customWidth="1" width="9.42578125"/>
    <col min="14489" max="14489" customWidth="1" width="9.42578125"/>
    <col min="14490" max="14490" customWidth="1" width="9.42578125"/>
    <col min="14491" max="14491" customWidth="1" width="9.42578125"/>
    <col min="14492" max="14492" customWidth="1" width="9.42578125"/>
    <col min="14493" max="14493" customWidth="1" width="9.42578125"/>
    <col min="14494" max="14494" customWidth="1" width="9.42578125"/>
    <col min="14495" max="14495" customWidth="1" width="9.42578125"/>
    <col min="14496" max="14496" customWidth="1" width="9.42578125"/>
    <col min="14497" max="14497" customWidth="1" width="9.42578125"/>
    <col min="14498" max="14498" customWidth="1" width="9.42578125"/>
    <col min="14499" max="14499" customWidth="1" width="9.42578125"/>
    <col min="14500" max="14500" customWidth="1" width="9.42578125"/>
    <col min="14501" max="14501" customWidth="1" width="9.42578125"/>
    <col min="14502" max="14502" customWidth="1" width="9.42578125"/>
    <col min="14503" max="14503" customWidth="1" width="9.42578125"/>
    <col min="14504" max="14504" customWidth="1" width="9.42578125"/>
    <col min="14505" max="14505" customWidth="1" width="9.42578125"/>
    <col min="14506" max="14506" customWidth="1" width="9.42578125"/>
    <col min="14507" max="14507" customWidth="1" width="9.42578125"/>
    <col min="14508" max="14508" customWidth="1" width="9.42578125"/>
    <col min="14509" max="14509" customWidth="1" width="9.42578125"/>
    <col min="14510" max="14510" customWidth="1" width="9.42578125"/>
    <col min="14511" max="14511" customWidth="1" width="9.42578125"/>
    <col min="14512" max="14512" customWidth="1" width="9.42578125"/>
    <col min="14513" max="14513" customWidth="1" width="9.42578125"/>
    <col min="14514" max="14514" customWidth="1" width="9.42578125"/>
    <col min="14515" max="14515" customWidth="1" width="9.42578125"/>
    <col min="14516" max="14516" customWidth="1" width="9.42578125"/>
    <col min="14517" max="14517" customWidth="1" width="9.42578125"/>
    <col min="14518" max="14518" customWidth="1" width="9.42578125"/>
    <col min="14519" max="14519" customWidth="1" width="9.42578125"/>
    <col min="14520" max="14520" customWidth="1" width="9.42578125"/>
    <col min="14521" max="14521" customWidth="1" width="9.42578125"/>
    <col min="14522" max="14522" customWidth="1" width="9.42578125"/>
    <col min="14523" max="14523" customWidth="1" width="9.42578125"/>
    <col min="14524" max="14524" customWidth="1" width="9.42578125"/>
    <col min="14525" max="14525" customWidth="1" width="9.42578125"/>
    <col min="14526" max="14526" customWidth="1" width="9.42578125"/>
    <col min="14527" max="14527" customWidth="1" width="9.42578125"/>
    <col min="14528" max="14528" customWidth="1" width="9.42578125"/>
    <col min="14529" max="14529" customWidth="1" width="9.42578125"/>
    <col min="14530" max="14530" customWidth="1" width="9.42578125"/>
    <col min="14531" max="14531" customWidth="1" width="9.42578125"/>
    <col min="14532" max="14532" customWidth="1" width="9.42578125"/>
    <col min="14533" max="14533" customWidth="1" width="9.42578125"/>
    <col min="14534" max="14534" customWidth="1" width="9.42578125"/>
    <col min="14535" max="14535" customWidth="1" width="9.42578125"/>
    <col min="14536" max="14536" customWidth="1" width="9.42578125"/>
    <col min="14537" max="14537" customWidth="1" width="9.42578125"/>
    <col min="14538" max="14538" customWidth="1" width="9.42578125"/>
    <col min="14539" max="14539" customWidth="1" width="9.42578125"/>
    <col min="14540" max="14540" customWidth="1" width="9.42578125"/>
    <col min="14541" max="14541" customWidth="1" width="9.42578125"/>
    <col min="14542" max="14542" customWidth="1" width="9.42578125"/>
    <col min="14543" max="14543" customWidth="1" width="9.42578125"/>
    <col min="14544" max="14544" customWidth="1" width="9.42578125"/>
    <col min="14545" max="14545" customWidth="1" width="9.42578125"/>
    <col min="14546" max="14546" customWidth="1" width="9.42578125"/>
    <col min="14547" max="14547" customWidth="1" width="9.42578125"/>
    <col min="14548" max="14548" customWidth="1" width="9.42578125"/>
    <col min="14549" max="14549" customWidth="1" width="9.42578125"/>
    <col min="14550" max="14550" customWidth="1" width="9.42578125"/>
    <col min="14551" max="14551" customWidth="1" width="9.42578125"/>
    <col min="14552" max="14552" customWidth="1" width="9.42578125"/>
    <col min="14553" max="14553" customWidth="1" width="9.42578125"/>
    <col min="14554" max="14554" customWidth="1" width="9.42578125"/>
    <col min="14555" max="14555" customWidth="1" width="9.42578125"/>
    <col min="14556" max="14556" customWidth="1" width="9.42578125"/>
    <col min="14557" max="14557" customWidth="1" width="9.42578125"/>
    <col min="14558" max="14558" customWidth="1" width="9.42578125"/>
    <col min="14559" max="14559" customWidth="1" width="9.42578125"/>
    <col min="14560" max="14560" customWidth="1" width="9.42578125"/>
    <col min="14561" max="14561" customWidth="1" width="9.42578125"/>
    <col min="14562" max="14562" customWidth="1" width="9.42578125"/>
    <col min="14563" max="14563" customWidth="1" width="9.42578125"/>
    <col min="14564" max="14564" customWidth="1" width="9.42578125"/>
    <col min="14565" max="14565" customWidth="1" width="9.42578125"/>
    <col min="14566" max="14566" customWidth="1" width="9.42578125"/>
    <col min="14567" max="14567" customWidth="1" width="9.42578125"/>
    <col min="14568" max="14568" customWidth="1" width="9.42578125"/>
    <col min="14569" max="14569" customWidth="1" width="9.42578125"/>
    <col min="14570" max="14570" customWidth="1" width="9.42578125"/>
    <col min="14571" max="14571" customWidth="1" width="9.42578125"/>
    <col min="14572" max="14572" customWidth="1" width="9.42578125"/>
    <col min="14573" max="14573" customWidth="1" width="9.42578125"/>
    <col min="14574" max="14574" customWidth="1" width="9.42578125"/>
    <col min="14575" max="14575" customWidth="1" width="9.42578125"/>
    <col min="14576" max="14576" customWidth="1" width="9.42578125"/>
    <col min="14577" max="14577" customWidth="1" width="9.42578125"/>
    <col min="14578" max="14578" customWidth="1" width="9.42578125"/>
    <col min="14579" max="14579" customWidth="1" width="9.42578125"/>
    <col min="14580" max="14580" customWidth="1" width="9.42578125"/>
    <col min="14581" max="14581" customWidth="1" width="9.42578125"/>
    <col min="14582" max="14582" customWidth="1" width="9.42578125"/>
    <col min="14583" max="14583" customWidth="1" width="9.42578125"/>
    <col min="14584" max="14584" customWidth="1" width="9.42578125"/>
    <col min="14585" max="14585" customWidth="1" width="9.42578125"/>
    <col min="14586" max="14586" customWidth="1" width="9.42578125"/>
    <col min="14587" max="14587" customWidth="1" width="9.42578125"/>
    <col min="14588" max="14588" customWidth="1" width="9.42578125"/>
    <col min="14589" max="14589" customWidth="1" width="9.42578125"/>
    <col min="14590" max="14590" customWidth="1" width="9.42578125"/>
    <col min="14591" max="14591" customWidth="1" width="9.42578125"/>
    <col min="14592" max="14592" customWidth="1" width="9.42578125"/>
    <col min="14593" max="14593" customWidth="1" width="9.42578125"/>
    <col min="14594" max="14594" customWidth="1" width="9.42578125"/>
    <col min="14595" max="14595" customWidth="1" width="9.42578125"/>
    <col min="14596" max="14596" customWidth="1" width="9.42578125"/>
    <col min="14597" max="14597" customWidth="1" width="9.42578125"/>
    <col min="14598" max="14598" customWidth="1" width="9.42578125"/>
    <col min="14599" max="14599" customWidth="1" width="9.42578125"/>
    <col min="14600" max="14600" customWidth="1" width="9.42578125"/>
    <col min="14601" max="14601" customWidth="1" width="9.42578125"/>
    <col min="14602" max="14602" customWidth="1" width="9.42578125"/>
    <col min="14603" max="14603" customWidth="1" width="9.42578125"/>
    <col min="14604" max="14604" customWidth="1" width="9.42578125"/>
    <col min="14605" max="14605" customWidth="1" width="9.42578125"/>
    <col min="14606" max="14606" customWidth="1" width="9.42578125"/>
    <col min="14607" max="14607" customWidth="1" width="9.42578125"/>
    <col min="14608" max="14608" customWidth="1" width="9.42578125"/>
    <col min="14609" max="14609" customWidth="1" width="9.42578125"/>
    <col min="14610" max="14610" customWidth="1" width="9.42578125"/>
    <col min="14611" max="14611" customWidth="1" width="9.42578125"/>
    <col min="14612" max="14612" customWidth="1" width="9.42578125"/>
    <col min="14613" max="14613" customWidth="1" width="9.42578125"/>
    <col min="14614" max="14614" customWidth="1" width="9.42578125"/>
    <col min="14615" max="14615" customWidth="1" width="9.42578125"/>
    <col min="14616" max="14616" customWidth="1" width="9.42578125"/>
    <col min="14617" max="14617" customWidth="1" width="9.42578125"/>
    <col min="14618" max="14618" customWidth="1" width="9.42578125"/>
    <col min="14619" max="14619" customWidth="1" width="9.42578125"/>
    <col min="14620" max="14620" customWidth="1" width="9.42578125"/>
    <col min="14621" max="14621" customWidth="1" width="9.42578125"/>
    <col min="14622" max="14622" customWidth="1" width="9.42578125"/>
    <col min="14623" max="14623" customWidth="1" width="9.42578125"/>
    <col min="14624" max="14624" customWidth="1" width="9.42578125"/>
    <col min="14625" max="14625" customWidth="1" width="9.42578125"/>
    <col min="14626" max="14626" customWidth="1" width="9.42578125"/>
    <col min="14627" max="14627" customWidth="1" width="9.42578125"/>
    <col min="14628" max="14628" customWidth="1" width="9.42578125"/>
    <col min="14629" max="14629" customWidth="1" width="9.42578125"/>
    <col min="14630" max="14630" customWidth="1" width="9.42578125"/>
    <col min="14631" max="14631" customWidth="1" width="9.42578125"/>
    <col min="14632" max="14632" customWidth="1" width="9.42578125"/>
    <col min="14633" max="14633" customWidth="1" width="9.42578125"/>
    <col min="14634" max="14634" customWidth="1" width="9.42578125"/>
    <col min="14635" max="14635" customWidth="1" width="9.42578125"/>
    <col min="14636" max="14636" customWidth="1" width="9.42578125"/>
    <col min="14637" max="14637" customWidth="1" width="9.42578125"/>
    <col min="14638" max="14638" customWidth="1" width="9.42578125"/>
    <col min="14639" max="14639" customWidth="1" width="9.42578125"/>
    <col min="14640" max="14640" customWidth="1" width="9.42578125"/>
    <col min="14641" max="14641" customWidth="1" width="9.42578125"/>
    <col min="14642" max="14642" customWidth="1" width="9.42578125"/>
    <col min="14643" max="14643" customWidth="1" width="9.42578125"/>
    <col min="14644" max="14644" customWidth="1" width="9.42578125"/>
    <col min="14645" max="14645" customWidth="1" width="9.42578125"/>
    <col min="14646" max="14646" customWidth="1" width="9.42578125"/>
    <col min="14647" max="14647" customWidth="1" width="9.42578125"/>
    <col min="14648" max="14648" customWidth="1" width="9.42578125"/>
    <col min="14649" max="14649" customWidth="1" width="9.42578125"/>
    <col min="14650" max="14650" customWidth="1" width="9.42578125"/>
    <col min="14651" max="14651" customWidth="1" width="9.42578125"/>
    <col min="14652" max="14652" customWidth="1" width="9.42578125"/>
    <col min="14653" max="14653" customWidth="1" width="9.42578125"/>
    <col min="14654" max="14654" customWidth="1" width="9.42578125"/>
    <col min="14655" max="14655" customWidth="1" width="9.42578125"/>
    <col min="14656" max="14656" customWidth="1" width="9.42578125"/>
    <col min="14657" max="14657" customWidth="1" width="9.42578125"/>
    <col min="14658" max="14658" customWidth="1" width="9.42578125"/>
    <col min="14659" max="14659" customWidth="1" width="9.42578125"/>
    <col min="14660" max="14660" customWidth="1" width="9.42578125"/>
    <col min="14661" max="14661" customWidth="1" width="9.42578125"/>
    <col min="14662" max="14662" customWidth="1" width="9.42578125"/>
    <col min="14663" max="14663" customWidth="1" width="9.42578125"/>
    <col min="14664" max="14664" customWidth="1" width="9.42578125"/>
    <col min="14665" max="14665" customWidth="1" width="9.42578125"/>
    <col min="14666" max="14666" customWidth="1" width="9.42578125"/>
    <col min="14667" max="14667" customWidth="1" width="9.42578125"/>
    <col min="14668" max="14668" customWidth="1" width="9.42578125"/>
    <col min="14669" max="14669" customWidth="1" width="9.42578125"/>
    <col min="14670" max="14670" customWidth="1" width="9.42578125"/>
    <col min="14671" max="14671" customWidth="1" width="9.42578125"/>
    <col min="14672" max="14672" customWidth="1" width="9.42578125"/>
    <col min="14673" max="14673" customWidth="1" width="9.42578125"/>
    <col min="14674" max="14674" customWidth="1" width="9.42578125"/>
    <col min="14675" max="14675" customWidth="1" width="9.42578125"/>
    <col min="14676" max="14676" customWidth="1" width="9.42578125"/>
    <col min="14677" max="14677" customWidth="1" width="9.42578125"/>
    <col min="14678" max="14678" customWidth="1" width="9.42578125"/>
    <col min="14679" max="14679" customWidth="1" width="9.42578125"/>
    <col min="14680" max="14680" customWidth="1" width="9.42578125"/>
    <col min="14681" max="14681" customWidth="1" width="9.42578125"/>
    <col min="14682" max="14682" customWidth="1" width="9.42578125"/>
    <col min="14683" max="14683" customWidth="1" width="9.42578125"/>
    <col min="14684" max="14684" customWidth="1" width="9.42578125"/>
    <col min="14685" max="14685" customWidth="1" width="9.42578125"/>
    <col min="14686" max="14686" customWidth="1" width="9.42578125"/>
    <col min="14687" max="14687" customWidth="1" width="9.42578125"/>
    <col min="14688" max="14688" customWidth="1" width="9.42578125"/>
    <col min="14689" max="14689" customWidth="1" width="9.42578125"/>
    <col min="14690" max="14690" customWidth="1" width="9.42578125"/>
    <col min="14691" max="14691" customWidth="1" width="9.42578125"/>
    <col min="14692" max="14692" customWidth="1" width="9.42578125"/>
    <col min="14693" max="14693" customWidth="1" width="9.42578125"/>
    <col min="14694" max="14694" customWidth="1" width="9.42578125"/>
    <col min="14695" max="14695" customWidth="1" width="9.42578125"/>
    <col min="14696" max="14696" customWidth="1" width="9.42578125"/>
    <col min="14697" max="14697" customWidth="1" width="9.42578125"/>
    <col min="14698" max="14698" customWidth="1" width="9.42578125"/>
    <col min="14699" max="14699" customWidth="1" width="9.42578125"/>
    <col min="14700" max="14700" customWidth="1" width="9.42578125"/>
    <col min="14701" max="14701" customWidth="1" width="9.42578125"/>
    <col min="14702" max="14702" customWidth="1" width="9.42578125"/>
    <col min="14703" max="14703" customWidth="1" width="9.42578125"/>
    <col min="14704" max="14704" customWidth="1" width="9.42578125"/>
    <col min="14705" max="14705" customWidth="1" width="9.42578125"/>
    <col min="14706" max="14706" customWidth="1" width="9.42578125"/>
    <col min="14707" max="14707" customWidth="1" width="9.42578125"/>
    <col min="14708" max="14708" customWidth="1" width="9.42578125"/>
    <col min="14709" max="14709" customWidth="1" width="9.42578125"/>
    <col min="14710" max="14710" customWidth="1" width="9.42578125"/>
    <col min="14711" max="14711" customWidth="1" width="9.42578125"/>
    <col min="14712" max="14712" customWidth="1" width="9.42578125"/>
    <col min="14713" max="14713" customWidth="1" width="9.42578125"/>
    <col min="14714" max="14714" customWidth="1" width="9.42578125"/>
    <col min="14715" max="14715" customWidth="1" width="9.42578125"/>
    <col min="14716" max="14716" customWidth="1" width="9.42578125"/>
    <col min="14717" max="14717" customWidth="1" width="9.42578125"/>
    <col min="14718" max="14718" customWidth="1" width="9.42578125"/>
    <col min="14719" max="14719" customWidth="1" width="9.42578125"/>
    <col min="14720" max="14720" customWidth="1" width="9.42578125"/>
    <col min="14721" max="14721" customWidth="1" width="9.42578125"/>
    <col min="14722" max="14722" customWidth="1" width="9.42578125"/>
    <col min="14723" max="14723" customWidth="1" width="9.42578125"/>
    <col min="14724" max="14724" customWidth="1" width="9.42578125"/>
    <col min="14725" max="14725" customWidth="1" width="9.42578125"/>
    <col min="14726" max="14726" customWidth="1" width="9.42578125"/>
    <col min="14727" max="14727" customWidth="1" width="9.42578125"/>
    <col min="14728" max="14728" customWidth="1" width="9.42578125"/>
    <col min="14729" max="14729" customWidth="1" width="9.42578125"/>
    <col min="14730" max="14730" customWidth="1" width="9.42578125"/>
    <col min="14731" max="14731" customWidth="1" width="9.42578125"/>
    <col min="14732" max="14732" customWidth="1" width="9.42578125"/>
    <col min="14733" max="14733" customWidth="1" width="9.42578125"/>
    <col min="14734" max="14734" customWidth="1" width="9.42578125"/>
    <col min="14735" max="14735" customWidth="1" width="9.42578125"/>
    <col min="14736" max="14736" customWidth="1" width="9.42578125"/>
    <col min="14737" max="14737" customWidth="1" width="9.42578125"/>
    <col min="14738" max="14738" customWidth="1" width="9.42578125"/>
    <col min="14739" max="14739" customWidth="1" width="9.42578125"/>
    <col min="14740" max="14740" customWidth="1" width="9.42578125"/>
    <col min="14741" max="14741" customWidth="1" width="9.42578125"/>
    <col min="14742" max="14742" customWidth="1" width="9.42578125"/>
    <col min="14743" max="14743" customWidth="1" width="9.42578125"/>
    <col min="14744" max="14744" customWidth="1" width="9.42578125"/>
    <col min="14745" max="14745" customWidth="1" width="9.42578125"/>
    <col min="14746" max="14746" customWidth="1" width="9.42578125"/>
    <col min="14747" max="14747" customWidth="1" width="9.42578125"/>
    <col min="14748" max="14748" customWidth="1" width="9.42578125"/>
    <col min="14749" max="14749" customWidth="1" width="9.42578125"/>
    <col min="14750" max="14750" customWidth="1" width="9.42578125"/>
    <col min="14751" max="14751" customWidth="1" width="9.42578125"/>
    <col min="14752" max="14752" customWidth="1" width="9.42578125"/>
    <col min="14753" max="14753" customWidth="1" width="9.42578125"/>
    <col min="14754" max="14754" customWidth="1" width="9.42578125"/>
    <col min="14755" max="14755" customWidth="1" width="9.42578125"/>
    <col min="14756" max="14756" customWidth="1" width="9.42578125"/>
    <col min="14757" max="14757" customWidth="1" width="9.42578125"/>
    <col min="14758" max="14758" customWidth="1" width="9.42578125"/>
    <col min="14759" max="14759" customWidth="1" width="9.42578125"/>
    <col min="14760" max="14760" customWidth="1" width="9.42578125"/>
    <col min="14761" max="14761" customWidth="1" width="9.42578125"/>
    <col min="14762" max="14762" customWidth="1" width="9.42578125"/>
    <col min="14763" max="14763" customWidth="1" width="9.42578125"/>
    <col min="14764" max="14764" customWidth="1" width="9.42578125"/>
    <col min="14765" max="14765" customWidth="1" width="9.42578125"/>
    <col min="14766" max="14766" customWidth="1" width="9.42578125"/>
    <col min="14767" max="14767" customWidth="1" width="9.42578125"/>
    <col min="14768" max="14768" customWidth="1" width="9.42578125"/>
    <col min="14769" max="14769" customWidth="1" width="9.42578125"/>
    <col min="14770" max="14770" customWidth="1" width="9.42578125"/>
    <col min="14771" max="14771" customWidth="1" width="9.42578125"/>
    <col min="14772" max="14772" customWidth="1" width="9.42578125"/>
    <col min="14773" max="14773" customWidth="1" width="9.42578125"/>
    <col min="14774" max="14774" customWidth="1" width="9.42578125"/>
    <col min="14775" max="14775" customWidth="1" width="9.42578125"/>
    <col min="14776" max="14776" customWidth="1" width="9.42578125"/>
    <col min="14777" max="14777" customWidth="1" width="9.42578125"/>
    <col min="14778" max="14778" customWidth="1" width="9.42578125"/>
    <col min="14779" max="14779" customWidth="1" width="9.42578125"/>
    <col min="14780" max="14780" customWidth="1" width="9.42578125"/>
    <col min="14781" max="14781" customWidth="1" width="9.42578125"/>
    <col min="14782" max="14782" customWidth="1" width="9.42578125"/>
    <col min="14783" max="14783" customWidth="1" width="9.42578125"/>
    <col min="14784" max="14784" customWidth="1" width="9.42578125"/>
    <col min="14785" max="14785" customWidth="1" width="9.42578125"/>
    <col min="14786" max="14786" customWidth="1" width="9.42578125"/>
    <col min="14787" max="14787" customWidth="1" width="9.42578125"/>
    <col min="14788" max="14788" customWidth="1" width="9.42578125"/>
    <col min="14789" max="14789" customWidth="1" width="9.42578125"/>
    <col min="14790" max="14790" customWidth="1" width="9.42578125"/>
    <col min="14791" max="14791" customWidth="1" width="9.42578125"/>
    <col min="14792" max="14792" customWidth="1" width="9.42578125"/>
    <col min="14793" max="14793" customWidth="1" width="9.42578125"/>
    <col min="14794" max="14794" customWidth="1" width="9.42578125"/>
    <col min="14795" max="14795" customWidth="1" width="9.42578125"/>
    <col min="14796" max="14796" customWidth="1" width="9.42578125"/>
    <col min="14797" max="14797" customWidth="1" width="9.42578125"/>
    <col min="14798" max="14798" customWidth="1" width="9.42578125"/>
    <col min="14799" max="14799" customWidth="1" width="9.42578125"/>
    <col min="14800" max="14800" customWidth="1" width="9.42578125"/>
    <col min="14801" max="14801" customWidth="1" width="9.42578125"/>
    <col min="14802" max="14802" customWidth="1" width="9.42578125"/>
    <col min="14803" max="14803" customWidth="1" width="9.42578125"/>
    <col min="14804" max="14804" customWidth="1" width="9.42578125"/>
    <col min="14805" max="14805" customWidth="1" width="9.42578125"/>
    <col min="14806" max="14806" customWidth="1" width="9.42578125"/>
    <col min="14807" max="14807" customWidth="1" width="9.42578125"/>
    <col min="14808" max="14808" customWidth="1" width="9.42578125"/>
    <col min="14809" max="14809" customWidth="1" width="9.42578125"/>
    <col min="14810" max="14810" customWidth="1" width="9.42578125"/>
    <col min="14811" max="14811" customWidth="1" width="9.42578125"/>
    <col min="14812" max="14812" customWidth="1" width="9.42578125"/>
    <col min="14813" max="14813" customWidth="1" width="9.42578125"/>
    <col min="14814" max="14814" customWidth="1" width="9.42578125"/>
    <col min="14815" max="14815" customWidth="1" width="9.42578125"/>
    <col min="14816" max="14816" customWidth="1" width="9.42578125"/>
    <col min="14817" max="14817" customWidth="1" width="9.42578125"/>
    <col min="14818" max="14818" customWidth="1" width="9.42578125"/>
    <col min="14819" max="14819" customWidth="1" width="9.42578125"/>
    <col min="14820" max="14820" customWidth="1" width="9.42578125"/>
    <col min="14821" max="14821" customWidth="1" width="9.42578125"/>
    <col min="14822" max="14822" customWidth="1" width="9.42578125"/>
    <col min="14823" max="14823" customWidth="1" width="9.42578125"/>
    <col min="14824" max="14824" customWidth="1" width="9.42578125"/>
    <col min="14825" max="14825" customWidth="1" width="9.42578125"/>
    <col min="14826" max="14826" customWidth="1" width="9.42578125"/>
    <col min="14827" max="14827" customWidth="1" width="9.42578125"/>
    <col min="14828" max="14828" customWidth="1" width="9.42578125"/>
    <col min="14829" max="14829" customWidth="1" width="9.42578125"/>
    <col min="14830" max="14830" customWidth="1" width="9.42578125"/>
    <col min="14831" max="14831" customWidth="1" width="9.42578125"/>
    <col min="14832" max="14832" customWidth="1" width="9.42578125"/>
    <col min="14833" max="14833" customWidth="1" width="9.42578125"/>
    <col min="14834" max="14834" customWidth="1" width="9.42578125"/>
    <col min="14835" max="14835" customWidth="1" width="9.42578125"/>
    <col min="14836" max="14836" customWidth="1" width="9.42578125"/>
    <col min="14837" max="14837" customWidth="1" width="9.42578125"/>
    <col min="14838" max="14838" customWidth="1" width="9.42578125"/>
    <col min="14839" max="14839" customWidth="1" width="9.42578125"/>
    <col min="14840" max="14840" customWidth="1" width="9.42578125"/>
    <col min="14841" max="14841" customWidth="1" width="9.42578125"/>
    <col min="14842" max="14842" customWidth="1" width="9.42578125"/>
    <col min="14843" max="14843" customWidth="1" width="9.42578125"/>
    <col min="14844" max="14844" customWidth="1" width="9.42578125"/>
    <col min="14845" max="14845" customWidth="1" width="9.42578125"/>
    <col min="14846" max="14846" customWidth="1" width="9.42578125"/>
    <col min="14847" max="14847" customWidth="1" width="9.42578125"/>
    <col min="14848" max="14848" customWidth="1" width="9.42578125"/>
    <col min="14849" max="14849" customWidth="1" width="9.42578125"/>
    <col min="14850" max="14850" customWidth="1" width="9.42578125"/>
    <col min="14851" max="14851" customWidth="1" width="9.42578125"/>
    <col min="14852" max="14852" customWidth="1" width="9.42578125"/>
    <col min="14853" max="14853" customWidth="1" width="9.42578125"/>
    <col min="14854" max="14854" customWidth="1" width="9.42578125"/>
    <col min="14855" max="14855" customWidth="1" width="9.42578125"/>
    <col min="14856" max="14856" customWidth="1" width="9.42578125"/>
    <col min="14857" max="14857" customWidth="1" width="9.42578125"/>
    <col min="14858" max="14858" customWidth="1" width="9.42578125"/>
    <col min="14859" max="14859" customWidth="1" width="9.42578125"/>
    <col min="14860" max="14860" customWidth="1" width="9.42578125"/>
    <col min="14861" max="14861" customWidth="1" width="9.42578125"/>
    <col min="14862" max="14862" customWidth="1" width="9.42578125"/>
    <col min="14863" max="14863" customWidth="1" width="9.42578125"/>
    <col min="14864" max="14864" customWidth="1" width="9.42578125"/>
    <col min="14865" max="14865" customWidth="1" width="9.42578125"/>
    <col min="14866" max="14866" customWidth="1" width="9.42578125"/>
    <col min="14867" max="14867" customWidth="1" width="9.42578125"/>
    <col min="14868" max="14868" customWidth="1" width="9.42578125"/>
    <col min="14869" max="14869" customWidth="1" width="9.42578125"/>
    <col min="14870" max="14870" customWidth="1" width="9.42578125"/>
    <col min="14871" max="14871" customWidth="1" width="9.42578125"/>
    <col min="14872" max="14872" customWidth="1" width="9.42578125"/>
    <col min="14873" max="14873" customWidth="1" width="9.42578125"/>
    <col min="14874" max="14874" customWidth="1" width="9.42578125"/>
    <col min="14875" max="14875" customWidth="1" width="9.42578125"/>
    <col min="14876" max="14876" customWidth="1" width="9.42578125"/>
    <col min="14877" max="14877" customWidth="1" width="9.42578125"/>
    <col min="14878" max="14878" customWidth="1" width="9.42578125"/>
    <col min="14879" max="14879" customWidth="1" width="9.42578125"/>
    <col min="14880" max="14880" customWidth="1" width="9.42578125"/>
    <col min="14881" max="14881" customWidth="1" width="9.42578125"/>
    <col min="14882" max="14882" customWidth="1" width="9.42578125"/>
    <col min="14883" max="14883" customWidth="1" width="9.42578125"/>
    <col min="14884" max="14884" customWidth="1" width="9.42578125"/>
    <col min="14885" max="14885" customWidth="1" width="9.42578125"/>
    <col min="14886" max="14886" customWidth="1" width="9.42578125"/>
    <col min="14887" max="14887" customWidth="1" width="9.42578125"/>
    <col min="14888" max="14888" customWidth="1" width="9.42578125"/>
    <col min="14889" max="14889" customWidth="1" width="9.42578125"/>
    <col min="14890" max="14890" customWidth="1" width="9.42578125"/>
    <col min="14891" max="14891" customWidth="1" width="9.42578125"/>
    <col min="14892" max="14892" customWidth="1" width="9.42578125"/>
    <col min="14893" max="14893" customWidth="1" width="9.42578125"/>
    <col min="14894" max="14894" customWidth="1" width="9.42578125"/>
    <col min="14895" max="14895" customWidth="1" width="9.42578125"/>
    <col min="14896" max="14896" customWidth="1" width="9.42578125"/>
    <col min="14897" max="14897" customWidth="1" width="9.42578125"/>
    <col min="14898" max="14898" customWidth="1" width="9.42578125"/>
    <col min="14899" max="14899" customWidth="1" width="9.42578125"/>
    <col min="14900" max="14900" customWidth="1" width="9.42578125"/>
    <col min="14901" max="14901" customWidth="1" width="9.42578125"/>
    <col min="14902" max="14902" customWidth="1" width="9.42578125"/>
    <col min="14903" max="14903" customWidth="1" width="9.42578125"/>
    <col min="14904" max="14904" customWidth="1" width="9.42578125"/>
    <col min="14905" max="14905" customWidth="1" width="9.42578125"/>
    <col min="14906" max="14906" customWidth="1" width="9.42578125"/>
    <col min="14907" max="14907" customWidth="1" width="9.42578125"/>
    <col min="14908" max="14908" customWidth="1" width="9.42578125"/>
    <col min="14909" max="14909" customWidth="1" width="9.42578125"/>
    <col min="14910" max="14910" customWidth="1" width="9.42578125"/>
    <col min="14911" max="14911" customWidth="1" width="9.42578125"/>
    <col min="14912" max="14912" customWidth="1" width="9.42578125"/>
    <col min="14913" max="14913" customWidth="1" width="9.42578125"/>
    <col min="14914" max="14914" customWidth="1" width="9.42578125"/>
    <col min="14915" max="14915" customWidth="1" width="9.42578125"/>
    <col min="14916" max="14916" customWidth="1" width="9.42578125"/>
    <col min="14917" max="14917" customWidth="1" width="9.42578125"/>
    <col min="14918" max="14918" customWidth="1" width="9.42578125"/>
    <col min="14919" max="14919" customWidth="1" width="9.42578125"/>
    <col min="14920" max="14920" customWidth="1" width="9.42578125"/>
    <col min="14921" max="14921" customWidth="1" width="9.42578125"/>
    <col min="14922" max="14922" customWidth="1" width="9.42578125"/>
    <col min="14923" max="14923" customWidth="1" width="9.42578125"/>
    <col min="14924" max="14924" customWidth="1" width="9.42578125"/>
    <col min="14925" max="14925" customWidth="1" width="9.42578125"/>
    <col min="14926" max="14926" customWidth="1" width="9.42578125"/>
    <col min="14927" max="14927" customWidth="1" width="9.42578125"/>
    <col min="14928" max="14928" customWidth="1" width="9.42578125"/>
    <col min="14929" max="14929" customWidth="1" width="9.42578125"/>
    <col min="14930" max="14930" customWidth="1" width="9.42578125"/>
    <col min="14931" max="14931" customWidth="1" width="9.42578125"/>
    <col min="14932" max="14932" customWidth="1" width="9.42578125"/>
    <col min="14933" max="14933" customWidth="1" width="9.42578125"/>
    <col min="14934" max="14934" customWidth="1" width="9.42578125"/>
    <col min="14935" max="14935" customWidth="1" width="9.42578125"/>
    <col min="14936" max="14936" customWidth="1" width="9.42578125"/>
    <col min="14937" max="14937" customWidth="1" width="9.42578125"/>
    <col min="14938" max="14938" customWidth="1" width="9.42578125"/>
    <col min="14939" max="14939" customWidth="1" width="9.42578125"/>
    <col min="14940" max="14940" customWidth="1" width="9.42578125"/>
    <col min="14941" max="14941" customWidth="1" width="9.42578125"/>
    <col min="14942" max="14942" customWidth="1" width="9.42578125"/>
    <col min="14943" max="14943" customWidth="1" width="9.42578125"/>
    <col min="14944" max="14944" customWidth="1" width="9.42578125"/>
    <col min="14945" max="14945" customWidth="1" width="9.42578125"/>
    <col min="14946" max="14946" customWidth="1" width="9.42578125"/>
    <col min="14947" max="14947" customWidth="1" width="9.42578125"/>
    <col min="14948" max="14948" customWidth="1" width="9.42578125"/>
    <col min="14949" max="14949" customWidth="1" width="9.42578125"/>
    <col min="14950" max="14950" customWidth="1" width="9.42578125"/>
    <col min="14951" max="14951" customWidth="1" width="9.42578125"/>
    <col min="14952" max="14952" customWidth="1" width="9.42578125"/>
    <col min="14953" max="14953" customWidth="1" width="9.42578125"/>
    <col min="14954" max="14954" customWidth="1" width="9.42578125"/>
    <col min="14955" max="14955" customWidth="1" width="9.42578125"/>
    <col min="14956" max="14956" customWidth="1" width="9.42578125"/>
    <col min="14957" max="14957" customWidth="1" width="9.42578125"/>
    <col min="14958" max="14958" customWidth="1" width="9.42578125"/>
    <col min="14959" max="14959" customWidth="1" width="9.42578125"/>
    <col min="14960" max="14960" customWidth="1" width="9.42578125"/>
    <col min="14961" max="14961" customWidth="1" width="9.42578125"/>
    <col min="14962" max="14962" customWidth="1" width="9.42578125"/>
    <col min="14963" max="14963" customWidth="1" width="9.42578125"/>
    <col min="14964" max="14964" customWidth="1" width="9.42578125"/>
    <col min="14965" max="14965" customWidth="1" width="9.42578125"/>
    <col min="14966" max="14966" customWidth="1" width="9.42578125"/>
    <col min="14967" max="14967" customWidth="1" width="9.42578125"/>
    <col min="14968" max="14968" customWidth="1" width="9.42578125"/>
    <col min="14969" max="14969" customWidth="1" width="9.42578125"/>
    <col min="14970" max="14970" customWidth="1" width="9.42578125"/>
    <col min="14971" max="14971" customWidth="1" width="9.42578125"/>
    <col min="14972" max="14972" customWidth="1" width="9.42578125"/>
    <col min="14973" max="14973" customWidth="1" width="9.42578125"/>
    <col min="14974" max="14974" customWidth="1" width="9.42578125"/>
    <col min="14975" max="14975" customWidth="1" width="9.42578125"/>
    <col min="14976" max="14976" customWidth="1" width="9.42578125"/>
    <col min="14977" max="14977" customWidth="1" width="9.42578125"/>
    <col min="14978" max="14978" customWidth="1" width="9.42578125"/>
    <col min="14979" max="14979" customWidth="1" width="9.42578125"/>
    <col min="14980" max="14980" customWidth="1" width="9.42578125"/>
    <col min="14981" max="14981" customWidth="1" width="9.42578125"/>
    <col min="14982" max="14982" customWidth="1" width="9.42578125"/>
    <col min="14983" max="14983" customWidth="1" width="9.42578125"/>
    <col min="14984" max="14984" customWidth="1" width="9.42578125"/>
    <col min="14985" max="14985" customWidth="1" width="9.42578125"/>
    <col min="14986" max="14986" customWidth="1" width="9.42578125"/>
    <col min="14987" max="14987" customWidth="1" width="9.42578125"/>
    <col min="14988" max="14988" customWidth="1" width="9.42578125"/>
    <col min="14989" max="14989" customWidth="1" width="9.42578125"/>
    <col min="14990" max="14990" customWidth="1" width="9.42578125"/>
    <col min="14991" max="14991" customWidth="1" width="9.42578125"/>
    <col min="14992" max="14992" customWidth="1" width="9.42578125"/>
    <col min="14993" max="14993" customWidth="1" width="9.42578125"/>
    <col min="14994" max="14994" customWidth="1" width="9.42578125"/>
    <col min="14995" max="14995" customWidth="1" width="9.42578125"/>
    <col min="14996" max="14996" customWidth="1" width="9.42578125"/>
    <col min="14997" max="14997" customWidth="1" width="9.42578125"/>
    <col min="14998" max="14998" customWidth="1" width="9.42578125"/>
    <col min="14999" max="14999" customWidth="1" width="9.42578125"/>
    <col min="15000" max="15000" customWidth="1" width="9.42578125"/>
    <col min="15001" max="15001" customWidth="1" width="9.42578125"/>
    <col min="15002" max="15002" customWidth="1" width="9.42578125"/>
    <col min="15003" max="15003" customWidth="1" width="9.42578125"/>
    <col min="15004" max="15004" customWidth="1" width="9.42578125"/>
    <col min="15005" max="15005" customWidth="1" width="9.42578125"/>
    <col min="15006" max="15006" customWidth="1" width="9.42578125"/>
    <col min="15007" max="15007" customWidth="1" width="9.42578125"/>
    <col min="15008" max="15008" customWidth="1" width="9.42578125"/>
    <col min="15009" max="15009" customWidth="1" width="9.42578125"/>
    <col min="15010" max="15010" customWidth="1" width="9.42578125"/>
    <col min="15011" max="15011" customWidth="1" width="9.42578125"/>
    <col min="15012" max="15012" customWidth="1" width="9.42578125"/>
    <col min="15013" max="15013" customWidth="1" width="9.42578125"/>
    <col min="15014" max="15014" customWidth="1" width="9.42578125"/>
    <col min="15015" max="15015" customWidth="1" width="9.42578125"/>
    <col min="15016" max="15016" customWidth="1" width="9.42578125"/>
    <col min="15017" max="15017" customWidth="1" width="9.42578125"/>
    <col min="15018" max="15018" customWidth="1" width="9.42578125"/>
    <col min="15019" max="15019" customWidth="1" width="9.42578125"/>
    <col min="15020" max="15020" customWidth="1" width="9.42578125"/>
    <col min="15021" max="15021" customWidth="1" width="9.42578125"/>
    <col min="15022" max="15022" customWidth="1" width="9.42578125"/>
    <col min="15023" max="15023" customWidth="1" width="9.42578125"/>
    <col min="15024" max="15024" customWidth="1" width="9.42578125"/>
    <col min="15025" max="15025" customWidth="1" width="9.42578125"/>
    <col min="15026" max="15026" customWidth="1" width="9.42578125"/>
    <col min="15027" max="15027" customWidth="1" width="9.42578125"/>
    <col min="15028" max="15028" customWidth="1" width="9.42578125"/>
    <col min="15029" max="15029" customWidth="1" width="9.42578125"/>
    <col min="15030" max="15030" customWidth="1" width="9.42578125"/>
    <col min="15031" max="15031" customWidth="1" width="9.42578125"/>
    <col min="15032" max="15032" customWidth="1" width="9.42578125"/>
    <col min="15033" max="15033" customWidth="1" width="9.42578125"/>
    <col min="15034" max="15034" customWidth="1" width="9.42578125"/>
    <col min="15035" max="15035" customWidth="1" width="9.42578125"/>
    <col min="15036" max="15036" customWidth="1" width="9.42578125"/>
    <col min="15037" max="15037" customWidth="1" width="9.42578125"/>
    <col min="15038" max="15038" customWidth="1" width="9.42578125"/>
    <col min="15039" max="15039" customWidth="1" width="9.42578125"/>
    <col min="15040" max="15040" customWidth="1" width="9.42578125"/>
    <col min="15041" max="15041" customWidth="1" width="9.42578125"/>
    <col min="15042" max="15042" customWidth="1" width="9.42578125"/>
    <col min="15043" max="15043" customWidth="1" width="9.42578125"/>
    <col min="15044" max="15044" customWidth="1" width="9.42578125"/>
    <col min="15045" max="15045" customWidth="1" width="9.42578125"/>
    <col min="15046" max="15046" customWidth="1" width="9.42578125"/>
    <col min="15047" max="15047" customWidth="1" width="9.42578125"/>
    <col min="15048" max="15048" customWidth="1" width="9.42578125"/>
    <col min="15049" max="15049" customWidth="1" width="9.42578125"/>
    <col min="15050" max="15050" customWidth="1" width="9.42578125"/>
    <col min="15051" max="15051" customWidth="1" width="9.42578125"/>
    <col min="15052" max="15052" customWidth="1" width="9.42578125"/>
    <col min="15053" max="15053" customWidth="1" width="9.42578125"/>
    <col min="15054" max="15054" customWidth="1" width="9.42578125"/>
    <col min="15055" max="15055" customWidth="1" width="9.42578125"/>
    <col min="15056" max="15056" customWidth="1" width="9.42578125"/>
    <col min="15057" max="15057" customWidth="1" width="9.42578125"/>
    <col min="15058" max="15058" customWidth="1" width="9.42578125"/>
    <col min="15059" max="15059" customWidth="1" width="9.42578125"/>
    <col min="15060" max="15060" customWidth="1" width="9.42578125"/>
    <col min="15061" max="15061" customWidth="1" width="9.42578125"/>
    <col min="15062" max="15062" customWidth="1" width="9.42578125"/>
    <col min="15063" max="15063" customWidth="1" width="9.42578125"/>
    <col min="15064" max="15064" customWidth="1" width="9.42578125"/>
    <col min="15065" max="15065" customWidth="1" width="9.42578125"/>
    <col min="15066" max="15066" customWidth="1" width="9.42578125"/>
    <col min="15067" max="15067" customWidth="1" width="9.42578125"/>
    <col min="15068" max="15068" customWidth="1" width="9.42578125"/>
    <col min="15069" max="15069" customWidth="1" width="9.42578125"/>
    <col min="15070" max="15070" customWidth="1" width="9.42578125"/>
    <col min="15071" max="15071" customWidth="1" width="9.42578125"/>
    <col min="15072" max="15072" customWidth="1" width="9.42578125"/>
    <col min="15073" max="15073" customWidth="1" width="9.42578125"/>
    <col min="15074" max="15074" customWidth="1" width="9.42578125"/>
    <col min="15075" max="15075" customWidth="1" width="9.42578125"/>
    <col min="15076" max="15076" customWidth="1" width="9.42578125"/>
    <col min="15077" max="15077" customWidth="1" width="9.42578125"/>
    <col min="15078" max="15078" customWidth="1" width="9.42578125"/>
    <col min="15079" max="15079" customWidth="1" width="9.42578125"/>
    <col min="15080" max="15080" customWidth="1" width="9.42578125"/>
    <col min="15081" max="15081" customWidth="1" width="9.42578125"/>
    <col min="15082" max="15082" customWidth="1" width="9.42578125"/>
    <col min="15083" max="15083" customWidth="1" width="9.42578125"/>
    <col min="15084" max="15084" customWidth="1" width="9.42578125"/>
    <col min="15085" max="15085" customWidth="1" width="9.42578125"/>
    <col min="15086" max="15086" customWidth="1" width="9.42578125"/>
    <col min="15087" max="15087" customWidth="1" width="9.42578125"/>
    <col min="15088" max="15088" customWidth="1" width="9.42578125"/>
    <col min="15089" max="15089" customWidth="1" width="9.42578125"/>
    <col min="15090" max="15090" customWidth="1" width="9.42578125"/>
    <col min="15091" max="15091" customWidth="1" width="9.42578125"/>
    <col min="15092" max="15092" customWidth="1" width="9.42578125"/>
    <col min="15093" max="15093" customWidth="1" width="9.42578125"/>
    <col min="15094" max="15094" customWidth="1" width="9.42578125"/>
    <col min="15095" max="15095" customWidth="1" width="9.42578125"/>
    <col min="15096" max="15096" customWidth="1" width="9.42578125"/>
    <col min="15097" max="15097" customWidth="1" width="9.42578125"/>
    <col min="15098" max="15098" customWidth="1" width="9.42578125"/>
    <col min="15099" max="15099" customWidth="1" width="9.42578125"/>
    <col min="15100" max="15100" customWidth="1" width="9.42578125"/>
    <col min="15101" max="15101" customWidth="1" width="9.42578125"/>
    <col min="15102" max="15102" customWidth="1" width="9.42578125"/>
    <col min="15103" max="15103" customWidth="1" width="9.42578125"/>
    <col min="15104" max="15104" customWidth="1" width="9.42578125"/>
    <col min="15105" max="15105" customWidth="1" width="9.42578125"/>
    <col min="15106" max="15106" customWidth="1" width="9.42578125"/>
    <col min="15107" max="15107" customWidth="1" width="9.42578125"/>
    <col min="15108" max="15108" customWidth="1" width="9.42578125"/>
    <col min="15109" max="15109" customWidth="1" width="9.42578125"/>
    <col min="15110" max="15110" customWidth="1" width="9.42578125"/>
    <col min="15111" max="15111" customWidth="1" width="9.42578125"/>
    <col min="15112" max="15112" customWidth="1" width="9.42578125"/>
    <col min="15113" max="15113" customWidth="1" width="9.42578125"/>
    <col min="15114" max="15114" customWidth="1" width="9.42578125"/>
    <col min="15115" max="15115" customWidth="1" width="9.42578125"/>
    <col min="15116" max="15116" customWidth="1" width="9.42578125"/>
    <col min="15117" max="15117" customWidth="1" width="9.42578125"/>
    <col min="15118" max="15118" customWidth="1" width="9.42578125"/>
    <col min="15119" max="15119" customWidth="1" width="9.42578125"/>
    <col min="15120" max="15120" customWidth="1" width="9.42578125"/>
    <col min="15121" max="15121" customWidth="1" width="9.42578125"/>
    <col min="15122" max="15122" customWidth="1" width="9.42578125"/>
    <col min="15123" max="15123" customWidth="1" width="9.42578125"/>
    <col min="15124" max="15124" customWidth="1" width="9.42578125"/>
    <col min="15125" max="15125" customWidth="1" width="9.42578125"/>
    <col min="15126" max="15126" customWidth="1" width="9.42578125"/>
    <col min="15127" max="15127" customWidth="1" width="9.42578125"/>
    <col min="15128" max="15128" customWidth="1" width="9.42578125"/>
    <col min="15129" max="15129" customWidth="1" width="9.42578125"/>
    <col min="15130" max="15130" customWidth="1" width="9.42578125"/>
    <col min="15131" max="15131" customWidth="1" width="9.42578125"/>
    <col min="15132" max="15132" customWidth="1" width="9.42578125"/>
    <col min="15133" max="15133" customWidth="1" width="9.42578125"/>
    <col min="15134" max="15134" customWidth="1" width="9.42578125"/>
    <col min="15135" max="15135" customWidth="1" width="9.42578125"/>
    <col min="15136" max="15136" customWidth="1" width="9.42578125"/>
    <col min="15137" max="15137" customWidth="1" width="9.42578125"/>
    <col min="15138" max="15138" customWidth="1" width="9.42578125"/>
    <col min="15139" max="15139" customWidth="1" width="9.42578125"/>
    <col min="15140" max="15140" customWidth="1" width="9.42578125"/>
    <col min="15141" max="15141" customWidth="1" width="9.42578125"/>
    <col min="15142" max="15142" customWidth="1" width="9.42578125"/>
    <col min="15143" max="15143" customWidth="1" width="9.42578125"/>
    <col min="15144" max="15144" customWidth="1" width="9.42578125"/>
    <col min="15145" max="15145" customWidth="1" width="9.42578125"/>
    <col min="15146" max="15146" customWidth="1" width="9.42578125"/>
    <col min="15147" max="15147" customWidth="1" width="9.42578125"/>
    <col min="15148" max="15148" customWidth="1" width="9.42578125"/>
    <col min="15149" max="15149" customWidth="1" width="9.42578125"/>
    <col min="15150" max="15150" customWidth="1" width="9.42578125"/>
    <col min="15151" max="15151" customWidth="1" width="9.42578125"/>
    <col min="15152" max="15152" customWidth="1" width="9.42578125"/>
    <col min="15153" max="15153" customWidth="1" width="9.42578125"/>
    <col min="15154" max="15154" customWidth="1" width="9.42578125"/>
    <col min="15155" max="15155" customWidth="1" width="9.42578125"/>
    <col min="15156" max="15156" customWidth="1" width="9.42578125"/>
    <col min="15157" max="15157" customWidth="1" width="9.42578125"/>
    <col min="15158" max="15158" customWidth="1" width="9.42578125"/>
    <col min="15159" max="15159" customWidth="1" width="9.42578125"/>
    <col min="15160" max="15160" customWidth="1" width="9.42578125"/>
    <col min="15161" max="15161" customWidth="1" width="9.42578125"/>
    <col min="15162" max="15162" customWidth="1" width="9.42578125"/>
    <col min="15163" max="15163" customWidth="1" width="9.42578125"/>
    <col min="15164" max="15164" customWidth="1" width="9.42578125"/>
    <col min="15165" max="15165" customWidth="1" width="9.42578125"/>
    <col min="15166" max="15166" customWidth="1" width="9.42578125"/>
    <col min="15167" max="15167" customWidth="1" width="9.42578125"/>
    <col min="15168" max="15168" customWidth="1" width="9.42578125"/>
    <col min="15169" max="15169" customWidth="1" width="9.42578125"/>
    <col min="15170" max="15170" customWidth="1" width="9.42578125"/>
    <col min="15171" max="15171" customWidth="1" width="9.42578125"/>
    <col min="15172" max="15172" customWidth="1" width="9.42578125"/>
    <col min="15173" max="15173" customWidth="1" width="9.42578125"/>
    <col min="15174" max="15174" customWidth="1" width="9.42578125"/>
    <col min="15175" max="15175" customWidth="1" width="9.42578125"/>
    <col min="15176" max="15176" customWidth="1" width="9.42578125"/>
    <col min="15177" max="15177" customWidth="1" width="9.42578125"/>
    <col min="15178" max="15178" customWidth="1" width="9.42578125"/>
    <col min="15179" max="15179" customWidth="1" width="9.42578125"/>
    <col min="15180" max="15180" customWidth="1" width="9.42578125"/>
    <col min="15181" max="15181" customWidth="1" width="9.42578125"/>
    <col min="15182" max="15182" customWidth="1" width="9.42578125"/>
    <col min="15183" max="15183" customWidth="1" width="9.42578125"/>
    <col min="15184" max="15184" customWidth="1" width="9.42578125"/>
    <col min="15185" max="15185" customWidth="1" width="9.42578125"/>
    <col min="15186" max="15186" customWidth="1" width="9.42578125"/>
    <col min="15187" max="15187" customWidth="1" width="9.42578125"/>
    <col min="15188" max="15188" customWidth="1" width="9.42578125"/>
    <col min="15189" max="15189" customWidth="1" width="9.42578125"/>
    <col min="15190" max="15190" customWidth="1" width="9.42578125"/>
    <col min="15191" max="15191" customWidth="1" width="9.42578125"/>
    <col min="15192" max="15192" customWidth="1" width="9.42578125"/>
    <col min="15193" max="15193" customWidth="1" width="9.42578125"/>
    <col min="15194" max="15194" customWidth="1" width="9.42578125"/>
    <col min="15195" max="15195" customWidth="1" width="9.42578125"/>
    <col min="15196" max="15196" customWidth="1" width="9.42578125"/>
    <col min="15197" max="15197" customWidth="1" width="9.42578125"/>
    <col min="15198" max="15198" customWidth="1" width="9.42578125"/>
    <col min="15199" max="15199" customWidth="1" width="9.42578125"/>
    <col min="15200" max="15200" customWidth="1" width="9.42578125"/>
    <col min="15201" max="15201" customWidth="1" width="9.42578125"/>
    <col min="15202" max="15202" customWidth="1" width="9.42578125"/>
    <col min="15203" max="15203" customWidth="1" width="9.42578125"/>
    <col min="15204" max="15204" customWidth="1" width="9.42578125"/>
    <col min="15205" max="15205" customWidth="1" width="9.42578125"/>
    <col min="15206" max="15206" customWidth="1" width="9.42578125"/>
    <col min="15207" max="15207" customWidth="1" width="9.42578125"/>
    <col min="15208" max="15208" customWidth="1" width="9.42578125"/>
    <col min="15209" max="15209" customWidth="1" width="9.42578125"/>
    <col min="15210" max="15210" customWidth="1" width="9.42578125"/>
    <col min="15211" max="15211" customWidth="1" width="9.42578125"/>
    <col min="15212" max="15212" customWidth="1" width="9.42578125"/>
    <col min="15213" max="15213" customWidth="1" width="9.42578125"/>
    <col min="15214" max="15214" customWidth="1" width="9.42578125"/>
    <col min="15215" max="15215" customWidth="1" width="9.42578125"/>
    <col min="15216" max="15216" customWidth="1" width="9.42578125"/>
    <col min="15217" max="15217" customWidth="1" width="9.42578125"/>
    <col min="15218" max="15218" customWidth="1" width="9.42578125"/>
    <col min="15219" max="15219" customWidth="1" width="9.42578125"/>
    <col min="15220" max="15220" customWidth="1" width="9.42578125"/>
    <col min="15221" max="15221" customWidth="1" width="9.42578125"/>
    <col min="15222" max="15222" customWidth="1" width="9.42578125"/>
    <col min="15223" max="15223" customWidth="1" width="9.42578125"/>
    <col min="15224" max="15224" customWidth="1" width="9.42578125"/>
    <col min="15225" max="15225" customWidth="1" width="9.42578125"/>
    <col min="15226" max="15226" customWidth="1" width="9.42578125"/>
    <col min="15227" max="15227" customWidth="1" width="9.42578125"/>
    <col min="15228" max="15228" customWidth="1" width="9.42578125"/>
    <col min="15229" max="15229" customWidth="1" width="9.42578125"/>
    <col min="15230" max="15230" customWidth="1" width="9.42578125"/>
    <col min="15231" max="15231" customWidth="1" width="9.42578125"/>
    <col min="15232" max="15232" customWidth="1" width="9.42578125"/>
    <col min="15233" max="15233" customWidth="1" width="9.42578125"/>
    <col min="15234" max="15234" customWidth="1" width="9.42578125"/>
    <col min="15235" max="15235" customWidth="1" width="9.42578125"/>
    <col min="15236" max="15236" customWidth="1" width="9.42578125"/>
    <col min="15237" max="15237" customWidth="1" width="9.42578125"/>
    <col min="15238" max="15238" customWidth="1" width="9.42578125"/>
    <col min="15239" max="15239" customWidth="1" width="9.42578125"/>
    <col min="15240" max="15240" customWidth="1" width="9.42578125"/>
    <col min="15241" max="15241" customWidth="1" width="9.42578125"/>
    <col min="15242" max="15242" customWidth="1" width="9.42578125"/>
    <col min="15243" max="15243" customWidth="1" width="9.42578125"/>
    <col min="15244" max="15244" customWidth="1" width="9.42578125"/>
    <col min="15245" max="15245" customWidth="1" width="9.42578125"/>
    <col min="15246" max="15246" customWidth="1" width="9.42578125"/>
    <col min="15247" max="15247" customWidth="1" width="9.42578125"/>
    <col min="15248" max="15248" customWidth="1" width="9.42578125"/>
    <col min="15249" max="15249" customWidth="1" width="9.42578125"/>
    <col min="15250" max="15250" customWidth="1" width="9.42578125"/>
    <col min="15251" max="15251" customWidth="1" width="9.42578125"/>
    <col min="15252" max="15252" customWidth="1" width="9.42578125"/>
    <col min="15253" max="15253" customWidth="1" width="9.42578125"/>
    <col min="15254" max="15254" customWidth="1" width="9.42578125"/>
    <col min="15255" max="15255" customWidth="1" width="9.42578125"/>
    <col min="15256" max="15256" customWidth="1" width="9.42578125"/>
    <col min="15257" max="15257" customWidth="1" width="9.42578125"/>
    <col min="15258" max="15258" customWidth="1" width="9.42578125"/>
    <col min="15259" max="15259" customWidth="1" width="9.42578125"/>
    <col min="15260" max="15260" customWidth="1" width="9.42578125"/>
    <col min="15261" max="15261" customWidth="1" width="9.42578125"/>
    <col min="15262" max="15262" customWidth="1" width="9.42578125"/>
    <col min="15263" max="15263" customWidth="1" width="9.42578125"/>
    <col min="15264" max="15264" customWidth="1" width="9.42578125"/>
    <col min="15265" max="15265" customWidth="1" width="9.42578125"/>
    <col min="15266" max="15266" customWidth="1" width="9.42578125"/>
    <col min="15267" max="15267" customWidth="1" width="9.42578125"/>
    <col min="15268" max="15268" customWidth="1" width="9.42578125"/>
    <col min="15269" max="15269" customWidth="1" width="9.42578125"/>
    <col min="15270" max="15270" customWidth="1" width="9.42578125"/>
    <col min="15271" max="15271" customWidth="1" width="9.42578125"/>
    <col min="15272" max="15272" customWidth="1" width="9.42578125"/>
    <col min="15273" max="15273" customWidth="1" width="9.42578125"/>
    <col min="15274" max="15274" customWidth="1" width="9.42578125"/>
    <col min="15275" max="15275" customWidth="1" width="9.42578125"/>
    <col min="15276" max="15276" customWidth="1" width="9.42578125"/>
    <col min="15277" max="15277" customWidth="1" width="9.42578125"/>
    <col min="15278" max="15278" customWidth="1" width="9.42578125"/>
    <col min="15279" max="15279" customWidth="1" width="9.42578125"/>
    <col min="15280" max="15280" customWidth="1" width="9.42578125"/>
    <col min="15281" max="15281" customWidth="1" width="9.42578125"/>
    <col min="15282" max="15282" customWidth="1" width="9.42578125"/>
    <col min="15283" max="15283" customWidth="1" width="9.42578125"/>
    <col min="15284" max="15284" customWidth="1" width="9.42578125"/>
    <col min="15285" max="15285" customWidth="1" width="9.42578125"/>
    <col min="15286" max="15286" customWidth="1" width="9.42578125"/>
    <col min="15287" max="15287" customWidth="1" width="9.42578125"/>
    <col min="15288" max="15288" customWidth="1" width="9.42578125"/>
    <col min="15289" max="15289" customWidth="1" width="9.42578125"/>
    <col min="15290" max="15290" customWidth="1" width="9.42578125"/>
    <col min="15291" max="15291" customWidth="1" width="9.42578125"/>
    <col min="15292" max="15292" customWidth="1" width="9.42578125"/>
    <col min="15293" max="15293" customWidth="1" width="9.42578125"/>
    <col min="15294" max="15294" customWidth="1" width="9.42578125"/>
    <col min="15295" max="15295" customWidth="1" width="9.42578125"/>
    <col min="15296" max="15296" customWidth="1" width="9.42578125"/>
    <col min="15297" max="15297" customWidth="1" width="9.42578125"/>
    <col min="15298" max="15298" customWidth="1" width="9.42578125"/>
    <col min="15299" max="15299" customWidth="1" width="9.42578125"/>
    <col min="15300" max="15300" customWidth="1" width="9.42578125"/>
    <col min="15301" max="15301" customWidth="1" width="9.42578125"/>
    <col min="15302" max="15302" customWidth="1" width="9.42578125"/>
    <col min="15303" max="15303" customWidth="1" width="9.42578125"/>
    <col min="15304" max="15304" customWidth="1" width="9.42578125"/>
    <col min="15305" max="15305" customWidth="1" width="9.42578125"/>
    <col min="15306" max="15306" customWidth="1" width="9.42578125"/>
    <col min="15307" max="15307" customWidth="1" width="9.42578125"/>
    <col min="15308" max="15308" customWidth="1" width="9.42578125"/>
    <col min="15309" max="15309" customWidth="1" width="9.42578125"/>
    <col min="15310" max="15310" customWidth="1" width="9.42578125"/>
    <col min="15311" max="15311" customWidth="1" width="9.42578125"/>
    <col min="15312" max="15312" customWidth="1" width="9.42578125"/>
    <col min="15313" max="15313" customWidth="1" width="9.42578125"/>
    <col min="15314" max="15314" customWidth="1" width="9.42578125"/>
    <col min="15315" max="15315" customWidth="1" width="9.42578125"/>
    <col min="15316" max="15316" customWidth="1" width="9.42578125"/>
    <col min="15317" max="15317" customWidth="1" width="9.42578125"/>
    <col min="15318" max="15318" customWidth="1" width="9.42578125"/>
    <col min="15319" max="15319" customWidth="1" width="9.42578125"/>
    <col min="15320" max="15320" customWidth="1" width="9.42578125"/>
    <col min="15321" max="15321" customWidth="1" width="9.42578125"/>
    <col min="15322" max="15322" customWidth="1" width="9.42578125"/>
    <col min="15323" max="15323" customWidth="1" width="9.42578125"/>
    <col min="15324" max="15324" customWidth="1" width="9.42578125"/>
    <col min="15325" max="15325" customWidth="1" width="9.42578125"/>
    <col min="15326" max="15326" customWidth="1" width="9.42578125"/>
    <col min="15327" max="15327" customWidth="1" width="9.42578125"/>
    <col min="15328" max="15328" customWidth="1" width="9.42578125"/>
    <col min="15329" max="15329" customWidth="1" width="9.42578125"/>
    <col min="15330" max="15330" customWidth="1" width="9.42578125"/>
    <col min="15331" max="15331" customWidth="1" width="9.42578125"/>
    <col min="15332" max="15332" customWidth="1" width="9.42578125"/>
    <col min="15333" max="15333" customWidth="1" width="9.42578125"/>
    <col min="15334" max="15334" customWidth="1" width="9.42578125"/>
    <col min="15335" max="15335" customWidth="1" width="9.42578125"/>
    <col min="15336" max="15336" customWidth="1" width="9.42578125"/>
    <col min="15337" max="15337" customWidth="1" width="9.42578125"/>
    <col min="15338" max="15338" customWidth="1" width="9.42578125"/>
    <col min="15339" max="15339" customWidth="1" width="9.42578125"/>
    <col min="15340" max="15340" customWidth="1" width="9.42578125"/>
    <col min="15341" max="15341" customWidth="1" width="9.42578125"/>
    <col min="15342" max="15342" customWidth="1" width="9.42578125"/>
    <col min="15343" max="15343" customWidth="1" width="9.42578125"/>
    <col min="15344" max="15344" customWidth="1" width="9.42578125"/>
    <col min="15345" max="15345" customWidth="1" width="9.42578125"/>
    <col min="15346" max="15346" customWidth="1" width="9.42578125"/>
    <col min="15347" max="15347" customWidth="1" width="9.42578125"/>
    <col min="15348" max="15348" customWidth="1" width="9.42578125"/>
    <col min="15349" max="15349" customWidth="1" width="9.42578125"/>
    <col min="15350" max="15350" customWidth="1" width="9.42578125"/>
    <col min="15351" max="15351" customWidth="1" width="9.42578125"/>
    <col min="15352" max="15352" customWidth="1" width="9.42578125"/>
    <col min="15353" max="15353" customWidth="1" width="9.42578125"/>
    <col min="15354" max="15354" customWidth="1" width="9.42578125"/>
    <col min="15355" max="15355" customWidth="1" width="9.42578125"/>
    <col min="15356" max="15356" customWidth="1" width="9.42578125"/>
    <col min="15357" max="15357" customWidth="1" width="9.42578125"/>
    <col min="15358" max="15358" customWidth="1" width="9.42578125"/>
    <col min="15359" max="15359" customWidth="1" width="9.42578125"/>
    <col min="15360" max="15360" customWidth="1" width="9.42578125"/>
    <col min="15361" max="15361" customWidth="1" width="9.42578125"/>
    <col min="15362" max="15362" customWidth="1" width="9.42578125"/>
    <col min="15363" max="15363" customWidth="1" width="9.42578125"/>
    <col min="15364" max="15364" customWidth="1" width="9.42578125"/>
    <col min="15365" max="15365" customWidth="1" width="9.42578125"/>
    <col min="15366" max="15366" customWidth="1" width="9.42578125"/>
    <col min="15367" max="15367" customWidth="1" width="9.42578125"/>
    <col min="15368" max="15368" customWidth="1" width="9.42578125"/>
    <col min="15369" max="15369" customWidth="1" width="9.42578125"/>
    <col min="15370" max="15370" customWidth="1" width="9.42578125"/>
    <col min="15371" max="15371" customWidth="1" width="9.42578125"/>
    <col min="15372" max="15372" customWidth="1" width="9.42578125"/>
    <col min="15373" max="15373" customWidth="1" width="9.42578125"/>
    <col min="15374" max="15374" customWidth="1" width="9.42578125"/>
    <col min="15375" max="15375" customWidth="1" width="9.42578125"/>
    <col min="15376" max="15376" customWidth="1" width="9.42578125"/>
    <col min="15377" max="15377" customWidth="1" width="9.42578125"/>
    <col min="15378" max="15378" customWidth="1" width="9.42578125"/>
    <col min="15379" max="15379" customWidth="1" width="9.42578125"/>
    <col min="15380" max="15380" customWidth="1" width="9.42578125"/>
    <col min="15381" max="15381" customWidth="1" width="9.42578125"/>
    <col min="15382" max="15382" customWidth="1" width="9.42578125"/>
    <col min="15383" max="15383" customWidth="1" width="9.42578125"/>
    <col min="15384" max="15384" customWidth="1" width="9.42578125"/>
    <col min="15385" max="15385" customWidth="1" width="9.42578125"/>
    <col min="15386" max="15386" customWidth="1" width="9.42578125"/>
    <col min="15387" max="15387" customWidth="1" width="9.42578125"/>
    <col min="15388" max="15388" customWidth="1" width="9.42578125"/>
    <col min="15389" max="15389" customWidth="1" width="9.42578125"/>
    <col min="15390" max="15390" customWidth="1" width="9.42578125"/>
    <col min="15391" max="15391" customWidth="1" width="9.42578125"/>
    <col min="15392" max="15392" customWidth="1" width="9.42578125"/>
    <col min="15393" max="15393" customWidth="1" width="9.42578125"/>
    <col min="15394" max="15394" customWidth="1" width="9.42578125"/>
    <col min="15395" max="15395" customWidth="1" width="9.42578125"/>
    <col min="15396" max="15396" customWidth="1" width="9.42578125"/>
    <col min="15397" max="15397" customWidth="1" width="9.42578125"/>
    <col min="15398" max="15398" customWidth="1" width="9.42578125"/>
    <col min="15399" max="15399" customWidth="1" width="9.42578125"/>
    <col min="15400" max="15400" customWidth="1" width="9.42578125"/>
    <col min="15401" max="15401" customWidth="1" width="9.42578125"/>
    <col min="15402" max="15402" customWidth="1" width="9.42578125"/>
    <col min="15403" max="15403" customWidth="1" width="9.42578125"/>
    <col min="15404" max="15404" customWidth="1" width="9.42578125"/>
    <col min="15405" max="15405" customWidth="1" width="9.42578125"/>
    <col min="15406" max="15406" customWidth="1" width="9.42578125"/>
    <col min="15407" max="15407" customWidth="1" width="9.42578125"/>
    <col min="15408" max="15408" customWidth="1" width="9.42578125"/>
    <col min="15409" max="15409" customWidth="1" width="9.42578125"/>
    <col min="15410" max="15410" customWidth="1" width="9.42578125"/>
    <col min="15411" max="15411" customWidth="1" width="9.42578125"/>
    <col min="15412" max="15412" customWidth="1" width="9.42578125"/>
    <col min="15413" max="15413" customWidth="1" width="9.42578125"/>
    <col min="15414" max="15414" customWidth="1" width="9.42578125"/>
    <col min="15415" max="15415" customWidth="1" width="9.42578125"/>
    <col min="15416" max="15416" customWidth="1" width="9.42578125"/>
    <col min="15417" max="15417" customWidth="1" width="9.42578125"/>
    <col min="15418" max="15418" customWidth="1" width="9.42578125"/>
    <col min="15419" max="15419" customWidth="1" width="9.42578125"/>
    <col min="15420" max="15420" customWidth="1" width="9.42578125"/>
    <col min="15421" max="15421" customWidth="1" width="9.42578125"/>
    <col min="15422" max="15422" customWidth="1" width="9.42578125"/>
    <col min="15423" max="15423" customWidth="1" width="9.42578125"/>
    <col min="15424" max="15424" customWidth="1" width="9.42578125"/>
    <col min="15425" max="15425" customWidth="1" width="9.42578125"/>
    <col min="15426" max="15426" customWidth="1" width="9.42578125"/>
    <col min="15427" max="15427" customWidth="1" width="9.42578125"/>
    <col min="15428" max="15428" customWidth="1" width="9.42578125"/>
    <col min="15429" max="15429" customWidth="1" width="9.42578125"/>
    <col min="15430" max="15430" customWidth="1" width="9.42578125"/>
    <col min="15431" max="15431" customWidth="1" width="9.42578125"/>
    <col min="15432" max="15432" customWidth="1" width="9.42578125"/>
    <col min="15433" max="15433" customWidth="1" width="9.42578125"/>
    <col min="15434" max="15434" customWidth="1" width="9.42578125"/>
    <col min="15435" max="15435" customWidth="1" width="9.42578125"/>
    <col min="15436" max="15436" customWidth="1" width="9.42578125"/>
    <col min="15437" max="15437" customWidth="1" width="9.42578125"/>
    <col min="15438" max="15438" customWidth="1" width="9.42578125"/>
    <col min="15439" max="15439" customWidth="1" width="9.42578125"/>
    <col min="15440" max="15440" customWidth="1" width="9.42578125"/>
    <col min="15441" max="15441" customWidth="1" width="9.42578125"/>
    <col min="15442" max="15442" customWidth="1" width="9.42578125"/>
    <col min="15443" max="15443" customWidth="1" width="9.42578125"/>
    <col min="15444" max="15444" customWidth="1" width="9.42578125"/>
    <col min="15445" max="15445" customWidth="1" width="9.42578125"/>
    <col min="15446" max="15446" customWidth="1" width="9.42578125"/>
    <col min="15447" max="15447" customWidth="1" width="9.42578125"/>
    <col min="15448" max="15448" customWidth="1" width="9.42578125"/>
    <col min="15449" max="15449" customWidth="1" width="9.42578125"/>
    <col min="15450" max="15450" customWidth="1" width="9.42578125"/>
    <col min="15451" max="15451" customWidth="1" width="9.42578125"/>
    <col min="15452" max="15452" customWidth="1" width="9.42578125"/>
    <col min="15453" max="15453" customWidth="1" width="9.42578125"/>
    <col min="15454" max="15454" customWidth="1" width="9.42578125"/>
    <col min="15455" max="15455" customWidth="1" width="9.42578125"/>
    <col min="15456" max="15456" customWidth="1" width="9.42578125"/>
    <col min="15457" max="15457" customWidth="1" width="9.42578125"/>
    <col min="15458" max="15458" customWidth="1" width="9.42578125"/>
    <col min="15459" max="15459" customWidth="1" width="9.42578125"/>
    <col min="15460" max="15460" customWidth="1" width="9.42578125"/>
    <col min="15461" max="15461" customWidth="1" width="9.42578125"/>
    <col min="15462" max="15462" customWidth="1" width="9.42578125"/>
    <col min="15463" max="15463" customWidth="1" width="9.42578125"/>
    <col min="15464" max="15464" customWidth="1" width="9.42578125"/>
    <col min="15465" max="15465" customWidth="1" width="9.42578125"/>
    <col min="15466" max="15466" customWidth="1" width="9.42578125"/>
    <col min="15467" max="15467" customWidth="1" width="9.42578125"/>
    <col min="15468" max="15468" customWidth="1" width="9.42578125"/>
    <col min="15469" max="15469" customWidth="1" width="9.42578125"/>
    <col min="15470" max="15470" customWidth="1" width="9.42578125"/>
    <col min="15471" max="15471" customWidth="1" width="9.42578125"/>
    <col min="15472" max="15472" customWidth="1" width="9.42578125"/>
    <col min="15473" max="15473" customWidth="1" width="9.42578125"/>
    <col min="15474" max="15474" customWidth="1" width="9.42578125"/>
    <col min="15475" max="15475" customWidth="1" width="9.42578125"/>
    <col min="15476" max="15476" customWidth="1" width="9.42578125"/>
    <col min="15477" max="15477" customWidth="1" width="9.42578125"/>
    <col min="15478" max="15478" customWidth="1" width="9.42578125"/>
    <col min="15479" max="15479" customWidth="1" width="9.42578125"/>
    <col min="15480" max="15480" customWidth="1" width="9.42578125"/>
    <col min="15481" max="15481" customWidth="1" width="9.42578125"/>
    <col min="15482" max="15482" customWidth="1" width="9.42578125"/>
    <col min="15483" max="15483" customWidth="1" width="9.42578125"/>
    <col min="15484" max="15484" customWidth="1" width="9.42578125"/>
    <col min="15485" max="15485" customWidth="1" width="9.42578125"/>
    <col min="15486" max="15486" customWidth="1" width="9.42578125"/>
    <col min="15487" max="15487" customWidth="1" width="9.42578125"/>
    <col min="15488" max="15488" customWidth="1" width="9.42578125"/>
    <col min="15489" max="15489" customWidth="1" width="9.42578125"/>
    <col min="15490" max="15490" customWidth="1" width="9.42578125"/>
    <col min="15491" max="15491" customWidth="1" width="9.42578125"/>
    <col min="15492" max="15492" customWidth="1" width="9.42578125"/>
    <col min="15493" max="15493" customWidth="1" width="9.42578125"/>
    <col min="15494" max="15494" customWidth="1" width="9.42578125"/>
    <col min="15495" max="15495" customWidth="1" width="9.42578125"/>
    <col min="15496" max="15496" customWidth="1" width="9.42578125"/>
    <col min="15497" max="15497" customWidth="1" width="9.42578125"/>
    <col min="15498" max="15498" customWidth="1" width="9.42578125"/>
    <col min="15499" max="15499" customWidth="1" width="9.42578125"/>
    <col min="15500" max="15500" customWidth="1" width="9.42578125"/>
    <col min="15501" max="15501" customWidth="1" width="9.42578125"/>
    <col min="15502" max="15502" customWidth="1" width="9.42578125"/>
    <col min="15503" max="15503" customWidth="1" width="9.42578125"/>
    <col min="15504" max="15504" customWidth="1" width="9.42578125"/>
    <col min="15505" max="15505" customWidth="1" width="9.42578125"/>
    <col min="15506" max="15506" customWidth="1" width="9.42578125"/>
    <col min="15507" max="15507" customWidth="1" width="9.42578125"/>
    <col min="15508" max="15508" customWidth="1" width="9.42578125"/>
    <col min="15509" max="15509" customWidth="1" width="9.42578125"/>
    <col min="15510" max="15510" customWidth="1" width="9.42578125"/>
    <col min="15511" max="15511" customWidth="1" width="9.42578125"/>
    <col min="15512" max="15512" customWidth="1" width="9.42578125"/>
    <col min="15513" max="15513" customWidth="1" width="9.42578125"/>
    <col min="15514" max="15514" customWidth="1" width="9.42578125"/>
    <col min="15515" max="15515" customWidth="1" width="9.42578125"/>
    <col min="15516" max="15516" customWidth="1" width="9.42578125"/>
    <col min="15517" max="15517" customWidth="1" width="9.42578125"/>
    <col min="15518" max="15518" customWidth="1" width="9.42578125"/>
    <col min="15519" max="15519" customWidth="1" width="9.42578125"/>
    <col min="15520" max="15520" customWidth="1" width="9.42578125"/>
    <col min="15521" max="15521" customWidth="1" width="9.42578125"/>
    <col min="15522" max="15522" customWidth="1" width="9.42578125"/>
    <col min="15523" max="15523" customWidth="1" width="9.42578125"/>
    <col min="15524" max="15524" customWidth="1" width="9.42578125"/>
    <col min="15525" max="15525" customWidth="1" width="9.42578125"/>
    <col min="15526" max="15526" customWidth="1" width="9.42578125"/>
    <col min="15527" max="15527" customWidth="1" width="9.42578125"/>
    <col min="15528" max="15528" customWidth="1" width="9.42578125"/>
    <col min="15529" max="15529" customWidth="1" width="9.42578125"/>
    <col min="15530" max="15530" customWidth="1" width="9.42578125"/>
    <col min="15531" max="15531" customWidth="1" width="9.42578125"/>
    <col min="15532" max="15532" customWidth="1" width="9.42578125"/>
    <col min="15533" max="15533" customWidth="1" width="9.42578125"/>
    <col min="15534" max="15534" customWidth="1" width="9.42578125"/>
    <col min="15535" max="15535" customWidth="1" width="9.42578125"/>
    <col min="15536" max="15536" customWidth="1" width="9.42578125"/>
    <col min="15537" max="15537" customWidth="1" width="9.42578125"/>
    <col min="15538" max="15538" customWidth="1" width="9.42578125"/>
    <col min="15539" max="15539" customWidth="1" width="9.42578125"/>
    <col min="15540" max="15540" customWidth="1" width="9.42578125"/>
    <col min="15541" max="15541" customWidth="1" width="9.42578125"/>
    <col min="15542" max="15542" customWidth="1" width="9.42578125"/>
    <col min="15543" max="15543" customWidth="1" width="9.42578125"/>
    <col min="15544" max="15544" customWidth="1" width="9.42578125"/>
    <col min="15545" max="15545" customWidth="1" width="9.42578125"/>
    <col min="15546" max="15546" customWidth="1" width="9.42578125"/>
    <col min="15547" max="15547" customWidth="1" width="9.42578125"/>
    <col min="15548" max="15548" customWidth="1" width="9.42578125"/>
    <col min="15549" max="15549" customWidth="1" width="9.42578125"/>
    <col min="15550" max="15550" customWidth="1" width="9.42578125"/>
    <col min="15551" max="15551" customWidth="1" width="9.42578125"/>
    <col min="15552" max="15552" customWidth="1" width="9.42578125"/>
    <col min="15553" max="15553" customWidth="1" width="9.42578125"/>
    <col min="15554" max="15554" customWidth="1" width="9.42578125"/>
    <col min="15555" max="15555" customWidth="1" width="9.42578125"/>
    <col min="15556" max="15556" customWidth="1" width="9.42578125"/>
    <col min="15557" max="15557" customWidth="1" width="9.42578125"/>
    <col min="15558" max="15558" customWidth="1" width="9.42578125"/>
    <col min="15559" max="15559" customWidth="1" width="9.42578125"/>
    <col min="15560" max="15560" customWidth="1" width="9.42578125"/>
    <col min="15561" max="15561" customWidth="1" width="9.42578125"/>
    <col min="15562" max="15562" customWidth="1" width="9.42578125"/>
    <col min="15563" max="15563" customWidth="1" width="9.42578125"/>
    <col min="15564" max="15564" customWidth="1" width="9.42578125"/>
    <col min="15565" max="15565" customWidth="1" width="9.42578125"/>
    <col min="15566" max="15566" customWidth="1" width="9.42578125"/>
    <col min="15567" max="15567" customWidth="1" width="9.42578125"/>
    <col min="15568" max="15568" customWidth="1" width="9.42578125"/>
    <col min="15569" max="15569" customWidth="1" width="9.42578125"/>
    <col min="15570" max="15570" customWidth="1" width="9.42578125"/>
    <col min="15571" max="15571" customWidth="1" width="9.42578125"/>
    <col min="15572" max="15572" customWidth="1" width="9.42578125"/>
    <col min="15573" max="15573" customWidth="1" width="9.42578125"/>
    <col min="15574" max="15574" customWidth="1" width="9.42578125"/>
    <col min="15575" max="15575" customWidth="1" width="9.42578125"/>
    <col min="15576" max="15576" customWidth="1" width="9.42578125"/>
    <col min="15577" max="15577" customWidth="1" width="9.42578125"/>
    <col min="15578" max="15578" customWidth="1" width="9.42578125"/>
    <col min="15579" max="15579" customWidth="1" width="9.42578125"/>
    <col min="15580" max="15580" customWidth="1" width="9.42578125"/>
    <col min="15581" max="15581" customWidth="1" width="9.42578125"/>
    <col min="15582" max="15582" customWidth="1" width="9.42578125"/>
    <col min="15583" max="15583" customWidth="1" width="9.42578125"/>
    <col min="15584" max="15584" customWidth="1" width="9.42578125"/>
    <col min="15585" max="15585" customWidth="1" width="9.42578125"/>
    <col min="15586" max="15586" customWidth="1" width="9.42578125"/>
    <col min="15587" max="15587" customWidth="1" width="9.42578125"/>
    <col min="15588" max="15588" customWidth="1" width="9.42578125"/>
    <col min="15589" max="15589" customWidth="1" width="9.42578125"/>
    <col min="15590" max="15590" customWidth="1" width="9.42578125"/>
    <col min="15591" max="15591" customWidth="1" width="9.42578125"/>
    <col min="15592" max="15592" customWidth="1" width="9.42578125"/>
    <col min="15593" max="15593" customWidth="1" width="9.42578125"/>
    <col min="15594" max="15594" customWidth="1" width="9.42578125"/>
    <col min="15595" max="15595" customWidth="1" width="9.42578125"/>
    <col min="15596" max="15596" customWidth="1" width="9.42578125"/>
    <col min="15597" max="15597" customWidth="1" width="9.42578125"/>
    <col min="15598" max="15598" customWidth="1" width="9.42578125"/>
    <col min="15599" max="15599" customWidth="1" width="9.42578125"/>
    <col min="15600" max="15600" customWidth="1" width="9.42578125"/>
    <col min="15601" max="15601" customWidth="1" width="9.42578125"/>
    <col min="15602" max="15602" customWidth="1" width="9.42578125"/>
    <col min="15603" max="15603" customWidth="1" width="9.42578125"/>
    <col min="15604" max="15604" customWidth="1" width="9.42578125"/>
    <col min="15605" max="15605" customWidth="1" width="9.42578125"/>
    <col min="15606" max="15606" customWidth="1" width="9.42578125"/>
    <col min="15607" max="15607" customWidth="1" width="9.42578125"/>
    <col min="15608" max="15608" customWidth="1" width="9.42578125"/>
    <col min="15609" max="15609" customWidth="1" width="9.42578125"/>
    <col min="15610" max="15610" customWidth="1" width="9.42578125"/>
    <col min="15611" max="15611" customWidth="1" width="9.42578125"/>
    <col min="15612" max="15612" customWidth="1" width="9.42578125"/>
    <col min="15613" max="15613" customWidth="1" width="9.42578125"/>
    <col min="15614" max="15614" customWidth="1" width="9.42578125"/>
    <col min="15615" max="15615" customWidth="1" width="9.42578125"/>
    <col min="15616" max="15616" customWidth="1" width="9.42578125"/>
    <col min="15617" max="15617" customWidth="1" width="9.42578125"/>
    <col min="15618" max="15618" customWidth="1" width="9.42578125"/>
    <col min="15619" max="15619" customWidth="1" width="9.42578125"/>
    <col min="15620" max="15620" customWidth="1" width="9.42578125"/>
    <col min="15621" max="15621" customWidth="1" width="9.42578125"/>
    <col min="15622" max="15622" customWidth="1" width="9.42578125"/>
    <col min="15623" max="15623" customWidth="1" width="9.42578125"/>
    <col min="15624" max="15624" customWidth="1" width="9.42578125"/>
    <col min="15625" max="15625" customWidth="1" width="9.42578125"/>
    <col min="15626" max="15626" customWidth="1" width="9.42578125"/>
    <col min="15627" max="15627" customWidth="1" width="9.42578125"/>
    <col min="15628" max="15628" customWidth="1" width="9.42578125"/>
    <col min="15629" max="15629" customWidth="1" width="9.42578125"/>
    <col min="15630" max="15630" customWidth="1" width="9.42578125"/>
    <col min="15631" max="15631" customWidth="1" width="9.42578125"/>
    <col min="15632" max="15632" customWidth="1" width="9.42578125"/>
    <col min="15633" max="15633" customWidth="1" width="9.42578125"/>
    <col min="15634" max="15634" customWidth="1" width="9.42578125"/>
    <col min="15635" max="15635" customWidth="1" width="9.42578125"/>
    <col min="15636" max="15636" customWidth="1" width="9.42578125"/>
    <col min="15637" max="15637" customWidth="1" width="9.42578125"/>
    <col min="15638" max="15638" customWidth="1" width="9.42578125"/>
    <col min="15639" max="15639" customWidth="1" width="9.42578125"/>
    <col min="15640" max="15640" customWidth="1" width="9.42578125"/>
    <col min="15641" max="15641" customWidth="1" width="9.42578125"/>
    <col min="15642" max="15642" customWidth="1" width="9.42578125"/>
    <col min="15643" max="15643" customWidth="1" width="9.42578125"/>
    <col min="15644" max="15644" customWidth="1" width="9.42578125"/>
    <col min="15645" max="15645" customWidth="1" width="9.42578125"/>
    <col min="15646" max="15646" customWidth="1" width="9.42578125"/>
    <col min="15647" max="15647" customWidth="1" width="9.42578125"/>
    <col min="15648" max="15648" customWidth="1" width="9.42578125"/>
    <col min="15649" max="15649" customWidth="1" width="9.42578125"/>
    <col min="15650" max="15650" customWidth="1" width="9.42578125"/>
    <col min="15651" max="15651" customWidth="1" width="9.42578125"/>
    <col min="15652" max="15652" customWidth="1" width="9.42578125"/>
    <col min="15653" max="15653" customWidth="1" width="9.42578125"/>
    <col min="15654" max="15654" customWidth="1" width="9.42578125"/>
    <col min="15655" max="15655" customWidth="1" width="9.42578125"/>
    <col min="15656" max="15656" customWidth="1" width="9.42578125"/>
    <col min="15657" max="15657" customWidth="1" width="9.42578125"/>
    <col min="15658" max="15658" customWidth="1" width="9.42578125"/>
    <col min="15659" max="15659" customWidth="1" width="9.42578125"/>
    <col min="15660" max="15660" customWidth="1" width="9.42578125"/>
    <col min="15661" max="15661" customWidth="1" width="9.42578125"/>
    <col min="15662" max="15662" customWidth="1" width="9.42578125"/>
    <col min="15663" max="15663" customWidth="1" width="9.42578125"/>
    <col min="15664" max="15664" customWidth="1" width="9.42578125"/>
    <col min="15665" max="15665" customWidth="1" width="9.42578125"/>
    <col min="15666" max="15666" customWidth="1" width="9.42578125"/>
    <col min="15667" max="15667" customWidth="1" width="9.42578125"/>
    <col min="15668" max="15668" customWidth="1" width="9.42578125"/>
    <col min="15669" max="15669" customWidth="1" width="9.42578125"/>
    <col min="15670" max="15670" customWidth="1" width="9.42578125"/>
    <col min="15671" max="15671" customWidth="1" width="9.42578125"/>
    <col min="15672" max="15672" customWidth="1" width="9.42578125"/>
    <col min="15673" max="15673" customWidth="1" width="9.42578125"/>
    <col min="15674" max="15674" customWidth="1" width="9.42578125"/>
    <col min="15675" max="15675" customWidth="1" width="9.42578125"/>
    <col min="15676" max="15676" customWidth="1" width="9.42578125"/>
    <col min="15677" max="15677" customWidth="1" width="9.42578125"/>
    <col min="15678" max="15678" customWidth="1" width="9.42578125"/>
    <col min="15679" max="15679" customWidth="1" width="9.42578125"/>
    <col min="15680" max="15680" customWidth="1" width="9.42578125"/>
    <col min="15681" max="15681" customWidth="1" width="9.42578125"/>
    <col min="15682" max="15682" customWidth="1" width="9.42578125"/>
    <col min="15683" max="15683" customWidth="1" width="9.42578125"/>
    <col min="15684" max="15684" customWidth="1" width="9.42578125"/>
    <col min="15685" max="15685" customWidth="1" width="9.42578125"/>
    <col min="15686" max="15686" customWidth="1" width="9.42578125"/>
    <col min="15687" max="15687" customWidth="1" width="9.42578125"/>
    <col min="15688" max="15688" customWidth="1" width="9.42578125"/>
    <col min="15689" max="15689" customWidth="1" width="9.42578125"/>
    <col min="15690" max="15690" customWidth="1" width="9.42578125"/>
    <col min="15691" max="15691" customWidth="1" width="9.42578125"/>
    <col min="15692" max="15692" customWidth="1" width="9.42578125"/>
    <col min="15693" max="15693" customWidth="1" width="9.42578125"/>
    <col min="15694" max="15694" customWidth="1" width="9.42578125"/>
    <col min="15695" max="15695" customWidth="1" width="9.42578125"/>
    <col min="15696" max="15696" customWidth="1" width="9.42578125"/>
    <col min="15697" max="15697" customWidth="1" width="9.42578125"/>
    <col min="15698" max="15698" customWidth="1" width="9.42578125"/>
    <col min="15699" max="15699" customWidth="1" width="9.42578125"/>
    <col min="15700" max="15700" customWidth="1" width="9.42578125"/>
    <col min="15701" max="15701" customWidth="1" width="9.42578125"/>
    <col min="15702" max="15702" customWidth="1" width="9.42578125"/>
    <col min="15703" max="15703" customWidth="1" width="9.42578125"/>
    <col min="15704" max="15704" customWidth="1" width="9.42578125"/>
    <col min="15705" max="15705" customWidth="1" width="9.42578125"/>
    <col min="15706" max="15706" customWidth="1" width="9.42578125"/>
    <col min="15707" max="15707" customWidth="1" width="9.42578125"/>
    <col min="15708" max="15708" customWidth="1" width="9.42578125"/>
    <col min="15709" max="15709" customWidth="1" width="9.42578125"/>
    <col min="15710" max="15710" customWidth="1" width="9.42578125"/>
    <col min="15711" max="15711" customWidth="1" width="9.42578125"/>
    <col min="15712" max="15712" customWidth="1" width="9.42578125"/>
    <col min="15713" max="15713" customWidth="1" width="9.42578125"/>
    <col min="15714" max="15714" customWidth="1" width="9.42578125"/>
    <col min="15715" max="15715" customWidth="1" width="9.42578125"/>
    <col min="15716" max="15716" customWidth="1" width="9.42578125"/>
    <col min="15717" max="15717" customWidth="1" width="9.42578125"/>
    <col min="15718" max="15718" customWidth="1" width="9.42578125"/>
    <col min="15719" max="15719" customWidth="1" width="9.42578125"/>
    <col min="15720" max="15720" customWidth="1" width="9.42578125"/>
    <col min="15721" max="15721" customWidth="1" width="9.42578125"/>
    <col min="15722" max="15722" customWidth="1" width="9.42578125"/>
    <col min="15723" max="15723" customWidth="1" width="9.42578125"/>
    <col min="15724" max="15724" customWidth="1" width="9.42578125"/>
    <col min="15725" max="15725" customWidth="1" width="9.42578125"/>
    <col min="15726" max="15726" customWidth="1" width="9.42578125"/>
    <col min="15727" max="15727" customWidth="1" width="9.42578125"/>
    <col min="15728" max="15728" customWidth="1" width="9.42578125"/>
    <col min="15729" max="15729" customWidth="1" width="9.42578125"/>
    <col min="15730" max="15730" customWidth="1" width="9.42578125"/>
    <col min="15731" max="15731" customWidth="1" width="9.42578125"/>
    <col min="15732" max="15732" customWidth="1" width="9.42578125"/>
    <col min="15733" max="15733" customWidth="1" width="9.42578125"/>
    <col min="15734" max="15734" customWidth="1" width="9.42578125"/>
    <col min="15735" max="15735" customWidth="1" width="9.42578125"/>
    <col min="15736" max="15736" customWidth="1" width="9.42578125"/>
    <col min="15737" max="15737" customWidth="1" width="9.42578125"/>
    <col min="15738" max="15738" customWidth="1" width="9.42578125"/>
    <col min="15739" max="15739" customWidth="1" width="9.42578125"/>
    <col min="15740" max="15740" customWidth="1" width="9.42578125"/>
    <col min="15741" max="15741" customWidth="1" width="9.42578125"/>
    <col min="15742" max="15742" customWidth="1" width="9.42578125"/>
    <col min="15743" max="15743" customWidth="1" width="9.42578125"/>
    <col min="15744" max="15744" customWidth="1" width="9.42578125"/>
    <col min="15745" max="15745" customWidth="1" width="9.42578125"/>
    <col min="15746" max="15746" customWidth="1" width="9.42578125"/>
    <col min="15747" max="15747" customWidth="1" width="9.42578125"/>
    <col min="15748" max="15748" customWidth="1" width="9.42578125"/>
    <col min="15749" max="15749" customWidth="1" width="9.42578125"/>
    <col min="15750" max="15750" customWidth="1" width="9.42578125"/>
    <col min="15751" max="15751" customWidth="1" width="9.42578125"/>
    <col min="15752" max="15752" customWidth="1" width="9.42578125"/>
    <col min="15753" max="15753" customWidth="1" width="9.42578125"/>
    <col min="15754" max="15754" customWidth="1" width="9.42578125"/>
    <col min="15755" max="15755" customWidth="1" width="9.42578125"/>
    <col min="15756" max="15756" customWidth="1" width="9.42578125"/>
    <col min="15757" max="15757" customWidth="1" width="9.42578125"/>
    <col min="15758" max="15758" customWidth="1" width="9.42578125"/>
    <col min="15759" max="15759" customWidth="1" width="9.42578125"/>
    <col min="15760" max="15760" customWidth="1" width="9.42578125"/>
    <col min="15761" max="15761" customWidth="1" width="9.42578125"/>
    <col min="15762" max="15762" customWidth="1" width="9.42578125"/>
    <col min="15763" max="15763" customWidth="1" width="9.42578125"/>
    <col min="15764" max="15764" customWidth="1" width="9.42578125"/>
    <col min="15765" max="15765" customWidth="1" width="9.42578125"/>
    <col min="15766" max="15766" customWidth="1" width="9.42578125"/>
    <col min="15767" max="15767" customWidth="1" width="9.42578125"/>
    <col min="15768" max="15768" customWidth="1" width="9.42578125"/>
    <col min="15769" max="15769" customWidth="1" width="9.42578125"/>
    <col min="15770" max="15770" customWidth="1" width="9.42578125"/>
    <col min="15771" max="15771" customWidth="1" width="9.42578125"/>
    <col min="15772" max="15772" customWidth="1" width="9.42578125"/>
    <col min="15773" max="15773" customWidth="1" width="9.42578125"/>
    <col min="15774" max="15774" customWidth="1" width="9.42578125"/>
    <col min="15775" max="15775" customWidth="1" width="9.42578125"/>
    <col min="15776" max="15776" customWidth="1" width="9.42578125"/>
    <col min="15777" max="15777" customWidth="1" width="9.42578125"/>
    <col min="15778" max="15778" customWidth="1" width="9.42578125"/>
    <col min="15779" max="15779" customWidth="1" width="9.42578125"/>
    <col min="15780" max="15780" customWidth="1" width="9.42578125"/>
    <col min="15781" max="15781" customWidth="1" width="9.42578125"/>
    <col min="15782" max="15782" customWidth="1" width="9.42578125"/>
    <col min="15783" max="15783" customWidth="1" width="9.42578125"/>
    <col min="15784" max="15784" customWidth="1" width="9.42578125"/>
    <col min="15785" max="15785" customWidth="1" width="9.42578125"/>
    <col min="15786" max="15786" customWidth="1" width="9.42578125"/>
    <col min="15787" max="15787" customWidth="1" width="9.42578125"/>
    <col min="15788" max="15788" customWidth="1" width="9.42578125"/>
    <col min="15789" max="15789" customWidth="1" width="9.42578125"/>
    <col min="15790" max="15790" customWidth="1" width="9.42578125"/>
    <col min="15791" max="15791" customWidth="1" width="9.42578125"/>
    <col min="15792" max="15792" customWidth="1" width="9.42578125"/>
    <col min="15793" max="15793" customWidth="1" width="9.42578125"/>
    <col min="15794" max="15794" customWidth="1" width="9.42578125"/>
    <col min="15795" max="15795" customWidth="1" width="9.42578125"/>
    <col min="15796" max="15796" customWidth="1" width="9.42578125"/>
    <col min="15797" max="15797" customWidth="1" width="9.42578125"/>
    <col min="15798" max="15798" customWidth="1" width="9.42578125"/>
    <col min="15799" max="15799" customWidth="1" width="9.42578125"/>
    <col min="15800" max="15800" customWidth="1" width="9.42578125"/>
    <col min="15801" max="15801" customWidth="1" width="9.42578125"/>
    <col min="15802" max="15802" customWidth="1" width="9.42578125"/>
    <col min="15803" max="15803" customWidth="1" width="9.42578125"/>
    <col min="15804" max="15804" customWidth="1" width="9.42578125"/>
    <col min="15805" max="15805" customWidth="1" width="9.42578125"/>
    <col min="15806" max="15806" customWidth="1" width="9.42578125"/>
    <col min="15807" max="15807" customWidth="1" width="9.42578125"/>
    <col min="15808" max="15808" customWidth="1" width="9.42578125"/>
    <col min="15809" max="15809" customWidth="1" width="9.42578125"/>
    <col min="15810" max="15810" customWidth="1" width="9.42578125"/>
    <col min="15811" max="15811" customWidth="1" width="9.42578125"/>
    <col min="15812" max="15812" customWidth="1" width="9.42578125"/>
    <col min="15813" max="15813" customWidth="1" width="9.42578125"/>
    <col min="15814" max="15814" customWidth="1" width="9.42578125"/>
    <col min="15815" max="15815" customWidth="1" width="9.42578125"/>
    <col min="15816" max="15816" customWidth="1" width="9.42578125"/>
    <col min="15817" max="15817" customWidth="1" width="9.42578125"/>
    <col min="15818" max="15818" customWidth="1" width="9.42578125"/>
    <col min="15819" max="15819" customWidth="1" width="9.42578125"/>
    <col min="15820" max="15820" customWidth="1" width="9.42578125"/>
    <col min="15821" max="15821" customWidth="1" width="9.42578125"/>
    <col min="15822" max="15822" customWidth="1" width="9.42578125"/>
    <col min="15823" max="15823" customWidth="1" width="9.42578125"/>
    <col min="15824" max="15824" customWidth="1" width="9.42578125"/>
    <col min="15825" max="15825" customWidth="1" width="9.42578125"/>
    <col min="15826" max="15826" customWidth="1" width="9.42578125"/>
    <col min="15827" max="15827" customWidth="1" width="9.42578125"/>
    <col min="15828" max="15828" customWidth="1" width="9.42578125"/>
    <col min="15829" max="15829" customWidth="1" width="9.42578125"/>
    <col min="15830" max="15830" customWidth="1" width="9.42578125"/>
    <col min="15831" max="15831" customWidth="1" width="9.42578125"/>
    <col min="15832" max="15832" customWidth="1" width="9.42578125"/>
    <col min="15833" max="15833" customWidth="1" width="9.42578125"/>
    <col min="15834" max="15834" customWidth="1" width="9.42578125"/>
    <col min="15835" max="15835" customWidth="1" width="9.42578125"/>
    <col min="15836" max="15836" customWidth="1" width="9.42578125"/>
    <col min="15837" max="15837" customWidth="1" width="9.42578125"/>
    <col min="15838" max="15838" customWidth="1" width="9.42578125"/>
    <col min="15839" max="15839" customWidth="1" width="9.42578125"/>
    <col min="15840" max="15840" customWidth="1" width="9.42578125"/>
    <col min="15841" max="15841" customWidth="1" width="9.42578125"/>
    <col min="15842" max="15842" customWidth="1" width="9.42578125"/>
    <col min="15843" max="15843" customWidth="1" width="9.42578125"/>
    <col min="15844" max="15844" customWidth="1" width="9.42578125"/>
    <col min="15845" max="15845" customWidth="1" width="9.42578125"/>
    <col min="15846" max="15846" customWidth="1" width="9.42578125"/>
    <col min="15847" max="15847" customWidth="1" width="9.42578125"/>
    <col min="15848" max="15848" customWidth="1" width="9.42578125"/>
    <col min="15849" max="15849" customWidth="1" width="9.42578125"/>
    <col min="15850" max="15850" customWidth="1" width="9.42578125"/>
    <col min="15851" max="15851" customWidth="1" width="9.42578125"/>
    <col min="15852" max="15852" customWidth="1" width="9.42578125"/>
    <col min="15853" max="15853" customWidth="1" width="9.42578125"/>
    <col min="15854" max="15854" customWidth="1" width="9.42578125"/>
    <col min="15855" max="15855" customWidth="1" width="9.42578125"/>
    <col min="15856" max="15856" customWidth="1" width="9.42578125"/>
    <col min="15857" max="15857" customWidth="1" width="9.42578125"/>
    <col min="15858" max="15858" customWidth="1" width="9.42578125"/>
    <col min="15859" max="15859" customWidth="1" width="9.42578125"/>
    <col min="15860" max="15860" customWidth="1" width="9.42578125"/>
    <col min="15861" max="15861" customWidth="1" width="9.42578125"/>
    <col min="15862" max="15862" customWidth="1" width="9.42578125"/>
    <col min="15863" max="15863" customWidth="1" width="9.42578125"/>
    <col min="15864" max="15864" customWidth="1" width="9.42578125"/>
    <col min="15865" max="15865" customWidth="1" width="9.42578125"/>
    <col min="15866" max="15866" customWidth="1" width="9.42578125"/>
    <col min="15867" max="15867" customWidth="1" width="9.42578125"/>
    <col min="15868" max="15868" customWidth="1" width="9.42578125"/>
    <col min="15869" max="15869" customWidth="1" width="9.42578125"/>
    <col min="15870" max="15870" customWidth="1" width="9.42578125"/>
    <col min="15871" max="15871" customWidth="1" width="9.42578125"/>
    <col min="15872" max="15872" customWidth="1" width="9.42578125"/>
    <col min="15873" max="15873" customWidth="1" width="9.42578125"/>
    <col min="15874" max="15874" customWidth="1" width="9.42578125"/>
    <col min="15875" max="15875" customWidth="1" width="9.42578125"/>
    <col min="15876" max="15876" customWidth="1" width="9.42578125"/>
    <col min="15877" max="15877" customWidth="1" width="9.42578125"/>
    <col min="15878" max="15878" customWidth="1" width="9.42578125"/>
    <col min="15879" max="15879" customWidth="1" width="9.42578125"/>
    <col min="15880" max="15880" customWidth="1" width="9.42578125"/>
    <col min="15881" max="15881" customWidth="1" width="9.42578125"/>
    <col min="15882" max="15882" customWidth="1" width="9.42578125"/>
    <col min="15883" max="15883" customWidth="1" width="9.42578125"/>
    <col min="15884" max="15884" customWidth="1" width="9.42578125"/>
    <col min="15885" max="15885" customWidth="1" width="9.42578125"/>
    <col min="15886" max="15886" customWidth="1" width="9.42578125"/>
    <col min="15887" max="15887" customWidth="1" width="9.42578125"/>
    <col min="15888" max="15888" customWidth="1" width="9.42578125"/>
    <col min="15889" max="15889" customWidth="1" width="9.42578125"/>
    <col min="15890" max="15890" customWidth="1" width="9.42578125"/>
    <col min="15891" max="15891" customWidth="1" width="9.42578125"/>
    <col min="15892" max="15892" customWidth="1" width="9.42578125"/>
    <col min="15893" max="15893" customWidth="1" width="9.42578125"/>
    <col min="15894" max="15894" customWidth="1" width="9.42578125"/>
    <col min="15895" max="15895" customWidth="1" width="9.42578125"/>
    <col min="15896" max="15896" customWidth="1" width="9.42578125"/>
    <col min="15897" max="15897" customWidth="1" width="9.42578125"/>
    <col min="15898" max="15898" customWidth="1" width="9.42578125"/>
    <col min="15899" max="15899" customWidth="1" width="9.42578125"/>
    <col min="15900" max="15900" customWidth="1" width="9.42578125"/>
    <col min="15901" max="15901" customWidth="1" width="9.42578125"/>
    <col min="15902" max="15902" customWidth="1" width="9.42578125"/>
    <col min="15903" max="15903" customWidth="1" width="9.42578125"/>
    <col min="15904" max="15904" customWidth="1" width="9.42578125"/>
    <col min="15905" max="15905" customWidth="1" width="9.42578125"/>
    <col min="15906" max="15906" customWidth="1" width="9.42578125"/>
    <col min="15907" max="15907" customWidth="1" width="9.42578125"/>
    <col min="15908" max="15908" customWidth="1" width="9.42578125"/>
    <col min="15909" max="15909" customWidth="1" width="9.42578125"/>
    <col min="15910" max="15910" customWidth="1" width="9.42578125"/>
    <col min="15911" max="15911" customWidth="1" width="9.42578125"/>
    <col min="15912" max="15912" customWidth="1" width="9.42578125"/>
    <col min="15913" max="15913" customWidth="1" width="9.42578125"/>
    <col min="15914" max="15914" customWidth="1" width="9.42578125"/>
    <col min="15915" max="15915" customWidth="1" width="9.42578125"/>
    <col min="15916" max="15916" customWidth="1" width="9.42578125"/>
    <col min="15917" max="15917" customWidth="1" width="9.42578125"/>
    <col min="15918" max="15918" customWidth="1" width="9.42578125"/>
    <col min="15919" max="15919" customWidth="1" width="9.42578125"/>
    <col min="15920" max="15920" customWidth="1" width="9.42578125"/>
    <col min="15921" max="15921" customWidth="1" width="9.42578125"/>
    <col min="15922" max="15922" customWidth="1" width="9.42578125"/>
    <col min="15923" max="15923" customWidth="1" width="9.42578125"/>
    <col min="15924" max="15924" customWidth="1" width="9.42578125"/>
    <col min="15925" max="15925" customWidth="1" width="9.42578125"/>
    <col min="15926" max="15926" customWidth="1" width="9.42578125"/>
    <col min="15927" max="15927" customWidth="1" width="9.42578125"/>
    <col min="15928" max="15928" customWidth="1" width="9.42578125"/>
    <col min="15929" max="15929" customWidth="1" width="9.42578125"/>
    <col min="15930" max="15930" customWidth="1" width="9.42578125"/>
    <col min="15931" max="15931" customWidth="1" width="9.42578125"/>
    <col min="15932" max="15932" customWidth="1" width="9.42578125"/>
    <col min="15933" max="15933" customWidth="1" width="9.42578125"/>
    <col min="15934" max="15934" customWidth="1" width="9.42578125"/>
    <col min="15935" max="15935" customWidth="1" width="9.42578125"/>
    <col min="15936" max="15936" customWidth="1" width="9.42578125"/>
    <col min="15937" max="15937" customWidth="1" width="9.42578125"/>
    <col min="15938" max="15938" customWidth="1" width="9.42578125"/>
    <col min="15939" max="15939" customWidth="1" width="9.42578125"/>
    <col min="15940" max="15940" customWidth="1" width="9.42578125"/>
    <col min="15941" max="15941" customWidth="1" width="9.42578125"/>
    <col min="15942" max="15942" customWidth="1" width="9.42578125"/>
    <col min="15943" max="15943" customWidth="1" width="9.42578125"/>
    <col min="15944" max="15944" customWidth="1" width="9.42578125"/>
    <col min="15945" max="15945" customWidth="1" width="9.42578125"/>
    <col min="15946" max="15946" customWidth="1" width="9.42578125"/>
    <col min="15947" max="15947" customWidth="1" width="9.42578125"/>
    <col min="15948" max="15948" customWidth="1" width="9.42578125"/>
    <col min="15949" max="15949" customWidth="1" width="9.42578125"/>
    <col min="15950" max="15950" customWidth="1" width="9.42578125"/>
    <col min="15951" max="15951" customWidth="1" width="9.42578125"/>
    <col min="15952" max="15952" customWidth="1" width="9.42578125"/>
    <col min="15953" max="15953" customWidth="1" width="9.42578125"/>
    <col min="15954" max="15954" customWidth="1" width="9.42578125"/>
    <col min="15955" max="15955" customWidth="1" width="9.42578125"/>
    <col min="15956" max="15956" customWidth="1" width="9.42578125"/>
    <col min="15957" max="15957" customWidth="1" width="9.42578125"/>
    <col min="15958" max="15958" customWidth="1" width="9.42578125"/>
    <col min="15959" max="15959" customWidth="1" width="9.42578125"/>
    <col min="15960" max="15960" customWidth="1" width="9.42578125"/>
    <col min="15961" max="15961" customWidth="1" width="9.42578125"/>
    <col min="15962" max="15962" customWidth="1" width="9.42578125"/>
    <col min="15963" max="15963" customWidth="1" width="9.42578125"/>
    <col min="15964" max="15964" customWidth="1" width="9.42578125"/>
    <col min="15965" max="15965" customWidth="1" width="9.42578125"/>
    <col min="15966" max="15966" customWidth="1" width="9.42578125"/>
    <col min="15967" max="15967" customWidth="1" width="9.42578125"/>
    <col min="15968" max="15968" customWidth="1" width="9.42578125"/>
    <col min="15969" max="15969" customWidth="1" width="9.42578125"/>
    <col min="15970" max="15970" customWidth="1" width="9.42578125"/>
    <col min="15971" max="15971" customWidth="1" width="9.42578125"/>
    <col min="15972" max="15972" customWidth="1" width="9.42578125"/>
    <col min="15973" max="15973" customWidth="1" width="9.42578125"/>
    <col min="15974" max="15974" customWidth="1" width="9.42578125"/>
    <col min="15975" max="15975" customWidth="1" width="9.42578125"/>
    <col min="15976" max="15976" customWidth="1" width="9.42578125"/>
    <col min="15977" max="15977" customWidth="1" width="9.42578125"/>
    <col min="15978" max="15978" customWidth="1" width="9.42578125"/>
    <col min="15979" max="15979" customWidth="1" width="9.42578125"/>
    <col min="15980" max="15980" customWidth="1" width="9.42578125"/>
    <col min="15981" max="15981" customWidth="1" width="9.42578125"/>
    <col min="15982" max="15982" customWidth="1" width="9.42578125"/>
    <col min="15983" max="15983" customWidth="1" width="9.42578125"/>
    <col min="15984" max="15984" customWidth="1" width="9.42578125"/>
    <col min="15985" max="15985" customWidth="1" width="9.42578125"/>
    <col min="15986" max="15986" customWidth="1" width="9.42578125"/>
    <col min="15987" max="15987" customWidth="1" width="9.42578125"/>
    <col min="15988" max="15988" customWidth="1" width="9.42578125"/>
    <col min="15989" max="15989" customWidth="1" width="9.42578125"/>
    <col min="15990" max="15990" customWidth="1" width="9.42578125"/>
    <col min="15991" max="15991" customWidth="1" width="9.42578125"/>
    <col min="15992" max="15992" customWidth="1" width="9.42578125"/>
    <col min="15993" max="15993" customWidth="1" width="9.42578125"/>
    <col min="15994" max="15994" customWidth="1" width="9.42578125"/>
    <col min="15995" max="15995" customWidth="1" width="9.42578125"/>
    <col min="15996" max="15996" customWidth="1" width="9.42578125"/>
    <col min="15997" max="15997" customWidth="1" width="9.42578125"/>
    <col min="15998" max="15998" customWidth="1" width="9.42578125"/>
    <col min="15999" max="15999" customWidth="1" width="9.42578125"/>
    <col min="16000" max="16000" customWidth="1" width="9.42578125"/>
    <col min="16001" max="16001" customWidth="1" width="9.42578125"/>
    <col min="16002" max="16002" customWidth="1" width="9.42578125"/>
    <col min="16003" max="16003" customWidth="1" width="9.42578125"/>
    <col min="16004" max="16004" customWidth="1" width="9.42578125"/>
    <col min="16005" max="16005" customWidth="1" width="9.42578125"/>
    <col min="16006" max="16006" customWidth="1" width="9.42578125"/>
    <col min="16007" max="16007" customWidth="1" width="9.42578125"/>
    <col min="16008" max="16008" customWidth="1" width="9.42578125"/>
    <col min="16009" max="16009" customWidth="1" width="9.42578125"/>
    <col min="16010" max="16010" customWidth="1" width="9.42578125"/>
    <col min="16011" max="16011" customWidth="1" width="9.42578125"/>
    <col min="16012" max="16012" customWidth="1" width="9.42578125"/>
    <col min="16013" max="16013" customWidth="1" width="9.42578125"/>
    <col min="16014" max="16014" customWidth="1" width="9.42578125"/>
    <col min="16015" max="16015" customWidth="1" width="9.42578125"/>
    <col min="16016" max="16016" customWidth="1" width="9.42578125"/>
    <col min="16017" max="16017" customWidth="1" width="9.42578125"/>
    <col min="16018" max="16018" customWidth="1" width="9.42578125"/>
    <col min="16019" max="16019" customWidth="1" width="9.42578125"/>
    <col min="16020" max="16020" customWidth="1" width="9.42578125"/>
    <col min="16021" max="16021" customWidth="1" width="9.42578125"/>
    <col min="16022" max="16022" customWidth="1" width="9.42578125"/>
    <col min="16023" max="16023" customWidth="1" width="9.42578125"/>
    <col min="16024" max="16024" customWidth="1" width="9.42578125"/>
    <col min="16025" max="16025" customWidth="1" width="9.42578125"/>
    <col min="16026" max="16026" customWidth="1" width="9.42578125"/>
    <col min="16027" max="16027" customWidth="1" width="9.42578125"/>
    <col min="16028" max="16028" customWidth="1" width="9.42578125"/>
    <col min="16029" max="16029" customWidth="1" width="9.42578125"/>
    <col min="16030" max="16030" customWidth="1" width="9.42578125"/>
    <col min="16031" max="16031" customWidth="1" width="9.42578125"/>
    <col min="16032" max="16032" customWidth="1" width="9.42578125"/>
    <col min="16033" max="16033" customWidth="1" width="9.42578125"/>
    <col min="16034" max="16034" customWidth="1" width="9.42578125"/>
    <col min="16035" max="16035" customWidth="1" width="9.42578125"/>
    <col min="16036" max="16036" customWidth="1" width="9.42578125"/>
    <col min="16037" max="16037" customWidth="1" width="9.42578125"/>
    <col min="16038" max="16038" customWidth="1" width="9.42578125"/>
    <col min="16039" max="16039" customWidth="1" width="9.42578125"/>
    <col min="16040" max="16040" customWidth="1" width="9.42578125"/>
    <col min="16041" max="16041" customWidth="1" width="9.42578125"/>
    <col min="16042" max="16042" customWidth="1" width="9.42578125"/>
    <col min="16043" max="16043" customWidth="1" width="9.42578125"/>
    <col min="16044" max="16044" customWidth="1" width="9.42578125"/>
    <col min="16045" max="16045" customWidth="1" width="9.42578125"/>
    <col min="16046" max="16046" customWidth="1" width="9.42578125"/>
    <col min="16047" max="16047" customWidth="1" width="9.42578125"/>
    <col min="16048" max="16048" customWidth="1" width="9.42578125"/>
    <col min="16049" max="16049" customWidth="1" width="9.42578125"/>
    <col min="16050" max="16050" customWidth="1" width="9.42578125"/>
    <col min="16051" max="16051" customWidth="1" width="9.42578125"/>
    <col min="16052" max="16052" customWidth="1" width="9.42578125"/>
    <col min="16053" max="16053" customWidth="1" width="9.42578125"/>
    <col min="16054" max="16054" customWidth="1" width="9.42578125"/>
    <col min="16055" max="16055" customWidth="1" width="9.42578125"/>
    <col min="16056" max="16056" customWidth="1" width="9.42578125"/>
    <col min="16057" max="16057" customWidth="1" width="9.42578125"/>
    <col min="16058" max="16058" customWidth="1" width="9.42578125"/>
    <col min="16059" max="16059" customWidth="1" width="9.42578125"/>
    <col min="16060" max="16060" customWidth="1" width="9.42578125"/>
    <col min="16061" max="16061" customWidth="1" width="9.42578125"/>
    <col min="16062" max="16062" customWidth="1" width="9.42578125"/>
    <col min="16063" max="16063" customWidth="1" width="9.42578125"/>
    <col min="16064" max="16064" customWidth="1" width="9.42578125"/>
    <col min="16065" max="16065" customWidth="1" width="9.42578125"/>
    <col min="16066" max="16066" customWidth="1" width="9.42578125"/>
    <col min="16067" max="16067" customWidth="1" width="9.42578125"/>
    <col min="16068" max="16068" customWidth="1" width="9.42578125"/>
    <col min="16069" max="16069" customWidth="1" width="9.42578125"/>
    <col min="16070" max="16070" customWidth="1" width="9.42578125"/>
    <col min="16071" max="16071" customWidth="1" width="9.42578125"/>
    <col min="16072" max="16072" customWidth="1" width="9.42578125"/>
    <col min="16073" max="16073" customWidth="1" width="9.42578125"/>
    <col min="16074" max="16074" customWidth="1" width="9.42578125"/>
    <col min="16075" max="16075" customWidth="1" width="9.42578125"/>
    <col min="16076" max="16076" customWidth="1" width="9.42578125"/>
    <col min="16077" max="16077" customWidth="1" width="9.42578125"/>
    <col min="16078" max="16078" customWidth="1" width="9.42578125"/>
    <col min="16079" max="16079" customWidth="1" width="9.42578125"/>
    <col min="16080" max="16080" customWidth="1" width="9.42578125"/>
    <col min="16081" max="16081" customWidth="1" width="9.42578125"/>
    <col min="16082" max="16082" customWidth="1" width="9.42578125"/>
    <col min="16083" max="16083" customWidth="1" width="9.42578125"/>
    <col min="16084" max="16084" customWidth="1" width="9.42578125"/>
    <col min="16085" max="16085" customWidth="1" width="9.42578125"/>
    <col min="16086" max="16086" customWidth="1" width="9.42578125"/>
    <col min="16087" max="16087" customWidth="1" width="9.42578125"/>
    <col min="16088" max="16088" customWidth="1" width="9.42578125"/>
    <col min="16089" max="16089" customWidth="1" width="9.42578125"/>
    <col min="16090" max="16090" customWidth="1" width="9.42578125"/>
    <col min="16091" max="16091" customWidth="1" width="9.42578125"/>
    <col min="16092" max="16092" customWidth="1" width="9.42578125"/>
    <col min="16093" max="16093" customWidth="1" width="9.42578125"/>
    <col min="16094" max="16094" customWidth="1" width="9.42578125"/>
    <col min="16095" max="16095" customWidth="1" width="9.42578125"/>
    <col min="16096" max="16096" customWidth="1" width="9.42578125"/>
    <col min="16097" max="16097" customWidth="1" width="9.42578125"/>
    <col min="16098" max="16098" customWidth="1" width="9.42578125"/>
    <col min="16099" max="16099" customWidth="1" width="9.42578125"/>
    <col min="16100" max="16100" customWidth="1" width="9.42578125"/>
    <col min="16101" max="16101" customWidth="1" width="9.42578125"/>
    <col min="16102" max="16102" customWidth="1" width="9.42578125"/>
    <col min="16103" max="16103" customWidth="1" width="9.42578125"/>
    <col min="16104" max="16104" customWidth="1" width="9.42578125"/>
    <col min="16105" max="16105" customWidth="1" width="9.42578125"/>
    <col min="16106" max="16106" customWidth="1" width="9.42578125"/>
    <col min="16107" max="16107" customWidth="1" width="9.42578125"/>
    <col min="16108" max="16108" customWidth="1" width="9.42578125"/>
    <col min="16109" max="16109" customWidth="1" width="9.42578125"/>
    <col min="16110" max="16110" customWidth="1" width="9.42578125"/>
    <col min="16111" max="16111" customWidth="1" width="9.42578125"/>
    <col min="16112" max="16112" customWidth="1" width="9.42578125"/>
    <col min="16113" max="16113" customWidth="1" width="9.42578125"/>
    <col min="16114" max="16114" customWidth="1" width="9.42578125"/>
    <col min="16115" max="16115" customWidth="1" width="9.42578125"/>
    <col min="16116" max="16116" customWidth="1" width="9.42578125"/>
    <col min="16117" max="16117" customWidth="1" width="9.42578125"/>
    <col min="16118" max="16118" customWidth="1" width="9.42578125"/>
    <col min="16119" max="16119" customWidth="1" width="9.42578125"/>
    <col min="16120" max="16120" customWidth="1" width="9.42578125"/>
    <col min="16121" max="16121" customWidth="1" width="9.42578125"/>
    <col min="16122" max="16122" customWidth="1" width="9.42578125"/>
    <col min="16123" max="16123" customWidth="1" width="9.42578125"/>
    <col min="16124" max="16124" customWidth="1" width="9.42578125"/>
    <col min="16125" max="16125" customWidth="1" width="9.42578125"/>
    <col min="16126" max="16126" customWidth="1" width="9.42578125"/>
    <col min="16127" max="16127" customWidth="1" width="9.42578125"/>
    <col min="16128" max="16128" customWidth="1" width="9.42578125"/>
    <col min="16129" max="16129" customWidth="1" width="9.42578125"/>
    <col min="16130" max="16130" customWidth="1" width="9.42578125"/>
    <col min="16131" max="16131" customWidth="1" width="9.42578125"/>
    <col min="16132" max="16132" customWidth="1" width="9.42578125"/>
    <col min="16133" max="16133" customWidth="1" width="9.42578125"/>
    <col min="16134" max="16134" customWidth="1" width="9.42578125"/>
    <col min="16135" max="16135" customWidth="1" width="9.42578125"/>
    <col min="16136" max="16136" customWidth="1" width="9.42578125"/>
    <col min="16137" max="16137" customWidth="1" width="9.42578125"/>
    <col min="16138" max="16138" customWidth="1" width="9.42578125"/>
    <col min="16139" max="16139" customWidth="1" width="9.42578125"/>
    <col min="16140" max="16140" customWidth="1" width="9.42578125"/>
    <col min="16141" max="16141" customWidth="1" width="9.42578125"/>
    <col min="16142" max="16142" customWidth="1" width="9.42578125"/>
    <col min="16143" max="16143" customWidth="1" width="9.42578125"/>
    <col min="16144" max="16144" customWidth="1" width="9.42578125"/>
    <col min="16145" max="16145" customWidth="1" width="9.42578125"/>
    <col min="16146" max="16146" customWidth="1" width="9.42578125"/>
    <col min="16147" max="16147" customWidth="1" width="9.42578125"/>
    <col min="16148" max="16148" customWidth="1" width="9.42578125"/>
    <col min="16149" max="16149" customWidth="1" width="9.42578125"/>
    <col min="16150" max="16150" customWidth="1" width="9.42578125"/>
    <col min="16151" max="16151" customWidth="1" width="9.42578125"/>
    <col min="16152" max="16152" customWidth="1" width="9.42578125"/>
    <col min="16153" max="16153" customWidth="1" width="9.42578125"/>
    <col min="16154" max="16154" customWidth="1" width="9.42578125"/>
    <col min="16155" max="16155" customWidth="1" width="9.42578125"/>
    <col min="16156" max="16156" customWidth="1" width="9.42578125"/>
    <col min="16157" max="16157" customWidth="1" width="9.42578125"/>
    <col min="16158" max="16158" customWidth="1" width="9.42578125"/>
    <col min="16159" max="16159" customWidth="1" width="9.42578125"/>
    <col min="16160" max="16160" customWidth="1" width="9.42578125"/>
    <col min="16161" max="16161" customWidth="1" width="9.42578125"/>
    <col min="16162" max="16162" customWidth="1" width="9.42578125"/>
    <col min="16163" max="16163" customWidth="1" width="9.42578125"/>
    <col min="16164" max="16164" customWidth="1" width="9.42578125"/>
    <col min="16165" max="16165" customWidth="1" width="9.42578125"/>
    <col min="16166" max="16166" customWidth="1" width="9.42578125"/>
    <col min="16167" max="16167" customWidth="1" width="9.42578125"/>
    <col min="16168" max="16168" customWidth="1" width="9.42578125"/>
    <col min="16169" max="16169" customWidth="1" width="9.42578125"/>
    <col min="16170" max="16170" customWidth="1" width="9.42578125"/>
    <col min="16171" max="16171" customWidth="1" width="9.42578125"/>
    <col min="16172" max="16172" customWidth="1" width="9.42578125"/>
    <col min="16173" max="16173" customWidth="1" width="9.42578125"/>
    <col min="16174" max="16174" customWidth="1" width="9.42578125"/>
    <col min="16175" max="16175" customWidth="1" width="9.42578125"/>
    <col min="16176" max="16176" customWidth="1" width="9.42578125"/>
    <col min="16177" max="16177" customWidth="1" width="9.42578125"/>
    <col min="16178" max="16178" customWidth="1" width="9.42578125"/>
    <col min="16179" max="16179" customWidth="1" width="9.42578125"/>
    <col min="16180" max="16180" customWidth="1" width="9.42578125"/>
    <col min="16181" max="16181" customWidth="1" width="9.42578125"/>
    <col min="16182" max="16182" customWidth="1" width="9.42578125"/>
    <col min="16183" max="16183" customWidth="1" width="9.42578125"/>
    <col min="16184" max="16184" customWidth="1" width="9.42578125"/>
    <col min="16185" max="16185" customWidth="1" width="9.42578125"/>
    <col min="16186" max="16186" customWidth="1" width="9.42578125"/>
    <col min="16187" max="16187" customWidth="1" width="9.42578125"/>
    <col min="16188" max="16188" customWidth="1" width="9.42578125"/>
    <col min="16189" max="16189" customWidth="1" width="9.42578125"/>
    <col min="16190" max="16190" customWidth="1" width="9.42578125"/>
    <col min="16191" max="16191" customWidth="1" width="9.42578125"/>
    <col min="16192" max="16192" customWidth="1" width="9.42578125"/>
    <col min="16193" max="16193" customWidth="1" width="9.42578125"/>
    <col min="16194" max="16194" customWidth="1" width="9.42578125"/>
    <col min="16195" max="16195" customWidth="1" width="9.42578125"/>
    <col min="16196" max="16196" customWidth="1" width="9.42578125"/>
    <col min="16197" max="16197" customWidth="1" width="9.42578125"/>
    <col min="16198" max="16198" customWidth="1" width="9.42578125"/>
    <col min="16199" max="16199" customWidth="1" width="9.42578125"/>
    <col min="16200" max="16200" customWidth="1" width="9.42578125"/>
    <col min="16201" max="16201" customWidth="1" width="9.42578125"/>
    <col min="16202" max="16202" customWidth="1" width="9.42578125"/>
    <col min="16203" max="16203" customWidth="1" width="9.42578125"/>
    <col min="16204" max="16204" customWidth="1" width="9.42578125"/>
    <col min="16205" max="16205" customWidth="1" width="9.42578125"/>
    <col min="16206" max="16206" customWidth="1" width="9.42578125"/>
    <col min="16207" max="16207" customWidth="1" width="9.42578125"/>
    <col min="16208" max="16208" customWidth="1" width="9.42578125"/>
    <col min="16209" max="16209" customWidth="1" width="9.42578125"/>
    <col min="16210" max="16210" customWidth="1" width="9.42578125"/>
    <col min="16211" max="16211" customWidth="1" width="9.42578125"/>
    <col min="16212" max="16212" customWidth="1" width="9.42578125"/>
    <col min="16213" max="16213" customWidth="1" width="9.42578125"/>
    <col min="16214" max="16214" customWidth="1" width="9.42578125"/>
    <col min="16215" max="16215" customWidth="1" width="9.42578125"/>
    <col min="16216" max="16216" customWidth="1" width="9.42578125"/>
    <col min="16217" max="16217" customWidth="1" width="9.42578125"/>
    <col min="16218" max="16218" customWidth="1" width="9.42578125"/>
    <col min="16219" max="16219" customWidth="1" width="9.42578125"/>
    <col min="16220" max="16220" customWidth="1" width="9.42578125"/>
    <col min="16221" max="16221" customWidth="1" width="9.42578125"/>
    <col min="16222" max="16222" customWidth="1" width="9.42578125"/>
    <col min="16223" max="16223" customWidth="1" width="9.42578125"/>
    <col min="16224" max="16224" customWidth="1" width="9.42578125"/>
    <col min="16225" max="16225" customWidth="1" width="9.42578125"/>
    <col min="16226" max="16226" customWidth="1" width="9.42578125"/>
    <col min="16227" max="16227" customWidth="1" width="9.42578125"/>
    <col min="16228" max="16228" customWidth="1" width="9.42578125"/>
    <col min="16229" max="16229" customWidth="1" width="9.42578125"/>
    <col min="16230" max="16230" customWidth="1" width="9.42578125"/>
    <col min="16231" max="16231" customWidth="1" width="9.42578125"/>
    <col min="16232" max="16232" customWidth="1" width="9.42578125"/>
    <col min="16233" max="16233" customWidth="1" width="9.42578125"/>
    <col min="16234" max="16234" customWidth="1" width="9.42578125"/>
    <col min="16235" max="16235" customWidth="1" width="9.42578125"/>
    <col min="16236" max="16236" customWidth="1" width="9.42578125"/>
    <col min="16237" max="16237" customWidth="1" width="9.42578125"/>
    <col min="16238" max="16238" customWidth="1" width="9.42578125"/>
    <col min="16239" max="16239" customWidth="1" width="9.42578125"/>
    <col min="16240" max="16240" customWidth="1" width="9.42578125"/>
    <col min="16241" max="16241" customWidth="1" width="9.42578125"/>
    <col min="16242" max="16242" customWidth="1" width="9.42578125"/>
    <col min="16243" max="16243" customWidth="1" width="9.42578125"/>
    <col min="16244" max="16244" customWidth="1" width="9.42578125"/>
    <col min="16245" max="16245" customWidth="1" width="9.42578125"/>
    <col min="16246" max="16246" customWidth="1" width="9.42578125"/>
    <col min="16247" max="16247" customWidth="1" width="9.42578125"/>
    <col min="16248" max="16248" customWidth="1" width="9.42578125"/>
    <col min="16249" max="16249" customWidth="1" width="9.42578125"/>
    <col min="16250" max="16250" customWidth="1" width="9.42578125"/>
    <col min="16251" max="16251" customWidth="1" width="9.42578125"/>
    <col min="16252" max="16252" customWidth="1" width="9.42578125"/>
    <col min="16253" max="16253" customWidth="1" width="9.42578125"/>
    <col min="16254" max="16254" customWidth="1" width="9.42578125"/>
    <col min="16255" max="16255" customWidth="1" width="9.42578125"/>
    <col min="16256" max="16256" customWidth="1" width="9.42578125"/>
    <col min="16257" max="16257" customWidth="1" width="9.42578125"/>
    <col min="16258" max="16258" customWidth="1" width="9.42578125"/>
    <col min="16259" max="16259" customWidth="1" width="9.42578125"/>
    <col min="16260" max="16260" customWidth="1" width="9.42578125"/>
    <col min="16261" max="16261" customWidth="1" width="9.42578125"/>
    <col min="16262" max="16262" customWidth="1" width="9.42578125"/>
    <col min="16263" max="16263" customWidth="1" width="9.42578125"/>
    <col min="16264" max="16264" customWidth="1" width="9.42578125"/>
    <col min="16265" max="16265" customWidth="1" width="9.42578125"/>
    <col min="16266" max="16266" customWidth="1" width="9.42578125"/>
    <col min="16267" max="16267" customWidth="1" width="9.42578125"/>
    <col min="16268" max="16268" customWidth="1" width="9.42578125"/>
    <col min="16269" max="16269" customWidth="1" width="9.42578125"/>
    <col min="16270" max="16270" customWidth="1" width="9.42578125"/>
    <col min="16271" max="16271" customWidth="1" width="9.42578125"/>
    <col min="16272" max="16272" customWidth="1" width="9.42578125"/>
    <col min="16273" max="16273" customWidth="1" width="9.42578125"/>
    <col min="16274" max="16274" customWidth="1" width="9.42578125"/>
    <col min="16275" max="16275" customWidth="1" width="9.42578125"/>
    <col min="16276" max="16276" customWidth="1" width="9.42578125"/>
    <col min="16277" max="16277" customWidth="1" width="9.42578125"/>
    <col min="16278" max="16278" customWidth="1" width="9.42578125"/>
    <col min="16279" max="16279" customWidth="1" width="9.42578125"/>
    <col min="16280" max="16280" customWidth="1" width="9.42578125"/>
    <col min="16281" max="16281" customWidth="1" width="9.42578125"/>
    <col min="16282" max="16282" customWidth="1" width="9.42578125"/>
    <col min="16283" max="16283" customWidth="1" width="9.42578125"/>
    <col min="16284" max="16284" customWidth="1" width="9.42578125"/>
    <col min="16285" max="16285" customWidth="1" width="9.42578125"/>
    <col min="16286" max="16286" customWidth="1" width="9.42578125"/>
    <col min="16287" max="16287" customWidth="1" width="9.42578125"/>
    <col min="16288" max="16288" customWidth="1" width="9.42578125"/>
    <col min="16289" max="16289" customWidth="1" width="9.42578125"/>
    <col min="16290" max="16290" customWidth="1" width="9.42578125"/>
    <col min="16291" max="16291" customWidth="1" width="9.42578125"/>
    <col min="16292" max="16292" customWidth="1" width="9.42578125"/>
    <col min="16293" max="16293" customWidth="1" width="9.42578125"/>
    <col min="16294" max="16294" customWidth="1" width="9.42578125"/>
    <col min="16295" max="16295" customWidth="1" width="9.42578125"/>
    <col min="16296" max="16296" customWidth="1" width="9.42578125"/>
    <col min="16297" max="16297" customWidth="1" width="9.42578125"/>
    <col min="16298" max="16298" customWidth="1" width="9.42578125"/>
    <col min="16299" max="16299" customWidth="1" width="9.42578125"/>
    <col min="16300" max="16300" customWidth="1" width="9.42578125"/>
    <col min="16301" max="16301" customWidth="1" width="9.42578125"/>
    <col min="16302" max="16302" customWidth="1" width="9.42578125"/>
    <col min="16303" max="16303" customWidth="1" width="9.42578125"/>
    <col min="16304" max="16304" customWidth="1" width="9.42578125"/>
    <col min="16305" max="16305" customWidth="1" width="9.42578125"/>
    <col min="16306" max="16306" customWidth="1" width="9.42578125"/>
    <col min="16307" max="16307" customWidth="1" width="9.42578125"/>
    <col min="16308" max="16308" customWidth="1" width="9.42578125"/>
    <col min="16309" max="16309" customWidth="1" width="9.42578125"/>
    <col min="16310" max="16310" customWidth="1" width="9.42578125"/>
    <col min="16311" max="16311" customWidth="1" width="9.42578125"/>
    <col min="16312" max="16312" customWidth="1" width="9.42578125"/>
    <col min="16313" max="16313" customWidth="1" width="9.42578125"/>
    <col min="16314" max="16314" customWidth="1" width="9.42578125"/>
    <col min="16315" max="16315" customWidth="1" width="9.42578125"/>
    <col min="16316" max="16316" customWidth="1" width="9.42578125"/>
    <col min="16317" max="16317" customWidth="1" width="9.42578125"/>
    <col min="16318" max="16318" customWidth="1" width="9.42578125"/>
    <col min="16319" max="16319" customWidth="1" width="9.42578125"/>
    <col min="16320" max="16320" customWidth="1" width="9.42578125"/>
    <col min="16321" max="16321" customWidth="1" width="9.42578125"/>
    <col min="16322" max="16322" customWidth="1" width="9.42578125"/>
    <col min="16323" max="16323" customWidth="1" width="9.42578125"/>
    <col min="16324" max="16324" customWidth="1" width="9.42578125"/>
    <col min="16325" max="16325" customWidth="1" width="9.42578125"/>
    <col min="16326" max="16326" customWidth="1" width="9.42578125"/>
    <col min="16327" max="16327" customWidth="1" width="9.42578125"/>
    <col min="16328" max="16328" customWidth="1" width="9.42578125"/>
    <col min="16329" max="16329" customWidth="1" width="9.42578125"/>
    <col min="16330" max="16330" customWidth="1" width="9.42578125"/>
    <col min="16331" max="16331" customWidth="1" width="9.42578125"/>
    <col min="16332" max="16332" customWidth="1" width="9.42578125"/>
    <col min="16333" max="16333" customWidth="1" width="9.42578125"/>
    <col min="16334" max="16334" customWidth="1" width="9.42578125"/>
    <col min="16335" max="16335" customWidth="1" width="9.42578125"/>
    <col min="16336" max="16336" customWidth="1" width="9.42578125"/>
    <col min="16337" max="16337" customWidth="1" width="9.42578125"/>
    <col min="16338" max="16338" customWidth="1" width="9.42578125"/>
    <col min="16339" max="16339" customWidth="1" width="9.42578125"/>
    <col min="16340" max="16340" customWidth="1" width="9.42578125"/>
    <col min="16341" max="16341" customWidth="1" width="9.42578125"/>
    <col min="16342" max="16342" customWidth="1" width="9.42578125"/>
    <col min="16343" max="16343" customWidth="1" width="9.42578125"/>
    <col min="16344" max="16344" customWidth="1" width="9.42578125"/>
    <col min="16345" max="16345" customWidth="1" width="9.42578125"/>
    <col min="16346" max="16346" customWidth="1" width="9.42578125"/>
    <col min="16347" max="16347" customWidth="1" width="9.42578125"/>
    <col min="16348" max="16348" customWidth="1" width="9.42578125"/>
    <col min="16349" max="16349" customWidth="1" width="9.42578125"/>
    <col min="16350" max="16350" customWidth="1" width="9.42578125"/>
    <col min="16351" max="16351" customWidth="1" width="9.42578125"/>
    <col min="16352" max="16352" customWidth="1" width="9.42578125"/>
    <col min="16353" max="16353" customWidth="1" width="9.42578125"/>
    <col min="16354" max="16354" customWidth="1" width="9.42578125"/>
    <col min="16355" max="16355" customWidth="1" width="9.42578125"/>
    <col min="16356" max="16356" customWidth="1" width="9.42578125"/>
    <col min="16357" max="16357" customWidth="1" width="9.42578125"/>
    <col min="16358" max="16358" customWidth="1" width="9.42578125"/>
    <col min="16359" max="16359" customWidth="1" width="9.42578125"/>
    <col min="16360" max="16360" customWidth="1" width="9.42578125"/>
    <col min="16361" max="16361" customWidth="1" width="9.42578125"/>
    <col min="16362" max="16362" customWidth="1" width="9.42578125"/>
    <col min="16363" max="16363" customWidth="1" width="9.42578125"/>
    <col min="16364" max="16364" customWidth="1" width="9.42578125"/>
    <col min="16365" max="16365" customWidth="1" width="9.42578125"/>
    <col min="16366" max="16366" customWidth="1" width="9.42578125"/>
    <col min="16367" max="16367" customWidth="1" width="9.42578125"/>
    <col min="16368" max="16368" customWidth="1" width="9.42578125"/>
    <col min="16369" max="16369" customWidth="1" width="9.42578125"/>
    <col min="16370" max="16370" customWidth="1" width="9.42578125"/>
    <col min="16371" max="16371" customWidth="1" width="9.42578125"/>
    <col min="16372" max="16372" customWidth="1" width="9.42578125"/>
    <col min="16373" max="16373" customWidth="1" width="9.42578125"/>
    <col min="16374" max="16374" customWidth="1" width="9.42578125"/>
    <col min="16375" max="16375" customWidth="1" width="9.42578125"/>
    <col min="16376" max="16376" customWidth="1" width="9.42578125"/>
    <col min="16377" max="16377" customWidth="1" width="9.42578125"/>
    <col min="16378" max="16378" customWidth="1" width="9.42578125"/>
    <col min="16379" max="16379" customWidth="1" width="9.42578125"/>
    <col min="16380" max="16380" customWidth="1" width="9.42578125"/>
    <col min="16381" max="16381" customWidth="1" width="9.42578125"/>
    <col min="16382" max="16382" customWidth="1" width="9.42578125"/>
    <col min="16383" max="16383" customWidth="1" width="9.42578125"/>
    <col min="16384" max="16384" customWidth="1" width="9.42578125"/>
  </cols>
  <sheetData>
    <row r="1" ht="37.5" customHeight="1">
      <c r="C1" t="str">
        <f>LINK!C987</f>
        <v>Domaine</v>
      </c>
      <c r="D1" t="str">
        <f>LINK!C996</f>
        <v>Suivi et contrôle</v>
      </c>
    </row>
    <row r="2" ht="26.25" customHeight="1"/>
    <row r="3" ht="5.25" customHeight="1" outlineLevel="1"/>
    <row r="4" ht="17.25" customHeight="1" outlineLevel="1">
      <c r="C4" t="str">
        <f>LINK!$C$998</f>
        <v>code</v>
      </c>
      <c r="D4" t="str">
        <f>LINK!$C$999</f>
        <v>service</v>
      </c>
      <c r="E4">
        <f>VLOOKUP(C5,overview_of_services!$B$4:$O$52,9,FALSE)</f>
        <v>0</v>
      </c>
    </row>
    <row r="5" ht="36.75" customHeight="1" outlineLevel="1">
      <c r="B5" t="str">
        <v>►</v>
      </c>
      <c r="C5" t="str">
        <f>LINK!C306</f>
        <v>MC-3</v>
      </c>
      <c r="D5" t="str">
        <f>VLOOKUP(C5,overview_of_services!$B$4:$I$52,3,FALSE)</f>
        <v>Gestion temporelle des systèmes CVC</v>
      </c>
      <c r="F5" t="str">
        <f>LINK!$C$1009</f>
        <v>Groupe de services</v>
      </c>
      <c r="G5" t="str">
        <f>VLOOKUP(C5,overview_of_services!$B$4:$I$52,2,FALSE)</f>
        <v>Contrôle de systèmes CVC</v>
      </c>
      <c r="M5" t="str">
        <v>line</v>
      </c>
      <c r="N5">
        <f>ROW()</f>
        <v>5</v>
      </c>
    </row>
    <row r="6" ht="5.25" customHeight="1" outlineLevel="1"/>
    <row r="7" ht="20.25" customHeight="1" outlineLevel="2">
      <c r="C7" t="str">
        <f>LINK!$C$1000</f>
        <v>Niveaux de fonctionnalité</v>
      </c>
      <c r="E7" t="str">
        <f>LINK!$C$1006</f>
        <v>IMPACTS</v>
      </c>
    </row>
    <row r="8" ht="43.5" customHeight="1" outlineLevel="2">
      <c r="E8" t="str">
        <f>LINK!$C$966</f>
        <v>Efficacité énergétique</v>
      </c>
      <c r="F8" t="str">
        <f>LINK!$C$967</f>
        <v>Flexibilité énergétique et stockage de l’énergie</v>
      </c>
      <c r="G8" t="str">
        <f>LINK!$C$968</f>
        <v>Confort</v>
      </c>
      <c r="H8" t="str">
        <f>LINK!$C$969</f>
        <v>Caractère pratique</v>
      </c>
      <c r="I8" t="str">
        <f>LINK!$C$970</f>
        <v>Santé, bien-être et accessibilité</v>
      </c>
      <c r="J8" t="str">
        <f>LINK!$C$971</f>
        <v>Entretien et prédiction des pannes</v>
      </c>
      <c r="K8" t="str">
        <f>LINK!$C$972</f>
        <v>Information des occupants</v>
      </c>
    </row>
    <row r="9" ht="35.25" customHeight="1" outlineLevel="2">
      <c r="C9" t="str">
        <f>LINK!$C$1001</f>
        <v>Niveau 0</v>
      </c>
      <c r="D9" t="str">
        <f>VLOOKUP(C5,overview_of_services!$B$4:$I$52,4,FALSE)</f>
        <v>Configuration manuelle</v>
      </c>
      <c r="E9" s="3">
        <v>0</v>
      </c>
      <c r="F9" s="3">
        <v>0</v>
      </c>
      <c r="G9" s="3">
        <v>0</v>
      </c>
      <c r="H9" s="3">
        <v>0</v>
      </c>
      <c r="I9" s="3">
        <v>0</v>
      </c>
      <c r="J9" s="3">
        <v>0</v>
      </c>
      <c r="K9" s="3">
        <v>0</v>
      </c>
    </row>
    <row r="10" ht="35.25" customHeight="1" outlineLevel="2">
      <c r="C10" t="str">
        <f>LINK!$C$1002</f>
        <v>Niveau 1</v>
      </c>
      <c r="D10" t="str">
        <f>VLOOKUP(C5,overview_of_services!$B$4:$I$52,5,FALSE)</f>
        <v>Configuration des systèmes de production de chaud et de froid en fonction d'un calendrier horaire prédéfini</v>
      </c>
      <c r="E10" s="3">
        <v>1</v>
      </c>
      <c r="F10" s="3">
        <v>1</v>
      </c>
      <c r="G10" s="3">
        <v>1</v>
      </c>
      <c r="H10" s="3">
        <v>1</v>
      </c>
      <c r="I10" s="3">
        <v>0</v>
      </c>
      <c r="J10" s="3">
        <v>0</v>
      </c>
      <c r="K10" s="3">
        <v>0</v>
      </c>
    </row>
    <row r="11" ht="35.25" customHeight="1" outlineLevel="2">
      <c r="C11" t="str">
        <f>LINK!$C$1003</f>
        <v>Niveau 2</v>
      </c>
      <c r="D11" t="str">
        <f>VLOOKUP(C5,overview_of_services!$B$4:$I$52,6,FALSE)</f>
        <v>Mise en marche / arrêt des systèmes de chauffage et refroidissement en fonction de la demande du bâtiment</v>
      </c>
      <c r="E11" s="3">
        <v>2</v>
      </c>
      <c r="F11" s="3">
        <v>1</v>
      </c>
      <c r="G11" s="3">
        <v>2</v>
      </c>
      <c r="H11" s="3">
        <v>2</v>
      </c>
      <c r="I11" s="3">
        <v>1</v>
      </c>
      <c r="J11" s="3">
        <v>0</v>
      </c>
      <c r="K11" s="3">
        <v>0</v>
      </c>
    </row>
    <row r="12" ht="35.25" customHeight="1" outlineLevel="2">
      <c r="C12" t="str">
        <f>LINK!$C$1004</f>
        <v>Niveau 3</v>
      </c>
      <c r="D12" t="str">
        <f>VLOOKUP(C5,overview_of_services!$B$4:$I$52,7,FALSE)</f>
        <v>Mise en marche / arrêt des systèmes de chauffage et refroidissement en fonction de la demande du bâtiment ou d'ordres reçus de la part du réseau</v>
      </c>
      <c r="E12" s="3">
        <v>3</v>
      </c>
      <c r="F12" s="3">
        <v>2</v>
      </c>
      <c r="G12" s="3">
        <v>2</v>
      </c>
      <c r="H12" s="3">
        <v>3</v>
      </c>
      <c r="I12" s="3">
        <v>1</v>
      </c>
      <c r="J12" s="3">
        <v>0</v>
      </c>
      <c r="K12" s="3">
        <v>0</v>
      </c>
    </row>
    <row r="13" ht="21" customHeight="1" outlineLevel="2">
      <c r="C13" t="str">
        <f>LINK!$C$1005</f>
        <v>Niveau 4</v>
      </c>
      <c r="D13">
        <f>VLOOKUP(C5,overview_of_services!$B$4:$I$52,8,FALSE)</f>
        <v>0</v>
      </c>
    </row>
    <row r="14" ht="6" customHeight="1" outlineLevel="3"/>
    <row r="15" ht="30.75" customHeight="1" outlineLevel="3">
      <c r="D15" t="str">
        <f>LINK!$C$1007</f>
        <v>Sources d'information</v>
      </c>
      <c r="E15" t="str">
        <v xml:space="preserve">  </v>
      </c>
      <c r="F15" t="str">
        <v xml:space="preserve">  </v>
      </c>
      <c r="G15" t="str">
        <v xml:space="preserve">  </v>
      </c>
      <c r="H15" t="str">
        <v xml:space="preserve">  </v>
      </c>
      <c r="I15" t="str">
        <v xml:space="preserve">  </v>
      </c>
      <c r="J15" t="str">
        <v xml:space="preserve">  </v>
      </c>
      <c r="K15" t="str">
        <v xml:space="preserve">  </v>
      </c>
    </row>
    <row r="16" ht="30.75" customHeight="1" outlineLevel="3">
      <c r="D16" t="str">
        <f>LINK!$C$1008</f>
        <v>Standard?</v>
      </c>
    </row>
    <row r="17" ht="20.25" customHeight="1" outlineLevel="2"/>
    <row r="18" ht="17.25" customHeight="1" outlineLevel="1">
      <c r="C18" t="str">
        <f>LINK!$C$998</f>
        <v>code</v>
      </c>
      <c r="D18" t="str">
        <f>LINK!$C$999</f>
        <v>service</v>
      </c>
      <c r="E18">
        <f>VLOOKUP(C19,overview_of_services!$B$4:$O$62,9,FALSE)</f>
        <v>0</v>
      </c>
    </row>
    <row r="19" ht="36.75" customHeight="1" outlineLevel="1">
      <c r="B19" t="str">
        <v>►</v>
      </c>
      <c r="C19" t="str">
        <f>LINK!C307</f>
        <v>MC-4</v>
      </c>
      <c r="D19" t="str">
        <f>VLOOKUP(C19,overview_of_services!$B$4:$I$52,3,FALSE)</f>
        <v>Détection des défauts des systèmes techniques du bâtiment et aide au diagnostic</v>
      </c>
      <c r="F19" t="str">
        <f>LINK!$C$1009</f>
        <v>Groupe de services</v>
      </c>
      <c r="G19" t="str">
        <f>VLOOKUP(C19,overview_of_services!$B$4:$I$52,2,FALSE)</f>
        <v>Détection des défauts</v>
      </c>
      <c r="M19" t="str">
        <v>line</v>
      </c>
      <c r="N19">
        <f>ROW()</f>
        <v>19</v>
      </c>
    </row>
    <row r="20" ht="5.25" customHeight="1" outlineLevel="1"/>
    <row r="21" ht="20.25" customHeight="1" outlineLevel="2">
      <c r="C21" t="str">
        <f>LINK!$C$1000</f>
        <v>Niveaux de fonctionnalité</v>
      </c>
      <c r="E21" t="str">
        <f>LINK!$C$1006</f>
        <v>IMPACTS</v>
      </c>
    </row>
    <row r="22" ht="36.75" customHeight="1" outlineLevel="2">
      <c r="E22" t="str">
        <f>LINK!$C$966</f>
        <v>Efficacité énergétique</v>
      </c>
      <c r="F22" t="str">
        <f>LINK!$C$967</f>
        <v>Flexibilité énergétique et stockage de l’énergie</v>
      </c>
      <c r="G22" t="str">
        <f>LINK!$C$968</f>
        <v>Confort</v>
      </c>
      <c r="H22" t="str">
        <f>LINK!$C$969</f>
        <v>Caractère pratique</v>
      </c>
      <c r="I22" t="str">
        <f>LINK!$C$970</f>
        <v>Santé, bien-être et accessibilité</v>
      </c>
      <c r="J22" t="str">
        <f>LINK!$C$971</f>
        <v>Entretien et prédiction des pannes</v>
      </c>
      <c r="K22" t="str">
        <f>LINK!$C$972</f>
        <v>Information des occupants</v>
      </c>
    </row>
    <row r="23" ht="35.25" customHeight="1" outlineLevel="2">
      <c r="C23" t="str">
        <f>LINK!$C$1001</f>
        <v>Niveau 0</v>
      </c>
      <c r="D23" t="str">
        <f>VLOOKUP(C19,overview_of_services!$B$4:$I$52,4,FALSE)</f>
        <v>Aucune indication centralisée des défauts détectés et des alarmes</v>
      </c>
      <c r="E23" s="3">
        <v>0</v>
      </c>
      <c r="F23" s="3">
        <v>0</v>
      </c>
      <c r="G23" s="3">
        <v>0</v>
      </c>
      <c r="H23" s="3">
        <v>0</v>
      </c>
      <c r="I23" s="3">
        <v>0</v>
      </c>
      <c r="J23" s="3">
        <v>0</v>
      </c>
      <c r="K23" s="3">
        <v>0</v>
      </c>
    </row>
    <row r="24" ht="35.25" customHeight="1" outlineLevel="2">
      <c r="C24" t="str">
        <f>LINK!$C$1002</f>
        <v>Niveau 1</v>
      </c>
      <c r="D24" t="str">
        <f>VLOOKUP(C19,overview_of_services!$B$4:$I$52,5,FALSE)</f>
        <v>Avec indication centralisée de détection des fautes et alarmes pour au moins 2 systèmes techniques du bâtiment pertinents</v>
      </c>
      <c r="E24" s="3">
        <v>0</v>
      </c>
      <c r="F24" s="3">
        <v>0</v>
      </c>
      <c r="G24" s="3">
        <v>0</v>
      </c>
      <c r="H24" s="3">
        <v>1</v>
      </c>
      <c r="I24" s="3">
        <v>1</v>
      </c>
      <c r="J24" s="3">
        <v>1</v>
      </c>
      <c r="K24" s="3">
        <v>1</v>
      </c>
    </row>
    <row r="25" ht="35.25" customHeight="1" outlineLevel="2">
      <c r="C25" t="str">
        <f>LINK!$C$1003</f>
        <v>Niveau 2</v>
      </c>
      <c r="D25" t="str">
        <f>VLOOKUP(C19,overview_of_services!$B$4:$I$52,6,FALSE)</f>
        <v>Avec indication centralisée de détection des fautes et alarmes pour tous les systèmes techniques du bâtiment pertinents</v>
      </c>
      <c r="E25" s="3">
        <v>0</v>
      </c>
      <c r="F25" s="3">
        <v>0</v>
      </c>
      <c r="G25" s="3">
        <v>0</v>
      </c>
      <c r="H25" s="3">
        <v>2</v>
      </c>
      <c r="I25" s="3">
        <v>2</v>
      </c>
      <c r="J25" s="3">
        <v>2</v>
      </c>
      <c r="K25" s="3">
        <v>2</v>
      </c>
    </row>
    <row r="26" ht="35.25" customHeight="1" outlineLevel="2">
      <c r="C26" t="str">
        <f>LINK!$C$1004</f>
        <v>Niveau 3</v>
      </c>
      <c r="D26" t="str">
        <f>VLOOKUP(C19,overview_of_services!$B$4:$I$52,7,FALSE)</f>
        <v>Avec indication centralisée de détection des fautes et alarmes pour tous les systèmes techniques du bâtiment pertinents, intégrant des fonctions de diagnostic</v>
      </c>
      <c r="E26" s="3">
        <v>0</v>
      </c>
      <c r="F26" s="3">
        <v>0</v>
      </c>
      <c r="G26" s="3">
        <v>0</v>
      </c>
      <c r="H26" s="3">
        <v>3</v>
      </c>
      <c r="I26" s="3">
        <v>3</v>
      </c>
      <c r="J26" s="3">
        <v>3</v>
      </c>
      <c r="K26" s="3">
        <v>3</v>
      </c>
    </row>
    <row r="27" ht="21" customHeight="1" outlineLevel="2">
      <c r="C27" t="str">
        <f>LINK!$C$1005</f>
        <v>Niveau 4</v>
      </c>
      <c r="D27">
        <f>VLOOKUP(C19,overview_of_services!$B$4:$I$52,8,FALSE)</f>
        <v>0</v>
      </c>
    </row>
    <row r="28" ht="6" customHeight="1" outlineLevel="3"/>
    <row r="29" ht="30.75" customHeight="1" outlineLevel="3">
      <c r="D29" t="str">
        <f>LINK!$C$1007</f>
        <v>Sources d'information</v>
      </c>
      <c r="E29" t="str">
        <v xml:space="preserve">  </v>
      </c>
      <c r="F29" t="str">
        <v xml:space="preserve">  </v>
      </c>
      <c r="G29" t="str">
        <v xml:space="preserve">  </v>
      </c>
      <c r="H29" t="str">
        <v xml:space="preserve">  </v>
      </c>
      <c r="I29" t="str">
        <v xml:space="preserve">  </v>
      </c>
      <c r="J29" t="str">
        <v xml:space="preserve">  </v>
      </c>
      <c r="K29" t="str">
        <v xml:space="preserve">  </v>
      </c>
    </row>
    <row r="30" ht="30.75" customHeight="1" outlineLevel="3">
      <c r="D30" t="str">
        <f>LINK!$C$1008</f>
        <v>Standard?</v>
      </c>
    </row>
    <row r="31" ht="20.25" customHeight="1" outlineLevel="2"/>
    <row r="32" ht="20.25" customHeight="1" outlineLevel="2"/>
    <row r="33" ht="17.25" customHeight="1" outlineLevel="1">
      <c r="C33" t="str">
        <f>LINK!$C$998</f>
        <v>code</v>
      </c>
      <c r="D33" t="str">
        <f>LINK!$C$999</f>
        <v>service</v>
      </c>
      <c r="E33">
        <f>VLOOKUP(C34,overview_of_services!$B$4:$O$62,9,FALSE)</f>
        <v>0</v>
      </c>
    </row>
    <row r="34" ht="36.75" customHeight="1" outlineLevel="1">
      <c r="B34" t="str">
        <v>►</v>
      </c>
      <c r="C34" t="str">
        <f>LINK!C308</f>
        <v>MC-9</v>
      </c>
      <c r="D34" t="str">
        <f>VLOOKUP(C34,overview_of_services!$B$4:$I$52,3,FALSE)</f>
        <v>Détection d'occupation: services connectés</v>
      </c>
      <c r="F34" t="str">
        <f>LINK!$C$1009</f>
        <v>Groupe de services</v>
      </c>
      <c r="G34" t="str">
        <f>VLOOKUP(C34,overview_of_services!$B$4:$I$52,2,FALSE)</f>
        <v>Contrôle de systèmes techniques du bâtiment</v>
      </c>
      <c r="M34" t="str">
        <v>line</v>
      </c>
      <c r="N34">
        <f>ROW()</f>
        <v>34</v>
      </c>
    </row>
    <row r="35" ht="5.25" customHeight="1" outlineLevel="1"/>
    <row r="36" ht="20.25" customHeight="1" outlineLevel="2">
      <c r="C36" t="str">
        <f>LINK!$C$1000</f>
        <v>Niveaux de fonctionnalité</v>
      </c>
      <c r="E36" t="str">
        <f>LINK!$C$1006</f>
        <v>IMPACTS</v>
      </c>
    </row>
    <row r="37" ht="36.75" customHeight="1" outlineLevel="2">
      <c r="E37" t="str">
        <f>LINK!$C$966</f>
        <v>Efficacité énergétique</v>
      </c>
      <c r="F37" t="str">
        <f>LINK!$C$967</f>
        <v>Flexibilité énergétique et stockage de l’énergie</v>
      </c>
      <c r="G37" t="str">
        <f>LINK!$C$968</f>
        <v>Confort</v>
      </c>
      <c r="H37" t="str">
        <f>LINK!$C$969</f>
        <v>Caractère pratique</v>
      </c>
      <c r="I37" t="str">
        <f>LINK!$C$970</f>
        <v>Santé, bien-être et accessibilité</v>
      </c>
      <c r="J37" t="str">
        <f>LINK!$C$971</f>
        <v>Entretien et prédiction des pannes</v>
      </c>
      <c r="K37" t="str">
        <f>LINK!$C$972</f>
        <v>Information des occupants</v>
      </c>
    </row>
    <row r="38" ht="35.25" customHeight="1" outlineLevel="2">
      <c r="C38" t="str">
        <f>LINK!$C$1001</f>
        <v>Niveau 0</v>
      </c>
      <c r="D38" t="str">
        <f>VLOOKUP(C34,overview_of_services!$B$4:$I$52,4,FALSE)</f>
        <v>Aucun</v>
      </c>
      <c r="E38" s="3">
        <v>0</v>
      </c>
      <c r="F38" s="3">
        <v>0</v>
      </c>
      <c r="G38" s="3">
        <v>0</v>
      </c>
      <c r="H38" s="3">
        <v>0</v>
      </c>
      <c r="I38" s="3">
        <v>0</v>
      </c>
      <c r="J38" s="3">
        <v>0</v>
      </c>
      <c r="K38" s="3">
        <v>0</v>
      </c>
    </row>
    <row r="39" ht="35.25" customHeight="1" outlineLevel="2">
      <c r="C39" t="str">
        <f>LINK!$C$1002</f>
        <v>Niveau 1</v>
      </c>
      <c r="D39" t="str">
        <f>VLOOKUP(C34,overview_of_services!$B$4:$I$52,5,FALSE)</f>
        <v>Détection d'occupation pour des fonctions individuelles (par exemple l'éclairage)</v>
      </c>
      <c r="E39" s="3">
        <v>1</v>
      </c>
      <c r="F39" s="3">
        <v>0</v>
      </c>
      <c r="G39" s="3">
        <v>1</v>
      </c>
      <c r="H39" s="3">
        <v>1</v>
      </c>
      <c r="I39" s="3">
        <v>0</v>
      </c>
      <c r="J39" s="3">
        <v>1</v>
      </c>
      <c r="K39" s="3">
        <v>0</v>
      </c>
    </row>
    <row r="40" ht="35.25" customHeight="1" outlineLevel="2">
      <c r="C40" t="str">
        <f>LINK!$C$1003</f>
        <v>Niveau 2</v>
      </c>
      <c r="D40" t="str">
        <f>VLOOKUP(C34,overview_of_services!$B$4:$I$52,6,FALSE)</f>
        <v>Détection d'occupation centralisée qui alimentent plusieurs systèmes techniques du bâtiment tels que l'éclairage et le chauffage</v>
      </c>
      <c r="E40" s="3">
        <v>1</v>
      </c>
      <c r="F40" s="3">
        <v>0</v>
      </c>
      <c r="G40" s="3">
        <v>1</v>
      </c>
      <c r="H40" s="3">
        <v>1</v>
      </c>
      <c r="I40" s="3">
        <v>0</v>
      </c>
      <c r="J40" s="3">
        <v>2</v>
      </c>
      <c r="K40" s="3">
        <v>0</v>
      </c>
    </row>
    <row r="41" ht="21" customHeight="1" outlineLevel="2">
      <c r="C41" t="str">
        <f>LINK!$C$1004</f>
        <v>Niveau 3</v>
      </c>
      <c r="D41">
        <f>VLOOKUP(C34,overview_of_services!$B$4:$I$52,7,FALSE)</f>
        <v>0</v>
      </c>
      <c r="E41" s="3" t="str">
        <v xml:space="preserve"> -</v>
      </c>
      <c r="F41" s="3" t="str">
        <v xml:space="preserve"> -</v>
      </c>
      <c r="G41" s="3" t="str">
        <v xml:space="preserve"> -</v>
      </c>
      <c r="H41" s="3" t="str">
        <v xml:space="preserve"> -</v>
      </c>
      <c r="I41" s="3" t="str">
        <v xml:space="preserve"> -</v>
      </c>
      <c r="J41" s="3" t="str">
        <v xml:space="preserve"> -</v>
      </c>
      <c r="K41" s="3" t="str">
        <v xml:space="preserve"> -</v>
      </c>
    </row>
    <row r="42" ht="21" customHeight="1" outlineLevel="2">
      <c r="C42" t="str">
        <f>LINK!$C$1005</f>
        <v>Niveau 4</v>
      </c>
      <c r="D42">
        <f>VLOOKUP(C34,overview_of_services!$B$4:$I$52,8,FALSE)</f>
        <v>0</v>
      </c>
    </row>
    <row r="43" ht="6" customHeight="1" outlineLevel="3"/>
    <row r="44" ht="30.75" customHeight="1" outlineLevel="3">
      <c r="D44" t="str">
        <f>LINK!$C$1007</f>
        <v>Sources d'information</v>
      </c>
      <c r="E44" t="str">
        <v xml:space="preserve">  </v>
      </c>
      <c r="F44" t="str">
        <v xml:space="preserve">  </v>
      </c>
      <c r="G44" t="str">
        <v xml:space="preserve">  </v>
      </c>
      <c r="H44" t="str">
        <v xml:space="preserve">  </v>
      </c>
      <c r="I44" t="str">
        <v xml:space="preserve">  </v>
      </c>
      <c r="J44" t="str">
        <v xml:space="preserve">  </v>
      </c>
      <c r="K44" t="str">
        <v xml:space="preserve">  </v>
      </c>
    </row>
    <row r="45" ht="30.75" customHeight="1" outlineLevel="3">
      <c r="D45" t="str">
        <f>LINK!$C$1008</f>
        <v>Standard?</v>
      </c>
    </row>
    <row r="46" ht="20.25" customHeight="1" outlineLevel="2"/>
    <row r="47" ht="5.25" customHeight="1" outlineLevel="1"/>
    <row r="48" ht="15.75" customHeight="1" outlineLevel="1"/>
    <row r="49" ht="17.25" customHeight="1" outlineLevel="1">
      <c r="C49" t="str">
        <f>LINK!$C$998</f>
        <v>code</v>
      </c>
      <c r="D49" t="str">
        <f>LINK!$C$999</f>
        <v>service</v>
      </c>
      <c r="E49">
        <f>VLOOKUP(C50,overview_of_services!$B$4:$O$62,9,FALSE)</f>
        <v>1</v>
      </c>
    </row>
    <row r="50" ht="36.75" customHeight="1" outlineLevel="1">
      <c r="B50" t="str">
        <v>►</v>
      </c>
      <c r="C50" t="str">
        <f>LINK!C309</f>
        <v>MC-13</v>
      </c>
      <c r="D50" t="str">
        <f>VLOOKUP(C50,overview_of_services!$B$4:$I$69,3,FALSE)</f>
        <v>Remontée d'information centralisée sur la performance et l'utilisation d'énergie des systèmes techniques du bâtiment</v>
      </c>
      <c r="F50" t="str">
        <f>LINK!$C$1009</f>
        <v>Groupe de services</v>
      </c>
      <c r="G50" t="str">
        <f>VLOOKUP(C50,overview_of_services!$B$4:$I$69,2,FALSE)</f>
        <v>Remontée d'informations</v>
      </c>
      <c r="M50" t="str">
        <v>line</v>
      </c>
      <c r="N50">
        <f>ROW()</f>
        <v>50</v>
      </c>
    </row>
    <row r="51" ht="5.25" customHeight="1" outlineLevel="1"/>
    <row r="52" ht="20.25" customHeight="1" outlineLevel="2">
      <c r="C52" t="str">
        <f>LINK!$C$1000</f>
        <v>Niveaux de fonctionnalité</v>
      </c>
      <c r="E52" t="str">
        <f>LINK!$C$1006</f>
        <v>IMPACTS</v>
      </c>
    </row>
    <row r="53" ht="36.75" customHeight="1" outlineLevel="2">
      <c r="E53" t="str">
        <f>LINK!$C$966</f>
        <v>Efficacité énergétique</v>
      </c>
      <c r="F53" t="str">
        <f>LINK!$C$967</f>
        <v>Flexibilité énergétique et stockage de l’énergie</v>
      </c>
      <c r="G53" t="str">
        <f>LINK!$C$968</f>
        <v>Confort</v>
      </c>
      <c r="H53" t="str">
        <f>LINK!$C$969</f>
        <v>Caractère pratique</v>
      </c>
      <c r="I53" t="str">
        <f>LINK!$C$970</f>
        <v>Santé, bien-être et accessibilité</v>
      </c>
      <c r="J53" t="str">
        <f>LINK!$C$971</f>
        <v>Entretien et prédiction des pannes</v>
      </c>
      <c r="K53" t="str">
        <f>LINK!$C$972</f>
        <v>Information des occupants</v>
      </c>
    </row>
    <row r="54" ht="35.25" customHeight="1" outlineLevel="2">
      <c r="C54" t="str">
        <f>LINK!$C$1001</f>
        <v>Niveau 0</v>
      </c>
      <c r="D54" t="str">
        <f>VLOOKUP(C50,overview_of_services!$B$4:$I$69,4,FALSE)</f>
        <v>Aucun</v>
      </c>
      <c r="E54" s="3">
        <v>0</v>
      </c>
      <c r="F54" s="3">
        <v>0</v>
      </c>
      <c r="G54" s="3">
        <v>0</v>
      </c>
      <c r="H54" s="3">
        <v>0</v>
      </c>
      <c r="I54" s="3">
        <v>0</v>
      </c>
      <c r="J54" s="3">
        <v>0</v>
      </c>
      <c r="K54" s="3">
        <v>0</v>
      </c>
    </row>
    <row r="55" ht="35.25" customHeight="1" outlineLevel="2">
      <c r="C55" t="str">
        <f>LINK!$C$1002</f>
        <v>Niveau 1</v>
      </c>
      <c r="D55" t="str">
        <f>VLOOKUP(C50,overview_of_services!$B$4:$I$69,5,FALSE)</f>
        <v>Remontée centralisée ou déportée d'indicateurs temps réel d'utilisation d'énergie par vecteur énergétique</v>
      </c>
      <c r="E55" s="3">
        <v>1</v>
      </c>
      <c r="F55" s="3">
        <v>0</v>
      </c>
      <c r="G55" s="3">
        <v>0</v>
      </c>
      <c r="H55" s="3">
        <v>1</v>
      </c>
      <c r="I55" s="3">
        <v>0</v>
      </c>
      <c r="J55" s="3">
        <v>1</v>
      </c>
      <c r="K55" s="3">
        <v>1</v>
      </c>
    </row>
    <row r="56" ht="35.25" customHeight="1" outlineLevel="2">
      <c r="C56" t="str">
        <f>LINK!$C$1003</f>
        <v>Niveau 2</v>
      </c>
      <c r="D56" t="str">
        <f>VLOOKUP(C50,overview_of_services!$B$4:$I$69,6,FALSE)</f>
        <v>Remontée centralisée ou déportée d'indicateurs temps réel d'utilisation d'énergie par vecteur énergétique, combinant les systèmes techniques du bâtiment pour au moins 2 domaines en une seule interface</v>
      </c>
      <c r="E56" s="3">
        <v>1</v>
      </c>
      <c r="F56" s="3">
        <v>0</v>
      </c>
      <c r="G56" s="3">
        <v>0</v>
      </c>
      <c r="H56" s="3">
        <v>2</v>
      </c>
      <c r="I56" s="3">
        <v>0</v>
      </c>
      <c r="J56" s="3">
        <v>2</v>
      </c>
      <c r="K56" s="3">
        <v>2</v>
      </c>
    </row>
    <row r="57" ht="35.25" customHeight="1" outlineLevel="2">
      <c r="C57" t="str">
        <f>LINK!$C$1004</f>
        <v>Niveau 3</v>
      </c>
      <c r="D57" t="str">
        <f>VLOOKUP(C50,overview_of_services!$B$4:$I$69,7,FALSE)</f>
        <v>Remontée centralisée ou déportée d'indicateurs temps réel d'utilisation d'énergie par vecteur énergétique, combinant les systèmes techniques du bâtiment pour tous les domaines principaux en une seule interface</v>
      </c>
      <c r="E57" s="3">
        <v>1</v>
      </c>
      <c r="F57" s="3">
        <v>0</v>
      </c>
      <c r="G57" s="3">
        <v>0</v>
      </c>
      <c r="H57" s="3">
        <v>3</v>
      </c>
      <c r="I57" s="3">
        <v>0</v>
      </c>
      <c r="J57" s="3">
        <v>3</v>
      </c>
      <c r="K57" s="3">
        <v>3</v>
      </c>
    </row>
    <row r="58" ht="21" customHeight="1" outlineLevel="2">
      <c r="C58" t="str">
        <f>LINK!$C$1005</f>
        <v>Niveau 4</v>
      </c>
      <c r="D58">
        <f>VLOOKUP(C50,overview_of_services!$B$4:$I$69,8,FALSE)</f>
        <v>0</v>
      </c>
    </row>
    <row r="59" ht="6" customHeight="1" outlineLevel="3"/>
    <row r="60" ht="30.75" customHeight="1" outlineLevel="3">
      <c r="D60" t="str">
        <f>LINK!$C$1007</f>
        <v>Sources d'information</v>
      </c>
      <c r="E60" t="str">
        <v xml:space="preserve">  </v>
      </c>
      <c r="F60" t="str">
        <v xml:space="preserve">  </v>
      </c>
      <c r="G60" t="str">
        <v xml:space="preserve">  </v>
      </c>
      <c r="H60" t="str">
        <v xml:space="preserve">  </v>
      </c>
      <c r="I60" t="str">
        <v xml:space="preserve">  </v>
      </c>
      <c r="J60" t="str">
        <v xml:space="preserve">  </v>
      </c>
      <c r="K60" t="str">
        <v xml:space="preserve">  </v>
      </c>
    </row>
    <row r="61" ht="30.75" customHeight="1" outlineLevel="3">
      <c r="D61" t="str">
        <f>LINK!$C$1008</f>
        <v>Standard?</v>
      </c>
    </row>
    <row r="62" outlineLevel="2"/>
    <row r="63" outlineLevel="1"/>
    <row r="64" ht="15.75" customHeight="1" outlineLevel="2"/>
    <row r="65" ht="15.75" customHeight="1" outlineLevel="1">
      <c r="C65" t="str">
        <f>LINK!$C$998</f>
        <v>code</v>
      </c>
      <c r="D65" t="str">
        <f>LINK!$C$999</f>
        <v>service</v>
      </c>
      <c r="E65">
        <f>VLOOKUP(C66,overview_of_services!$B$4:$O$62,9,FALSE)</f>
        <v>1</v>
      </c>
    </row>
    <row r="66" ht="27" customHeight="1" outlineLevel="1">
      <c r="C66" t="str">
        <f>LINK!C310</f>
        <v>MC-25</v>
      </c>
      <c r="D66" t="str">
        <f>VLOOKUP(C66,overview_of_services!$B$4:$I$69,3,FALSE)</f>
        <v>Intégration au réseau intelligent</v>
      </c>
      <c r="F66" t="str">
        <f>LINK!$C$1009</f>
        <v>Groupe de services</v>
      </c>
      <c r="G66" t="str">
        <f>VLOOKUP(C66,overview_of_services!$B$4:$I$69,2,FALSE)</f>
        <v>Intégration avec le réseau intelligent</v>
      </c>
      <c r="M66" t="str">
        <v>line</v>
      </c>
      <c r="N66">
        <f>ROW()</f>
        <v>66</v>
      </c>
    </row>
    <row r="67" outlineLevel="1"/>
    <row r="68" ht="14.449999999999998" customHeight="1" outlineLevel="1">
      <c r="C68" t="str">
        <f>LINK!$C$1000</f>
        <v>Niveaux de fonctionnalité</v>
      </c>
      <c r="E68" t="str">
        <f>LINK!$C$1006</f>
        <v>IMPACTS</v>
      </c>
    </row>
    <row r="69" ht="60.75" customHeight="1" outlineLevel="1">
      <c r="E69" t="str">
        <f>LINK!$C$966</f>
        <v>Efficacité énergétique</v>
      </c>
      <c r="F69" t="str">
        <f>LINK!$C$967</f>
        <v>Flexibilité énergétique et stockage de l’énergie</v>
      </c>
      <c r="G69" t="str">
        <f>LINK!$C$968</f>
        <v>Confort</v>
      </c>
      <c r="H69" t="str">
        <f>LINK!$C$969</f>
        <v>Caractère pratique</v>
      </c>
      <c r="I69" t="str">
        <f>LINK!$C$970</f>
        <v>Santé, bien-être et accessibilité</v>
      </c>
      <c r="J69" t="str">
        <f>LINK!$C$971</f>
        <v>Entretien et prédiction des pannes</v>
      </c>
      <c r="K69" t="str">
        <f>LINK!$C$972</f>
        <v>Information des occupants</v>
      </c>
    </row>
    <row r="70" ht="21.75" customHeight="1" outlineLevel="1">
      <c r="C70" t="str">
        <f>LINK!$C$1001</f>
        <v>Niveau 0</v>
      </c>
      <c r="D70" t="str">
        <f>VLOOKUP(C66,overview_of_services!$B$4:$I$69,4,FALSE)</f>
        <v>cla</v>
      </c>
      <c r="E70" s="3">
        <v>0</v>
      </c>
      <c r="F70" s="3">
        <v>0</v>
      </c>
      <c r="G70" s="3">
        <v>0</v>
      </c>
      <c r="H70" s="3">
        <v>0</v>
      </c>
      <c r="I70" s="3">
        <v>0</v>
      </c>
      <c r="J70" s="3">
        <v>0</v>
      </c>
      <c r="K70" s="3">
        <v>0</v>
      </c>
    </row>
    <row r="71" ht="30.75" customHeight="1" outlineLevel="1">
      <c r="C71" t="str">
        <f>LINK!$C$1002</f>
        <v>Niveau 1</v>
      </c>
      <c r="D71" t="str">
        <f>VLOOKUP(C66,overview_of_services!$B$4:$I$69,5,FALSE)</f>
        <v>Gestion de la demande possible pour certains systèmes techniques du bâtiment (sans coordination entre domaines)</v>
      </c>
      <c r="E71" s="3">
        <v>0</v>
      </c>
      <c r="F71" s="3">
        <v>2</v>
      </c>
      <c r="G71" s="3">
        <v>0</v>
      </c>
      <c r="H71" s="3">
        <v>0</v>
      </c>
      <c r="I71" s="3">
        <v>0</v>
      </c>
      <c r="J71" s="3">
        <v>0</v>
      </c>
      <c r="K71" s="3">
        <v>0</v>
      </c>
    </row>
    <row r="72" ht="30" customHeight="1" outlineLevel="1">
      <c r="C72" t="str">
        <f>LINK!$C$1003</f>
        <v>Niveau 2</v>
      </c>
      <c r="D72" t="str">
        <f>VLOOKUP(C66,overview_of_services!$B$4:$I$69,6,FALSE)</f>
        <v>Gestion coordonnée de la demande pour plusieurs systèmes techniques du bâtiment</v>
      </c>
      <c r="E72" s="3">
        <v>1</v>
      </c>
      <c r="F72" s="3">
        <v>3</v>
      </c>
      <c r="G72" s="3">
        <v>0</v>
      </c>
      <c r="H72" s="3">
        <v>1</v>
      </c>
      <c r="I72" s="3">
        <v>0</v>
      </c>
      <c r="J72" s="3">
        <v>0</v>
      </c>
      <c r="K72" s="3">
        <v>0</v>
      </c>
    </row>
    <row r="73" ht="21" customHeight="1" outlineLevel="1">
      <c r="C73" t="str">
        <f>LINK!$C$1004</f>
        <v>Niveau 3</v>
      </c>
      <c r="D73">
        <f>VLOOKUP(C66,overview_of_services!$B$4:$I$69,7,FALSE)</f>
        <v>0</v>
      </c>
    </row>
    <row r="74" ht="21" customHeight="1" outlineLevel="1">
      <c r="C74" t="str">
        <f>LINK!$C$1005</f>
        <v>Niveau 4</v>
      </c>
      <c r="D74">
        <f>VLOOKUP(C66,overview_of_services!$B$4:$I$69,8,FALSE)</f>
        <v>0</v>
      </c>
    </row>
    <row r="75" ht="15.75" customHeight="1" outlineLevel="1"/>
    <row r="76" ht="15.75" customHeight="1" outlineLevel="2">
      <c r="D76" t="str">
        <f>LINK!$C$1007</f>
        <v>Sources d'information</v>
      </c>
      <c r="E76" t="str">
        <v xml:space="preserve">  </v>
      </c>
      <c r="F76" t="str">
        <v xml:space="preserve">  </v>
      </c>
      <c r="G76" t="str">
        <v xml:space="preserve">  </v>
      </c>
      <c r="H76" t="str">
        <v xml:space="preserve">  </v>
      </c>
      <c r="I76" t="str">
        <v xml:space="preserve">  </v>
      </c>
      <c r="J76" t="str">
        <v xml:space="preserve">  </v>
      </c>
      <c r="K76" t="str">
        <v xml:space="preserve">  </v>
      </c>
    </row>
    <row r="77" ht="15.75" customHeight="1" outlineLevel="2">
      <c r="D77" t="str">
        <f>LINK!$C$1008</f>
        <v>Standard?</v>
      </c>
    </row>
    <row r="78" outlineLevel="1"/>
    <row r="79" ht="15.75" customHeight="1" outlineLevel="2"/>
    <row r="80" ht="15.75" customHeight="1" outlineLevel="1">
      <c r="C80" t="str">
        <f>LINK!$C$998</f>
        <v>code</v>
      </c>
      <c r="D80" t="str">
        <f>LINK!$C$999</f>
        <v>service</v>
      </c>
      <c r="E80">
        <f>VLOOKUP(C81,overview_of_services!$B$4:$O$62,9,FALSE)</f>
        <v>0</v>
      </c>
    </row>
    <row r="81" ht="36.75" customHeight="1" outlineLevel="1">
      <c r="C81" t="str">
        <f>LINK!C311</f>
        <v>MC-28</v>
      </c>
      <c r="D81" t="str">
        <f>VLOOKUP(C81,overview_of_services!$B$4:$I$69,3,FALSE)</f>
        <v>Remontée d'informations sur le fonctionnement et la performance de la gestion de la demande (effacements)</v>
      </c>
      <c r="F81" t="str">
        <f>LINK!$C$1009</f>
        <v>Groupe de services</v>
      </c>
      <c r="G81" t="str">
        <f>VLOOKUP(C81,overview_of_services!$B$4:$I$69,2,FALSE)</f>
        <v>Remontée d'informations</v>
      </c>
      <c r="M81" t="str">
        <v>line</v>
      </c>
      <c r="N81">
        <f>ROW()</f>
        <v>81</v>
      </c>
    </row>
    <row r="82" outlineLevel="1"/>
    <row r="83" ht="14.449999999999998" customHeight="1" outlineLevel="1">
      <c r="C83" t="str">
        <f>LINK!$C$1000</f>
        <v>Niveaux de fonctionnalité</v>
      </c>
      <c r="E83" t="str">
        <f>LINK!$C$1006</f>
        <v>IMPACTS</v>
      </c>
    </row>
    <row r="84" ht="60.75" customHeight="1" outlineLevel="1">
      <c r="E84" t="str">
        <f>LINK!$C$966</f>
        <v>Efficacité énergétique</v>
      </c>
      <c r="F84" t="str">
        <f>LINK!$C$967</f>
        <v>Flexibilité énergétique et stockage de l’énergie</v>
      </c>
      <c r="G84" t="str">
        <f>LINK!$C$968</f>
        <v>Confort</v>
      </c>
      <c r="H84" t="str">
        <f>LINK!$C$969</f>
        <v>Caractère pratique</v>
      </c>
      <c r="I84" t="str">
        <f>LINK!$C$970</f>
        <v>Santé, bien-être et accessibilité</v>
      </c>
      <c r="J84" t="str">
        <f>LINK!$C$971</f>
        <v>Entretien et prédiction des pannes</v>
      </c>
      <c r="K84" t="str">
        <f>LINK!$C$972</f>
        <v>Information des occupants</v>
      </c>
    </row>
    <row r="85" ht="21.75" customHeight="1" outlineLevel="1">
      <c r="C85" t="str">
        <f>LINK!$C$1001</f>
        <v>Niveau 0</v>
      </c>
      <c r="D85" t="str">
        <f>VLOOKUP(C81,overview_of_services!$B$4:$I$69,4,FALSE)</f>
        <v>Aucune</v>
      </c>
      <c r="E85" s="3">
        <v>0</v>
      </c>
      <c r="F85" s="3">
        <v>0</v>
      </c>
      <c r="G85" s="3">
        <v>0</v>
      </c>
      <c r="H85" s="3">
        <v>0</v>
      </c>
      <c r="I85" s="3">
        <v>0</v>
      </c>
      <c r="J85" s="3">
        <v>0</v>
      </c>
      <c r="K85" s="3">
        <v>0</v>
      </c>
    </row>
    <row r="86" ht="30" customHeight="1" outlineLevel="1">
      <c r="C86" t="str">
        <f>LINK!$C$1002</f>
        <v>Niveau 1</v>
      </c>
      <c r="D86" t="str">
        <f>VLOOKUP(C81,overview_of_services!$B$4:$I$69,5,FALSE)</f>
        <v>Remontée d'informations sur le statut actuel de gestion de la demande, intégrant les flux d'énergie concernés</v>
      </c>
      <c r="E86" s="3">
        <v>0</v>
      </c>
      <c r="F86" s="3">
        <v>1</v>
      </c>
      <c r="G86" s="3">
        <v>0</v>
      </c>
      <c r="H86" s="3">
        <v>0</v>
      </c>
      <c r="I86" s="3">
        <v>0</v>
      </c>
      <c r="J86" s="3">
        <v>0</v>
      </c>
      <c r="K86" s="3">
        <v>2</v>
      </c>
    </row>
    <row r="87" ht="34.5" customHeight="1" outlineLevel="1">
      <c r="C87" t="str">
        <f>LINK!$C$1003</f>
        <v>Niveau 2</v>
      </c>
      <c r="D87" t="str">
        <f>VLOOKUP(C81,overview_of_services!$B$4:$I$69,6,FALSE)</f>
        <v>Remontée d'information sur le statut actuel, passé et prévisionnel de la gestion de la demande, intégrant les flux d'énergie concernés</v>
      </c>
      <c r="E87" s="3">
        <v>0</v>
      </c>
      <c r="F87" s="3">
        <v>2</v>
      </c>
      <c r="G87" s="3">
        <v>0</v>
      </c>
      <c r="H87" s="3">
        <v>0</v>
      </c>
      <c r="I87" s="3">
        <v>0</v>
      </c>
      <c r="J87" s="3">
        <v>1</v>
      </c>
      <c r="K87" s="3">
        <v>3</v>
      </c>
    </row>
    <row r="88" ht="21" customHeight="1" outlineLevel="1">
      <c r="C88" t="str">
        <f>LINK!$C$1004</f>
        <v>Niveau 3</v>
      </c>
      <c r="D88">
        <f>VLOOKUP(C81,overview_of_services!$B$4:$I$69,7,FALSE)</f>
        <v>0</v>
      </c>
    </row>
    <row r="89" ht="21" customHeight="1" outlineLevel="1">
      <c r="C89" t="str">
        <f>LINK!$C$1005</f>
        <v>Niveau 4</v>
      </c>
      <c r="D89">
        <f>VLOOKUP(C81,overview_of_services!$B$4:$I$69,8,FALSE)</f>
        <v>0</v>
      </c>
    </row>
    <row r="90" ht="15.75" customHeight="1" outlineLevel="1"/>
    <row r="91" ht="15.75" customHeight="1" outlineLevel="2">
      <c r="D91" t="str">
        <f>LINK!$C$1007</f>
        <v>Sources d'information</v>
      </c>
      <c r="E91" t="str">
        <v xml:space="preserve">  </v>
      </c>
      <c r="F91" t="str">
        <v xml:space="preserve">  </v>
      </c>
      <c r="G91" t="str">
        <v xml:space="preserve">  </v>
      </c>
      <c r="H91" t="str">
        <v xml:space="preserve">  </v>
      </c>
      <c r="I91" t="str">
        <v xml:space="preserve">  </v>
      </c>
      <c r="J91" t="str">
        <v xml:space="preserve">  </v>
      </c>
      <c r="K91" t="str">
        <v xml:space="preserve">  </v>
      </c>
    </row>
    <row r="92" ht="15.75" customHeight="1" outlineLevel="2">
      <c r="D92" t="str">
        <f>LINK!$C$1008</f>
        <v>Standard?</v>
      </c>
    </row>
    <row r="93" ht="15.75" customHeight="1" outlineLevel="2"/>
    <row r="94" ht="15.75" customHeight="1" outlineLevel="1">
      <c r="C94" t="str">
        <f>LINK!$C$998</f>
        <v>code</v>
      </c>
      <c r="D94" t="str">
        <f>LINK!$C$999</f>
        <v>service</v>
      </c>
      <c r="E94">
        <f>VLOOKUP(C95,overview_of_services!$B$4:$O$62,9,FALSE)</f>
        <v>0</v>
      </c>
    </row>
    <row r="95" ht="16.5" customHeight="1" outlineLevel="1">
      <c r="C95" t="str">
        <f>LINK!C312</f>
        <v>MC-29</v>
      </c>
      <c r="D95" t="str">
        <f>VLOOKUP(C95,overview_of_services!$B$4:$I$69,3,FALSE)</f>
        <v>Préemption du contrôle de gestion de la demande</v>
      </c>
      <c r="F95" t="str">
        <f>LINK!$C$1009</f>
        <v>Groupe de services</v>
      </c>
      <c r="G95" t="str">
        <f>VLOOKUP(C95,overview_of_services!$B$4:$I$69,2,FALSE)</f>
        <v>Préemption du contrôle</v>
      </c>
      <c r="M95" t="str">
        <v>line</v>
      </c>
      <c r="N95">
        <f>ROW()</f>
        <v>95</v>
      </c>
    </row>
    <row r="96" outlineLevel="1"/>
    <row r="97" ht="14.449999999999998" customHeight="1" outlineLevel="1">
      <c r="C97" t="str">
        <f>LINK!$C$1000</f>
        <v>Niveaux de fonctionnalité</v>
      </c>
      <c r="E97" t="str">
        <f>LINK!$C$1006</f>
        <v>IMPACTS</v>
      </c>
    </row>
    <row r="98" ht="60.75" customHeight="1" outlineLevel="1">
      <c r="E98" t="str">
        <f>LINK!$C$966</f>
        <v>Efficacité énergétique</v>
      </c>
      <c r="F98" t="str">
        <f>LINK!$C$967</f>
        <v>Flexibilité énergétique et stockage de l’énergie</v>
      </c>
      <c r="G98" t="str">
        <f>LINK!$C$968</f>
        <v>Confort</v>
      </c>
      <c r="H98" t="str">
        <f>LINK!$C$969</f>
        <v>Caractère pratique</v>
      </c>
      <c r="I98" t="str">
        <f>LINK!$C$970</f>
        <v>Santé, bien-être et accessibilité</v>
      </c>
      <c r="J98" t="str">
        <f>LINK!$C$971</f>
        <v>Entretien et prédiction des pannes</v>
      </c>
      <c r="K98" t="str">
        <f>LINK!$C$972</f>
        <v>Information des occupants</v>
      </c>
    </row>
    <row r="99" ht="21.75" customHeight="1" outlineLevel="1">
      <c r="C99" t="str">
        <f>LINK!$C$1001</f>
        <v>Niveau 0</v>
      </c>
      <c r="D99" t="str">
        <f>VLOOKUP(C95,overview_of_services!$B$4:$I$69,4,FALSE)</f>
        <v>Pas de gestion de la demande</v>
      </c>
      <c r="E99" s="3">
        <v>0</v>
      </c>
      <c r="F99" s="3">
        <v>0</v>
      </c>
      <c r="G99" s="3">
        <v>0</v>
      </c>
      <c r="H99" s="3">
        <v>0</v>
      </c>
      <c r="I99" s="3">
        <v>0</v>
      </c>
      <c r="J99" s="3">
        <v>0</v>
      </c>
      <c r="K99" s="3">
        <v>0</v>
      </c>
    </row>
    <row r="100" ht="54" customHeight="1" outlineLevel="1">
      <c r="C100" t="str">
        <f>LINK!$C$1002</f>
        <v>Niveau 1</v>
      </c>
      <c r="D100" t="str">
        <f>VLOOKUP(C95,overview_of_services!$B$4:$I$69,5,FALSE)</f>
        <v>Contrôle de gestion de la demande sans possibilité pour l'utilisateur (occupant ou gestionnaire) de le préempter</v>
      </c>
      <c r="E100" s="3">
        <v>0</v>
      </c>
      <c r="F100" s="3">
        <v>3</v>
      </c>
      <c r="G100" s="3">
        <v>-2</v>
      </c>
      <c r="H100" s="3">
        <v>0</v>
      </c>
      <c r="I100" s="3">
        <v>0</v>
      </c>
      <c r="J100" s="3">
        <v>-1</v>
      </c>
      <c r="K100" s="3">
        <v>-2</v>
      </c>
    </row>
    <row r="101" ht="30" customHeight="1" outlineLevel="1">
      <c r="C101" t="str">
        <f>LINK!$C$1003</f>
        <v>Niveau 2</v>
      </c>
      <c r="D101" t="str">
        <f>VLOOKUP(C95,overview_of_services!$B$4:$I$69,6,FALSE)</f>
        <v>Préemption manuelle et réactivation du contrôle de gestion de la demande par l'utilisateur</v>
      </c>
      <c r="E101" s="3">
        <v>0</v>
      </c>
      <c r="F101" s="3">
        <v>1</v>
      </c>
      <c r="G101" s="3">
        <v>0</v>
      </c>
      <c r="H101" s="3">
        <v>1</v>
      </c>
      <c r="I101" s="3">
        <v>0</v>
      </c>
      <c r="J101" s="3">
        <v>0</v>
      </c>
      <c r="K101" s="3">
        <v>0</v>
      </c>
    </row>
    <row r="102" ht="30" customHeight="1" outlineLevel="1">
      <c r="C102" t="str">
        <f>LINK!$C$1004</f>
        <v>Niveau 3</v>
      </c>
      <c r="D102" t="str">
        <f>VLOOKUP(C95,overview_of_services!$B$4:$I$69,7,FALSE)</f>
        <v>Préemption (et réactivation) programmée du contrôle de gestion de la demande par l'utilisateur</v>
      </c>
      <c r="E102" s="3">
        <v>0</v>
      </c>
      <c r="F102" s="3">
        <v>1</v>
      </c>
      <c r="G102" s="3">
        <v>0</v>
      </c>
      <c r="H102" s="3">
        <v>2</v>
      </c>
      <c r="I102" s="3">
        <v>0</v>
      </c>
      <c r="J102" s="3">
        <v>1</v>
      </c>
      <c r="K102" s="3">
        <v>0</v>
      </c>
    </row>
    <row r="103" ht="32.25" customHeight="1" outlineLevel="1">
      <c r="C103" t="str">
        <f>LINK!$C$1005</f>
        <v>Niveau 4</v>
      </c>
      <c r="D103" t="str">
        <f>VLOOKUP(C95,overview_of_services!$B$4:$I$69,8,FALSE)</f>
        <v>Préemption et réactivation programmée du contrôle de gestion de la demande avec régulation optimisée</v>
      </c>
      <c r="E103" s="3">
        <v>0</v>
      </c>
      <c r="F103" s="3">
        <v>2</v>
      </c>
      <c r="G103" s="3">
        <v>0</v>
      </c>
      <c r="H103" s="3">
        <v>3</v>
      </c>
      <c r="I103" s="3">
        <v>0</v>
      </c>
      <c r="J103" s="3">
        <v>1</v>
      </c>
      <c r="K103" s="3">
        <v>0</v>
      </c>
    </row>
    <row r="104" ht="15.75" customHeight="1" outlineLevel="1"/>
    <row r="105" ht="15.75" customHeight="1" outlineLevel="2">
      <c r="D105" t="str">
        <f>LINK!$C$1007</f>
        <v>Sources d'information</v>
      </c>
      <c r="E105" t="str">
        <v xml:space="preserve">  </v>
      </c>
      <c r="F105" t="str">
        <v xml:space="preserve">  </v>
      </c>
      <c r="G105" t="str">
        <v xml:space="preserve">  </v>
      </c>
      <c r="H105" t="str">
        <v xml:space="preserve">  </v>
      </c>
      <c r="I105" t="str">
        <v xml:space="preserve">  </v>
      </c>
      <c r="J105" t="str">
        <v xml:space="preserve">  </v>
      </c>
      <c r="K105" t="str">
        <v xml:space="preserve">  </v>
      </c>
    </row>
    <row r="106" ht="15.75" customHeight="1" outlineLevel="2">
      <c r="D106" t="str">
        <f>LINK!$C$1008</f>
        <v>Standard?</v>
      </c>
    </row>
    <row r="107" ht="15.75" customHeight="1" outlineLevel="2"/>
    <row r="108" ht="15.75" customHeight="1" outlineLevel="1">
      <c r="C108" t="str">
        <f>LINK!$C$998</f>
        <v>code</v>
      </c>
      <c r="D108" t="str">
        <f>LINK!$C$999</f>
        <v>service</v>
      </c>
      <c r="E108">
        <f>VLOOKUP(C109,overview_of_services!$B$4:$O$62,9,FALSE)</f>
        <v>1</v>
      </c>
    </row>
    <row r="109" ht="79.5" customHeight="1" outlineLevel="1">
      <c r="C109" t="str">
        <f>LINK!C313</f>
        <v>MC-30</v>
      </c>
      <c r="D109" t="str">
        <f>VLOOKUP(C109,overview_of_services!$B$4:$I$69,3,FALSE)</f>
        <v>Plateforme unique permettant le contrôle automatique et la coordination entre les systèmes techniques du bâtiment + optimisation des flux d'énergie en fonction de l'occupation, de la météo et des ordres reçus de la part du réseau</v>
      </c>
      <c r="F109" t="str">
        <f>LINK!$C$1009</f>
        <v>Groupe de services</v>
      </c>
      <c r="G109" t="str">
        <f>VLOOKUP(C109,overview_of_services!$B$4:$I$69,2,FALSE)</f>
        <v>Plateforme unique permettant le contrôle automatique et la coordination entre les systèmes techniques du bâtiment + optimisation des flux d'énergie en fonction de l'occupation, de la météo et des ordres reçus de la part du réseau</v>
      </c>
      <c r="M109" t="str">
        <v>line</v>
      </c>
      <c r="N109">
        <f>ROW()</f>
        <v>109</v>
      </c>
    </row>
    <row r="110" outlineLevel="1"/>
    <row r="111" ht="14.449999999999998" customHeight="1" outlineLevel="1">
      <c r="C111" t="str">
        <f>LINK!$C$1000</f>
        <v>Niveaux de fonctionnalité</v>
      </c>
      <c r="E111" t="str">
        <f>LINK!$C$1006</f>
        <v>IMPACTS</v>
      </c>
    </row>
    <row r="112" ht="60.75" customHeight="1" outlineLevel="1">
      <c r="E112" t="str">
        <f>LINK!$C$966</f>
        <v>Efficacité énergétique</v>
      </c>
      <c r="F112" t="str">
        <f>LINK!$C$967</f>
        <v>Flexibilité énergétique et stockage de l’énergie</v>
      </c>
      <c r="G112" t="str">
        <f>LINK!$C$968</f>
        <v>Confort</v>
      </c>
      <c r="H112" t="str">
        <f>LINK!$C$969</f>
        <v>Caractère pratique</v>
      </c>
      <c r="I112" t="str">
        <f>LINK!$C$970</f>
        <v>Santé, bien-être et accessibilité</v>
      </c>
      <c r="J112" t="str">
        <f>LINK!$C$971</f>
        <v>Entretien et prédiction des pannes</v>
      </c>
      <c r="K112" t="str">
        <f>LINK!$C$972</f>
        <v>Information des occupants</v>
      </c>
    </row>
    <row r="113" ht="21.75" customHeight="1" outlineLevel="1">
      <c r="C113" t="str">
        <f>LINK!$C$1001</f>
        <v>Niveau 0</v>
      </c>
      <c r="D113" t="str">
        <f>VLOOKUP(C109,overview_of_services!$B$4:$I$69,4,FALSE)</f>
        <v>Aucune</v>
      </c>
      <c r="E113" s="3">
        <v>0</v>
      </c>
      <c r="F113" s="3">
        <v>0</v>
      </c>
      <c r="G113" s="3">
        <v>0</v>
      </c>
      <c r="H113" s="3">
        <v>0</v>
      </c>
      <c r="I113" s="3">
        <v>0</v>
      </c>
      <c r="J113" s="3">
        <v>0</v>
      </c>
      <c r="K113" s="3">
        <v>0</v>
      </c>
    </row>
    <row r="114" ht="30" customHeight="1" outlineLevel="1">
      <c r="C114" t="str">
        <f>LINK!$C$1002</f>
        <v>Niveau 1</v>
      </c>
      <c r="D114" t="str">
        <f>VLOOKUP(C109,overview_of_services!$B$4:$I$69,5,FALSE)</f>
        <v>Plateforme unique permettant le contrôle manuel de plusieurs systèmes techniques du bâtiment</v>
      </c>
      <c r="E114" s="3">
        <v>0</v>
      </c>
      <c r="F114" s="3">
        <v>0</v>
      </c>
      <c r="G114" s="3">
        <v>0</v>
      </c>
      <c r="H114" s="3">
        <v>1</v>
      </c>
      <c r="I114" s="3">
        <v>0</v>
      </c>
      <c r="J114" s="3">
        <v>1</v>
      </c>
      <c r="K114" s="3">
        <v>0</v>
      </c>
    </row>
    <row r="115" ht="30" customHeight="1" outlineLevel="1">
      <c r="C115" t="str">
        <f>LINK!$C$1003</f>
        <v>Niveau 2</v>
      </c>
      <c r="D115" t="str">
        <f>VLOOKUP(C109,overview_of_services!$B$4:$I$69,6,FALSE)</f>
        <v>Plateforme unique permettant le contrôle automatique et la coordination entre tous les systèmes techniques du bâtiment</v>
      </c>
      <c r="E115" s="3">
        <v>1</v>
      </c>
      <c r="F115" s="3">
        <v>0</v>
      </c>
      <c r="G115" s="3">
        <v>0</v>
      </c>
      <c r="H115" s="3">
        <v>2</v>
      </c>
      <c r="I115" s="3">
        <v>0</v>
      </c>
      <c r="J115" s="3">
        <v>1</v>
      </c>
      <c r="K115" s="3">
        <v>0</v>
      </c>
    </row>
    <row r="116" ht="43.5" customHeight="1" outlineLevel="1">
      <c r="C116" t="str">
        <f>LINK!$C$1004</f>
        <v>Niveau 3</v>
      </c>
      <c r="D116" t="str">
        <f>VLOOKUP(C109,overview_of_services!$B$4:$I$69,7,FALSE)</f>
        <v>Plateforme unique permettant le contrôle automatique et la coordination entre les systèmes techniques du bâtiment + optimisation des flux d'énergie en fonction de l'occupation, de la météo et des ordres reçus de la part du réseau</v>
      </c>
      <c r="E116" s="3">
        <v>2</v>
      </c>
      <c r="F116" s="3">
        <v>0</v>
      </c>
      <c r="G116" s="3">
        <v>0</v>
      </c>
      <c r="H116" s="3">
        <v>3</v>
      </c>
      <c r="I116" s="3">
        <v>0</v>
      </c>
      <c r="J116" s="3">
        <v>1</v>
      </c>
      <c r="K116" s="3">
        <v>0</v>
      </c>
    </row>
    <row r="117" ht="21" customHeight="1" outlineLevel="1">
      <c r="C117" t="str">
        <f>LINK!$C$1005</f>
        <v>Niveau 4</v>
      </c>
      <c r="D117">
        <f>VLOOKUP(C109,overview_of_services!$B$4:$I$69,8,FALSE)</f>
        <v>0</v>
      </c>
    </row>
    <row r="118" ht="15.75" customHeight="1" outlineLevel="1"/>
    <row r="119" ht="15.75" customHeight="1" outlineLevel="2">
      <c r="D119" t="str">
        <f>LINK!$C$1007</f>
        <v>Sources d'information</v>
      </c>
      <c r="E119" t="str">
        <v xml:space="preserve">  </v>
      </c>
      <c r="F119" t="str">
        <v xml:space="preserve">  </v>
      </c>
      <c r="G119" t="str">
        <v xml:space="preserve">  </v>
      </c>
      <c r="H119" t="str">
        <v xml:space="preserve">  </v>
      </c>
      <c r="I119" t="str">
        <v xml:space="preserve">  </v>
      </c>
      <c r="J119" t="str">
        <v xml:space="preserve">  </v>
      </c>
      <c r="K119" t="str">
        <v xml:space="preserve">  </v>
      </c>
    </row>
    <row r="120" ht="15.75" customHeight="1" outlineLevel="2">
      <c r="D120" t="str">
        <f>LINK!$C$1008</f>
        <v>Standard?</v>
      </c>
    </row>
    <row r="121" outlineLevel="2"/>
    <row r="122" ht="15.75" customHeight="1" outlineLevel="1"/>
    <row r="123" ht="15.75" customHeight="1">
      <c r="C123" t="str">
        <f>LINK!$C$998</f>
        <v>code</v>
      </c>
      <c r="D123" t="str">
        <f>LINK!$C$999</f>
        <v>service</v>
      </c>
      <c r="E123">
        <f>VLOOKUP(C124,overview_of_services!$B$4:$O$111,9,FALSE)</f>
        <v>0</v>
      </c>
    </row>
    <row r="124" ht="16.5" customHeight="1">
      <c r="C124" t="str">
        <f>LINK!C935</f>
        <v>MC-E1</v>
      </c>
      <c r="D124" t="str">
        <f>VLOOKUP(C124,overview_of_services!$B$4:$I$111,3,FALSE)</f>
        <v>Service à potentiel d'intelligence défini par l'utilisateur 41</v>
      </c>
      <c r="F124" t="str">
        <f>LINK!$C$1009</f>
        <v>Groupe de services</v>
      </c>
      <c r="G124" t="str">
        <f>VLOOKUP(C124,overview_of_services!$B$4:$I$111,2,FALSE)</f>
        <v>Groupe de services définis par l'utilisateur 41</v>
      </c>
      <c r="M124" t="str">
        <v>line</v>
      </c>
      <c r="N124">
        <f>ROW()</f>
        <v>124</v>
      </c>
    </row>
    <row r="125"/>
    <row r="126" ht="14.449999999999998" customHeight="1">
      <c r="C126" t="str">
        <f>LINK!$C$1000</f>
        <v>Niveaux de fonctionnalité</v>
      </c>
      <c r="E126" t="str">
        <f>LINK!$C$1006</f>
        <v>IMPACTS</v>
      </c>
    </row>
    <row r="127" ht="60.75" customHeight="1">
      <c r="E127" t="str">
        <f>LINK!$C$966</f>
        <v>Efficacité énergétique</v>
      </c>
      <c r="F127" t="str">
        <f>LINK!$C$967</f>
        <v>Flexibilité énergétique et stockage de l’énergie</v>
      </c>
      <c r="G127" t="str">
        <f>LINK!$C$968</f>
        <v>Confort</v>
      </c>
      <c r="H127" t="str">
        <f>LINK!$C$969</f>
        <v>Caractère pratique</v>
      </c>
      <c r="I127" t="str">
        <f>LINK!$C$970</f>
        <v>Santé, bien-être et accessibilité</v>
      </c>
      <c r="J127" t="str">
        <f>LINK!$C$971</f>
        <v>Entretien et prédiction des pannes</v>
      </c>
      <c r="K127" t="str">
        <f>LINK!$C$972</f>
        <v>Information des occupants</v>
      </c>
    </row>
    <row r="128" ht="15.75" customHeight="1">
      <c r="C128" t="str">
        <f>LINK!$C$1001</f>
        <v>Niveau 0</v>
      </c>
      <c r="D128" t="str">
        <f>VLOOKUP(C124,overview_of_services!$B$4:$I$111,4,FALSE)</f>
        <v>Niveau défini par l'utilisateur 1-0</v>
      </c>
      <c r="E128">
        <v>0</v>
      </c>
      <c r="F128">
        <v>0</v>
      </c>
      <c r="G128">
        <v>0</v>
      </c>
      <c r="H128">
        <v>0</v>
      </c>
      <c r="I128">
        <v>0</v>
      </c>
      <c r="J128">
        <v>0</v>
      </c>
      <c r="K128">
        <v>0</v>
      </c>
    </row>
    <row r="129">
      <c r="C129" t="str">
        <f>LINK!$C$1002</f>
        <v>Niveau 1</v>
      </c>
      <c r="D129" t="str">
        <f>VLOOKUP(C124,overview_of_services!$B$4:$I$111,5,FALSE)</f>
        <v>Niveau défini par l'utilisateur 1-1</v>
      </c>
      <c r="E129">
        <v>0</v>
      </c>
      <c r="F129">
        <v>0</v>
      </c>
      <c r="G129">
        <v>0</v>
      </c>
      <c r="H129">
        <v>0</v>
      </c>
      <c r="I129">
        <v>0</v>
      </c>
      <c r="J129">
        <v>0</v>
      </c>
      <c r="K129">
        <v>0</v>
      </c>
    </row>
    <row r="130">
      <c r="C130" t="str">
        <f>LINK!$C$1003</f>
        <v>Niveau 2</v>
      </c>
      <c r="D130" t="str">
        <f>VLOOKUP(C124,overview_of_services!$B$4:$I$111,6,FALSE)</f>
        <v>Niveau défini par l'utilisateur 1-2</v>
      </c>
      <c r="E130">
        <v>0</v>
      </c>
      <c r="F130">
        <v>0</v>
      </c>
      <c r="G130">
        <v>0</v>
      </c>
      <c r="H130">
        <v>0</v>
      </c>
      <c r="I130">
        <v>0</v>
      </c>
      <c r="J130">
        <v>0</v>
      </c>
      <c r="K130">
        <v>0</v>
      </c>
    </row>
    <row r="131">
      <c r="C131" t="str">
        <f>LINK!$C$1004</f>
        <v>Niveau 3</v>
      </c>
      <c r="D131" t="str">
        <f>VLOOKUP(C124,overview_of_services!$B$4:$I$111,7,FALSE)</f>
        <v>Niveau défini par l'utilisateur 1-3</v>
      </c>
      <c r="E131">
        <v>0</v>
      </c>
      <c r="F131">
        <v>0</v>
      </c>
      <c r="G131">
        <v>0</v>
      </c>
      <c r="H131">
        <v>0</v>
      </c>
      <c r="I131">
        <v>0</v>
      </c>
      <c r="J131">
        <v>0</v>
      </c>
      <c r="K131">
        <v>0</v>
      </c>
    </row>
    <row r="132">
      <c r="C132" t="str">
        <f>LINK!$C$1005</f>
        <v>Niveau 4</v>
      </c>
      <c r="D132" t="str">
        <f>VLOOKUP(C124,overview_of_services!$B$4:$I$111,8,FALSE)</f>
        <v>Niveau défini par l'utilisateur 1-4</v>
      </c>
      <c r="E132">
        <v>0</v>
      </c>
      <c r="F132">
        <v>0</v>
      </c>
      <c r="G132">
        <v>0</v>
      </c>
      <c r="H132">
        <v>0</v>
      </c>
      <c r="I132">
        <v>0</v>
      </c>
      <c r="J132">
        <v>0</v>
      </c>
      <c r="K132">
        <v>0</v>
      </c>
    </row>
    <row r="133" ht="15.75" customHeight="1"/>
    <row r="134" ht="15.75" customHeight="1">
      <c r="D134" t="str">
        <f>LINK!$C$1007</f>
        <v>Sources d'information</v>
      </c>
      <c r="E134" t="str">
        <v xml:space="preserve"> </v>
      </c>
      <c r="F134" t="str">
        <v xml:space="preserve"> </v>
      </c>
      <c r="G134" t="str">
        <v xml:space="preserve"> </v>
      </c>
      <c r="H134" t="str">
        <v xml:space="preserve"> </v>
      </c>
      <c r="I134" t="str">
        <v xml:space="preserve"> </v>
      </c>
      <c r="J134" t="str">
        <v xml:space="preserve"> </v>
      </c>
      <c r="K134" t="str">
        <v xml:space="preserve"> </v>
      </c>
    </row>
    <row r="135" ht="15.75" customHeight="1">
      <c r="D135" t="str">
        <f>LINK!$C$1008</f>
        <v>Standard?</v>
      </c>
    </row>
    <row r="136" ht="15.75" customHeight="1"/>
    <row r="137" ht="15.75" customHeight="1">
      <c r="C137" t="str">
        <f>LINK!$C$998</f>
        <v>code</v>
      </c>
      <c r="D137" t="str">
        <f>LINK!$C$999</f>
        <v>service</v>
      </c>
      <c r="E137">
        <f>VLOOKUP(C138,overview_of_services!$B$4:$O$111,9,FALSE)</f>
        <v>0</v>
      </c>
    </row>
    <row r="138" ht="16.5" customHeight="1">
      <c r="C138" t="str">
        <f>LINK!C936</f>
        <v>MC-E2</v>
      </c>
      <c r="D138" t="str">
        <f>VLOOKUP(C138,overview_of_services!$B$4:$I$111,3,FALSE)</f>
        <v>Service à potentiel d'intelligence défini par l'utilisateur 42</v>
      </c>
      <c r="F138" t="str">
        <f>LINK!$C$1009</f>
        <v>Groupe de services</v>
      </c>
      <c r="G138" t="str">
        <f>VLOOKUP(C138,overview_of_services!$B$4:$I$111,2,FALSE)</f>
        <v>Groupe de services définis par l'utilisateur 42</v>
      </c>
      <c r="M138" t="str">
        <v>line</v>
      </c>
      <c r="N138">
        <f>ROW()</f>
        <v>138</v>
      </c>
    </row>
    <row r="139"/>
    <row r="140" ht="14.449999999999998" customHeight="1">
      <c r="C140" t="str">
        <f>LINK!$C$1000</f>
        <v>Niveaux de fonctionnalité</v>
      </c>
      <c r="E140" t="str">
        <f>LINK!$C$1006</f>
        <v>IMPACTS</v>
      </c>
    </row>
    <row r="141" ht="60.75" customHeight="1">
      <c r="E141" t="str">
        <f>LINK!$C$966</f>
        <v>Efficacité énergétique</v>
      </c>
      <c r="F141" t="str">
        <f>LINK!$C$967</f>
        <v>Flexibilité énergétique et stockage de l’énergie</v>
      </c>
      <c r="G141" t="str">
        <f>LINK!$C$968</f>
        <v>Confort</v>
      </c>
      <c r="H141" t="str">
        <f>LINK!$C$969</f>
        <v>Caractère pratique</v>
      </c>
      <c r="I141" t="str">
        <f>LINK!$C$970</f>
        <v>Santé, bien-être et accessibilité</v>
      </c>
      <c r="J141" t="str">
        <f>LINK!$C$971</f>
        <v>Entretien et prédiction des pannes</v>
      </c>
      <c r="K141" t="str">
        <f>LINK!$C$972</f>
        <v>Information des occupants</v>
      </c>
    </row>
    <row r="142" ht="15.75" customHeight="1">
      <c r="C142" t="str">
        <f>LINK!$C$1001</f>
        <v>Niveau 0</v>
      </c>
      <c r="D142" t="str">
        <f>VLOOKUP(C138,overview_of_services!$B$4:$I$111,4,FALSE)</f>
        <v>Niveau défini par l'utilisateur 1-0</v>
      </c>
      <c r="E142">
        <v>0</v>
      </c>
      <c r="F142">
        <v>0</v>
      </c>
      <c r="G142">
        <v>0</v>
      </c>
      <c r="H142">
        <v>0</v>
      </c>
      <c r="I142">
        <v>0</v>
      </c>
      <c r="J142">
        <v>0</v>
      </c>
      <c r="K142">
        <v>0</v>
      </c>
    </row>
    <row r="143">
      <c r="C143" t="str">
        <f>LINK!$C$1002</f>
        <v>Niveau 1</v>
      </c>
      <c r="D143" t="str">
        <f>VLOOKUP(C138,overview_of_services!$B$4:$I$111,5,FALSE)</f>
        <v>Niveau défini par l'utilisateur 1-1</v>
      </c>
      <c r="E143">
        <v>0</v>
      </c>
      <c r="F143">
        <v>0</v>
      </c>
      <c r="G143">
        <v>0</v>
      </c>
      <c r="H143">
        <v>0</v>
      </c>
      <c r="I143">
        <v>0</v>
      </c>
      <c r="J143">
        <v>0</v>
      </c>
      <c r="K143">
        <v>0</v>
      </c>
    </row>
    <row r="144">
      <c r="C144" t="str">
        <f>LINK!$C$1003</f>
        <v>Niveau 2</v>
      </c>
      <c r="D144" t="str">
        <f>VLOOKUP(C138,overview_of_services!$B$4:$I$111,6,FALSE)</f>
        <v>Niveau défini par l'utilisateur 1-2</v>
      </c>
      <c r="E144">
        <v>0</v>
      </c>
      <c r="F144">
        <v>0</v>
      </c>
      <c r="G144">
        <v>0</v>
      </c>
      <c r="H144">
        <v>0</v>
      </c>
      <c r="I144">
        <v>0</v>
      </c>
      <c r="J144">
        <v>0</v>
      </c>
      <c r="K144">
        <v>0</v>
      </c>
    </row>
    <row r="145">
      <c r="C145" t="str">
        <f>LINK!$C$1004</f>
        <v>Niveau 3</v>
      </c>
      <c r="D145" t="str">
        <f>VLOOKUP(C138,overview_of_services!$B$4:$I$111,7,FALSE)</f>
        <v>Niveau défini par l'utilisateur 1-3</v>
      </c>
      <c r="E145">
        <v>0</v>
      </c>
      <c r="F145">
        <v>0</v>
      </c>
      <c r="G145">
        <v>0</v>
      </c>
      <c r="H145">
        <v>0</v>
      </c>
      <c r="I145">
        <v>0</v>
      </c>
      <c r="J145">
        <v>0</v>
      </c>
      <c r="K145">
        <v>0</v>
      </c>
    </row>
    <row r="146">
      <c r="C146" t="str">
        <f>LINK!$C$1005</f>
        <v>Niveau 4</v>
      </c>
      <c r="D146" t="str">
        <f>VLOOKUP(C138,overview_of_services!$B$4:$I$111,8,FALSE)</f>
        <v>Niveau défini par l'utilisateur 1-4</v>
      </c>
      <c r="E146">
        <v>0</v>
      </c>
      <c r="F146">
        <v>0</v>
      </c>
      <c r="G146">
        <v>0</v>
      </c>
      <c r="H146">
        <v>0</v>
      </c>
      <c r="I146">
        <v>0</v>
      </c>
      <c r="J146">
        <v>0</v>
      </c>
      <c r="K146">
        <v>0</v>
      </c>
    </row>
    <row r="147" ht="15.75" customHeight="1"/>
    <row r="148" ht="15.75" customHeight="1">
      <c r="D148" t="str">
        <f>LINK!$C$1007</f>
        <v>Sources d'information</v>
      </c>
      <c r="E148" t="str">
        <v xml:space="preserve"> </v>
      </c>
      <c r="F148" t="str">
        <v xml:space="preserve"> </v>
      </c>
      <c r="G148" t="str">
        <v xml:space="preserve"> </v>
      </c>
      <c r="H148" t="str">
        <v xml:space="preserve"> </v>
      </c>
      <c r="I148" t="str">
        <v xml:space="preserve"> </v>
      </c>
      <c r="J148" t="str">
        <v xml:space="preserve"> </v>
      </c>
      <c r="K148" t="str">
        <v xml:space="preserve"> </v>
      </c>
    </row>
    <row r="149" ht="15.75" customHeight="1">
      <c r="D149" t="str">
        <f>LINK!$C$1008</f>
        <v>Standard?</v>
      </c>
    </row>
    <row r="150" ht="15.75" customHeight="1"/>
    <row r="151" ht="15.75" customHeight="1">
      <c r="C151" t="str">
        <f>LINK!$C$998</f>
        <v>code</v>
      </c>
      <c r="D151" t="str">
        <f>LINK!$C$999</f>
        <v>service</v>
      </c>
      <c r="E151">
        <f>VLOOKUP(C152,overview_of_services!$B$4:$O$111,9,FALSE)</f>
        <v>0</v>
      </c>
    </row>
    <row r="152" ht="16.5" customHeight="1">
      <c r="C152" t="str">
        <f>LINK!C937</f>
        <v>MC-E3</v>
      </c>
      <c r="D152" t="str">
        <f>VLOOKUP(C152,overview_of_services!$B$4:$I$111,3,FALSE)</f>
        <v>Service à potentiel d'intelligence défini par l'utilisateur 43</v>
      </c>
      <c r="F152" t="str">
        <f>LINK!$C$1009</f>
        <v>Groupe de services</v>
      </c>
      <c r="G152" t="str">
        <f>VLOOKUP(C152,overview_of_services!$B$4:$I$111,2,FALSE)</f>
        <v>Groupe de services définis par l'utilisateur 43</v>
      </c>
      <c r="M152" t="str">
        <v>line</v>
      </c>
      <c r="N152">
        <f>ROW()</f>
        <v>152</v>
      </c>
    </row>
    <row r="153"/>
    <row r="154" ht="14.449999999999998" customHeight="1">
      <c r="C154" t="str">
        <f>LINK!$C$1000</f>
        <v>Niveaux de fonctionnalité</v>
      </c>
      <c r="E154" t="str">
        <f>LINK!$C$1006</f>
        <v>IMPACTS</v>
      </c>
    </row>
    <row r="155" ht="60.75" customHeight="1">
      <c r="E155" t="str">
        <f>LINK!$C$966</f>
        <v>Efficacité énergétique</v>
      </c>
      <c r="F155" t="str">
        <f>LINK!$C$967</f>
        <v>Flexibilité énergétique et stockage de l’énergie</v>
      </c>
      <c r="G155" t="str">
        <f>LINK!$C$968</f>
        <v>Confort</v>
      </c>
      <c r="H155" t="str">
        <f>LINK!$C$969</f>
        <v>Caractère pratique</v>
      </c>
      <c r="I155" t="str">
        <f>LINK!$C$970</f>
        <v>Santé, bien-être et accessibilité</v>
      </c>
      <c r="J155" t="str">
        <f>LINK!$C$971</f>
        <v>Entretien et prédiction des pannes</v>
      </c>
      <c r="K155" t="str">
        <f>LINK!$C$972</f>
        <v>Information des occupants</v>
      </c>
    </row>
    <row r="156" ht="15.75" customHeight="1">
      <c r="C156" t="str">
        <f>LINK!$C$1001</f>
        <v>Niveau 0</v>
      </c>
      <c r="D156" t="str">
        <f>VLOOKUP(C152,overview_of_services!$B$4:$I$111,4,FALSE)</f>
        <v>Niveau défini par l'utilisateur 1-0</v>
      </c>
      <c r="E156">
        <v>0</v>
      </c>
      <c r="F156">
        <v>0</v>
      </c>
      <c r="G156">
        <v>0</v>
      </c>
      <c r="H156">
        <v>0</v>
      </c>
      <c r="I156">
        <v>0</v>
      </c>
      <c r="J156">
        <v>0</v>
      </c>
      <c r="K156">
        <v>0</v>
      </c>
    </row>
    <row r="157">
      <c r="C157" t="str">
        <f>LINK!$C$1002</f>
        <v>Niveau 1</v>
      </c>
      <c r="D157" t="str">
        <f>VLOOKUP(C152,overview_of_services!$B$4:$I$111,5,FALSE)</f>
        <v>Niveau défini par l'utilisateur 1-1</v>
      </c>
      <c r="E157">
        <v>0</v>
      </c>
      <c r="F157">
        <v>0</v>
      </c>
      <c r="G157">
        <v>0</v>
      </c>
      <c r="H157">
        <v>0</v>
      </c>
      <c r="I157">
        <v>0</v>
      </c>
      <c r="J157">
        <v>0</v>
      </c>
      <c r="K157">
        <v>0</v>
      </c>
    </row>
    <row r="158">
      <c r="C158" t="str">
        <f>LINK!$C$1003</f>
        <v>Niveau 2</v>
      </c>
      <c r="D158" t="str">
        <f>VLOOKUP(C152,overview_of_services!$B$4:$I$111,6,FALSE)</f>
        <v>Niveau défini par l'utilisateur 1-2</v>
      </c>
      <c r="E158">
        <v>0</v>
      </c>
      <c r="F158">
        <v>0</v>
      </c>
      <c r="G158">
        <v>0</v>
      </c>
      <c r="H158">
        <v>0</v>
      </c>
      <c r="I158">
        <v>0</v>
      </c>
      <c r="J158">
        <v>0</v>
      </c>
      <c r="K158">
        <v>0</v>
      </c>
    </row>
    <row r="159">
      <c r="C159" t="str">
        <f>LINK!$C$1004</f>
        <v>Niveau 3</v>
      </c>
      <c r="D159" t="str">
        <f>VLOOKUP(C152,overview_of_services!$B$4:$I$111,7,FALSE)</f>
        <v>Niveau défini par l'utilisateur 1-3</v>
      </c>
      <c r="E159">
        <v>0</v>
      </c>
      <c r="F159">
        <v>0</v>
      </c>
      <c r="G159">
        <v>0</v>
      </c>
      <c r="H159">
        <v>0</v>
      </c>
      <c r="I159">
        <v>0</v>
      </c>
      <c r="J159">
        <v>0</v>
      </c>
      <c r="K159">
        <v>0</v>
      </c>
    </row>
    <row r="160">
      <c r="C160" t="str">
        <f>LINK!$C$1005</f>
        <v>Niveau 4</v>
      </c>
      <c r="D160" t="str">
        <f>VLOOKUP(C152,overview_of_services!$B$4:$I$111,8,FALSE)</f>
        <v>Niveau défini par l'utilisateur 1-4</v>
      </c>
      <c r="E160">
        <v>0</v>
      </c>
      <c r="F160">
        <v>0</v>
      </c>
      <c r="G160">
        <v>0</v>
      </c>
      <c r="H160">
        <v>0</v>
      </c>
      <c r="I160">
        <v>0</v>
      </c>
      <c r="J160">
        <v>0</v>
      </c>
      <c r="K160">
        <v>0</v>
      </c>
    </row>
    <row r="161" ht="15.75" customHeight="1"/>
    <row r="162" ht="15.75" customHeight="1">
      <c r="D162" t="str">
        <f>LINK!$C$1007</f>
        <v>Sources d'information</v>
      </c>
      <c r="E162" t="str">
        <v xml:space="preserve"> </v>
      </c>
      <c r="F162" t="str">
        <v xml:space="preserve"> </v>
      </c>
      <c r="G162" t="str">
        <v xml:space="preserve"> </v>
      </c>
      <c r="H162" t="str">
        <v xml:space="preserve"> </v>
      </c>
      <c r="I162" t="str">
        <v xml:space="preserve"> </v>
      </c>
      <c r="J162" t="str">
        <v xml:space="preserve"> </v>
      </c>
      <c r="K162" t="str">
        <v xml:space="preserve"> </v>
      </c>
    </row>
    <row r="163" ht="15.75" customHeight="1">
      <c r="D163" t="str">
        <f>LINK!$C$1008</f>
        <v>Standard?</v>
      </c>
    </row>
    <row r="164" ht="15.75" customHeight="1"/>
    <row r="165" ht="15.75" customHeight="1">
      <c r="C165" t="str">
        <f>LINK!$C$998</f>
        <v>code</v>
      </c>
      <c r="D165" t="str">
        <f>LINK!$C$999</f>
        <v>service</v>
      </c>
      <c r="E165">
        <f>VLOOKUP(C166,overview_of_services!$B$4:$O$111,9,FALSE)</f>
        <v>0</v>
      </c>
    </row>
    <row r="166" ht="16.5" customHeight="1">
      <c r="C166" t="str">
        <f>LINK!C938</f>
        <v>MC-E4</v>
      </c>
      <c r="D166" t="str">
        <f>VLOOKUP(C166,overview_of_services!$B$4:$I$111,3,FALSE)</f>
        <v>Service à potentiel d'intelligence défini par l'utilisateur 44</v>
      </c>
      <c r="F166" t="str">
        <f>LINK!$C$1009</f>
        <v>Groupe de services</v>
      </c>
      <c r="G166" t="str">
        <f>VLOOKUP(C166,overview_of_services!$B$4:$I$111,2,FALSE)</f>
        <v>Groupe de services définis par l'utilisateur 44</v>
      </c>
      <c r="M166" t="str">
        <v>line</v>
      </c>
      <c r="N166">
        <f>ROW()</f>
        <v>166</v>
      </c>
    </row>
    <row r="167"/>
    <row r="168" ht="14.449999999999998" customHeight="1">
      <c r="C168" t="str">
        <f>LINK!$C$1000</f>
        <v>Niveaux de fonctionnalité</v>
      </c>
      <c r="E168" t="str">
        <f>LINK!$C$1006</f>
        <v>IMPACTS</v>
      </c>
    </row>
    <row r="169" ht="60.75" customHeight="1">
      <c r="E169" t="str">
        <f>LINK!$C$966</f>
        <v>Efficacité énergétique</v>
      </c>
      <c r="F169" t="str">
        <f>LINK!$C$967</f>
        <v>Flexibilité énergétique et stockage de l’énergie</v>
      </c>
      <c r="G169" t="str">
        <f>LINK!$C$968</f>
        <v>Confort</v>
      </c>
      <c r="H169" t="str">
        <f>LINK!$C$969</f>
        <v>Caractère pratique</v>
      </c>
      <c r="I169" t="str">
        <f>LINK!$C$970</f>
        <v>Santé, bien-être et accessibilité</v>
      </c>
      <c r="J169" t="str">
        <f>LINK!$C$971</f>
        <v>Entretien et prédiction des pannes</v>
      </c>
      <c r="K169" t="str">
        <f>LINK!$C$972</f>
        <v>Information des occupants</v>
      </c>
    </row>
    <row r="170" ht="15.75" customHeight="1">
      <c r="C170" t="str">
        <f>LINK!$C$1001</f>
        <v>Niveau 0</v>
      </c>
      <c r="D170" t="str">
        <f>VLOOKUP(C166,overview_of_services!$B$4:$I$111,4,FALSE)</f>
        <v>Niveau défini par l'utilisateur 1-0</v>
      </c>
      <c r="E170">
        <v>0</v>
      </c>
      <c r="F170">
        <v>0</v>
      </c>
      <c r="G170">
        <v>0</v>
      </c>
      <c r="H170">
        <v>0</v>
      </c>
      <c r="I170">
        <v>0</v>
      </c>
      <c r="J170">
        <v>0</v>
      </c>
      <c r="K170">
        <v>0</v>
      </c>
    </row>
    <row r="171">
      <c r="C171" t="str">
        <f>LINK!$C$1002</f>
        <v>Niveau 1</v>
      </c>
      <c r="D171" t="str">
        <f>VLOOKUP(C166,overview_of_services!$B$4:$I$111,5,FALSE)</f>
        <v>Niveau défini par l'utilisateur 1-1</v>
      </c>
      <c r="E171">
        <v>0</v>
      </c>
      <c r="F171">
        <v>0</v>
      </c>
      <c r="G171">
        <v>0</v>
      </c>
      <c r="H171">
        <v>0</v>
      </c>
      <c r="I171">
        <v>0</v>
      </c>
      <c r="J171">
        <v>0</v>
      </c>
      <c r="K171">
        <v>0</v>
      </c>
    </row>
    <row r="172">
      <c r="C172" t="str">
        <f>LINK!$C$1003</f>
        <v>Niveau 2</v>
      </c>
      <c r="D172" t="str">
        <f>VLOOKUP(C166,overview_of_services!$B$4:$I$111,6,FALSE)</f>
        <v>Niveau défini par l'utilisateur 1-2</v>
      </c>
      <c r="E172">
        <v>0</v>
      </c>
      <c r="F172">
        <v>0</v>
      </c>
      <c r="G172">
        <v>0</v>
      </c>
      <c r="H172">
        <v>0</v>
      </c>
      <c r="I172">
        <v>0</v>
      </c>
      <c r="J172">
        <v>0</v>
      </c>
      <c r="K172">
        <v>0</v>
      </c>
    </row>
    <row r="173">
      <c r="C173" t="str">
        <f>LINK!$C$1004</f>
        <v>Niveau 3</v>
      </c>
      <c r="D173" t="str">
        <f>VLOOKUP(C166,overview_of_services!$B$4:$I$111,7,FALSE)</f>
        <v>Niveau défini par l'utilisateur 1-3</v>
      </c>
      <c r="E173">
        <v>0</v>
      </c>
      <c r="F173">
        <v>0</v>
      </c>
      <c r="G173">
        <v>0</v>
      </c>
      <c r="H173">
        <v>0</v>
      </c>
      <c r="I173">
        <v>0</v>
      </c>
      <c r="J173">
        <v>0</v>
      </c>
      <c r="K173">
        <v>0</v>
      </c>
    </row>
    <row r="174">
      <c r="C174" t="str">
        <f>LINK!$C$1005</f>
        <v>Niveau 4</v>
      </c>
      <c r="D174" t="str">
        <f>VLOOKUP(C166,overview_of_services!$B$4:$I$111,8,FALSE)</f>
        <v>Niveau défini par l'utilisateur 1-4</v>
      </c>
      <c r="E174">
        <v>0</v>
      </c>
      <c r="F174">
        <v>0</v>
      </c>
      <c r="G174">
        <v>0</v>
      </c>
      <c r="H174">
        <v>0</v>
      </c>
      <c r="I174">
        <v>0</v>
      </c>
      <c r="J174">
        <v>0</v>
      </c>
      <c r="K174">
        <v>0</v>
      </c>
    </row>
    <row r="175" ht="15.75" customHeight="1"/>
    <row r="176" ht="15.75" customHeight="1">
      <c r="D176" t="str">
        <f>LINK!$C$1007</f>
        <v>Sources d'information</v>
      </c>
      <c r="E176" t="str">
        <v xml:space="preserve"> </v>
      </c>
      <c r="F176" t="str">
        <v xml:space="preserve"> </v>
      </c>
      <c r="G176" t="str">
        <v xml:space="preserve"> </v>
      </c>
      <c r="H176" t="str">
        <v xml:space="preserve"> </v>
      </c>
      <c r="I176" t="str">
        <v xml:space="preserve"> </v>
      </c>
      <c r="J176" t="str">
        <v xml:space="preserve"> </v>
      </c>
      <c r="K176" t="str">
        <v xml:space="preserve"> </v>
      </c>
    </row>
    <row r="177" ht="15.75" customHeight="1">
      <c r="D177" t="str">
        <f>LINK!$C$1008</f>
        <v>Standard?</v>
      </c>
    </row>
    <row r="178" ht="15.75" customHeight="1"/>
    <row r="179" ht="15.75" customHeight="1">
      <c r="C179" t="str">
        <f>LINK!$C$998</f>
        <v>code</v>
      </c>
      <c r="D179" t="str">
        <f>LINK!$C$999</f>
        <v>service</v>
      </c>
      <c r="E179">
        <f>VLOOKUP(C180,overview_of_services!$B$4:$O$111,9,FALSE)</f>
        <v>0</v>
      </c>
    </row>
    <row r="180" ht="16.5" customHeight="1">
      <c r="C180" t="str">
        <f>LINK!C939</f>
        <v>MC-E5</v>
      </c>
      <c r="D180" t="str">
        <f>VLOOKUP(C180,overview_of_services!$B$4:$I$111,3,FALSE)</f>
        <v>Service à potentiel d'intelligence défini par l'utilisateur 45</v>
      </c>
      <c r="F180" t="str">
        <f>LINK!$C$1009</f>
        <v>Groupe de services</v>
      </c>
      <c r="G180" t="str">
        <f>VLOOKUP(C180,overview_of_services!$B$4:$I$111,2,FALSE)</f>
        <v>Groupe de services définis par l'utilisateur 45</v>
      </c>
      <c r="M180" t="str">
        <v>line</v>
      </c>
      <c r="N180">
        <f>ROW()</f>
        <v>180</v>
      </c>
    </row>
    <row r="181"/>
    <row r="182" ht="14.449999999999998" customHeight="1">
      <c r="C182" t="str">
        <f>LINK!$C$1000</f>
        <v>Niveaux de fonctionnalité</v>
      </c>
      <c r="E182" t="str">
        <f>LINK!$C$1006</f>
        <v>IMPACTS</v>
      </c>
    </row>
    <row r="183" ht="60.75" customHeight="1">
      <c r="E183" t="str">
        <f>LINK!$C$966</f>
        <v>Efficacité énergétique</v>
      </c>
      <c r="F183" t="str">
        <f>LINK!$C$967</f>
        <v>Flexibilité énergétique et stockage de l’énergie</v>
      </c>
      <c r="G183" t="str">
        <f>LINK!$C$968</f>
        <v>Confort</v>
      </c>
      <c r="H183" t="str">
        <f>LINK!$C$969</f>
        <v>Caractère pratique</v>
      </c>
      <c r="I183" t="str">
        <f>LINK!$C$970</f>
        <v>Santé, bien-être et accessibilité</v>
      </c>
      <c r="J183" t="str">
        <f>LINK!$C$971</f>
        <v>Entretien et prédiction des pannes</v>
      </c>
      <c r="K183" t="str">
        <f>LINK!$C$972</f>
        <v>Information des occupants</v>
      </c>
    </row>
    <row r="184" ht="15.75" customHeight="1">
      <c r="C184" t="str">
        <f>LINK!$C$1001</f>
        <v>Niveau 0</v>
      </c>
      <c r="D184" t="str">
        <f>VLOOKUP(C180,overview_of_services!$B$4:$I$111,4,FALSE)</f>
        <v>Niveau défini par l'utilisateur 1-0</v>
      </c>
      <c r="E184">
        <v>0</v>
      </c>
      <c r="F184">
        <v>0</v>
      </c>
      <c r="G184">
        <v>0</v>
      </c>
      <c r="H184">
        <v>0</v>
      </c>
      <c r="I184">
        <v>0</v>
      </c>
      <c r="J184">
        <v>0</v>
      </c>
      <c r="K184">
        <v>0</v>
      </c>
    </row>
    <row r="185">
      <c r="C185" t="str">
        <f>LINK!$C$1002</f>
        <v>Niveau 1</v>
      </c>
      <c r="D185" t="str">
        <f>VLOOKUP(C180,overview_of_services!$B$4:$I$111,5,FALSE)</f>
        <v>Niveau défini par l'utilisateur 1-1</v>
      </c>
      <c r="E185">
        <v>0</v>
      </c>
      <c r="F185">
        <v>0</v>
      </c>
      <c r="G185">
        <v>0</v>
      </c>
      <c r="H185">
        <v>0</v>
      </c>
      <c r="I185">
        <v>0</v>
      </c>
      <c r="J185">
        <v>0</v>
      </c>
      <c r="K185">
        <v>0</v>
      </c>
    </row>
    <row r="186">
      <c r="C186" t="str">
        <f>LINK!$C$1003</f>
        <v>Niveau 2</v>
      </c>
      <c r="D186" t="str">
        <f>VLOOKUP(C180,overview_of_services!$B$4:$I$111,6,FALSE)</f>
        <v>Niveau défini par l'utilisateur 1-2</v>
      </c>
      <c r="E186">
        <v>0</v>
      </c>
      <c r="F186">
        <v>0</v>
      </c>
      <c r="G186">
        <v>0</v>
      </c>
      <c r="H186">
        <v>0</v>
      </c>
      <c r="I186">
        <v>0</v>
      </c>
      <c r="J186">
        <v>0</v>
      </c>
      <c r="K186">
        <v>0</v>
      </c>
    </row>
    <row r="187">
      <c r="C187" t="str">
        <f>LINK!$C$1004</f>
        <v>Niveau 3</v>
      </c>
      <c r="D187" t="str">
        <f>VLOOKUP(C180,overview_of_services!$B$4:$I$111,7,FALSE)</f>
        <v>Niveau défini par l'utilisateur 1-3</v>
      </c>
      <c r="E187">
        <v>0</v>
      </c>
      <c r="F187">
        <v>0</v>
      </c>
      <c r="G187">
        <v>0</v>
      </c>
      <c r="H187">
        <v>0</v>
      </c>
      <c r="I187">
        <v>0</v>
      </c>
      <c r="J187">
        <v>0</v>
      </c>
      <c r="K187">
        <v>0</v>
      </c>
    </row>
    <row r="188">
      <c r="C188" t="str">
        <f>LINK!$C$1005</f>
        <v>Niveau 4</v>
      </c>
      <c r="D188" t="str">
        <f>VLOOKUP(C180,overview_of_services!$B$4:$I$111,8,FALSE)</f>
        <v>Niveau défini par l'utilisateur 1-4</v>
      </c>
      <c r="E188">
        <v>0</v>
      </c>
      <c r="F188">
        <v>0</v>
      </c>
      <c r="G188">
        <v>0</v>
      </c>
      <c r="H188">
        <v>0</v>
      </c>
      <c r="I188">
        <v>0</v>
      </c>
      <c r="J188">
        <v>0</v>
      </c>
      <c r="K188">
        <v>0</v>
      </c>
    </row>
    <row r="189" ht="15.75" customHeight="1"/>
    <row r="190" ht="15.75" customHeight="1">
      <c r="D190" t="str">
        <f>LINK!$C$1007</f>
        <v>Sources d'information</v>
      </c>
      <c r="E190" t="str">
        <v xml:space="preserve"> </v>
      </c>
      <c r="F190" t="str">
        <v xml:space="preserve"> </v>
      </c>
      <c r="G190" t="str">
        <v xml:space="preserve"> </v>
      </c>
      <c r="H190" t="str">
        <v xml:space="preserve"> </v>
      </c>
      <c r="I190" t="str">
        <v xml:space="preserve"> </v>
      </c>
      <c r="J190" t="str">
        <v xml:space="preserve"> </v>
      </c>
      <c r="K190" t="str">
        <v xml:space="preserve"> </v>
      </c>
    </row>
    <row r="191" ht="15.75" customHeight="1">
      <c r="D191" t="str">
        <f>LINK!$C$1008</f>
        <v>Standard?</v>
      </c>
    </row>
  </sheetData>
  <mergeCells count="39">
    <mergeCell ref="C36:D37"/>
    <mergeCell ref="E36:K36"/>
    <mergeCell ref="G5:H5"/>
    <mergeCell ref="C7:D8"/>
    <mergeCell ref="E7:K7"/>
    <mergeCell ref="G19:H19"/>
    <mergeCell ref="C21:D22"/>
    <mergeCell ref="E21:K21"/>
    <mergeCell ref="G34:H34"/>
    <mergeCell ref="G81:H81"/>
    <mergeCell ref="G50:H50"/>
    <mergeCell ref="C52:D53"/>
    <mergeCell ref="E52:K52"/>
    <mergeCell ref="G66:H66"/>
    <mergeCell ref="C68:D69"/>
    <mergeCell ref="E68:K68"/>
    <mergeCell ref="C111:D112"/>
    <mergeCell ref="E111:K111"/>
    <mergeCell ref="C83:D84"/>
    <mergeCell ref="E83:K83"/>
    <mergeCell ref="G95:H95"/>
    <mergeCell ref="C97:D98"/>
    <mergeCell ref="E97:K97"/>
    <mergeCell ref="G109:H109"/>
    <mergeCell ref="G124:H124"/>
    <mergeCell ref="C126:D127"/>
    <mergeCell ref="E126:K126"/>
    <mergeCell ref="G138:H138"/>
    <mergeCell ref="C140:D141"/>
    <mergeCell ref="E140:K140"/>
    <mergeCell ref="G180:H180"/>
    <mergeCell ref="C182:D183"/>
    <mergeCell ref="E182:K182"/>
    <mergeCell ref="G152:H152"/>
    <mergeCell ref="C154:D155"/>
    <mergeCell ref="E154:K154"/>
    <mergeCell ref="G166:H166"/>
    <mergeCell ref="C168:D169"/>
    <mergeCell ref="E168:K168"/>
  </mergeCells>
  <pageMargins left="0.7" right="0.7" top="0.75" bottom="0.75" header="0.3" footer="0.3"/>
  <ignoredErrors>
    <ignoredError numberStoredAsText="1" sqref="A1:O191"/>
  </ignoredErrors>
</worksheet>
</file>

<file path=docProps/app.xml><?xml version="1.0" encoding="utf-8"?>
<Properties xmlns="http://schemas.openxmlformats.org/officeDocument/2006/extended-properties" xmlns:vt="http://schemas.openxmlformats.org/officeDocument/2006/docPropsVTypes">
  <Application>SheetJS</Application>
  <AppVersion>16.0300</AppVersion>
  <Company/>
  <DocSecurity>0</DocSecurity>
  <Manager/>
  <HyperlinksChanged>false</HyperlinksChanged>
  <SharedDoc>false</SharedDoc>
  <LinksUpToDate>false</LinksUpToDate>
  <ScaleCrop>false</ScaleCrop>
  <HeadingPairs>
    <vt:vector size="2" baseType="variant">
      <vt:variant>
        <vt:lpstr>Worksheets</vt:lpstr>
      </vt:variant>
      <vt:variant>
        <vt:i4>19</vt:i4>
      </vt:variant>
    </vt:vector>
  </HeadingPairs>
  <TitlesOfParts>
    <vt:vector size="19" baseType="lpstr">
      <vt:lpstr>INFO</vt:lpstr>
      <vt:lpstr>Suivi_Modifs(a_masquer)</vt:lpstr>
      <vt:lpstr>Conditions d'utilisation</vt:lpstr>
      <vt:lpstr>Informations sur le bâtiment</vt:lpstr>
      <vt:lpstr>_general</vt:lpstr>
      <vt:lpstr>Calcul</vt:lpstr>
      <vt:lpstr>Weightings</vt:lpstr>
      <vt:lpstr>Resultats</vt:lpstr>
      <vt:lpstr>overview_of_services</vt:lpstr>
      <vt:lpstr>LINK</vt:lpstr>
      <vt:lpstr>H</vt:lpstr>
      <vt:lpstr>DHW</vt:lpstr>
      <vt:lpstr>C</vt:lpstr>
      <vt:lpstr>V</vt:lpstr>
      <vt:lpstr>L</vt:lpstr>
      <vt:lpstr>DE</vt:lpstr>
      <vt:lpstr>E</vt:lpstr>
      <vt:lpstr>EV</vt:lpstr>
      <vt:lpstr>MC</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2017-04-11T20:49:12Z</dcterms:created>
  <dcterms:modified xsi:type="dcterms:W3CDTF">2023-01-23T11:20:10Z</dcterms:modified>
  <dc:title>Tableau Excel structuré pour inventorier les appareils domestiques et calculer la consommation annuelle totale par équipement.</dc:title>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0x0101008E0797DD9785D24F8C723DF82AC7D752</vt:lpwstr>
  </property>
  <property fmtid="{D5CDD505-2E9C-101B-9397-08002B2CF9AE}" pid="3" name="document status">
    <vt:lpwstr>5;#Draft|da78ac1b-6fd3-4a94-82d1-4202f4dd5466</vt:lpwstr>
  </property>
  <property fmtid="{D5CDD505-2E9C-101B-9397-08002B2CF9AE}" pid="4" name="Work packages">
    <vt:lpwstr>6;#WP1|40d9910b-34c5-4847-9020-0abccb2743f9</vt:lpwstr>
  </property>
  <property fmtid="{D5CDD505-2E9C-101B-9397-08002B2CF9AE}" pid="5" name="Document type">
    <vt:lpwstr>24;#Tool|45541538-81a2-48c5-a3fb-fe08c96264e0</vt:lpwstr>
  </property>
</Properties>
</file>